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i\Dropbox\Chuo University\Masterproef\graduate_thesis\"/>
    </mc:Choice>
  </mc:AlternateContent>
  <bookViews>
    <workbookView minimized="1" xWindow="0" yWindow="0" windowWidth="9345" windowHeight="3660"/>
  </bookViews>
  <sheets>
    <sheet name="Blad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B2" i="2"/>
  <c r="E2" i="2"/>
  <c r="F2" i="2" s="1"/>
  <c r="L2" i="2"/>
  <c r="J2" i="2" s="1"/>
  <c r="B3" i="2"/>
  <c r="E3" i="2"/>
  <c r="F3" i="2" s="1"/>
  <c r="L3" i="2"/>
  <c r="J3" i="2" s="1"/>
  <c r="B4" i="2"/>
  <c r="E4" i="2"/>
  <c r="F4" i="2"/>
  <c r="G4" i="2"/>
  <c r="L4" i="2"/>
  <c r="J4" i="2" s="1"/>
  <c r="B5" i="2"/>
  <c r="E5" i="2"/>
  <c r="G5" i="2" s="1"/>
  <c r="J5" i="2"/>
  <c r="L5" i="2"/>
  <c r="K5" i="2" s="1"/>
  <c r="B6" i="2"/>
  <c r="E6" i="2"/>
  <c r="G6" i="2" s="1"/>
  <c r="F6" i="2"/>
  <c r="J6" i="2"/>
  <c r="K6" i="2"/>
  <c r="L6" i="2"/>
  <c r="B7" i="2"/>
  <c r="E7" i="2"/>
  <c r="F7" i="2"/>
  <c r="G7" i="2"/>
  <c r="K7" i="2"/>
  <c r="L7" i="2"/>
  <c r="J7" i="2" s="1"/>
  <c r="B8" i="2"/>
  <c r="E8" i="2"/>
  <c r="F8" i="2"/>
  <c r="G8" i="2"/>
  <c r="J8" i="2"/>
  <c r="L8" i="2"/>
  <c r="K8" i="2" s="1"/>
  <c r="B9" i="2"/>
  <c r="E9" i="2"/>
  <c r="F9" i="2"/>
  <c r="G9" i="2"/>
  <c r="J9" i="2"/>
  <c r="K9" i="2"/>
  <c r="L9" i="2"/>
  <c r="B10" i="2"/>
  <c r="E10" i="2"/>
  <c r="F10" i="2" s="1"/>
  <c r="L10" i="2"/>
  <c r="J10" i="2" s="1"/>
  <c r="B11" i="2"/>
  <c r="E11" i="2"/>
  <c r="G11" i="2" s="1"/>
  <c r="F11" i="2"/>
  <c r="L11" i="2"/>
  <c r="J11" i="2" s="1"/>
  <c r="B12" i="2"/>
  <c r="E12" i="2"/>
  <c r="F12" i="2"/>
  <c r="G12" i="2"/>
  <c r="L12" i="2"/>
  <c r="J12" i="2" s="1"/>
  <c r="B13" i="2"/>
  <c r="E13" i="2"/>
  <c r="G13" i="2" s="1"/>
  <c r="J13" i="2"/>
  <c r="L13" i="2"/>
  <c r="K13" i="2" s="1"/>
  <c r="B14" i="2"/>
  <c r="E14" i="2"/>
  <c r="G14" i="2" s="1"/>
  <c r="F14" i="2"/>
  <c r="J14" i="2"/>
  <c r="K14" i="2"/>
  <c r="L14" i="2"/>
  <c r="B15" i="2"/>
  <c r="E15" i="2"/>
  <c r="F15" i="2"/>
  <c r="G15" i="2"/>
  <c r="L15" i="2"/>
  <c r="K15" i="2" s="1"/>
  <c r="B16" i="2"/>
  <c r="E16" i="2"/>
  <c r="F16" i="2"/>
  <c r="G16" i="2"/>
  <c r="J16" i="2"/>
  <c r="L16" i="2"/>
  <c r="K16" i="2" s="1"/>
  <c r="B17" i="2"/>
  <c r="E17" i="2"/>
  <c r="F17" i="2"/>
  <c r="G17" i="2"/>
  <c r="J17" i="2"/>
  <c r="K17" i="2"/>
  <c r="L17" i="2"/>
  <c r="B18" i="2"/>
  <c r="E18" i="2"/>
  <c r="F18" i="2" s="1"/>
  <c r="L18" i="2"/>
  <c r="J18" i="2" s="1"/>
  <c r="B19" i="2"/>
  <c r="E19" i="2"/>
  <c r="G19" i="2" s="1"/>
  <c r="F19" i="2"/>
  <c r="L19" i="2"/>
  <c r="J19" i="2" s="1"/>
  <c r="B20" i="2"/>
  <c r="E20" i="2"/>
  <c r="F20" i="2"/>
  <c r="G20" i="2"/>
  <c r="L20" i="2"/>
  <c r="J20" i="2" s="1"/>
  <c r="B21" i="2"/>
  <c r="E21" i="2"/>
  <c r="G21" i="2" s="1"/>
  <c r="J21" i="2"/>
  <c r="L21" i="2"/>
  <c r="K21" i="2" s="1"/>
  <c r="B22" i="2"/>
  <c r="E22" i="2"/>
  <c r="G22" i="2" s="1"/>
  <c r="J22" i="2"/>
  <c r="K22" i="2"/>
  <c r="L22" i="2"/>
  <c r="B23" i="2"/>
  <c r="E23" i="2"/>
  <c r="F23" i="2"/>
  <c r="G23" i="2"/>
  <c r="L23" i="2"/>
  <c r="K23" i="2" s="1"/>
  <c r="B24" i="2"/>
  <c r="E24" i="2"/>
  <c r="F24" i="2"/>
  <c r="G24" i="2"/>
  <c r="J24" i="2"/>
  <c r="L24" i="2"/>
  <c r="K24" i="2" s="1"/>
  <c r="B25" i="2"/>
  <c r="E25" i="2"/>
  <c r="F25" i="2" s="1"/>
  <c r="G25" i="2"/>
  <c r="J25" i="2"/>
  <c r="K25" i="2"/>
  <c r="L25" i="2"/>
  <c r="B26" i="2"/>
  <c r="E26" i="2"/>
  <c r="F26" i="2" s="1"/>
  <c r="L26" i="2"/>
  <c r="J26" i="2" s="1"/>
  <c r="B27" i="2"/>
  <c r="E27" i="2"/>
  <c r="G27" i="2" s="1"/>
  <c r="F27" i="2"/>
  <c r="L27" i="2"/>
  <c r="J27" i="2" s="1"/>
  <c r="B28" i="2"/>
  <c r="E28" i="2"/>
  <c r="F28" i="2"/>
  <c r="G28" i="2"/>
  <c r="K28" i="2"/>
  <c r="L28" i="2"/>
  <c r="J28" i="2" s="1"/>
  <c r="B29" i="2"/>
  <c r="E29" i="2"/>
  <c r="G29" i="2" s="1"/>
  <c r="J29" i="2"/>
  <c r="L29" i="2"/>
  <c r="K29" i="2" s="1"/>
  <c r="B30" i="2"/>
  <c r="E30" i="2"/>
  <c r="G30" i="2" s="1"/>
  <c r="F30" i="2"/>
  <c r="J30" i="2"/>
  <c r="K30" i="2"/>
  <c r="L30" i="2"/>
  <c r="B31" i="2"/>
  <c r="E31" i="2"/>
  <c r="F31" i="2"/>
  <c r="G31" i="2"/>
  <c r="L31" i="2"/>
  <c r="K31" i="2" s="1"/>
  <c r="B32" i="2"/>
  <c r="E32" i="2"/>
  <c r="F32" i="2" s="1"/>
  <c r="G32" i="2"/>
  <c r="J32" i="2"/>
  <c r="L32" i="2"/>
  <c r="K32" i="2" s="1"/>
  <c r="B33" i="2"/>
  <c r="E33" i="2"/>
  <c r="F33" i="2" s="1"/>
  <c r="J33" i="2"/>
  <c r="K33" i="2"/>
  <c r="L33" i="2"/>
  <c r="B34" i="2"/>
  <c r="E34" i="2"/>
  <c r="F34" i="2" s="1"/>
  <c r="L34" i="2"/>
  <c r="J34" i="2" s="1"/>
  <c r="B35" i="2"/>
  <c r="E35" i="2"/>
  <c r="G35" i="2" s="1"/>
  <c r="F35" i="2"/>
  <c r="L35" i="2"/>
  <c r="J35" i="2" s="1"/>
  <c r="B36" i="2"/>
  <c r="E36" i="2"/>
  <c r="F36" i="2"/>
  <c r="G36" i="2"/>
  <c r="L36" i="2"/>
  <c r="J36" i="2" s="1"/>
  <c r="B37" i="2"/>
  <c r="E37" i="2"/>
  <c r="G37" i="2" s="1"/>
  <c r="J37" i="2"/>
  <c r="L37" i="2"/>
  <c r="K37" i="2" s="1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E38" i="2"/>
  <c r="G38" i="2" s="1"/>
  <c r="E39" i="2"/>
  <c r="E40" i="2"/>
  <c r="F40" i="2" s="1"/>
  <c r="E41" i="2"/>
  <c r="F41" i="2" s="1"/>
  <c r="E42" i="2"/>
  <c r="E43" i="2"/>
  <c r="E44" i="2"/>
  <c r="E45" i="2"/>
  <c r="G45" i="2" s="1"/>
  <c r="E46" i="2"/>
  <c r="G46" i="2" s="1"/>
  <c r="E47" i="2"/>
  <c r="G47" i="2" s="1"/>
  <c r="E48" i="2"/>
  <c r="F48" i="2" s="1"/>
  <c r="E49" i="2"/>
  <c r="F49" i="2" s="1"/>
  <c r="E50" i="2"/>
  <c r="E51" i="2"/>
  <c r="E52" i="2"/>
  <c r="E53" i="2"/>
  <c r="G53" i="2" s="1"/>
  <c r="E54" i="2"/>
  <c r="E55" i="2"/>
  <c r="E56" i="2"/>
  <c r="F56" i="2" s="1"/>
  <c r="E57" i="2"/>
  <c r="F57" i="2" s="1"/>
  <c r="E58" i="2"/>
  <c r="E59" i="2"/>
  <c r="E60" i="2"/>
  <c r="E61" i="2"/>
  <c r="E62" i="2"/>
  <c r="E63" i="2"/>
  <c r="E64" i="2"/>
  <c r="F64" i="2" s="1"/>
  <c r="E65" i="2"/>
  <c r="F65" i="2" s="1"/>
  <c r="E66" i="2"/>
  <c r="E67" i="2"/>
  <c r="E68" i="2"/>
  <c r="E69" i="2"/>
  <c r="G69" i="2" s="1"/>
  <c r="E70" i="2"/>
  <c r="G70" i="2" s="1"/>
  <c r="E71" i="2"/>
  <c r="E72" i="2"/>
  <c r="F72" i="2" s="1"/>
  <c r="E73" i="2"/>
  <c r="F73" i="2" s="1"/>
  <c r="E74" i="2"/>
  <c r="E75" i="2"/>
  <c r="E76" i="2"/>
  <c r="E77" i="2"/>
  <c r="G77" i="2" s="1"/>
  <c r="E78" i="2"/>
  <c r="G78" i="2" s="1"/>
  <c r="E79" i="2"/>
  <c r="G79" i="2" s="1"/>
  <c r="E80" i="2"/>
  <c r="F80" i="2" s="1"/>
  <c r="E81" i="2"/>
  <c r="F81" i="2" s="1"/>
  <c r="E82" i="2"/>
  <c r="E83" i="2"/>
  <c r="E84" i="2"/>
  <c r="E85" i="2"/>
  <c r="G85" i="2" s="1"/>
  <c r="E86" i="2"/>
  <c r="E87" i="2"/>
  <c r="E88" i="2"/>
  <c r="F88" i="2" s="1"/>
  <c r="E89" i="2"/>
  <c r="F89" i="2" s="1"/>
  <c r="E90" i="2"/>
  <c r="E91" i="2"/>
  <c r="E92" i="2"/>
  <c r="E93" i="2"/>
  <c r="E94" i="2"/>
  <c r="E95" i="2"/>
  <c r="E96" i="2"/>
  <c r="F96" i="2" s="1"/>
  <c r="E97" i="2"/>
  <c r="F97" i="2" s="1"/>
  <c r="E98" i="2"/>
  <c r="E99" i="2"/>
  <c r="E100" i="2"/>
  <c r="E101" i="2"/>
  <c r="G101" i="2" s="1"/>
  <c r="E102" i="2"/>
  <c r="G102" i="2" s="1"/>
  <c r="E103" i="2"/>
  <c r="E104" i="2"/>
  <c r="F104" i="2" s="1"/>
  <c r="E105" i="2"/>
  <c r="F105" i="2" s="1"/>
  <c r="E106" i="2"/>
  <c r="E107" i="2"/>
  <c r="E108" i="2"/>
  <c r="E109" i="2"/>
  <c r="G109" i="2" s="1"/>
  <c r="E110" i="2"/>
  <c r="G110" i="2" s="1"/>
  <c r="E111" i="2"/>
  <c r="G111" i="2" s="1"/>
  <c r="E112" i="2"/>
  <c r="F112" i="2" s="1"/>
  <c r="E113" i="2"/>
  <c r="F113" i="2" s="1"/>
  <c r="E114" i="2"/>
  <c r="E115" i="2"/>
  <c r="E116" i="2"/>
  <c r="E117" i="2"/>
  <c r="G117" i="2" s="1"/>
  <c r="E118" i="2"/>
  <c r="E119" i="2"/>
  <c r="E120" i="2"/>
  <c r="F120" i="2" s="1"/>
  <c r="E121" i="2"/>
  <c r="F121" i="2" s="1"/>
  <c r="E122" i="2"/>
  <c r="E123" i="2"/>
  <c r="E124" i="2"/>
  <c r="E125" i="2"/>
  <c r="E126" i="2"/>
  <c r="E127" i="2"/>
  <c r="E128" i="2"/>
  <c r="F128" i="2" s="1"/>
  <c r="E129" i="2"/>
  <c r="F129" i="2" s="1"/>
  <c r="E130" i="2"/>
  <c r="E131" i="2"/>
  <c r="E132" i="2"/>
  <c r="E133" i="2"/>
  <c r="G133" i="2" s="1"/>
  <c r="E134" i="2"/>
  <c r="G134" i="2" s="1"/>
  <c r="E135" i="2"/>
  <c r="E136" i="2"/>
  <c r="F136" i="2" s="1"/>
  <c r="E137" i="2"/>
  <c r="F137" i="2" s="1"/>
  <c r="E138" i="2"/>
  <c r="E139" i="2"/>
  <c r="E140" i="2"/>
  <c r="E141" i="2"/>
  <c r="G141" i="2" s="1"/>
  <c r="E142" i="2"/>
  <c r="G142" i="2" s="1"/>
  <c r="E143" i="2"/>
  <c r="G143" i="2" s="1"/>
  <c r="E144" i="2"/>
  <c r="F144" i="2" s="1"/>
  <c r="E145" i="2"/>
  <c r="F145" i="2" s="1"/>
  <c r="E146" i="2"/>
  <c r="E147" i="2"/>
  <c r="E148" i="2"/>
  <c r="E149" i="2"/>
  <c r="G149" i="2" s="1"/>
  <c r="E150" i="2"/>
  <c r="E151" i="2"/>
  <c r="E152" i="2"/>
  <c r="F152" i="2" s="1"/>
  <c r="E153" i="2"/>
  <c r="F153" i="2" s="1"/>
  <c r="E154" i="2"/>
  <c r="E155" i="2"/>
  <c r="E156" i="2"/>
  <c r="E157" i="2"/>
  <c r="G157" i="2" s="1"/>
  <c r="E158" i="2"/>
  <c r="E159" i="2"/>
  <c r="E160" i="2"/>
  <c r="F160" i="2" s="1"/>
  <c r="E161" i="2"/>
  <c r="F161" i="2" s="1"/>
  <c r="E162" i="2"/>
  <c r="E163" i="2"/>
  <c r="E164" i="2"/>
  <c r="E165" i="2"/>
  <c r="G165" i="2" s="1"/>
  <c r="E166" i="2"/>
  <c r="G166" i="2" s="1"/>
  <c r="E167" i="2"/>
  <c r="E168" i="2"/>
  <c r="F168" i="2" s="1"/>
  <c r="E169" i="2"/>
  <c r="F169" i="2" s="1"/>
  <c r="E170" i="2"/>
  <c r="E171" i="2"/>
  <c r="E172" i="2"/>
  <c r="E173" i="2"/>
  <c r="G173" i="2" s="1"/>
  <c r="E174" i="2"/>
  <c r="G174" i="2" s="1"/>
  <c r="E175" i="2"/>
  <c r="G175" i="2" s="1"/>
  <c r="E176" i="2"/>
  <c r="F176" i="2" s="1"/>
  <c r="E177" i="2"/>
  <c r="F177" i="2" s="1"/>
  <c r="E178" i="2"/>
  <c r="E179" i="2"/>
  <c r="E180" i="2"/>
  <c r="E181" i="2"/>
  <c r="G181" i="2" s="1"/>
  <c r="E182" i="2"/>
  <c r="E183" i="2"/>
  <c r="G183" i="2" s="1"/>
  <c r="E184" i="2"/>
  <c r="F184" i="2" s="1"/>
  <c r="E185" i="2"/>
  <c r="F185" i="2" s="1"/>
  <c r="E186" i="2"/>
  <c r="E187" i="2"/>
  <c r="E188" i="2"/>
  <c r="E189" i="2"/>
  <c r="E190" i="2"/>
  <c r="E191" i="2"/>
  <c r="G191" i="2" s="1"/>
  <c r="E192" i="2"/>
  <c r="F192" i="2" s="1"/>
  <c r="E193" i="2"/>
  <c r="F193" i="2" s="1"/>
  <c r="E194" i="2"/>
  <c r="E195" i="2"/>
  <c r="E196" i="2"/>
  <c r="E197" i="2"/>
  <c r="G197" i="2" s="1"/>
  <c r="E198" i="2"/>
  <c r="G198" i="2" s="1"/>
  <c r="E199" i="2"/>
  <c r="E200" i="2"/>
  <c r="F200" i="2" s="1"/>
  <c r="E201" i="2"/>
  <c r="F201" i="2" s="1"/>
  <c r="E202" i="2"/>
  <c r="E203" i="2"/>
  <c r="E204" i="2"/>
  <c r="E205" i="2"/>
  <c r="G205" i="2" s="1"/>
  <c r="E206" i="2"/>
  <c r="G206" i="2" s="1"/>
  <c r="E207" i="2"/>
  <c r="G207" i="2" s="1"/>
  <c r="E208" i="2"/>
  <c r="F208" i="2" s="1"/>
  <c r="E209" i="2"/>
  <c r="F209" i="2" s="1"/>
  <c r="E210" i="2"/>
  <c r="E211" i="2"/>
  <c r="E212" i="2"/>
  <c r="E213" i="2"/>
  <c r="G213" i="2" s="1"/>
  <c r="E214" i="2"/>
  <c r="E215" i="2"/>
  <c r="E216" i="2"/>
  <c r="F216" i="2" s="1"/>
  <c r="E217" i="2"/>
  <c r="F217" i="2" s="1"/>
  <c r="E218" i="2"/>
  <c r="E219" i="2"/>
  <c r="E220" i="2"/>
  <c r="E221" i="2"/>
  <c r="G221" i="2" s="1"/>
  <c r="E222" i="2"/>
  <c r="G222" i="2" s="1"/>
  <c r="E223" i="2"/>
  <c r="G223" i="2" s="1"/>
  <c r="G39" i="2"/>
  <c r="G42" i="2"/>
  <c r="G43" i="2"/>
  <c r="G44" i="2"/>
  <c r="G50" i="2"/>
  <c r="G51" i="2"/>
  <c r="G52" i="2"/>
  <c r="G54" i="2"/>
  <c r="G55" i="2"/>
  <c r="G58" i="2"/>
  <c r="G59" i="2"/>
  <c r="G60" i="2"/>
  <c r="G61" i="2"/>
  <c r="G62" i="2"/>
  <c r="G63" i="2"/>
  <c r="G66" i="2"/>
  <c r="G67" i="2"/>
  <c r="G68" i="2"/>
  <c r="G71" i="2"/>
  <c r="G74" i="2"/>
  <c r="G75" i="2"/>
  <c r="G76" i="2"/>
  <c r="G82" i="2"/>
  <c r="G83" i="2"/>
  <c r="G84" i="2"/>
  <c r="G86" i="2"/>
  <c r="G87" i="2"/>
  <c r="G90" i="2"/>
  <c r="G91" i="2"/>
  <c r="G92" i="2"/>
  <c r="G93" i="2"/>
  <c r="G94" i="2"/>
  <c r="G95" i="2"/>
  <c r="G98" i="2"/>
  <c r="G99" i="2"/>
  <c r="G100" i="2"/>
  <c r="G103" i="2"/>
  <c r="G106" i="2"/>
  <c r="G107" i="2"/>
  <c r="G108" i="2"/>
  <c r="G114" i="2"/>
  <c r="G115" i="2"/>
  <c r="G116" i="2"/>
  <c r="G118" i="2"/>
  <c r="G119" i="2"/>
  <c r="G122" i="2"/>
  <c r="G123" i="2"/>
  <c r="G124" i="2"/>
  <c r="G125" i="2"/>
  <c r="G126" i="2"/>
  <c r="G127" i="2"/>
  <c r="G130" i="2"/>
  <c r="G131" i="2"/>
  <c r="G132" i="2"/>
  <c r="G135" i="2"/>
  <c r="G138" i="2"/>
  <c r="G139" i="2"/>
  <c r="G140" i="2"/>
  <c r="G146" i="2"/>
  <c r="G147" i="2"/>
  <c r="G148" i="2"/>
  <c r="G150" i="2"/>
  <c r="G151" i="2"/>
  <c r="G154" i="2"/>
  <c r="G155" i="2"/>
  <c r="G156" i="2"/>
  <c r="G158" i="2"/>
  <c r="G159" i="2"/>
  <c r="G162" i="2"/>
  <c r="G163" i="2"/>
  <c r="G164" i="2"/>
  <c r="G167" i="2"/>
  <c r="G170" i="2"/>
  <c r="G171" i="2"/>
  <c r="G172" i="2"/>
  <c r="G178" i="2"/>
  <c r="G179" i="2"/>
  <c r="G180" i="2"/>
  <c r="G182" i="2"/>
  <c r="G186" i="2"/>
  <c r="G187" i="2"/>
  <c r="G188" i="2"/>
  <c r="G189" i="2"/>
  <c r="G190" i="2"/>
  <c r="G194" i="2"/>
  <c r="G195" i="2"/>
  <c r="G196" i="2"/>
  <c r="G199" i="2"/>
  <c r="G202" i="2"/>
  <c r="G203" i="2"/>
  <c r="G204" i="2"/>
  <c r="G210" i="2"/>
  <c r="G211" i="2"/>
  <c r="G212" i="2"/>
  <c r="G214" i="2"/>
  <c r="G215" i="2"/>
  <c r="G218" i="2"/>
  <c r="G219" i="2"/>
  <c r="G220" i="2"/>
  <c r="F39" i="2"/>
  <c r="F42" i="2"/>
  <c r="F43" i="2"/>
  <c r="F44" i="2"/>
  <c r="F50" i="2"/>
  <c r="F51" i="2"/>
  <c r="F52" i="2"/>
  <c r="F54" i="2"/>
  <c r="F55" i="2"/>
  <c r="F58" i="2"/>
  <c r="F59" i="2"/>
  <c r="F60" i="2"/>
  <c r="F61" i="2"/>
  <c r="F62" i="2"/>
  <c r="F63" i="2"/>
  <c r="F66" i="2"/>
  <c r="F67" i="2"/>
  <c r="F68" i="2"/>
  <c r="F71" i="2"/>
  <c r="F74" i="2"/>
  <c r="F75" i="2"/>
  <c r="F76" i="2"/>
  <c r="F82" i="2"/>
  <c r="F83" i="2"/>
  <c r="F84" i="2"/>
  <c r="F86" i="2"/>
  <c r="F87" i="2"/>
  <c r="F90" i="2"/>
  <c r="F91" i="2"/>
  <c r="F92" i="2"/>
  <c r="F93" i="2"/>
  <c r="F94" i="2"/>
  <c r="F95" i="2"/>
  <c r="F98" i="2"/>
  <c r="F99" i="2"/>
  <c r="F100" i="2"/>
  <c r="F103" i="2"/>
  <c r="F106" i="2"/>
  <c r="F107" i="2"/>
  <c r="F108" i="2"/>
  <c r="F114" i="2"/>
  <c r="F115" i="2"/>
  <c r="F116" i="2"/>
  <c r="F118" i="2"/>
  <c r="F119" i="2"/>
  <c r="F122" i="2"/>
  <c r="F123" i="2"/>
  <c r="F124" i="2"/>
  <c r="F125" i="2"/>
  <c r="F126" i="2"/>
  <c r="F127" i="2"/>
  <c r="F130" i="2"/>
  <c r="F131" i="2"/>
  <c r="F132" i="2"/>
  <c r="F135" i="2"/>
  <c r="F138" i="2"/>
  <c r="F139" i="2"/>
  <c r="F140" i="2"/>
  <c r="F146" i="2"/>
  <c r="F147" i="2"/>
  <c r="F148" i="2"/>
  <c r="F150" i="2"/>
  <c r="F151" i="2"/>
  <c r="F154" i="2"/>
  <c r="F155" i="2"/>
  <c r="F156" i="2"/>
  <c r="F157" i="2"/>
  <c r="F158" i="2"/>
  <c r="F159" i="2"/>
  <c r="F162" i="2"/>
  <c r="F163" i="2"/>
  <c r="F164" i="2"/>
  <c r="F167" i="2"/>
  <c r="F170" i="2"/>
  <c r="F171" i="2"/>
  <c r="F172" i="2"/>
  <c r="F178" i="2"/>
  <c r="F179" i="2"/>
  <c r="F180" i="2"/>
  <c r="F182" i="2"/>
  <c r="F183" i="2"/>
  <c r="F186" i="2"/>
  <c r="F187" i="2"/>
  <c r="F188" i="2"/>
  <c r="F189" i="2"/>
  <c r="F190" i="2"/>
  <c r="F191" i="2"/>
  <c r="F194" i="2"/>
  <c r="F195" i="2"/>
  <c r="F196" i="2"/>
  <c r="F199" i="2"/>
  <c r="F202" i="2"/>
  <c r="F203" i="2"/>
  <c r="F204" i="2"/>
  <c r="F210" i="2"/>
  <c r="F211" i="2"/>
  <c r="F212" i="2"/>
  <c r="F214" i="2"/>
  <c r="F215" i="2"/>
  <c r="F218" i="2"/>
  <c r="F219" i="2"/>
  <c r="F220" i="2"/>
  <c r="F221" i="2"/>
  <c r="F222" i="2"/>
  <c r="F223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F37" i="2" l="1"/>
  <c r="J31" i="2"/>
  <c r="F29" i="2"/>
  <c r="J23" i="2"/>
  <c r="F21" i="2"/>
  <c r="J15" i="2"/>
  <c r="F13" i="2"/>
  <c r="F5" i="2"/>
  <c r="K34" i="2"/>
  <c r="K26" i="2"/>
  <c r="K18" i="2"/>
  <c r="K10" i="2"/>
  <c r="K2" i="2"/>
  <c r="K35" i="2"/>
  <c r="G33" i="2"/>
  <c r="K27" i="2"/>
  <c r="K19" i="2"/>
  <c r="K11" i="2"/>
  <c r="K3" i="2"/>
  <c r="K36" i="2"/>
  <c r="G34" i="2"/>
  <c r="G26" i="2"/>
  <c r="K20" i="2"/>
  <c r="G18" i="2"/>
  <c r="K12" i="2"/>
  <c r="G10" i="2"/>
  <c r="K4" i="2"/>
  <c r="G2" i="2"/>
  <c r="G3" i="2"/>
  <c r="F205" i="2"/>
  <c r="F173" i="2"/>
  <c r="F141" i="2"/>
  <c r="F109" i="2"/>
  <c r="F77" i="2"/>
  <c r="F45" i="2"/>
  <c r="F213" i="2"/>
  <c r="F181" i="2"/>
  <c r="F149" i="2"/>
  <c r="F117" i="2"/>
  <c r="F85" i="2"/>
  <c r="F53" i="2"/>
  <c r="F198" i="2"/>
  <c r="F166" i="2"/>
  <c r="F134" i="2"/>
  <c r="F102" i="2"/>
  <c r="F70" i="2"/>
  <c r="F38" i="2"/>
  <c r="F207" i="2"/>
  <c r="F197" i="2"/>
  <c r="F175" i="2"/>
  <c r="F165" i="2"/>
  <c r="F143" i="2"/>
  <c r="F133" i="2"/>
  <c r="F111" i="2"/>
  <c r="F101" i="2"/>
  <c r="F79" i="2"/>
  <c r="F69" i="2"/>
  <c r="F47" i="2"/>
  <c r="F206" i="2"/>
  <c r="F174" i="2"/>
  <c r="F142" i="2"/>
  <c r="F110" i="2"/>
  <c r="F78" i="2"/>
  <c r="F46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</calcChain>
</file>

<file path=xl/sharedStrings.xml><?xml version="1.0" encoding="utf-8"?>
<sst xmlns="http://schemas.openxmlformats.org/spreadsheetml/2006/main" count="245" uniqueCount="242">
  <si>
    <t>month</t>
  </si>
  <si>
    <t>total.anonymous</t>
  </si>
  <si>
    <t>total.user</t>
  </si>
  <si>
    <t>2001-01-01T00:00:00.000Z</t>
  </si>
  <si>
    <t>2001-02-01T00:00:00.000Z</t>
  </si>
  <si>
    <t>2001-03-01T00:00:00.000Z</t>
  </si>
  <si>
    <t>2001-04-01T00:00:00.000Z</t>
  </si>
  <si>
    <t>2001-05-01T00:00:00.000Z</t>
  </si>
  <si>
    <t>2001-06-01T00:00:00.000Z</t>
  </si>
  <si>
    <t>2001-07-01T00:00:00.000Z</t>
  </si>
  <si>
    <t>2001-08-01T00:00:00.000Z</t>
  </si>
  <si>
    <t>2001-09-01T00:00:00.000Z</t>
  </si>
  <si>
    <t>2001-10-01T00:00:00.000Z</t>
  </si>
  <si>
    <t>2001-11-01T00:00:00.000Z</t>
  </si>
  <si>
    <t>2001-12-01T00:00:00.000Z</t>
  </si>
  <si>
    <t>2002-01-01T00:00:00.000Z</t>
  </si>
  <si>
    <t>2002-02-01T00:00:00.000Z</t>
  </si>
  <si>
    <t>2002-03-01T00:00:00.000Z</t>
  </si>
  <si>
    <t>2002-04-01T00:00:00.000Z</t>
  </si>
  <si>
    <t>2002-05-01T00:00:00.000Z</t>
  </si>
  <si>
    <t>2002-06-01T00:00:00.000Z</t>
  </si>
  <si>
    <t>2002-07-01T00:00:00.000Z</t>
  </si>
  <si>
    <t>2002-08-01T00:00:00.000Z</t>
  </si>
  <si>
    <t>2002-09-01T00:00:00.000Z</t>
  </si>
  <si>
    <t>2002-10-01T00:00:00.000Z</t>
  </si>
  <si>
    <t>2002-11-01T00:00:00.000Z</t>
  </si>
  <si>
    <t>2002-12-01T00:00:00.000Z</t>
  </si>
  <si>
    <t>2003-01-01T00:00:00.000Z</t>
  </si>
  <si>
    <t>2003-02-01T00:00:00.000Z</t>
  </si>
  <si>
    <t>2003-03-01T00:00:00.000Z</t>
  </si>
  <si>
    <t>2003-04-01T00:00:00.000Z</t>
  </si>
  <si>
    <t>2003-05-01T00:00:00.000Z</t>
  </si>
  <si>
    <t>2003-06-01T00:00:00.000Z</t>
  </si>
  <si>
    <t>2003-07-01T00:00:00.000Z</t>
  </si>
  <si>
    <t>2003-08-01T00:00:00.000Z</t>
  </si>
  <si>
    <t>2003-09-01T00:00:00.000Z</t>
  </si>
  <si>
    <t>2003-10-01T00:00:00.000Z</t>
  </si>
  <si>
    <t>2003-11-01T00:00:00.000Z</t>
  </si>
  <si>
    <t>2003-12-01T00:00:00.000Z</t>
  </si>
  <si>
    <t>2004-01-01T00:00:00.000Z</t>
  </si>
  <si>
    <t>2004-02-01T00:00:00.000Z</t>
  </si>
  <si>
    <t>2004-03-01T00:00:00.000Z</t>
  </si>
  <si>
    <t>2004-04-01T00:00:00.000Z</t>
  </si>
  <si>
    <t>2004-05-01T00:00:00.000Z</t>
  </si>
  <si>
    <t>2004-06-01T00:00:00.000Z</t>
  </si>
  <si>
    <t>2004-07-01T00:00:00.000Z</t>
  </si>
  <si>
    <t>2004-08-01T00:00:00.000Z</t>
  </si>
  <si>
    <t>2004-09-01T00:00:00.000Z</t>
  </si>
  <si>
    <t>2004-10-01T00:00:00.000Z</t>
  </si>
  <si>
    <t>2004-11-01T00:00:00.000Z</t>
  </si>
  <si>
    <t>2004-12-01T00:00:00.000Z</t>
  </si>
  <si>
    <t>2005-01-01T00:00:00.000Z</t>
  </si>
  <si>
    <t>2005-02-01T00:00:00.000Z</t>
  </si>
  <si>
    <t>2005-03-01T00:00:00.000Z</t>
  </si>
  <si>
    <t>2005-04-01T00:00:00.000Z</t>
  </si>
  <si>
    <t>2005-05-01T00:00:00.000Z</t>
  </si>
  <si>
    <t>2005-06-01T00:00:00.000Z</t>
  </si>
  <si>
    <t>2005-07-01T00:00:00.000Z</t>
  </si>
  <si>
    <t>2005-08-01T00:00:00.000Z</t>
  </si>
  <si>
    <t>2005-09-01T00:00:00.000Z</t>
  </si>
  <si>
    <t>2005-10-01T00:00:00.000Z</t>
  </si>
  <si>
    <t>2005-11-01T00:00:00.000Z</t>
  </si>
  <si>
    <t>2005-12-01T00:00:00.000Z</t>
  </si>
  <si>
    <t>2006-01-01T00:00:00.000Z</t>
  </si>
  <si>
    <t>2006-02-01T00:00:00.000Z</t>
  </si>
  <si>
    <t>2006-03-01T00:00:00.000Z</t>
  </si>
  <si>
    <t>2006-04-01T00:00:00.000Z</t>
  </si>
  <si>
    <t>2006-05-01T00:00:00.000Z</t>
  </si>
  <si>
    <t>2006-06-01T00:00:00.000Z</t>
  </si>
  <si>
    <t>2006-07-01T00:00:00.000Z</t>
  </si>
  <si>
    <t>2006-08-01T00:00:00.000Z</t>
  </si>
  <si>
    <t>2006-09-01T00:00:00.000Z</t>
  </si>
  <si>
    <t>2006-10-01T00:00:00.000Z</t>
  </si>
  <si>
    <t>2006-11-01T00:00:00.000Z</t>
  </si>
  <si>
    <t>2006-12-01T00:00:00.000Z</t>
  </si>
  <si>
    <t>2007-01-01T00:00:00.000Z</t>
  </si>
  <si>
    <t>2007-02-01T00:00:00.000Z</t>
  </si>
  <si>
    <t>2007-03-01T00:00:00.000Z</t>
  </si>
  <si>
    <t>2007-04-01T00:00:00.000Z</t>
  </si>
  <si>
    <t>2007-05-01T00:00:00.000Z</t>
  </si>
  <si>
    <t>2007-06-01T00:00:00.000Z</t>
  </si>
  <si>
    <t>2007-07-01T00:00:00.000Z</t>
  </si>
  <si>
    <t>2007-08-01T00:00:00.000Z</t>
  </si>
  <si>
    <t>2007-09-01T00:00:00.000Z</t>
  </si>
  <si>
    <t>2007-10-01T00:00:00.000Z</t>
  </si>
  <si>
    <t>2007-11-01T00:00:00.000Z</t>
  </si>
  <si>
    <t>2007-12-01T00:00:00.000Z</t>
  </si>
  <si>
    <t>2008-01-01T00:00:00.000Z</t>
  </si>
  <si>
    <t>2008-02-01T00:00:00.000Z</t>
  </si>
  <si>
    <t>2008-03-01T00:00:00.000Z</t>
  </si>
  <si>
    <t>2008-04-01T00:00:00.000Z</t>
  </si>
  <si>
    <t>2008-05-01T00:00:00.000Z</t>
  </si>
  <si>
    <t>2008-06-01T00:00:00.000Z</t>
  </si>
  <si>
    <t>2008-07-01T00:00:00.000Z</t>
  </si>
  <si>
    <t>2008-08-01T00:00:00.000Z</t>
  </si>
  <si>
    <t>2008-09-01T00:00:00.000Z</t>
  </si>
  <si>
    <t>2008-10-01T00:00:00.000Z</t>
  </si>
  <si>
    <t>2008-11-01T00:00:00.000Z</t>
  </si>
  <si>
    <t>2008-12-01T00:00:00.000Z</t>
  </si>
  <si>
    <t>2009-01-01T00:00:00.000Z</t>
  </si>
  <si>
    <t>2009-02-01T00:00:00.000Z</t>
  </si>
  <si>
    <t>2009-03-01T00:00:00.000Z</t>
  </si>
  <si>
    <t>2009-04-01T00:00:00.000Z</t>
  </si>
  <si>
    <t>2009-05-01T00:00:00.000Z</t>
  </si>
  <si>
    <t>2009-06-01T00:00:00.000Z</t>
  </si>
  <si>
    <t>2009-07-01T00:00:00.000Z</t>
  </si>
  <si>
    <t>2009-08-01T00:00:00.000Z</t>
  </si>
  <si>
    <t>2009-09-01T00:00:00.000Z</t>
  </si>
  <si>
    <t>2009-10-01T00:00:00.000Z</t>
  </si>
  <si>
    <t>2009-11-01T00:00:00.000Z</t>
  </si>
  <si>
    <t>2009-12-01T00:00:00.000Z</t>
  </si>
  <si>
    <t>2010-01-01T00:00:00.000Z</t>
  </si>
  <si>
    <t>2010-02-01T00:00:00.000Z</t>
  </si>
  <si>
    <t>2010-03-01T00:00:00.000Z</t>
  </si>
  <si>
    <t>2010-04-01T00:00:00.000Z</t>
  </si>
  <si>
    <t>2010-05-01T00:00:00.000Z</t>
  </si>
  <si>
    <t>2010-06-01T00:00:00.000Z</t>
  </si>
  <si>
    <t>2010-07-01T00:00:00.000Z</t>
  </si>
  <si>
    <t>2010-08-01T00:00:00.000Z</t>
  </si>
  <si>
    <t>2010-09-01T00:00:00.000Z</t>
  </si>
  <si>
    <t>2010-10-01T00:00:00.000Z</t>
  </si>
  <si>
    <t>2010-11-01T00:00:00.000Z</t>
  </si>
  <si>
    <t>2010-12-01T00:00:00.000Z</t>
  </si>
  <si>
    <t>2011-01-01T00:00:00.000Z</t>
  </si>
  <si>
    <t>2011-02-01T00:00:00.000Z</t>
  </si>
  <si>
    <t>2011-03-01T00:00:00.000Z</t>
  </si>
  <si>
    <t>2011-04-01T00:00:00.000Z</t>
  </si>
  <si>
    <t>2011-05-01T00:00:00.000Z</t>
  </si>
  <si>
    <t>2011-06-01T00:00:00.000Z</t>
  </si>
  <si>
    <t>2011-07-01T00:00:00.000Z</t>
  </si>
  <si>
    <t>2011-08-01T00:00:00.000Z</t>
  </si>
  <si>
    <t>2011-09-01T00:00:00.000Z</t>
  </si>
  <si>
    <t>2011-10-01T00:00:00.000Z</t>
  </si>
  <si>
    <t>2011-11-01T00:00:00.000Z</t>
  </si>
  <si>
    <t>2011-12-01T00:00:00.000Z</t>
  </si>
  <si>
    <t>2012-01-01T00:00:00.000Z</t>
  </si>
  <si>
    <t>2012-02-01T00:00:00.000Z</t>
  </si>
  <si>
    <t>2012-03-01T00:00:00.000Z</t>
  </si>
  <si>
    <t>2012-04-01T00:00:00.000Z</t>
  </si>
  <si>
    <t>2012-05-01T00:00:00.000Z</t>
  </si>
  <si>
    <t>2012-06-01T00:00:00.000Z</t>
  </si>
  <si>
    <t>2012-07-01T00:00:00.000Z</t>
  </si>
  <si>
    <t>2012-08-01T00:00:00.000Z</t>
  </si>
  <si>
    <t>2012-09-01T00:00:00.000Z</t>
  </si>
  <si>
    <t>2012-10-01T00:00:00.000Z</t>
  </si>
  <si>
    <t>2012-11-01T00:00:00.000Z</t>
  </si>
  <si>
    <t>2012-12-01T00:00:00.000Z</t>
  </si>
  <si>
    <t>2013-01-01T00:00:00.000Z</t>
  </si>
  <si>
    <t>2013-02-01T00:00:00.000Z</t>
  </si>
  <si>
    <t>2013-03-01T00:00:00.000Z</t>
  </si>
  <si>
    <t>2013-04-01T00:00:00.000Z</t>
  </si>
  <si>
    <t>2013-05-01T00:00:00.000Z</t>
  </si>
  <si>
    <t>2013-06-01T00:00:00.000Z</t>
  </si>
  <si>
    <t>2013-07-01T00:00:00.000Z</t>
  </si>
  <si>
    <t>2013-08-01T00:00:00.000Z</t>
  </si>
  <si>
    <t>2013-09-01T00:00:00.000Z</t>
  </si>
  <si>
    <t>2013-10-01T00:00:00.000Z</t>
  </si>
  <si>
    <t>2013-11-01T00:00:00.000Z</t>
  </si>
  <si>
    <t>2013-12-01T00:00:00.000Z</t>
  </si>
  <si>
    <t>2014-01-01T00:00:00.000Z</t>
  </si>
  <si>
    <t>2014-02-01T00:00:00.000Z</t>
  </si>
  <si>
    <t>2014-03-01T00:00:00.000Z</t>
  </si>
  <si>
    <t>2014-04-01T00:00:00.000Z</t>
  </si>
  <si>
    <t>2014-05-01T00:00:00.000Z</t>
  </si>
  <si>
    <t>2014-06-01T00:00:00.000Z</t>
  </si>
  <si>
    <t>2014-07-01T00:00:00.000Z</t>
  </si>
  <si>
    <t>2014-08-01T00:00:00.000Z</t>
  </si>
  <si>
    <t>2014-09-01T00:00:00.000Z</t>
  </si>
  <si>
    <t>2014-10-01T00:00:00.000Z</t>
  </si>
  <si>
    <t>2014-11-01T00:00:00.000Z</t>
  </si>
  <si>
    <t>2014-12-01T00:00:00.000Z</t>
  </si>
  <si>
    <t>2015-01-01T00:00:00.000Z</t>
  </si>
  <si>
    <t>2015-02-01T00:00:00.000Z</t>
  </si>
  <si>
    <t>2015-03-01T00:00:00.000Z</t>
  </si>
  <si>
    <t>2015-04-01T00:00:00.000Z</t>
  </si>
  <si>
    <t>2015-05-01T00:00:00.000Z</t>
  </si>
  <si>
    <t>2015-06-01T00:00:00.000Z</t>
  </si>
  <si>
    <t>2015-07-01T00:00:00.000Z</t>
  </si>
  <si>
    <t>2015-08-01T00:00:00.000Z</t>
  </si>
  <si>
    <t>2015-09-01T00:00:00.000Z</t>
  </si>
  <si>
    <t>2015-10-01T00:00:00.000Z</t>
  </si>
  <si>
    <t>2015-11-01T00:00:00.000Z</t>
  </si>
  <si>
    <t>2015-12-01T00:00:00.000Z</t>
  </si>
  <si>
    <t>2016-01-01T00:00:00.000Z</t>
  </si>
  <si>
    <t>2016-02-01T00:00:00.000Z</t>
  </si>
  <si>
    <t>2016-03-01T00:00:00.000Z</t>
  </si>
  <si>
    <t>2016-04-01T00:00:00.000Z</t>
  </si>
  <si>
    <t>2016-05-01T00:00:00.000Z</t>
  </si>
  <si>
    <t>2016-06-01T00:00:00.000Z</t>
  </si>
  <si>
    <t>2016-07-01T00:00:00.000Z</t>
  </si>
  <si>
    <t>2016-08-01T00:00:00.000Z</t>
  </si>
  <si>
    <t>2016-09-01T00:00:00.000Z</t>
  </si>
  <si>
    <t>2016-10-01T00:00:00.000Z</t>
  </si>
  <si>
    <t>2016-11-01T00:00:00.000Z</t>
  </si>
  <si>
    <t>2016-12-01T00:00:00.000Z</t>
  </si>
  <si>
    <t>2017-01-01T00:00:00.000Z</t>
  </si>
  <si>
    <t>2017-02-01T00:00:00.000Z</t>
  </si>
  <si>
    <t>2017-03-01T00:00:00.000Z</t>
  </si>
  <si>
    <t>2017-04-01T00:00:00.000Z</t>
  </si>
  <si>
    <t>2017-05-01T00:00:00.000Z</t>
  </si>
  <si>
    <t>2017-06-01T00:00:00.000Z</t>
  </si>
  <si>
    <t>2017-07-01T00:00:00.000Z</t>
  </si>
  <si>
    <t>2017-08-01T00:00:00.000Z</t>
  </si>
  <si>
    <t>2017-09-01T00:00:00.000Z</t>
  </si>
  <si>
    <t>2017-10-01T00:00:00.000Z</t>
  </si>
  <si>
    <t>2017-11-01T00:00:00.000Z</t>
  </si>
  <si>
    <t>2017-12-01T00:00:00.000Z</t>
  </si>
  <si>
    <t>2018-01-01T00:00:00.000Z</t>
  </si>
  <si>
    <t>2018-02-01T00:00:00.000Z</t>
  </si>
  <si>
    <t>2018-03-01T00:00:00.000Z</t>
  </si>
  <si>
    <t>2018-04-01T00:00:00.000Z</t>
  </si>
  <si>
    <t>2018-05-01T00:00:00.000Z</t>
  </si>
  <si>
    <t>2018-06-01T00:00:00.000Z</t>
  </si>
  <si>
    <t>2018-07-01T00:00:00.000Z</t>
  </si>
  <si>
    <t>2018-08-01T00:00:00.000Z</t>
  </si>
  <si>
    <t>2018-09-01T00:00:00.000Z</t>
  </si>
  <si>
    <t>2018-10-01T00:00:00.000Z</t>
  </si>
  <si>
    <t>2018-11-01T00:00:00.000Z</t>
  </si>
  <si>
    <t>2018-12-01T00:00:00.000Z</t>
  </si>
  <si>
    <t>2019-01-01T00:00:00.000Z</t>
  </si>
  <si>
    <t>2019-02-01T00:00:00.000Z</t>
  </si>
  <si>
    <t>2019-03-01T00:00:00.000Z</t>
  </si>
  <si>
    <t>2019-04-01T00:00:00.000Z</t>
  </si>
  <si>
    <t>2019-05-01T00:00:00.000Z</t>
  </si>
  <si>
    <t>2019-06-01T00:00:00.000Z</t>
  </si>
  <si>
    <t>total</t>
  </si>
  <si>
    <t>Kolom4</t>
  </si>
  <si>
    <t>Japan Total Anonymous</t>
  </si>
  <si>
    <t>Registered (Japan)</t>
  </si>
  <si>
    <t>Registered (worldwide)</t>
  </si>
  <si>
    <t>Anonymous (worldwide) nu</t>
  </si>
  <si>
    <t>Registered (worldwide) nu</t>
  </si>
  <si>
    <t>Date</t>
  </si>
  <si>
    <t>Registered (English)</t>
  </si>
  <si>
    <t>Total</t>
  </si>
  <si>
    <t>Registered (English)3</t>
  </si>
  <si>
    <t>Registered (Dutch)</t>
  </si>
  <si>
    <t>Anonymous (English) na</t>
  </si>
  <si>
    <t>English</t>
  </si>
  <si>
    <t>Global</t>
  </si>
  <si>
    <t>Japanese</t>
  </si>
  <si>
    <t>Dutch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</si>
</sst>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0" fontId="0" fillId="3" borderId="1" xfId="0" applyNumberFormat="1" applyFont="1" applyFill="1" applyBorder="1"/>
    <xf numFmtId="10" fontId="0" fillId="0" borderId="1" xfId="0" applyNumberFormat="1" applyFon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1" fillId="2" borderId="2" xfId="0" applyNumberFormat="1" applyFont="1" applyFill="1" applyBorder="1"/>
    <xf numFmtId="0" fontId="1" fillId="2" borderId="2" xfId="0" applyFont="1" applyFill="1" applyBorder="1"/>
    <xf numFmtId="10" fontId="1" fillId="2" borderId="2" xfId="0" applyNumberFormat="1" applyFont="1" applyFill="1" applyBorder="1"/>
    <xf numFmtId="14" fontId="0" fillId="0" borderId="3" xfId="0" applyNumberFormat="1" applyFont="1" applyBorder="1"/>
    <xf numFmtId="0" fontId="0" fillId="0" borderId="3" xfId="0" applyFont="1" applyBorder="1"/>
    <xf numFmtId="10" fontId="0" fillId="0" borderId="3" xfId="0" applyNumberFormat="1" applyFont="1" applyBorder="1"/>
    <xf numFmtId="9" fontId="0" fillId="0" borderId="0" xfId="0" applyNumberFormat="1"/>
    <xf numFmtId="9" fontId="0" fillId="3" borderId="1" xfId="0" applyNumberFormat="1" applyFont="1" applyFill="1" applyBorder="1"/>
    <xf numFmtId="9" fontId="1" fillId="2" borderId="2" xfId="0" applyNumberFormat="1" applyFont="1" applyFill="1" applyBorder="1"/>
  </cellXfs>
  <cellStyles count="1">
    <cellStyle name="Standaard" xfId="0" builtinId="0"/>
  </cellStyles>
  <dxfs count="21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1F4E8C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Blad2!$F$1</c:f>
              <c:strCache>
                <c:ptCount val="1"/>
                <c:pt idx="0">
                  <c:v>Japanese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Blad2!$F$2:$F$223</c:f>
              <c:numCache>
                <c:formatCode>0%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0.45161290322580644</c:v>
                </c:pt>
                <c:pt idx="21">
                  <c:v>0.46808510638297873</c:v>
                </c:pt>
                <c:pt idx="22">
                  <c:v>0.29166666666666669</c:v>
                </c:pt>
                <c:pt idx="23">
                  <c:v>0.140625</c:v>
                </c:pt>
                <c:pt idx="24">
                  <c:v>0.43165467625899279</c:v>
                </c:pt>
                <c:pt idx="25">
                  <c:v>0.39031106578276392</c:v>
                </c:pt>
                <c:pt idx="26">
                  <c:v>0.16137045854466411</c:v>
                </c:pt>
                <c:pt idx="27">
                  <c:v>0.19085401038661282</c:v>
                </c:pt>
                <c:pt idx="28">
                  <c:v>0.15034886338059869</c:v>
                </c:pt>
                <c:pt idx="29">
                  <c:v>0.2261559295801896</c:v>
                </c:pt>
                <c:pt idx="30">
                  <c:v>0.22447400990099009</c:v>
                </c:pt>
                <c:pt idx="31">
                  <c:v>0.24873096446700507</c:v>
                </c:pt>
                <c:pt idx="32">
                  <c:v>0.35880869839268831</c:v>
                </c:pt>
                <c:pt idx="33">
                  <c:v>0.3053506982582771</c:v>
                </c:pt>
                <c:pt idx="34">
                  <c:v>0.23486294360080767</c:v>
                </c:pt>
                <c:pt idx="35">
                  <c:v>0.31439114391143913</c:v>
                </c:pt>
                <c:pt idx="36">
                  <c:v>0.2757586130519703</c:v>
                </c:pt>
                <c:pt idx="37">
                  <c:v>0.22447246711952595</c:v>
                </c:pt>
                <c:pt idx="38">
                  <c:v>0.30350348879911859</c:v>
                </c:pt>
                <c:pt idx="39">
                  <c:v>0.3680475159812755</c:v>
                </c:pt>
                <c:pt idx="40">
                  <c:v>0.3822390385043401</c:v>
                </c:pt>
                <c:pt idx="41">
                  <c:v>0.46519029015407576</c:v>
                </c:pt>
                <c:pt idx="42">
                  <c:v>0.41703165164436307</c:v>
                </c:pt>
                <c:pt idx="43">
                  <c:v>0.44145195956165256</c:v>
                </c:pt>
                <c:pt idx="44">
                  <c:v>0.45911708253358924</c:v>
                </c:pt>
                <c:pt idx="45">
                  <c:v>0.43919731866620831</c:v>
                </c:pt>
                <c:pt idx="46">
                  <c:v>0.45177993082439988</c:v>
                </c:pt>
                <c:pt idx="47">
                  <c:v>0.47487348120884837</c:v>
                </c:pt>
                <c:pt idx="48">
                  <c:v>0.45861334335886711</c:v>
                </c:pt>
                <c:pt idx="49">
                  <c:v>0.44567400495471204</c:v>
                </c:pt>
                <c:pt idx="50">
                  <c:v>0.4536335155722096</c:v>
                </c:pt>
                <c:pt idx="51">
                  <c:v>0.46870694361400683</c:v>
                </c:pt>
                <c:pt idx="52">
                  <c:v>0.47824099844725049</c:v>
                </c:pt>
                <c:pt idx="53">
                  <c:v>0.53231417169848638</c:v>
                </c:pt>
                <c:pt idx="54">
                  <c:v>0.55270318865159918</c:v>
                </c:pt>
                <c:pt idx="55">
                  <c:v>0.5326293308020883</c:v>
                </c:pt>
                <c:pt idx="56">
                  <c:v>0.54203761499997605</c:v>
                </c:pt>
                <c:pt idx="57">
                  <c:v>0.51750506903543492</c:v>
                </c:pt>
                <c:pt idx="58">
                  <c:v>0.51016479237406931</c:v>
                </c:pt>
                <c:pt idx="59">
                  <c:v>0.53779267006962495</c:v>
                </c:pt>
                <c:pt idx="60">
                  <c:v>0.55719427808980049</c:v>
                </c:pt>
                <c:pt idx="61">
                  <c:v>0.51559825761287592</c:v>
                </c:pt>
                <c:pt idx="62">
                  <c:v>0.48011587587720023</c:v>
                </c:pt>
                <c:pt idx="63">
                  <c:v>0.49466488409050779</c:v>
                </c:pt>
                <c:pt idx="64">
                  <c:v>0.49353218355330147</c:v>
                </c:pt>
                <c:pt idx="65">
                  <c:v>0.48168661827693965</c:v>
                </c:pt>
                <c:pt idx="66">
                  <c:v>0.47316705165725015</c:v>
                </c:pt>
                <c:pt idx="67">
                  <c:v>0.48545452150315721</c:v>
                </c:pt>
                <c:pt idx="68">
                  <c:v>0.47163060973742488</c:v>
                </c:pt>
                <c:pt idx="69">
                  <c:v>0.49868742473112154</c:v>
                </c:pt>
                <c:pt idx="70">
                  <c:v>0.48085795575599999</c:v>
                </c:pt>
                <c:pt idx="71">
                  <c:v>0.46809598382278039</c:v>
                </c:pt>
                <c:pt idx="72">
                  <c:v>0.42172068824514825</c:v>
                </c:pt>
                <c:pt idx="73">
                  <c:v>0.41223952646621742</c:v>
                </c:pt>
                <c:pt idx="74">
                  <c:v>0.41091636250152647</c:v>
                </c:pt>
                <c:pt idx="75">
                  <c:v>0.3972811484188572</c:v>
                </c:pt>
                <c:pt idx="76">
                  <c:v>0.40253446234612261</c:v>
                </c:pt>
                <c:pt idx="77">
                  <c:v>0.39207451579279085</c:v>
                </c:pt>
                <c:pt idx="78">
                  <c:v>0.39522639452292002</c:v>
                </c:pt>
                <c:pt idx="79">
                  <c:v>0.3931548269376946</c:v>
                </c:pt>
                <c:pt idx="80">
                  <c:v>0.38772784948903483</c:v>
                </c:pt>
                <c:pt idx="81">
                  <c:v>0.37689973369666191</c:v>
                </c:pt>
                <c:pt idx="82">
                  <c:v>0.37560564446304778</c:v>
                </c:pt>
                <c:pt idx="83">
                  <c:v>0.3659594339586531</c:v>
                </c:pt>
                <c:pt idx="84">
                  <c:v>0.3950396308421979</c:v>
                </c:pt>
                <c:pt idx="85">
                  <c:v>0.38524750696072313</c:v>
                </c:pt>
                <c:pt idx="86">
                  <c:v>0.38880475964156452</c:v>
                </c:pt>
                <c:pt idx="87">
                  <c:v>0.39493294600044204</c:v>
                </c:pt>
                <c:pt idx="88">
                  <c:v>0.37033325205416323</c:v>
                </c:pt>
                <c:pt idx="89">
                  <c:v>0.36901398894002962</c:v>
                </c:pt>
                <c:pt idx="90">
                  <c:v>0.38794249067043074</c:v>
                </c:pt>
                <c:pt idx="91">
                  <c:v>0.38402705114441921</c:v>
                </c:pt>
                <c:pt idx="92">
                  <c:v>0.3845042758695168</c:v>
                </c:pt>
                <c:pt idx="93">
                  <c:v>0.38157566111136981</c:v>
                </c:pt>
                <c:pt idx="94">
                  <c:v>0.37759903007814027</c:v>
                </c:pt>
                <c:pt idx="95">
                  <c:v>0.38011388208159147</c:v>
                </c:pt>
                <c:pt idx="96">
                  <c:v>0.40787802082338331</c:v>
                </c:pt>
                <c:pt idx="97">
                  <c:v>0.39709720345364707</c:v>
                </c:pt>
                <c:pt idx="98">
                  <c:v>0.40653074703024489</c:v>
                </c:pt>
                <c:pt idx="99">
                  <c:v>0.42473789161821501</c:v>
                </c:pt>
                <c:pt idx="100">
                  <c:v>0.40399042872820828</c:v>
                </c:pt>
                <c:pt idx="101">
                  <c:v>0.37875892611594231</c:v>
                </c:pt>
                <c:pt idx="102">
                  <c:v>0.38898202566129753</c:v>
                </c:pt>
                <c:pt idx="103">
                  <c:v>0.34589002109398542</c:v>
                </c:pt>
                <c:pt idx="104">
                  <c:v>0.37360750542467452</c:v>
                </c:pt>
                <c:pt idx="105">
                  <c:v>0.39857558417119077</c:v>
                </c:pt>
                <c:pt idx="106">
                  <c:v>0.3833444230773918</c:v>
                </c:pt>
                <c:pt idx="107">
                  <c:v>0.39786869010223885</c:v>
                </c:pt>
                <c:pt idx="108">
                  <c:v>0.38194552749854671</c:v>
                </c:pt>
                <c:pt idx="109">
                  <c:v>0.38130401815609344</c:v>
                </c:pt>
                <c:pt idx="110">
                  <c:v>0.39385844825091543</c:v>
                </c:pt>
                <c:pt idx="111">
                  <c:v>0.39730973517852486</c:v>
                </c:pt>
                <c:pt idx="112">
                  <c:v>0.37954496218334355</c:v>
                </c:pt>
                <c:pt idx="113">
                  <c:v>0.36619237607416499</c:v>
                </c:pt>
                <c:pt idx="114">
                  <c:v>0.35686510934838522</c:v>
                </c:pt>
                <c:pt idx="115">
                  <c:v>0.37169862914751239</c:v>
                </c:pt>
                <c:pt idx="116">
                  <c:v>0.38151364269005694</c:v>
                </c:pt>
                <c:pt idx="117">
                  <c:v>0.38699841474915364</c:v>
                </c:pt>
                <c:pt idx="118">
                  <c:v>0.38188574484058613</c:v>
                </c:pt>
                <c:pt idx="119">
                  <c:v>0.37845074104292581</c:v>
                </c:pt>
                <c:pt idx="120">
                  <c:v>0.39584378492157657</c:v>
                </c:pt>
                <c:pt idx="121">
                  <c:v>0.39050324231049555</c:v>
                </c:pt>
                <c:pt idx="122">
                  <c:v>0.37612170606479028</c:v>
                </c:pt>
                <c:pt idx="123">
                  <c:v>0.38204377311960541</c:v>
                </c:pt>
                <c:pt idx="124">
                  <c:v>0.37382715006141526</c:v>
                </c:pt>
                <c:pt idx="125">
                  <c:v>0.37594154093490839</c:v>
                </c:pt>
                <c:pt idx="126">
                  <c:v>0.35095039861760202</c:v>
                </c:pt>
                <c:pt idx="127">
                  <c:v>0.33193196415777398</c:v>
                </c:pt>
                <c:pt idx="128">
                  <c:v>0.3261005350752767</c:v>
                </c:pt>
                <c:pt idx="129">
                  <c:v>0.34625340127342474</c:v>
                </c:pt>
                <c:pt idx="130">
                  <c:v>0.33470058738515868</c:v>
                </c:pt>
                <c:pt idx="131">
                  <c:v>0.33994427143091299</c:v>
                </c:pt>
                <c:pt idx="132">
                  <c:v>0.33225067328858737</c:v>
                </c:pt>
                <c:pt idx="133">
                  <c:v>0.31656748769694959</c:v>
                </c:pt>
                <c:pt idx="134">
                  <c:v>0.33363928674127669</c:v>
                </c:pt>
                <c:pt idx="135">
                  <c:v>0.34669877937295185</c:v>
                </c:pt>
                <c:pt idx="136">
                  <c:v>0.33039662488806554</c:v>
                </c:pt>
                <c:pt idx="137">
                  <c:v>0.33087370127881527</c:v>
                </c:pt>
                <c:pt idx="138">
                  <c:v>0.33188895869519691</c:v>
                </c:pt>
                <c:pt idx="139">
                  <c:v>0.32259331145531395</c:v>
                </c:pt>
                <c:pt idx="140">
                  <c:v>0.32295954509773889</c:v>
                </c:pt>
                <c:pt idx="141">
                  <c:v>0.30738410085365153</c:v>
                </c:pt>
                <c:pt idx="142">
                  <c:v>0.29922498956906268</c:v>
                </c:pt>
                <c:pt idx="143">
                  <c:v>0.31152279267943239</c:v>
                </c:pt>
                <c:pt idx="144">
                  <c:v>0.30222638024444759</c:v>
                </c:pt>
                <c:pt idx="145">
                  <c:v>0.30546995751961192</c:v>
                </c:pt>
                <c:pt idx="146">
                  <c:v>0.32358520810477742</c:v>
                </c:pt>
                <c:pt idx="147">
                  <c:v>0.30435357987000194</c:v>
                </c:pt>
                <c:pt idx="148">
                  <c:v>0.30924891050256104</c:v>
                </c:pt>
                <c:pt idx="149">
                  <c:v>0.31311612759373247</c:v>
                </c:pt>
                <c:pt idx="150">
                  <c:v>0.32911599164244926</c:v>
                </c:pt>
                <c:pt idx="151">
                  <c:v>0.31526457574361766</c:v>
                </c:pt>
                <c:pt idx="152">
                  <c:v>0.3159598805953156</c:v>
                </c:pt>
                <c:pt idx="153">
                  <c:v>0.31065971051291713</c:v>
                </c:pt>
                <c:pt idx="154">
                  <c:v>0.29449855966159771</c:v>
                </c:pt>
                <c:pt idx="155">
                  <c:v>0.27765087655698412</c:v>
                </c:pt>
                <c:pt idx="156">
                  <c:v>0.26940596731085525</c:v>
                </c:pt>
                <c:pt idx="157">
                  <c:v>0.27442443868439159</c:v>
                </c:pt>
                <c:pt idx="158">
                  <c:v>0.27836961132251659</c:v>
                </c:pt>
                <c:pt idx="159">
                  <c:v>0.27923391793404106</c:v>
                </c:pt>
                <c:pt idx="160">
                  <c:v>0.27496447107720928</c:v>
                </c:pt>
                <c:pt idx="161">
                  <c:v>0.26435097948590325</c:v>
                </c:pt>
                <c:pt idx="162">
                  <c:v>0.26839156690182869</c:v>
                </c:pt>
                <c:pt idx="163">
                  <c:v>0.28022290416870155</c:v>
                </c:pt>
                <c:pt idx="164">
                  <c:v>0.28511040963362416</c:v>
                </c:pt>
                <c:pt idx="165">
                  <c:v>0.27844867785824007</c:v>
                </c:pt>
                <c:pt idx="166">
                  <c:v>0.29359450001315607</c:v>
                </c:pt>
                <c:pt idx="167">
                  <c:v>0.28636791672956519</c:v>
                </c:pt>
                <c:pt idx="168">
                  <c:v>0.28956308941925324</c:v>
                </c:pt>
                <c:pt idx="169">
                  <c:v>0.27590601712323631</c:v>
                </c:pt>
                <c:pt idx="170">
                  <c:v>0.27096205573616505</c:v>
                </c:pt>
                <c:pt idx="171">
                  <c:v>0.27144015711870867</c:v>
                </c:pt>
                <c:pt idx="172">
                  <c:v>0.24650067968343864</c:v>
                </c:pt>
                <c:pt idx="173">
                  <c:v>0.25986485042919122</c:v>
                </c:pt>
                <c:pt idx="174">
                  <c:v>0.28140459853898936</c:v>
                </c:pt>
                <c:pt idx="175">
                  <c:v>0.28935491489561327</c:v>
                </c:pt>
                <c:pt idx="176">
                  <c:v>0.29459272141541581</c:v>
                </c:pt>
                <c:pt idx="177">
                  <c:v>0.29597995605020466</c:v>
                </c:pt>
                <c:pt idx="178">
                  <c:v>0.28044486835288024</c:v>
                </c:pt>
                <c:pt idx="179">
                  <c:v>0.29282439227719786</c:v>
                </c:pt>
                <c:pt idx="180">
                  <c:v>0.31767961991842592</c:v>
                </c:pt>
                <c:pt idx="181">
                  <c:v>0.32400786693296335</c:v>
                </c:pt>
                <c:pt idx="182">
                  <c:v>0.30017730694797135</c:v>
                </c:pt>
                <c:pt idx="183">
                  <c:v>0.30064573578998416</c:v>
                </c:pt>
                <c:pt idx="184">
                  <c:v>0.29047202721033111</c:v>
                </c:pt>
                <c:pt idx="185">
                  <c:v>0.28738349738063534</c:v>
                </c:pt>
                <c:pt idx="186">
                  <c:v>0.31405214878928134</c:v>
                </c:pt>
                <c:pt idx="187">
                  <c:v>0.29377705136354004</c:v>
                </c:pt>
                <c:pt idx="188">
                  <c:v>0.28819814929210114</c:v>
                </c:pt>
                <c:pt idx="189">
                  <c:v>0.27471753024423645</c:v>
                </c:pt>
                <c:pt idx="190">
                  <c:v>0.28492419299810257</c:v>
                </c:pt>
                <c:pt idx="191">
                  <c:v>0.26917464892542869</c:v>
                </c:pt>
                <c:pt idx="192">
                  <c:v>0.27660017051297453</c:v>
                </c:pt>
                <c:pt idx="193">
                  <c:v>0.26243285096716329</c:v>
                </c:pt>
                <c:pt idx="194">
                  <c:v>0.24216075345255986</c:v>
                </c:pt>
                <c:pt idx="195">
                  <c:v>0.24391779269724581</c:v>
                </c:pt>
                <c:pt idx="196">
                  <c:v>0.26836298051419882</c:v>
                </c:pt>
                <c:pt idx="197">
                  <c:v>0.28412286020363603</c:v>
                </c:pt>
                <c:pt idx="198">
                  <c:v>0.26729125070393694</c:v>
                </c:pt>
                <c:pt idx="199">
                  <c:v>0.26076008338567053</c:v>
                </c:pt>
                <c:pt idx="200">
                  <c:v>0.25688890488228361</c:v>
                </c:pt>
                <c:pt idx="201">
                  <c:v>0.25381110714819888</c:v>
                </c:pt>
                <c:pt idx="202">
                  <c:v>0.26094801661177147</c:v>
                </c:pt>
                <c:pt idx="203">
                  <c:v>0.24931964524359129</c:v>
                </c:pt>
                <c:pt idx="204">
                  <c:v>0.26379938203487091</c:v>
                </c:pt>
                <c:pt idx="205">
                  <c:v>0.2548461881954257</c:v>
                </c:pt>
                <c:pt idx="206">
                  <c:v>0.26947498753622712</c:v>
                </c:pt>
                <c:pt idx="207">
                  <c:v>0.2698917291015614</c:v>
                </c:pt>
                <c:pt idx="208">
                  <c:v>0.27043746839101224</c:v>
                </c:pt>
                <c:pt idx="209">
                  <c:v>0.28611552400742452</c:v>
                </c:pt>
                <c:pt idx="210">
                  <c:v>0.28138695658850449</c:v>
                </c:pt>
                <c:pt idx="211">
                  <c:v>0.28393538254431233</c:v>
                </c:pt>
                <c:pt idx="212">
                  <c:v>0.27387095696439367</c:v>
                </c:pt>
                <c:pt idx="213">
                  <c:v>0.25853355330421041</c:v>
                </c:pt>
                <c:pt idx="214">
                  <c:v>0.26575067129375185</c:v>
                </c:pt>
                <c:pt idx="215">
                  <c:v>0.27547382533975256</c:v>
                </c:pt>
                <c:pt idx="216">
                  <c:v>0.26586223523738961</c:v>
                </c:pt>
                <c:pt idx="217">
                  <c:v>0.26850864966795113</c:v>
                </c:pt>
                <c:pt idx="218">
                  <c:v>0.28201828575745069</c:v>
                </c:pt>
                <c:pt idx="219">
                  <c:v>0.29675884294658766</c:v>
                </c:pt>
                <c:pt idx="220">
                  <c:v>0.29992784570681957</c:v>
                </c:pt>
                <c:pt idx="221">
                  <c:v>0.28419577758365694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Blad2!$J$1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Blad2!$J$2:$J$223</c:f>
              <c:numCache>
                <c:formatCode>0%</c:formatCode>
                <c:ptCount val="222"/>
                <c:pt idx="0">
                  <c:v>0.68831168831168832</c:v>
                </c:pt>
                <c:pt idx="1">
                  <c:v>0.69130434782608696</c:v>
                </c:pt>
                <c:pt idx="2">
                  <c:v>0.71855226524930393</c:v>
                </c:pt>
                <c:pt idx="3">
                  <c:v>0.67855815681902643</c:v>
                </c:pt>
                <c:pt idx="4">
                  <c:v>0.68285123966942152</c:v>
                </c:pt>
                <c:pt idx="5">
                  <c:v>0.68762503572449274</c:v>
                </c:pt>
                <c:pt idx="6">
                  <c:v>0.67918088737201365</c:v>
                </c:pt>
                <c:pt idx="7">
                  <c:v>0.70690201881407888</c:v>
                </c:pt>
                <c:pt idx="8">
                  <c:v>0.70119005537881463</c:v>
                </c:pt>
                <c:pt idx="9">
                  <c:v>0.70080556572683994</c:v>
                </c:pt>
                <c:pt idx="10">
                  <c:v>0.66548723593856474</c:v>
                </c:pt>
                <c:pt idx="11">
                  <c:v>0.63569389639828733</c:v>
                </c:pt>
                <c:pt idx="12">
                  <c:v>0.35101755087754388</c:v>
                </c:pt>
                <c:pt idx="13">
                  <c:v>0.17622346822963428</c:v>
                </c:pt>
                <c:pt idx="14">
                  <c:v>0.29944708846584545</c:v>
                </c:pt>
                <c:pt idx="15">
                  <c:v>0.27699293642785067</c:v>
                </c:pt>
                <c:pt idx="16">
                  <c:v>0.32438393672041377</c:v>
                </c:pt>
                <c:pt idx="17">
                  <c:v>0.27985951876469395</c:v>
                </c:pt>
                <c:pt idx="18">
                  <c:v>0.24522629211420177</c:v>
                </c:pt>
                <c:pt idx="19">
                  <c:v>0.29057924487920334</c:v>
                </c:pt>
                <c:pt idx="20">
                  <c:v>0.19590156840495812</c:v>
                </c:pt>
                <c:pt idx="21">
                  <c:v>0.22701773820175253</c:v>
                </c:pt>
                <c:pt idx="22">
                  <c:v>0.35387003972784148</c:v>
                </c:pt>
                <c:pt idx="23">
                  <c:v>0.26965265934147864</c:v>
                </c:pt>
                <c:pt idx="24">
                  <c:v>0.23717819646195887</c:v>
                </c:pt>
                <c:pt idx="25">
                  <c:v>0.2176408863650392</c:v>
                </c:pt>
                <c:pt idx="26">
                  <c:v>0.22530423413456704</c:v>
                </c:pt>
                <c:pt idx="27">
                  <c:v>0.22880421465327125</c:v>
                </c:pt>
                <c:pt idx="28">
                  <c:v>0.19492954975778887</c:v>
                </c:pt>
                <c:pt idx="29">
                  <c:v>0.19946004371074721</c:v>
                </c:pt>
                <c:pt idx="30">
                  <c:v>0.21822292354515968</c:v>
                </c:pt>
                <c:pt idx="31">
                  <c:v>0.20137699480738386</c:v>
                </c:pt>
                <c:pt idx="32">
                  <c:v>0.23106100739547794</c:v>
                </c:pt>
                <c:pt idx="33">
                  <c:v>0.22173011284764751</c:v>
                </c:pt>
                <c:pt idx="34">
                  <c:v>0.19360925844158863</c:v>
                </c:pt>
                <c:pt idx="35">
                  <c:v>0.18926757604904856</c:v>
                </c:pt>
                <c:pt idx="36">
                  <c:v>0.20088817017555077</c:v>
                </c:pt>
                <c:pt idx="37">
                  <c:v>0.18600495501677003</c:v>
                </c:pt>
                <c:pt idx="38">
                  <c:v>0.21002677517490234</c:v>
                </c:pt>
                <c:pt idx="39">
                  <c:v>0.19681846069358458</c:v>
                </c:pt>
                <c:pt idx="40">
                  <c:v>0.19405682702539587</c:v>
                </c:pt>
                <c:pt idx="41">
                  <c:v>0.21564538098914687</c:v>
                </c:pt>
                <c:pt idx="42">
                  <c:v>0.19561470102936099</c:v>
                </c:pt>
                <c:pt idx="43">
                  <c:v>0.19545100911336472</c:v>
                </c:pt>
                <c:pt idx="44">
                  <c:v>0.21453756968997911</c:v>
                </c:pt>
                <c:pt idx="45">
                  <c:v>0.22049632266719199</c:v>
                </c:pt>
                <c:pt idx="46">
                  <c:v>0.23214587780318163</c:v>
                </c:pt>
                <c:pt idx="47">
                  <c:v>0.23586768996383936</c:v>
                </c:pt>
                <c:pt idx="48">
                  <c:v>0.24002356059490501</c:v>
                </c:pt>
                <c:pt idx="49">
                  <c:v>0.23100440785282164</c:v>
                </c:pt>
                <c:pt idx="50">
                  <c:v>0.22875054049685942</c:v>
                </c:pt>
                <c:pt idx="51">
                  <c:v>0.24769412983420599</c:v>
                </c:pt>
                <c:pt idx="52">
                  <c:v>0.24835212087807587</c:v>
                </c:pt>
                <c:pt idx="53">
                  <c:v>0.25292734469302236</c:v>
                </c:pt>
                <c:pt idx="54">
                  <c:v>0.24748724067010938</c:v>
                </c:pt>
                <c:pt idx="55">
                  <c:v>0.25613718263643698</c:v>
                </c:pt>
                <c:pt idx="56">
                  <c:v>0.26452053302533163</c:v>
                </c:pt>
                <c:pt idx="57">
                  <c:v>0.28638671301142266</c:v>
                </c:pt>
                <c:pt idx="58">
                  <c:v>0.29794571382576829</c:v>
                </c:pt>
                <c:pt idx="59">
                  <c:v>0.26822593519326443</c:v>
                </c:pt>
                <c:pt idx="60">
                  <c:v>0.26754417979359341</c:v>
                </c:pt>
                <c:pt idx="61">
                  <c:v>0.25455304774611293</c:v>
                </c:pt>
                <c:pt idx="62">
                  <c:v>0.25398373305723482</c:v>
                </c:pt>
                <c:pt idx="63">
                  <c:v>0.25785338416422132</c:v>
                </c:pt>
                <c:pt idx="64">
                  <c:v>0.26392710935724983</c:v>
                </c:pt>
                <c:pt idx="65">
                  <c:v>0.24852576404357618</c:v>
                </c:pt>
                <c:pt idx="66">
                  <c:v>0.24244785541211844</c:v>
                </c:pt>
                <c:pt idx="67">
                  <c:v>0.23777653537054044</c:v>
                </c:pt>
                <c:pt idx="68">
                  <c:v>0.25928465614216695</c:v>
                </c:pt>
                <c:pt idx="69">
                  <c:v>0.27061694229043437</c:v>
                </c:pt>
                <c:pt idx="70">
                  <c:v>0.27539313962317291</c:v>
                </c:pt>
                <c:pt idx="71">
                  <c:v>0.25852193403101786</c:v>
                </c:pt>
                <c:pt idx="72">
                  <c:v>0.26217512418846217</c:v>
                </c:pt>
                <c:pt idx="73">
                  <c:v>0.26156051033415328</c:v>
                </c:pt>
                <c:pt idx="74">
                  <c:v>0.26190128092728754</c:v>
                </c:pt>
                <c:pt idx="75">
                  <c:v>0.25765786010511899</c:v>
                </c:pt>
                <c:pt idx="76">
                  <c:v>0.2592412699434653</c:v>
                </c:pt>
                <c:pt idx="77">
                  <c:v>0.24590283236600013</c:v>
                </c:pt>
                <c:pt idx="78">
                  <c:v>0.23868419708406308</c:v>
                </c:pt>
                <c:pt idx="79">
                  <c:v>0.2412501342160035</c:v>
                </c:pt>
                <c:pt idx="80">
                  <c:v>0.25421197242464805</c:v>
                </c:pt>
                <c:pt idx="81">
                  <c:v>0.26025009302768332</c:v>
                </c:pt>
                <c:pt idx="82">
                  <c:v>0.25774027446191272</c:v>
                </c:pt>
                <c:pt idx="83">
                  <c:v>0.24527405993267903</c:v>
                </c:pt>
                <c:pt idx="84">
                  <c:v>0.2477547510558108</c:v>
                </c:pt>
                <c:pt idx="85">
                  <c:v>0.25048690301760518</c:v>
                </c:pt>
                <c:pt idx="86">
                  <c:v>0.25061207795800461</c:v>
                </c:pt>
                <c:pt idx="87">
                  <c:v>0.25506211653374777</c:v>
                </c:pt>
                <c:pt idx="88">
                  <c:v>0.25003675766836392</c:v>
                </c:pt>
                <c:pt idx="89">
                  <c:v>0.23652955418897367</c:v>
                </c:pt>
                <c:pt idx="90">
                  <c:v>0.22714095651689614</c:v>
                </c:pt>
                <c:pt idx="91">
                  <c:v>0.22813577915612254</c:v>
                </c:pt>
                <c:pt idx="92">
                  <c:v>0.23907839769588687</c:v>
                </c:pt>
                <c:pt idx="93">
                  <c:v>0.24717929918642484</c:v>
                </c:pt>
                <c:pt idx="94">
                  <c:v>0.2429642149943736</c:v>
                </c:pt>
                <c:pt idx="95">
                  <c:v>0.22818778597976111</c:v>
                </c:pt>
                <c:pt idx="96">
                  <c:v>0.23949276575322515</c:v>
                </c:pt>
                <c:pt idx="97">
                  <c:v>0.25082695742532884</c:v>
                </c:pt>
                <c:pt idx="98">
                  <c:v>0.24875288034355927</c:v>
                </c:pt>
                <c:pt idx="99">
                  <c:v>0.24487671240337627</c:v>
                </c:pt>
                <c:pt idx="100">
                  <c:v>0.24188133772878734</c:v>
                </c:pt>
                <c:pt idx="101">
                  <c:v>0.23919679012050901</c:v>
                </c:pt>
                <c:pt idx="102">
                  <c:v>0.2313818891092401</c:v>
                </c:pt>
                <c:pt idx="103">
                  <c:v>0.23073134633120626</c:v>
                </c:pt>
                <c:pt idx="104">
                  <c:v>0.24026638587311822</c:v>
                </c:pt>
                <c:pt idx="105">
                  <c:v>0.24638341594233362</c:v>
                </c:pt>
                <c:pt idx="106">
                  <c:v>0.24355021352239328</c:v>
                </c:pt>
                <c:pt idx="107">
                  <c:v>0.23504115301107406</c:v>
                </c:pt>
                <c:pt idx="108">
                  <c:v>0.24261626980929324</c:v>
                </c:pt>
                <c:pt idx="109">
                  <c:v>0.24619848694826751</c:v>
                </c:pt>
                <c:pt idx="110">
                  <c:v>0.24512325143462504</c:v>
                </c:pt>
                <c:pt idx="111">
                  <c:v>0.24707740418081531</c:v>
                </c:pt>
                <c:pt idx="112">
                  <c:v>0.24436180534024374</c:v>
                </c:pt>
                <c:pt idx="113">
                  <c:v>0.23196313685436162</c:v>
                </c:pt>
                <c:pt idx="114">
                  <c:v>0.22670594047663056</c:v>
                </c:pt>
                <c:pt idx="115">
                  <c:v>0.22282489774007014</c:v>
                </c:pt>
                <c:pt idx="116">
                  <c:v>0.22939682464887115</c:v>
                </c:pt>
                <c:pt idx="117">
                  <c:v>0.23769987646120941</c:v>
                </c:pt>
                <c:pt idx="118">
                  <c:v>0.24045136461524971</c:v>
                </c:pt>
                <c:pt idx="119">
                  <c:v>0.23399745867550581</c:v>
                </c:pt>
                <c:pt idx="120">
                  <c:v>0.23599810522215997</c:v>
                </c:pt>
                <c:pt idx="121">
                  <c:v>0.23223508269236839</c:v>
                </c:pt>
                <c:pt idx="122">
                  <c:v>0.22854361946659579</c:v>
                </c:pt>
                <c:pt idx="123">
                  <c:v>0.22821265199547378</c:v>
                </c:pt>
                <c:pt idx="124">
                  <c:v>0.23055341143032351</c:v>
                </c:pt>
                <c:pt idx="125">
                  <c:v>0.2239520863681673</c:v>
                </c:pt>
                <c:pt idx="126">
                  <c:v>0.21453997302211217</c:v>
                </c:pt>
                <c:pt idx="127">
                  <c:v>0.21444824390640185</c:v>
                </c:pt>
                <c:pt idx="128">
                  <c:v>0.21547002879031768</c:v>
                </c:pt>
                <c:pt idx="129">
                  <c:v>0.22498709331303893</c:v>
                </c:pt>
                <c:pt idx="130">
                  <c:v>0.22805423303698344</c:v>
                </c:pt>
                <c:pt idx="131">
                  <c:v>0.21668385880294583</c:v>
                </c:pt>
                <c:pt idx="132">
                  <c:v>0.21764066479282168</c:v>
                </c:pt>
                <c:pt idx="133">
                  <c:v>0.22119048125991905</c:v>
                </c:pt>
                <c:pt idx="134">
                  <c:v>0.22035479063238561</c:v>
                </c:pt>
                <c:pt idx="135">
                  <c:v>0.21756612087433205</c:v>
                </c:pt>
                <c:pt idx="136">
                  <c:v>0.22012818285925237</c:v>
                </c:pt>
                <c:pt idx="137">
                  <c:v>0.21374688077123025</c:v>
                </c:pt>
                <c:pt idx="138">
                  <c:v>0.21074222923740027</c:v>
                </c:pt>
                <c:pt idx="139">
                  <c:v>0.20957508432342323</c:v>
                </c:pt>
                <c:pt idx="140">
                  <c:v>0.21436331121791724</c:v>
                </c:pt>
                <c:pt idx="141">
                  <c:v>0.21828512341580453</c:v>
                </c:pt>
                <c:pt idx="142">
                  <c:v>0.21957767557860933</c:v>
                </c:pt>
                <c:pt idx="143">
                  <c:v>0.20906116796763791</c:v>
                </c:pt>
                <c:pt idx="144">
                  <c:v>0.21082541425608139</c:v>
                </c:pt>
                <c:pt idx="145">
                  <c:v>0.2132012246354269</c:v>
                </c:pt>
                <c:pt idx="146">
                  <c:v>0.21465418599745228</c:v>
                </c:pt>
                <c:pt idx="147">
                  <c:v>0.2190714793461476</c:v>
                </c:pt>
                <c:pt idx="148">
                  <c:v>0.23154291716411757</c:v>
                </c:pt>
                <c:pt idx="149">
                  <c:v>0.22700440143729317</c:v>
                </c:pt>
                <c:pt idx="150">
                  <c:v>0.21413813395074732</c:v>
                </c:pt>
                <c:pt idx="151">
                  <c:v>0.19034147249974162</c:v>
                </c:pt>
                <c:pt idx="152">
                  <c:v>0.19361911927147746</c:v>
                </c:pt>
                <c:pt idx="153">
                  <c:v>0.21404452935175819</c:v>
                </c:pt>
                <c:pt idx="154">
                  <c:v>0.2148690417805052</c:v>
                </c:pt>
                <c:pt idx="155">
                  <c:v>0.19355341915726104</c:v>
                </c:pt>
                <c:pt idx="156">
                  <c:v>0.20718146694288286</c:v>
                </c:pt>
                <c:pt idx="157">
                  <c:v>0.20938986877310486</c:v>
                </c:pt>
                <c:pt idx="158">
                  <c:v>0.21112373124204831</c:v>
                </c:pt>
                <c:pt idx="159">
                  <c:v>0.20467059545043118</c:v>
                </c:pt>
                <c:pt idx="160">
                  <c:v>0.20582506214628912</c:v>
                </c:pt>
                <c:pt idx="161">
                  <c:v>0.1909104743779578</c:v>
                </c:pt>
                <c:pt idx="162">
                  <c:v>0.17925211483097325</c:v>
                </c:pt>
                <c:pt idx="163">
                  <c:v>0.18164799674924359</c:v>
                </c:pt>
                <c:pt idx="164">
                  <c:v>0.19487433322505671</c:v>
                </c:pt>
                <c:pt idx="165">
                  <c:v>0.19604464199142363</c:v>
                </c:pt>
                <c:pt idx="166">
                  <c:v>0.20116048936949218</c:v>
                </c:pt>
                <c:pt idx="167">
                  <c:v>0.19058518043614303</c:v>
                </c:pt>
                <c:pt idx="168">
                  <c:v>0.18577075174338797</c:v>
                </c:pt>
                <c:pt idx="169">
                  <c:v>0.18790966920265639</c:v>
                </c:pt>
                <c:pt idx="170">
                  <c:v>0.18161153110627803</c:v>
                </c:pt>
                <c:pt idx="171">
                  <c:v>0.18598097551630047</c:v>
                </c:pt>
                <c:pt idx="172">
                  <c:v>0.20837600491899383</c:v>
                </c:pt>
                <c:pt idx="173">
                  <c:v>0.20691839274144486</c:v>
                </c:pt>
                <c:pt idx="174">
                  <c:v>0.20206070418037475</c:v>
                </c:pt>
                <c:pt idx="175">
                  <c:v>0.19838151337820625</c:v>
                </c:pt>
                <c:pt idx="176">
                  <c:v>0.19837388992967769</c:v>
                </c:pt>
                <c:pt idx="177">
                  <c:v>0.20254466408661503</c:v>
                </c:pt>
                <c:pt idx="178">
                  <c:v>0.19684005998010765</c:v>
                </c:pt>
                <c:pt idx="179">
                  <c:v>0.19809623330711207</c:v>
                </c:pt>
                <c:pt idx="180">
                  <c:v>0.19964655124420475</c:v>
                </c:pt>
                <c:pt idx="181">
                  <c:v>0.159263220525352</c:v>
                </c:pt>
                <c:pt idx="182">
                  <c:v>0.18506691779812534</c:v>
                </c:pt>
                <c:pt idx="183">
                  <c:v>0.17189884646824499</c:v>
                </c:pt>
                <c:pt idx="184">
                  <c:v>0.1689696687913656</c:v>
                </c:pt>
                <c:pt idx="185">
                  <c:v>0.16939250036185161</c:v>
                </c:pt>
                <c:pt idx="186">
                  <c:v>0.13302886124145519</c:v>
                </c:pt>
                <c:pt idx="187">
                  <c:v>0.1450096062115897</c:v>
                </c:pt>
                <c:pt idx="188">
                  <c:v>0.1519003101966476</c:v>
                </c:pt>
                <c:pt idx="189">
                  <c:v>0.19776726222936541</c:v>
                </c:pt>
                <c:pt idx="190">
                  <c:v>0.19471479818761556</c:v>
                </c:pt>
                <c:pt idx="191">
                  <c:v>0.18928404490007161</c:v>
                </c:pt>
                <c:pt idx="192">
                  <c:v>0.19359802219456226</c:v>
                </c:pt>
                <c:pt idx="193">
                  <c:v>0.19332949874960742</c:v>
                </c:pt>
                <c:pt idx="194">
                  <c:v>0.19347252253581299</c:v>
                </c:pt>
                <c:pt idx="195">
                  <c:v>0.18423772031135524</c:v>
                </c:pt>
                <c:pt idx="196">
                  <c:v>0.19316240368330514</c:v>
                </c:pt>
                <c:pt idx="197">
                  <c:v>0.18690559687203984</c:v>
                </c:pt>
                <c:pt idx="198">
                  <c:v>0.18566933272442815</c:v>
                </c:pt>
                <c:pt idx="199">
                  <c:v>0.18490481479125792</c:v>
                </c:pt>
                <c:pt idx="200">
                  <c:v>0.18665342649546932</c:v>
                </c:pt>
                <c:pt idx="201">
                  <c:v>0.19015885992431406</c:v>
                </c:pt>
                <c:pt idx="202">
                  <c:v>0.18839983131986152</c:v>
                </c:pt>
                <c:pt idx="203">
                  <c:v>0.18502803825871261</c:v>
                </c:pt>
                <c:pt idx="204">
                  <c:v>0.18424232178771727</c:v>
                </c:pt>
                <c:pt idx="205">
                  <c:v>0.17983543225363666</c:v>
                </c:pt>
                <c:pt idx="206">
                  <c:v>0.178205896230831</c:v>
                </c:pt>
                <c:pt idx="207">
                  <c:v>0.18118894250702428</c:v>
                </c:pt>
                <c:pt idx="208">
                  <c:v>0.1799020373548138</c:v>
                </c:pt>
                <c:pt idx="209">
                  <c:v>0.1876870243825583</c:v>
                </c:pt>
                <c:pt idx="210">
                  <c:v>0.18051991716318885</c:v>
                </c:pt>
                <c:pt idx="211">
                  <c:v>0.17958723931591719</c:v>
                </c:pt>
                <c:pt idx="212">
                  <c:v>0.18128579728704722</c:v>
                </c:pt>
                <c:pt idx="213">
                  <c:v>0.18574311043195413</c:v>
                </c:pt>
                <c:pt idx="214">
                  <c:v>0.18635592530862846</c:v>
                </c:pt>
                <c:pt idx="215">
                  <c:v>0.1789663554348587</c:v>
                </c:pt>
                <c:pt idx="216">
                  <c:v>0.18061115483308973</c:v>
                </c:pt>
                <c:pt idx="217">
                  <c:v>0.1779014644735975</c:v>
                </c:pt>
                <c:pt idx="218">
                  <c:v>0.18272515160994285</c:v>
                </c:pt>
                <c:pt idx="219">
                  <c:v>0.18680085341526709</c:v>
                </c:pt>
                <c:pt idx="220">
                  <c:v>0.18453131003734832</c:v>
                </c:pt>
                <c:pt idx="221">
                  <c:v>0.18373771791104329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721520"/>
        <c:axId val="1212722064"/>
      </c:lineChart>
      <c:dateAx>
        <c:axId val="121272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2722064"/>
        <c:crosses val="autoZero"/>
        <c:auto val="1"/>
        <c:lblOffset val="100"/>
        <c:baseTimeUnit val="months"/>
      </c:dateAx>
      <c:valAx>
        <c:axId val="12127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27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Blad2!$F$1</c:f>
              <c:strCache>
                <c:ptCount val="1"/>
                <c:pt idx="0">
                  <c:v>Japanese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Blad2!$F$2:$F$223</c:f>
              <c:numCache>
                <c:formatCode>0%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0.45161290322580644</c:v>
                </c:pt>
                <c:pt idx="21">
                  <c:v>0.46808510638297873</c:v>
                </c:pt>
                <c:pt idx="22">
                  <c:v>0.29166666666666669</c:v>
                </c:pt>
                <c:pt idx="23">
                  <c:v>0.140625</c:v>
                </c:pt>
                <c:pt idx="24">
                  <c:v>0.43165467625899279</c:v>
                </c:pt>
                <c:pt idx="25">
                  <c:v>0.39031106578276392</c:v>
                </c:pt>
                <c:pt idx="26">
                  <c:v>0.16137045854466411</c:v>
                </c:pt>
                <c:pt idx="27">
                  <c:v>0.19085401038661282</c:v>
                </c:pt>
                <c:pt idx="28">
                  <c:v>0.15034886338059869</c:v>
                </c:pt>
                <c:pt idx="29">
                  <c:v>0.2261559295801896</c:v>
                </c:pt>
                <c:pt idx="30">
                  <c:v>0.22447400990099009</c:v>
                </c:pt>
                <c:pt idx="31">
                  <c:v>0.24873096446700507</c:v>
                </c:pt>
                <c:pt idx="32">
                  <c:v>0.35880869839268831</c:v>
                </c:pt>
                <c:pt idx="33">
                  <c:v>0.3053506982582771</c:v>
                </c:pt>
                <c:pt idx="34">
                  <c:v>0.23486294360080767</c:v>
                </c:pt>
                <c:pt idx="35">
                  <c:v>0.31439114391143913</c:v>
                </c:pt>
                <c:pt idx="36">
                  <c:v>0.2757586130519703</c:v>
                </c:pt>
                <c:pt idx="37">
                  <c:v>0.22447246711952595</c:v>
                </c:pt>
                <c:pt idx="38">
                  <c:v>0.30350348879911859</c:v>
                </c:pt>
                <c:pt idx="39">
                  <c:v>0.3680475159812755</c:v>
                </c:pt>
                <c:pt idx="40">
                  <c:v>0.3822390385043401</c:v>
                </c:pt>
                <c:pt idx="41">
                  <c:v>0.46519029015407576</c:v>
                </c:pt>
                <c:pt idx="42">
                  <c:v>0.41703165164436307</c:v>
                </c:pt>
                <c:pt idx="43">
                  <c:v>0.44145195956165256</c:v>
                </c:pt>
                <c:pt idx="44">
                  <c:v>0.45911708253358924</c:v>
                </c:pt>
                <c:pt idx="45">
                  <c:v>0.43919731866620831</c:v>
                </c:pt>
                <c:pt idx="46">
                  <c:v>0.45177993082439988</c:v>
                </c:pt>
                <c:pt idx="47">
                  <c:v>0.47487348120884837</c:v>
                </c:pt>
                <c:pt idx="48">
                  <c:v>0.45861334335886711</c:v>
                </c:pt>
                <c:pt idx="49">
                  <c:v>0.44567400495471204</c:v>
                </c:pt>
                <c:pt idx="50">
                  <c:v>0.4536335155722096</c:v>
                </c:pt>
                <c:pt idx="51">
                  <c:v>0.46870694361400683</c:v>
                </c:pt>
                <c:pt idx="52">
                  <c:v>0.47824099844725049</c:v>
                </c:pt>
                <c:pt idx="53">
                  <c:v>0.53231417169848638</c:v>
                </c:pt>
                <c:pt idx="54">
                  <c:v>0.55270318865159918</c:v>
                </c:pt>
                <c:pt idx="55">
                  <c:v>0.5326293308020883</c:v>
                </c:pt>
                <c:pt idx="56">
                  <c:v>0.54203761499997605</c:v>
                </c:pt>
                <c:pt idx="57">
                  <c:v>0.51750506903543492</c:v>
                </c:pt>
                <c:pt idx="58">
                  <c:v>0.51016479237406931</c:v>
                </c:pt>
                <c:pt idx="59">
                  <c:v>0.53779267006962495</c:v>
                </c:pt>
                <c:pt idx="60">
                  <c:v>0.55719427808980049</c:v>
                </c:pt>
                <c:pt idx="61">
                  <c:v>0.51559825761287592</c:v>
                </c:pt>
                <c:pt idx="62">
                  <c:v>0.48011587587720023</c:v>
                </c:pt>
                <c:pt idx="63">
                  <c:v>0.49466488409050779</c:v>
                </c:pt>
                <c:pt idx="64">
                  <c:v>0.49353218355330147</c:v>
                </c:pt>
                <c:pt idx="65">
                  <c:v>0.48168661827693965</c:v>
                </c:pt>
                <c:pt idx="66">
                  <c:v>0.47316705165725015</c:v>
                </c:pt>
                <c:pt idx="67">
                  <c:v>0.48545452150315721</c:v>
                </c:pt>
                <c:pt idx="68">
                  <c:v>0.47163060973742488</c:v>
                </c:pt>
                <c:pt idx="69">
                  <c:v>0.49868742473112154</c:v>
                </c:pt>
                <c:pt idx="70">
                  <c:v>0.48085795575599999</c:v>
                </c:pt>
                <c:pt idx="71">
                  <c:v>0.46809598382278039</c:v>
                </c:pt>
                <c:pt idx="72">
                  <c:v>0.42172068824514825</c:v>
                </c:pt>
                <c:pt idx="73">
                  <c:v>0.41223952646621742</c:v>
                </c:pt>
                <c:pt idx="74">
                  <c:v>0.41091636250152647</c:v>
                </c:pt>
                <c:pt idx="75">
                  <c:v>0.3972811484188572</c:v>
                </c:pt>
                <c:pt idx="76">
                  <c:v>0.40253446234612261</c:v>
                </c:pt>
                <c:pt idx="77">
                  <c:v>0.39207451579279085</c:v>
                </c:pt>
                <c:pt idx="78">
                  <c:v>0.39522639452292002</c:v>
                </c:pt>
                <c:pt idx="79">
                  <c:v>0.3931548269376946</c:v>
                </c:pt>
                <c:pt idx="80">
                  <c:v>0.38772784948903483</c:v>
                </c:pt>
                <c:pt idx="81">
                  <c:v>0.37689973369666191</c:v>
                </c:pt>
                <c:pt idx="82">
                  <c:v>0.37560564446304778</c:v>
                </c:pt>
                <c:pt idx="83">
                  <c:v>0.3659594339586531</c:v>
                </c:pt>
                <c:pt idx="84">
                  <c:v>0.3950396308421979</c:v>
                </c:pt>
                <c:pt idx="85">
                  <c:v>0.38524750696072313</c:v>
                </c:pt>
                <c:pt idx="86">
                  <c:v>0.38880475964156452</c:v>
                </c:pt>
                <c:pt idx="87">
                  <c:v>0.39493294600044204</c:v>
                </c:pt>
                <c:pt idx="88">
                  <c:v>0.37033325205416323</c:v>
                </c:pt>
                <c:pt idx="89">
                  <c:v>0.36901398894002962</c:v>
                </c:pt>
                <c:pt idx="90">
                  <c:v>0.38794249067043074</c:v>
                </c:pt>
                <c:pt idx="91">
                  <c:v>0.38402705114441921</c:v>
                </c:pt>
                <c:pt idx="92">
                  <c:v>0.3845042758695168</c:v>
                </c:pt>
                <c:pt idx="93">
                  <c:v>0.38157566111136981</c:v>
                </c:pt>
                <c:pt idx="94">
                  <c:v>0.37759903007814027</c:v>
                </c:pt>
                <c:pt idx="95">
                  <c:v>0.38011388208159147</c:v>
                </c:pt>
                <c:pt idx="96">
                  <c:v>0.40787802082338331</c:v>
                </c:pt>
                <c:pt idx="97">
                  <c:v>0.39709720345364707</c:v>
                </c:pt>
                <c:pt idx="98">
                  <c:v>0.40653074703024489</c:v>
                </c:pt>
                <c:pt idx="99">
                  <c:v>0.42473789161821501</c:v>
                </c:pt>
                <c:pt idx="100">
                  <c:v>0.40399042872820828</c:v>
                </c:pt>
                <c:pt idx="101">
                  <c:v>0.37875892611594231</c:v>
                </c:pt>
                <c:pt idx="102">
                  <c:v>0.38898202566129753</c:v>
                </c:pt>
                <c:pt idx="103">
                  <c:v>0.34589002109398542</c:v>
                </c:pt>
                <c:pt idx="104">
                  <c:v>0.37360750542467452</c:v>
                </c:pt>
                <c:pt idx="105">
                  <c:v>0.39857558417119077</c:v>
                </c:pt>
                <c:pt idx="106">
                  <c:v>0.3833444230773918</c:v>
                </c:pt>
                <c:pt idx="107">
                  <c:v>0.39786869010223885</c:v>
                </c:pt>
                <c:pt idx="108">
                  <c:v>0.38194552749854671</c:v>
                </c:pt>
                <c:pt idx="109">
                  <c:v>0.38130401815609344</c:v>
                </c:pt>
                <c:pt idx="110">
                  <c:v>0.39385844825091543</c:v>
                </c:pt>
                <c:pt idx="111">
                  <c:v>0.39730973517852486</c:v>
                </c:pt>
                <c:pt idx="112">
                  <c:v>0.37954496218334355</c:v>
                </c:pt>
                <c:pt idx="113">
                  <c:v>0.36619237607416499</c:v>
                </c:pt>
                <c:pt idx="114">
                  <c:v>0.35686510934838522</c:v>
                </c:pt>
                <c:pt idx="115">
                  <c:v>0.37169862914751239</c:v>
                </c:pt>
                <c:pt idx="116">
                  <c:v>0.38151364269005694</c:v>
                </c:pt>
                <c:pt idx="117">
                  <c:v>0.38699841474915364</c:v>
                </c:pt>
                <c:pt idx="118">
                  <c:v>0.38188574484058613</c:v>
                </c:pt>
                <c:pt idx="119">
                  <c:v>0.37845074104292581</c:v>
                </c:pt>
                <c:pt idx="120">
                  <c:v>0.39584378492157657</c:v>
                </c:pt>
                <c:pt idx="121">
                  <c:v>0.39050324231049555</c:v>
                </c:pt>
                <c:pt idx="122">
                  <c:v>0.37612170606479028</c:v>
                </c:pt>
                <c:pt idx="123">
                  <c:v>0.38204377311960541</c:v>
                </c:pt>
                <c:pt idx="124">
                  <c:v>0.37382715006141526</c:v>
                </c:pt>
                <c:pt idx="125">
                  <c:v>0.37594154093490839</c:v>
                </c:pt>
                <c:pt idx="126">
                  <c:v>0.35095039861760202</c:v>
                </c:pt>
                <c:pt idx="127">
                  <c:v>0.33193196415777398</c:v>
                </c:pt>
                <c:pt idx="128">
                  <c:v>0.3261005350752767</c:v>
                </c:pt>
                <c:pt idx="129">
                  <c:v>0.34625340127342474</c:v>
                </c:pt>
                <c:pt idx="130">
                  <c:v>0.33470058738515868</c:v>
                </c:pt>
                <c:pt idx="131">
                  <c:v>0.33994427143091299</c:v>
                </c:pt>
                <c:pt idx="132">
                  <c:v>0.33225067328858737</c:v>
                </c:pt>
                <c:pt idx="133">
                  <c:v>0.31656748769694959</c:v>
                </c:pt>
                <c:pt idx="134">
                  <c:v>0.33363928674127669</c:v>
                </c:pt>
                <c:pt idx="135">
                  <c:v>0.34669877937295185</c:v>
                </c:pt>
                <c:pt idx="136">
                  <c:v>0.33039662488806554</c:v>
                </c:pt>
                <c:pt idx="137">
                  <c:v>0.33087370127881527</c:v>
                </c:pt>
                <c:pt idx="138">
                  <c:v>0.33188895869519691</c:v>
                </c:pt>
                <c:pt idx="139">
                  <c:v>0.32259331145531395</c:v>
                </c:pt>
                <c:pt idx="140">
                  <c:v>0.32295954509773889</c:v>
                </c:pt>
                <c:pt idx="141">
                  <c:v>0.30738410085365153</c:v>
                </c:pt>
                <c:pt idx="142">
                  <c:v>0.29922498956906268</c:v>
                </c:pt>
                <c:pt idx="143">
                  <c:v>0.31152279267943239</c:v>
                </c:pt>
                <c:pt idx="144">
                  <c:v>0.30222638024444759</c:v>
                </c:pt>
                <c:pt idx="145">
                  <c:v>0.30546995751961192</c:v>
                </c:pt>
                <c:pt idx="146">
                  <c:v>0.32358520810477742</c:v>
                </c:pt>
                <c:pt idx="147">
                  <c:v>0.30435357987000194</c:v>
                </c:pt>
                <c:pt idx="148">
                  <c:v>0.30924891050256104</c:v>
                </c:pt>
                <c:pt idx="149">
                  <c:v>0.31311612759373247</c:v>
                </c:pt>
                <c:pt idx="150">
                  <c:v>0.32911599164244926</c:v>
                </c:pt>
                <c:pt idx="151">
                  <c:v>0.31526457574361766</c:v>
                </c:pt>
                <c:pt idx="152">
                  <c:v>0.3159598805953156</c:v>
                </c:pt>
                <c:pt idx="153">
                  <c:v>0.31065971051291713</c:v>
                </c:pt>
                <c:pt idx="154">
                  <c:v>0.29449855966159771</c:v>
                </c:pt>
                <c:pt idx="155">
                  <c:v>0.27765087655698412</c:v>
                </c:pt>
                <c:pt idx="156">
                  <c:v>0.26940596731085525</c:v>
                </c:pt>
                <c:pt idx="157">
                  <c:v>0.27442443868439159</c:v>
                </c:pt>
                <c:pt idx="158">
                  <c:v>0.27836961132251659</c:v>
                </c:pt>
                <c:pt idx="159">
                  <c:v>0.27923391793404106</c:v>
                </c:pt>
                <c:pt idx="160">
                  <c:v>0.27496447107720928</c:v>
                </c:pt>
                <c:pt idx="161">
                  <c:v>0.26435097948590325</c:v>
                </c:pt>
                <c:pt idx="162">
                  <c:v>0.26839156690182869</c:v>
                </c:pt>
                <c:pt idx="163">
                  <c:v>0.28022290416870155</c:v>
                </c:pt>
                <c:pt idx="164">
                  <c:v>0.28511040963362416</c:v>
                </c:pt>
                <c:pt idx="165">
                  <c:v>0.27844867785824007</c:v>
                </c:pt>
                <c:pt idx="166">
                  <c:v>0.29359450001315607</c:v>
                </c:pt>
                <c:pt idx="167">
                  <c:v>0.28636791672956519</c:v>
                </c:pt>
                <c:pt idx="168">
                  <c:v>0.28956308941925324</c:v>
                </c:pt>
                <c:pt idx="169">
                  <c:v>0.27590601712323631</c:v>
                </c:pt>
                <c:pt idx="170">
                  <c:v>0.27096205573616505</c:v>
                </c:pt>
                <c:pt idx="171">
                  <c:v>0.27144015711870867</c:v>
                </c:pt>
                <c:pt idx="172">
                  <c:v>0.24650067968343864</c:v>
                </c:pt>
                <c:pt idx="173">
                  <c:v>0.25986485042919122</c:v>
                </c:pt>
                <c:pt idx="174">
                  <c:v>0.28140459853898936</c:v>
                </c:pt>
                <c:pt idx="175">
                  <c:v>0.28935491489561327</c:v>
                </c:pt>
                <c:pt idx="176">
                  <c:v>0.29459272141541581</c:v>
                </c:pt>
                <c:pt idx="177">
                  <c:v>0.29597995605020466</c:v>
                </c:pt>
                <c:pt idx="178">
                  <c:v>0.28044486835288024</c:v>
                </c:pt>
                <c:pt idx="179">
                  <c:v>0.29282439227719786</c:v>
                </c:pt>
                <c:pt idx="180">
                  <c:v>0.31767961991842592</c:v>
                </c:pt>
                <c:pt idx="181">
                  <c:v>0.32400786693296335</c:v>
                </c:pt>
                <c:pt idx="182">
                  <c:v>0.30017730694797135</c:v>
                </c:pt>
                <c:pt idx="183">
                  <c:v>0.30064573578998416</c:v>
                </c:pt>
                <c:pt idx="184">
                  <c:v>0.29047202721033111</c:v>
                </c:pt>
                <c:pt idx="185">
                  <c:v>0.28738349738063534</c:v>
                </c:pt>
                <c:pt idx="186">
                  <c:v>0.31405214878928134</c:v>
                </c:pt>
                <c:pt idx="187">
                  <c:v>0.29377705136354004</c:v>
                </c:pt>
                <c:pt idx="188">
                  <c:v>0.28819814929210114</c:v>
                </c:pt>
                <c:pt idx="189">
                  <c:v>0.27471753024423645</c:v>
                </c:pt>
                <c:pt idx="190">
                  <c:v>0.28492419299810257</c:v>
                </c:pt>
                <c:pt idx="191">
                  <c:v>0.26917464892542869</c:v>
                </c:pt>
                <c:pt idx="192">
                  <c:v>0.27660017051297453</c:v>
                </c:pt>
                <c:pt idx="193">
                  <c:v>0.26243285096716329</c:v>
                </c:pt>
                <c:pt idx="194">
                  <c:v>0.24216075345255986</c:v>
                </c:pt>
                <c:pt idx="195">
                  <c:v>0.24391779269724581</c:v>
                </c:pt>
                <c:pt idx="196">
                  <c:v>0.26836298051419882</c:v>
                </c:pt>
                <c:pt idx="197">
                  <c:v>0.28412286020363603</c:v>
                </c:pt>
                <c:pt idx="198">
                  <c:v>0.26729125070393694</c:v>
                </c:pt>
                <c:pt idx="199">
                  <c:v>0.26076008338567053</c:v>
                </c:pt>
                <c:pt idx="200">
                  <c:v>0.25688890488228361</c:v>
                </c:pt>
                <c:pt idx="201">
                  <c:v>0.25381110714819888</c:v>
                </c:pt>
                <c:pt idx="202">
                  <c:v>0.26094801661177147</c:v>
                </c:pt>
                <c:pt idx="203">
                  <c:v>0.24931964524359129</c:v>
                </c:pt>
                <c:pt idx="204">
                  <c:v>0.26379938203487091</c:v>
                </c:pt>
                <c:pt idx="205">
                  <c:v>0.2548461881954257</c:v>
                </c:pt>
                <c:pt idx="206">
                  <c:v>0.26947498753622712</c:v>
                </c:pt>
                <c:pt idx="207">
                  <c:v>0.2698917291015614</c:v>
                </c:pt>
                <c:pt idx="208">
                  <c:v>0.27043746839101224</c:v>
                </c:pt>
                <c:pt idx="209">
                  <c:v>0.28611552400742452</c:v>
                </c:pt>
                <c:pt idx="210">
                  <c:v>0.28138695658850449</c:v>
                </c:pt>
                <c:pt idx="211">
                  <c:v>0.28393538254431233</c:v>
                </c:pt>
                <c:pt idx="212">
                  <c:v>0.27387095696439367</c:v>
                </c:pt>
                <c:pt idx="213">
                  <c:v>0.25853355330421041</c:v>
                </c:pt>
                <c:pt idx="214">
                  <c:v>0.26575067129375185</c:v>
                </c:pt>
                <c:pt idx="215">
                  <c:v>0.27547382533975256</c:v>
                </c:pt>
                <c:pt idx="216">
                  <c:v>0.26586223523738961</c:v>
                </c:pt>
                <c:pt idx="217">
                  <c:v>0.26850864966795113</c:v>
                </c:pt>
                <c:pt idx="218">
                  <c:v>0.28201828575745069</c:v>
                </c:pt>
                <c:pt idx="219">
                  <c:v>0.29675884294658766</c:v>
                </c:pt>
                <c:pt idx="220">
                  <c:v>0.29992784570681957</c:v>
                </c:pt>
                <c:pt idx="221">
                  <c:v>0.28419577758365694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Blad2!$J$1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Blad2!$J$2:$J$223</c:f>
              <c:numCache>
                <c:formatCode>0%</c:formatCode>
                <c:ptCount val="222"/>
                <c:pt idx="0">
                  <c:v>0.68831168831168832</c:v>
                </c:pt>
                <c:pt idx="1">
                  <c:v>0.69130434782608696</c:v>
                </c:pt>
                <c:pt idx="2">
                  <c:v>0.71855226524930393</c:v>
                </c:pt>
                <c:pt idx="3">
                  <c:v>0.67855815681902643</c:v>
                </c:pt>
                <c:pt idx="4">
                  <c:v>0.68285123966942152</c:v>
                </c:pt>
                <c:pt idx="5">
                  <c:v>0.68762503572449274</c:v>
                </c:pt>
                <c:pt idx="6">
                  <c:v>0.67918088737201365</c:v>
                </c:pt>
                <c:pt idx="7">
                  <c:v>0.70690201881407888</c:v>
                </c:pt>
                <c:pt idx="8">
                  <c:v>0.70119005537881463</c:v>
                </c:pt>
                <c:pt idx="9">
                  <c:v>0.70080556572683994</c:v>
                </c:pt>
                <c:pt idx="10">
                  <c:v>0.66548723593856474</c:v>
                </c:pt>
                <c:pt idx="11">
                  <c:v>0.63569389639828733</c:v>
                </c:pt>
                <c:pt idx="12">
                  <c:v>0.35101755087754388</c:v>
                </c:pt>
                <c:pt idx="13">
                  <c:v>0.17622346822963428</c:v>
                </c:pt>
                <c:pt idx="14">
                  <c:v>0.29944708846584545</c:v>
                </c:pt>
                <c:pt idx="15">
                  <c:v>0.27699293642785067</c:v>
                </c:pt>
                <c:pt idx="16">
                  <c:v>0.32438393672041377</c:v>
                </c:pt>
                <c:pt idx="17">
                  <c:v>0.27985951876469395</c:v>
                </c:pt>
                <c:pt idx="18">
                  <c:v>0.24522629211420177</c:v>
                </c:pt>
                <c:pt idx="19">
                  <c:v>0.29057924487920334</c:v>
                </c:pt>
                <c:pt idx="20">
                  <c:v>0.19590156840495812</c:v>
                </c:pt>
                <c:pt idx="21">
                  <c:v>0.22701773820175253</c:v>
                </c:pt>
                <c:pt idx="22">
                  <c:v>0.35387003972784148</c:v>
                </c:pt>
                <c:pt idx="23">
                  <c:v>0.26965265934147864</c:v>
                </c:pt>
                <c:pt idx="24">
                  <c:v>0.23717819646195887</c:v>
                </c:pt>
                <c:pt idx="25">
                  <c:v>0.2176408863650392</c:v>
                </c:pt>
                <c:pt idx="26">
                  <c:v>0.22530423413456704</c:v>
                </c:pt>
                <c:pt idx="27">
                  <c:v>0.22880421465327125</c:v>
                </c:pt>
                <c:pt idx="28">
                  <c:v>0.19492954975778887</c:v>
                </c:pt>
                <c:pt idx="29">
                  <c:v>0.19946004371074721</c:v>
                </c:pt>
                <c:pt idx="30">
                  <c:v>0.21822292354515968</c:v>
                </c:pt>
                <c:pt idx="31">
                  <c:v>0.20137699480738386</c:v>
                </c:pt>
                <c:pt idx="32">
                  <c:v>0.23106100739547794</c:v>
                </c:pt>
                <c:pt idx="33">
                  <c:v>0.22173011284764751</c:v>
                </c:pt>
                <c:pt idx="34">
                  <c:v>0.19360925844158863</c:v>
                </c:pt>
                <c:pt idx="35">
                  <c:v>0.18926757604904856</c:v>
                </c:pt>
                <c:pt idx="36">
                  <c:v>0.20088817017555077</c:v>
                </c:pt>
                <c:pt idx="37">
                  <c:v>0.18600495501677003</c:v>
                </c:pt>
                <c:pt idx="38">
                  <c:v>0.21002677517490234</c:v>
                </c:pt>
                <c:pt idx="39">
                  <c:v>0.19681846069358458</c:v>
                </c:pt>
                <c:pt idx="40">
                  <c:v>0.19405682702539587</c:v>
                </c:pt>
                <c:pt idx="41">
                  <c:v>0.21564538098914687</c:v>
                </c:pt>
                <c:pt idx="42">
                  <c:v>0.19561470102936099</c:v>
                </c:pt>
                <c:pt idx="43">
                  <c:v>0.19545100911336472</c:v>
                </c:pt>
                <c:pt idx="44">
                  <c:v>0.21453756968997911</c:v>
                </c:pt>
                <c:pt idx="45">
                  <c:v>0.22049632266719199</c:v>
                </c:pt>
                <c:pt idx="46">
                  <c:v>0.23214587780318163</c:v>
                </c:pt>
                <c:pt idx="47">
                  <c:v>0.23586768996383936</c:v>
                </c:pt>
                <c:pt idx="48">
                  <c:v>0.24002356059490501</c:v>
                </c:pt>
                <c:pt idx="49">
                  <c:v>0.23100440785282164</c:v>
                </c:pt>
                <c:pt idx="50">
                  <c:v>0.22875054049685942</c:v>
                </c:pt>
                <c:pt idx="51">
                  <c:v>0.24769412983420599</c:v>
                </c:pt>
                <c:pt idx="52">
                  <c:v>0.24835212087807587</c:v>
                </c:pt>
                <c:pt idx="53">
                  <c:v>0.25292734469302236</c:v>
                </c:pt>
                <c:pt idx="54">
                  <c:v>0.24748724067010938</c:v>
                </c:pt>
                <c:pt idx="55">
                  <c:v>0.25613718263643698</c:v>
                </c:pt>
                <c:pt idx="56">
                  <c:v>0.26452053302533163</c:v>
                </c:pt>
                <c:pt idx="57">
                  <c:v>0.28638671301142266</c:v>
                </c:pt>
                <c:pt idx="58">
                  <c:v>0.29794571382576829</c:v>
                </c:pt>
                <c:pt idx="59">
                  <c:v>0.26822593519326443</c:v>
                </c:pt>
                <c:pt idx="60">
                  <c:v>0.26754417979359341</c:v>
                </c:pt>
                <c:pt idx="61">
                  <c:v>0.25455304774611293</c:v>
                </c:pt>
                <c:pt idx="62">
                  <c:v>0.25398373305723482</c:v>
                </c:pt>
                <c:pt idx="63">
                  <c:v>0.25785338416422132</c:v>
                </c:pt>
                <c:pt idx="64">
                  <c:v>0.26392710935724983</c:v>
                </c:pt>
                <c:pt idx="65">
                  <c:v>0.24852576404357618</c:v>
                </c:pt>
                <c:pt idx="66">
                  <c:v>0.24244785541211844</c:v>
                </c:pt>
                <c:pt idx="67">
                  <c:v>0.23777653537054044</c:v>
                </c:pt>
                <c:pt idx="68">
                  <c:v>0.25928465614216695</c:v>
                </c:pt>
                <c:pt idx="69">
                  <c:v>0.27061694229043437</c:v>
                </c:pt>
                <c:pt idx="70">
                  <c:v>0.27539313962317291</c:v>
                </c:pt>
                <c:pt idx="71">
                  <c:v>0.25852193403101786</c:v>
                </c:pt>
                <c:pt idx="72">
                  <c:v>0.26217512418846217</c:v>
                </c:pt>
                <c:pt idx="73">
                  <c:v>0.26156051033415328</c:v>
                </c:pt>
                <c:pt idx="74">
                  <c:v>0.26190128092728754</c:v>
                </c:pt>
                <c:pt idx="75">
                  <c:v>0.25765786010511899</c:v>
                </c:pt>
                <c:pt idx="76">
                  <c:v>0.2592412699434653</c:v>
                </c:pt>
                <c:pt idx="77">
                  <c:v>0.24590283236600013</c:v>
                </c:pt>
                <c:pt idx="78">
                  <c:v>0.23868419708406308</c:v>
                </c:pt>
                <c:pt idx="79">
                  <c:v>0.2412501342160035</c:v>
                </c:pt>
                <c:pt idx="80">
                  <c:v>0.25421197242464805</c:v>
                </c:pt>
                <c:pt idx="81">
                  <c:v>0.26025009302768332</c:v>
                </c:pt>
                <c:pt idx="82">
                  <c:v>0.25774027446191272</c:v>
                </c:pt>
                <c:pt idx="83">
                  <c:v>0.24527405993267903</c:v>
                </c:pt>
                <c:pt idx="84">
                  <c:v>0.2477547510558108</c:v>
                </c:pt>
                <c:pt idx="85">
                  <c:v>0.25048690301760518</c:v>
                </c:pt>
                <c:pt idx="86">
                  <c:v>0.25061207795800461</c:v>
                </c:pt>
                <c:pt idx="87">
                  <c:v>0.25506211653374777</c:v>
                </c:pt>
                <c:pt idx="88">
                  <c:v>0.25003675766836392</c:v>
                </c:pt>
                <c:pt idx="89">
                  <c:v>0.23652955418897367</c:v>
                </c:pt>
                <c:pt idx="90">
                  <c:v>0.22714095651689614</c:v>
                </c:pt>
                <c:pt idx="91">
                  <c:v>0.22813577915612254</c:v>
                </c:pt>
                <c:pt idx="92">
                  <c:v>0.23907839769588687</c:v>
                </c:pt>
                <c:pt idx="93">
                  <c:v>0.24717929918642484</c:v>
                </c:pt>
                <c:pt idx="94">
                  <c:v>0.2429642149943736</c:v>
                </c:pt>
                <c:pt idx="95">
                  <c:v>0.22818778597976111</c:v>
                </c:pt>
                <c:pt idx="96">
                  <c:v>0.23949276575322515</c:v>
                </c:pt>
                <c:pt idx="97">
                  <c:v>0.25082695742532884</c:v>
                </c:pt>
                <c:pt idx="98">
                  <c:v>0.24875288034355927</c:v>
                </c:pt>
                <c:pt idx="99">
                  <c:v>0.24487671240337627</c:v>
                </c:pt>
                <c:pt idx="100">
                  <c:v>0.24188133772878734</c:v>
                </c:pt>
                <c:pt idx="101">
                  <c:v>0.23919679012050901</c:v>
                </c:pt>
                <c:pt idx="102">
                  <c:v>0.2313818891092401</c:v>
                </c:pt>
                <c:pt idx="103">
                  <c:v>0.23073134633120626</c:v>
                </c:pt>
                <c:pt idx="104">
                  <c:v>0.24026638587311822</c:v>
                </c:pt>
                <c:pt idx="105">
                  <c:v>0.24638341594233362</c:v>
                </c:pt>
                <c:pt idx="106">
                  <c:v>0.24355021352239328</c:v>
                </c:pt>
                <c:pt idx="107">
                  <c:v>0.23504115301107406</c:v>
                </c:pt>
                <c:pt idx="108">
                  <c:v>0.24261626980929324</c:v>
                </c:pt>
                <c:pt idx="109">
                  <c:v>0.24619848694826751</c:v>
                </c:pt>
                <c:pt idx="110">
                  <c:v>0.24512325143462504</c:v>
                </c:pt>
                <c:pt idx="111">
                  <c:v>0.24707740418081531</c:v>
                </c:pt>
                <c:pt idx="112">
                  <c:v>0.24436180534024374</c:v>
                </c:pt>
                <c:pt idx="113">
                  <c:v>0.23196313685436162</c:v>
                </c:pt>
                <c:pt idx="114">
                  <c:v>0.22670594047663056</c:v>
                </c:pt>
                <c:pt idx="115">
                  <c:v>0.22282489774007014</c:v>
                </c:pt>
                <c:pt idx="116">
                  <c:v>0.22939682464887115</c:v>
                </c:pt>
                <c:pt idx="117">
                  <c:v>0.23769987646120941</c:v>
                </c:pt>
                <c:pt idx="118">
                  <c:v>0.24045136461524971</c:v>
                </c:pt>
                <c:pt idx="119">
                  <c:v>0.23399745867550581</c:v>
                </c:pt>
                <c:pt idx="120">
                  <c:v>0.23599810522215997</c:v>
                </c:pt>
                <c:pt idx="121">
                  <c:v>0.23223508269236839</c:v>
                </c:pt>
                <c:pt idx="122">
                  <c:v>0.22854361946659579</c:v>
                </c:pt>
                <c:pt idx="123">
                  <c:v>0.22821265199547378</c:v>
                </c:pt>
                <c:pt idx="124">
                  <c:v>0.23055341143032351</c:v>
                </c:pt>
                <c:pt idx="125">
                  <c:v>0.2239520863681673</c:v>
                </c:pt>
                <c:pt idx="126">
                  <c:v>0.21453997302211217</c:v>
                </c:pt>
                <c:pt idx="127">
                  <c:v>0.21444824390640185</c:v>
                </c:pt>
                <c:pt idx="128">
                  <c:v>0.21547002879031768</c:v>
                </c:pt>
                <c:pt idx="129">
                  <c:v>0.22498709331303893</c:v>
                </c:pt>
                <c:pt idx="130">
                  <c:v>0.22805423303698344</c:v>
                </c:pt>
                <c:pt idx="131">
                  <c:v>0.21668385880294583</c:v>
                </c:pt>
                <c:pt idx="132">
                  <c:v>0.21764066479282168</c:v>
                </c:pt>
                <c:pt idx="133">
                  <c:v>0.22119048125991905</c:v>
                </c:pt>
                <c:pt idx="134">
                  <c:v>0.22035479063238561</c:v>
                </c:pt>
                <c:pt idx="135">
                  <c:v>0.21756612087433205</c:v>
                </c:pt>
                <c:pt idx="136">
                  <c:v>0.22012818285925237</c:v>
                </c:pt>
                <c:pt idx="137">
                  <c:v>0.21374688077123025</c:v>
                </c:pt>
                <c:pt idx="138">
                  <c:v>0.21074222923740027</c:v>
                </c:pt>
                <c:pt idx="139">
                  <c:v>0.20957508432342323</c:v>
                </c:pt>
                <c:pt idx="140">
                  <c:v>0.21436331121791724</c:v>
                </c:pt>
                <c:pt idx="141">
                  <c:v>0.21828512341580453</c:v>
                </c:pt>
                <c:pt idx="142">
                  <c:v>0.21957767557860933</c:v>
                </c:pt>
                <c:pt idx="143">
                  <c:v>0.20906116796763791</c:v>
                </c:pt>
                <c:pt idx="144">
                  <c:v>0.21082541425608139</c:v>
                </c:pt>
                <c:pt idx="145">
                  <c:v>0.2132012246354269</c:v>
                </c:pt>
                <c:pt idx="146">
                  <c:v>0.21465418599745228</c:v>
                </c:pt>
                <c:pt idx="147">
                  <c:v>0.2190714793461476</c:v>
                </c:pt>
                <c:pt idx="148">
                  <c:v>0.23154291716411757</c:v>
                </c:pt>
                <c:pt idx="149">
                  <c:v>0.22700440143729317</c:v>
                </c:pt>
                <c:pt idx="150">
                  <c:v>0.21413813395074732</c:v>
                </c:pt>
                <c:pt idx="151">
                  <c:v>0.19034147249974162</c:v>
                </c:pt>
                <c:pt idx="152">
                  <c:v>0.19361911927147746</c:v>
                </c:pt>
                <c:pt idx="153">
                  <c:v>0.21404452935175819</c:v>
                </c:pt>
                <c:pt idx="154">
                  <c:v>0.2148690417805052</c:v>
                </c:pt>
                <c:pt idx="155">
                  <c:v>0.19355341915726104</c:v>
                </c:pt>
                <c:pt idx="156">
                  <c:v>0.20718146694288286</c:v>
                </c:pt>
                <c:pt idx="157">
                  <c:v>0.20938986877310486</c:v>
                </c:pt>
                <c:pt idx="158">
                  <c:v>0.21112373124204831</c:v>
                </c:pt>
                <c:pt idx="159">
                  <c:v>0.20467059545043118</c:v>
                </c:pt>
                <c:pt idx="160">
                  <c:v>0.20582506214628912</c:v>
                </c:pt>
                <c:pt idx="161">
                  <c:v>0.1909104743779578</c:v>
                </c:pt>
                <c:pt idx="162">
                  <c:v>0.17925211483097325</c:v>
                </c:pt>
                <c:pt idx="163">
                  <c:v>0.18164799674924359</c:v>
                </c:pt>
                <c:pt idx="164">
                  <c:v>0.19487433322505671</c:v>
                </c:pt>
                <c:pt idx="165">
                  <c:v>0.19604464199142363</c:v>
                </c:pt>
                <c:pt idx="166">
                  <c:v>0.20116048936949218</c:v>
                </c:pt>
                <c:pt idx="167">
                  <c:v>0.19058518043614303</c:v>
                </c:pt>
                <c:pt idx="168">
                  <c:v>0.18577075174338797</c:v>
                </c:pt>
                <c:pt idx="169">
                  <c:v>0.18790966920265639</c:v>
                </c:pt>
                <c:pt idx="170">
                  <c:v>0.18161153110627803</c:v>
                </c:pt>
                <c:pt idx="171">
                  <c:v>0.18598097551630047</c:v>
                </c:pt>
                <c:pt idx="172">
                  <c:v>0.20837600491899383</c:v>
                </c:pt>
                <c:pt idx="173">
                  <c:v>0.20691839274144486</c:v>
                </c:pt>
                <c:pt idx="174">
                  <c:v>0.20206070418037475</c:v>
                </c:pt>
                <c:pt idx="175">
                  <c:v>0.19838151337820625</c:v>
                </c:pt>
                <c:pt idx="176">
                  <c:v>0.19837388992967769</c:v>
                </c:pt>
                <c:pt idx="177">
                  <c:v>0.20254466408661503</c:v>
                </c:pt>
                <c:pt idx="178">
                  <c:v>0.19684005998010765</c:v>
                </c:pt>
                <c:pt idx="179">
                  <c:v>0.19809623330711207</c:v>
                </c:pt>
                <c:pt idx="180">
                  <c:v>0.19964655124420475</c:v>
                </c:pt>
                <c:pt idx="181">
                  <c:v>0.159263220525352</c:v>
                </c:pt>
                <c:pt idx="182">
                  <c:v>0.18506691779812534</c:v>
                </c:pt>
                <c:pt idx="183">
                  <c:v>0.17189884646824499</c:v>
                </c:pt>
                <c:pt idx="184">
                  <c:v>0.1689696687913656</c:v>
                </c:pt>
                <c:pt idx="185">
                  <c:v>0.16939250036185161</c:v>
                </c:pt>
                <c:pt idx="186">
                  <c:v>0.13302886124145519</c:v>
                </c:pt>
                <c:pt idx="187">
                  <c:v>0.1450096062115897</c:v>
                </c:pt>
                <c:pt idx="188">
                  <c:v>0.1519003101966476</c:v>
                </c:pt>
                <c:pt idx="189">
                  <c:v>0.19776726222936541</c:v>
                </c:pt>
                <c:pt idx="190">
                  <c:v>0.19471479818761556</c:v>
                </c:pt>
                <c:pt idx="191">
                  <c:v>0.18928404490007161</c:v>
                </c:pt>
                <c:pt idx="192">
                  <c:v>0.19359802219456226</c:v>
                </c:pt>
                <c:pt idx="193">
                  <c:v>0.19332949874960742</c:v>
                </c:pt>
                <c:pt idx="194">
                  <c:v>0.19347252253581299</c:v>
                </c:pt>
                <c:pt idx="195">
                  <c:v>0.18423772031135524</c:v>
                </c:pt>
                <c:pt idx="196">
                  <c:v>0.19316240368330514</c:v>
                </c:pt>
                <c:pt idx="197">
                  <c:v>0.18690559687203984</c:v>
                </c:pt>
                <c:pt idx="198">
                  <c:v>0.18566933272442815</c:v>
                </c:pt>
                <c:pt idx="199">
                  <c:v>0.18490481479125792</c:v>
                </c:pt>
                <c:pt idx="200">
                  <c:v>0.18665342649546932</c:v>
                </c:pt>
                <c:pt idx="201">
                  <c:v>0.19015885992431406</c:v>
                </c:pt>
                <c:pt idx="202">
                  <c:v>0.18839983131986152</c:v>
                </c:pt>
                <c:pt idx="203">
                  <c:v>0.18502803825871261</c:v>
                </c:pt>
                <c:pt idx="204">
                  <c:v>0.18424232178771727</c:v>
                </c:pt>
                <c:pt idx="205">
                  <c:v>0.17983543225363666</c:v>
                </c:pt>
                <c:pt idx="206">
                  <c:v>0.178205896230831</c:v>
                </c:pt>
                <c:pt idx="207">
                  <c:v>0.18118894250702428</c:v>
                </c:pt>
                <c:pt idx="208">
                  <c:v>0.1799020373548138</c:v>
                </c:pt>
                <c:pt idx="209">
                  <c:v>0.1876870243825583</c:v>
                </c:pt>
                <c:pt idx="210">
                  <c:v>0.18051991716318885</c:v>
                </c:pt>
                <c:pt idx="211">
                  <c:v>0.17958723931591719</c:v>
                </c:pt>
                <c:pt idx="212">
                  <c:v>0.18128579728704722</c:v>
                </c:pt>
                <c:pt idx="213">
                  <c:v>0.18574311043195413</c:v>
                </c:pt>
                <c:pt idx="214">
                  <c:v>0.18635592530862846</c:v>
                </c:pt>
                <c:pt idx="215">
                  <c:v>0.1789663554348587</c:v>
                </c:pt>
                <c:pt idx="216">
                  <c:v>0.18061115483308973</c:v>
                </c:pt>
                <c:pt idx="217">
                  <c:v>0.1779014644735975</c:v>
                </c:pt>
                <c:pt idx="218">
                  <c:v>0.18272515160994285</c:v>
                </c:pt>
                <c:pt idx="219">
                  <c:v>0.18680085341526709</c:v>
                </c:pt>
                <c:pt idx="220">
                  <c:v>0.18453131003734832</c:v>
                </c:pt>
                <c:pt idx="221">
                  <c:v>0.18373771791104329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Blad2!$P$1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Blad2!$P$2:$P$223</c:f>
              <c:numCache>
                <c:formatCode>0%</c:formatCode>
                <c:ptCount val="222"/>
                <c:pt idx="0">
                  <c:v>0.26380368098159507</c:v>
                </c:pt>
                <c:pt idx="1">
                  <c:v>0.18181818181818182</c:v>
                </c:pt>
                <c:pt idx="2">
                  <c:v>0.26163182737693863</c:v>
                </c:pt>
                <c:pt idx="3">
                  <c:v>0.17990430622009571</c:v>
                </c:pt>
                <c:pt idx="4">
                  <c:v>0.14068441064638784</c:v>
                </c:pt>
                <c:pt idx="5">
                  <c:v>0.31402936378466556</c:v>
                </c:pt>
                <c:pt idx="6">
                  <c:v>0.34042553191489361</c:v>
                </c:pt>
                <c:pt idx="7">
                  <c:v>0.30129240710823907</c:v>
                </c:pt>
                <c:pt idx="8">
                  <c:v>0.30334035510081253</c:v>
                </c:pt>
                <c:pt idx="9">
                  <c:v>0.30169739003467788</c:v>
                </c:pt>
                <c:pt idx="10">
                  <c:v>0.27661896677176812</c:v>
                </c:pt>
                <c:pt idx="11">
                  <c:v>0.31828036159856016</c:v>
                </c:pt>
                <c:pt idx="12">
                  <c:v>0.33708969024503005</c:v>
                </c:pt>
                <c:pt idx="13">
                  <c:v>0.15639810426540285</c:v>
                </c:pt>
                <c:pt idx="14">
                  <c:v>0.29581967213114752</c:v>
                </c:pt>
                <c:pt idx="15">
                  <c:v>0.27460766905024714</c:v>
                </c:pt>
                <c:pt idx="16">
                  <c:v>0.35836909871244638</c:v>
                </c:pt>
                <c:pt idx="17">
                  <c:v>0.277865785837069</c:v>
                </c:pt>
                <c:pt idx="18">
                  <c:v>0.26220325420112028</c:v>
                </c:pt>
                <c:pt idx="19">
                  <c:v>0.23872981274150401</c:v>
                </c:pt>
                <c:pt idx="20">
                  <c:v>0.19047958383809591</c:v>
                </c:pt>
                <c:pt idx="21">
                  <c:v>0.16071526320591187</c:v>
                </c:pt>
                <c:pt idx="22">
                  <c:v>0.25837860160742082</c:v>
                </c:pt>
                <c:pt idx="23">
                  <c:v>0.26329894144445931</c:v>
                </c:pt>
                <c:pt idx="24">
                  <c:v>0.22997342858387421</c:v>
                </c:pt>
                <c:pt idx="25">
                  <c:v>0.18634583100167879</c:v>
                </c:pt>
                <c:pt idx="26">
                  <c:v>0.20670934933742599</c:v>
                </c:pt>
                <c:pt idx="27">
                  <c:v>0.2096311634241676</c:v>
                </c:pt>
                <c:pt idx="28">
                  <c:v>0.17007653355326752</c:v>
                </c:pt>
                <c:pt idx="29">
                  <c:v>0.18040812673409112</c:v>
                </c:pt>
                <c:pt idx="30">
                  <c:v>0.20812244011168959</c:v>
                </c:pt>
                <c:pt idx="31">
                  <c:v>0.21184314929995648</c:v>
                </c:pt>
                <c:pt idx="32">
                  <c:v>0.22150733982909396</c:v>
                </c:pt>
                <c:pt idx="33">
                  <c:v>0.21403571570616076</c:v>
                </c:pt>
                <c:pt idx="34">
                  <c:v>0.16792449053128877</c:v>
                </c:pt>
                <c:pt idx="35">
                  <c:v>0.16881346218728191</c:v>
                </c:pt>
                <c:pt idx="36">
                  <c:v>0.17156349337596236</c:v>
                </c:pt>
                <c:pt idx="37">
                  <c:v>0.17846000653060168</c:v>
                </c:pt>
                <c:pt idx="38">
                  <c:v>0.17778587284421424</c:v>
                </c:pt>
                <c:pt idx="39">
                  <c:v>0.17807571327580984</c:v>
                </c:pt>
                <c:pt idx="40">
                  <c:v>0.18514252807371148</c:v>
                </c:pt>
                <c:pt idx="41">
                  <c:v>0.15233874080252985</c:v>
                </c:pt>
                <c:pt idx="42">
                  <c:v>0.18331426080322599</c:v>
                </c:pt>
                <c:pt idx="43">
                  <c:v>0.16842050094420433</c:v>
                </c:pt>
                <c:pt idx="44">
                  <c:v>0.20020050829300506</c:v>
                </c:pt>
                <c:pt idx="45">
                  <c:v>0.20723985006796369</c:v>
                </c:pt>
                <c:pt idx="46">
                  <c:v>0.2202000479143211</c:v>
                </c:pt>
                <c:pt idx="47">
                  <c:v>0.23319224344214184</c:v>
                </c:pt>
                <c:pt idx="48">
                  <c:v>0.25126967573855785</c:v>
                </c:pt>
                <c:pt idx="49">
                  <c:v>0.24580131357679982</c:v>
                </c:pt>
                <c:pt idx="50">
                  <c:v>0.23938606847697758</c:v>
                </c:pt>
                <c:pt idx="51">
                  <c:v>0.26192462993209653</c:v>
                </c:pt>
                <c:pt idx="52">
                  <c:v>0.27347937934794686</c:v>
                </c:pt>
                <c:pt idx="53">
                  <c:v>0.27065409902052867</c:v>
                </c:pt>
                <c:pt idx="54">
                  <c:v>0.27039307266811757</c:v>
                </c:pt>
                <c:pt idx="55">
                  <c:v>0.27400416728999016</c:v>
                </c:pt>
                <c:pt idx="56">
                  <c:v>0.29336465423350122</c:v>
                </c:pt>
                <c:pt idx="57">
                  <c:v>0.3192129361334074</c:v>
                </c:pt>
                <c:pt idx="58">
                  <c:v>0.331927401840379</c:v>
                </c:pt>
                <c:pt idx="59">
                  <c:v>0.28383344092023044</c:v>
                </c:pt>
                <c:pt idx="60">
                  <c:v>0.2736571630653255</c:v>
                </c:pt>
                <c:pt idx="61">
                  <c:v>0.2627902568807553</c:v>
                </c:pt>
                <c:pt idx="62">
                  <c:v>0.26879964156353658</c:v>
                </c:pt>
                <c:pt idx="63">
                  <c:v>0.27881535693262804</c:v>
                </c:pt>
                <c:pt idx="64">
                  <c:v>0.28448533927412317</c:v>
                </c:pt>
                <c:pt idx="65">
                  <c:v>0.26186867253309665</c:v>
                </c:pt>
                <c:pt idx="66">
                  <c:v>0.25559906853660763</c:v>
                </c:pt>
                <c:pt idx="67">
                  <c:v>0.24615037410902266</c:v>
                </c:pt>
                <c:pt idx="68">
                  <c:v>0.27431922905000589</c:v>
                </c:pt>
                <c:pt idx="69">
                  <c:v>0.28937797269287219</c:v>
                </c:pt>
                <c:pt idx="70">
                  <c:v>0.2936341112020851</c:v>
                </c:pt>
                <c:pt idx="71">
                  <c:v>0.27665440929641927</c:v>
                </c:pt>
                <c:pt idx="72">
                  <c:v>0.28029924615909652</c:v>
                </c:pt>
                <c:pt idx="73">
                  <c:v>0.28622473741235888</c:v>
                </c:pt>
                <c:pt idx="74">
                  <c:v>0.28570731342368227</c:v>
                </c:pt>
                <c:pt idx="75">
                  <c:v>0.28262752815540793</c:v>
                </c:pt>
                <c:pt idx="76">
                  <c:v>0.28931653681848291</c:v>
                </c:pt>
                <c:pt idx="77">
                  <c:v>0.27376073254465799</c:v>
                </c:pt>
                <c:pt idx="78">
                  <c:v>0.26253519322868585</c:v>
                </c:pt>
                <c:pt idx="79">
                  <c:v>0.26473903922762559</c:v>
                </c:pt>
                <c:pt idx="80">
                  <c:v>0.28786568055742023</c:v>
                </c:pt>
                <c:pt idx="81">
                  <c:v>0.29943123882929024</c:v>
                </c:pt>
                <c:pt idx="82">
                  <c:v>0.290636629735051</c:v>
                </c:pt>
                <c:pt idx="83">
                  <c:v>0.27467980412752957</c:v>
                </c:pt>
                <c:pt idx="84">
                  <c:v>0.27361663850898582</c:v>
                </c:pt>
                <c:pt idx="85">
                  <c:v>0.28228455915086387</c:v>
                </c:pt>
                <c:pt idx="86">
                  <c:v>0.27897121477053965</c:v>
                </c:pt>
                <c:pt idx="87">
                  <c:v>0.28178190484914817</c:v>
                </c:pt>
                <c:pt idx="88">
                  <c:v>0.28364853625444347</c:v>
                </c:pt>
                <c:pt idx="89">
                  <c:v>0.27064594966614169</c:v>
                </c:pt>
                <c:pt idx="90">
                  <c:v>0.26044780831646241</c:v>
                </c:pt>
                <c:pt idx="91">
                  <c:v>0.26142667817595622</c:v>
                </c:pt>
                <c:pt idx="92">
                  <c:v>0.27563064400931292</c:v>
                </c:pt>
                <c:pt idx="93">
                  <c:v>0.28682731804337641</c:v>
                </c:pt>
                <c:pt idx="94">
                  <c:v>0.28255954843066489</c:v>
                </c:pt>
                <c:pt idx="95">
                  <c:v>0.26659111281087794</c:v>
                </c:pt>
                <c:pt idx="96">
                  <c:v>0.27809431819347652</c:v>
                </c:pt>
                <c:pt idx="97">
                  <c:v>0.29135126137328415</c:v>
                </c:pt>
                <c:pt idx="98">
                  <c:v>0.2825977885896449</c:v>
                </c:pt>
                <c:pt idx="99">
                  <c:v>0.27779520243967709</c:v>
                </c:pt>
                <c:pt idx="100">
                  <c:v>0.26973723890142581</c:v>
                </c:pt>
                <c:pt idx="101">
                  <c:v>0.26925510481710296</c:v>
                </c:pt>
                <c:pt idx="102">
                  <c:v>0.26245494235855604</c:v>
                </c:pt>
                <c:pt idx="103">
                  <c:v>0.25752108923826317</c:v>
                </c:pt>
                <c:pt idx="104">
                  <c:v>0.26851389934317832</c:v>
                </c:pt>
                <c:pt idx="105">
                  <c:v>0.27882592309764309</c:v>
                </c:pt>
                <c:pt idx="106">
                  <c:v>0.27644232884966824</c:v>
                </c:pt>
                <c:pt idx="107">
                  <c:v>0.26439157103680083</c:v>
                </c:pt>
                <c:pt idx="108">
                  <c:v>0.27560548891439596</c:v>
                </c:pt>
                <c:pt idx="109">
                  <c:v>0.28104640134860537</c:v>
                </c:pt>
                <c:pt idx="110">
                  <c:v>0.27835891054663608</c:v>
                </c:pt>
                <c:pt idx="111">
                  <c:v>0.28195488642507011</c:v>
                </c:pt>
                <c:pt idx="112">
                  <c:v>0.27666219521918162</c:v>
                </c:pt>
                <c:pt idx="113">
                  <c:v>0.26368644566142624</c:v>
                </c:pt>
                <c:pt idx="114">
                  <c:v>0.26093058515701623</c:v>
                </c:pt>
                <c:pt idx="115">
                  <c:v>0.25465411655070075</c:v>
                </c:pt>
                <c:pt idx="116">
                  <c:v>0.25938686921685589</c:v>
                </c:pt>
                <c:pt idx="117">
                  <c:v>0.26851896049920521</c:v>
                </c:pt>
                <c:pt idx="118">
                  <c:v>0.26831326133234851</c:v>
                </c:pt>
                <c:pt idx="119">
                  <c:v>0.26476905116041438</c:v>
                </c:pt>
                <c:pt idx="120">
                  <c:v>0.26740265846591776</c:v>
                </c:pt>
                <c:pt idx="121">
                  <c:v>0.25554692645477611</c:v>
                </c:pt>
                <c:pt idx="122">
                  <c:v>0.24878752096100348</c:v>
                </c:pt>
                <c:pt idx="123">
                  <c:v>0.25020385875773971</c:v>
                </c:pt>
                <c:pt idx="124">
                  <c:v>0.24834040888501738</c:v>
                </c:pt>
                <c:pt idx="125">
                  <c:v>0.24526773944685915</c:v>
                </c:pt>
                <c:pt idx="126">
                  <c:v>0.23677490864990866</c:v>
                </c:pt>
                <c:pt idx="127">
                  <c:v>0.23784346769468895</c:v>
                </c:pt>
                <c:pt idx="128">
                  <c:v>0.24050043861949161</c:v>
                </c:pt>
                <c:pt idx="129">
                  <c:v>0.25081555747211426</c:v>
                </c:pt>
                <c:pt idx="130">
                  <c:v>0.25065418607675533</c:v>
                </c:pt>
                <c:pt idx="131">
                  <c:v>0.23779963783926727</c:v>
                </c:pt>
                <c:pt idx="132">
                  <c:v>0.24041817733984286</c:v>
                </c:pt>
                <c:pt idx="133">
                  <c:v>0.24648092352312931</c:v>
                </c:pt>
                <c:pt idx="134">
                  <c:v>0.24202004376886913</c:v>
                </c:pt>
                <c:pt idx="135">
                  <c:v>0.23511764071185851</c:v>
                </c:pt>
                <c:pt idx="136">
                  <c:v>0.23521007134859157</c:v>
                </c:pt>
                <c:pt idx="137">
                  <c:v>0.23251040987268232</c:v>
                </c:pt>
                <c:pt idx="138">
                  <c:v>0.23478005068099728</c:v>
                </c:pt>
                <c:pt idx="139">
                  <c:v>0.23167094604766392</c:v>
                </c:pt>
                <c:pt idx="140">
                  <c:v>0.23654144620484366</c:v>
                </c:pt>
                <c:pt idx="141">
                  <c:v>0.24169821958043905</c:v>
                </c:pt>
                <c:pt idx="142">
                  <c:v>0.24502319769649966</c:v>
                </c:pt>
                <c:pt idx="143">
                  <c:v>0.23164036484725642</c:v>
                </c:pt>
                <c:pt idx="144">
                  <c:v>0.23767271601372231</c:v>
                </c:pt>
                <c:pt idx="145">
                  <c:v>0.23841014915130515</c:v>
                </c:pt>
                <c:pt idx="146">
                  <c:v>0.23716996201840379</c:v>
                </c:pt>
                <c:pt idx="147">
                  <c:v>0.23406227529575191</c:v>
                </c:pt>
                <c:pt idx="148">
                  <c:v>0.25314758184525699</c:v>
                </c:pt>
                <c:pt idx="149">
                  <c:v>0.24218846638791316</c:v>
                </c:pt>
                <c:pt idx="150">
                  <c:v>0.22716965453557636</c:v>
                </c:pt>
                <c:pt idx="151">
                  <c:v>0.21673808185618762</c:v>
                </c:pt>
                <c:pt idx="152">
                  <c:v>0.22681840966474739</c:v>
                </c:pt>
                <c:pt idx="153">
                  <c:v>0.23926831818962488</c:v>
                </c:pt>
                <c:pt idx="154">
                  <c:v>0.23576832806099393</c:v>
                </c:pt>
                <c:pt idx="155">
                  <c:v>0.21521993128312078</c:v>
                </c:pt>
                <c:pt idx="156">
                  <c:v>0.23781041566347963</c:v>
                </c:pt>
                <c:pt idx="157">
                  <c:v>0.2307476607254618</c:v>
                </c:pt>
                <c:pt idx="158">
                  <c:v>0.23364626331618113</c:v>
                </c:pt>
                <c:pt idx="159">
                  <c:v>0.22968917716968626</c:v>
                </c:pt>
                <c:pt idx="160">
                  <c:v>0.21545909292347637</c:v>
                </c:pt>
                <c:pt idx="161">
                  <c:v>0.21180163812466196</c:v>
                </c:pt>
                <c:pt idx="162">
                  <c:v>0.2023812323219831</c:v>
                </c:pt>
                <c:pt idx="163">
                  <c:v>0.20574070863345076</c:v>
                </c:pt>
                <c:pt idx="164">
                  <c:v>0.21188572254169613</c:v>
                </c:pt>
                <c:pt idx="165">
                  <c:v>0.21605758626774943</c:v>
                </c:pt>
                <c:pt idx="166">
                  <c:v>0.21459484800487608</c:v>
                </c:pt>
                <c:pt idx="167">
                  <c:v>0.20342386803643769</c:v>
                </c:pt>
                <c:pt idx="168">
                  <c:v>0.20328958549809423</c:v>
                </c:pt>
                <c:pt idx="169">
                  <c:v>0.2069403233241848</c:v>
                </c:pt>
                <c:pt idx="170">
                  <c:v>0.20364549289534681</c:v>
                </c:pt>
                <c:pt idx="171">
                  <c:v>0.22364330631157264</c:v>
                </c:pt>
                <c:pt idx="172">
                  <c:v>0.22472254750005435</c:v>
                </c:pt>
                <c:pt idx="173">
                  <c:v>0.2259003538963292</c:v>
                </c:pt>
                <c:pt idx="174">
                  <c:v>0.22734822752051609</c:v>
                </c:pt>
                <c:pt idx="175">
                  <c:v>0.21887515373799507</c:v>
                </c:pt>
                <c:pt idx="176">
                  <c:v>0.22514741802855409</c:v>
                </c:pt>
                <c:pt idx="177">
                  <c:v>0.2196373870609267</c:v>
                </c:pt>
                <c:pt idx="178">
                  <c:v>0.22063113461174219</c:v>
                </c:pt>
                <c:pt idx="179">
                  <c:v>0.21887896513363295</c:v>
                </c:pt>
                <c:pt idx="180">
                  <c:v>0.22468159970169443</c:v>
                </c:pt>
                <c:pt idx="181">
                  <c:v>0.22616137701970956</c:v>
                </c:pt>
                <c:pt idx="182">
                  <c:v>0.22365008717926149</c:v>
                </c:pt>
                <c:pt idx="183">
                  <c:v>0.22299729492040371</c:v>
                </c:pt>
                <c:pt idx="184">
                  <c:v>0.21818782745920054</c:v>
                </c:pt>
                <c:pt idx="185">
                  <c:v>0.2172460735962258</c:v>
                </c:pt>
                <c:pt idx="186">
                  <c:v>0.21364808632004911</c:v>
                </c:pt>
                <c:pt idx="187">
                  <c:v>0.21546162181881953</c:v>
                </c:pt>
                <c:pt idx="188">
                  <c:v>0.22024319121330702</c:v>
                </c:pt>
                <c:pt idx="189">
                  <c:v>0.22366464311036161</c:v>
                </c:pt>
                <c:pt idx="190">
                  <c:v>0.22046779340888367</c:v>
                </c:pt>
                <c:pt idx="191">
                  <c:v>0.2070218345312245</c:v>
                </c:pt>
                <c:pt idx="192">
                  <c:v>0.21165392584457632</c:v>
                </c:pt>
                <c:pt idx="193">
                  <c:v>0.21042967599781467</c:v>
                </c:pt>
                <c:pt idx="194">
                  <c:v>0.21410187121660479</c:v>
                </c:pt>
                <c:pt idx="195">
                  <c:v>0.20546055569281688</c:v>
                </c:pt>
                <c:pt idx="196">
                  <c:v>0.20967685157791852</c:v>
                </c:pt>
                <c:pt idx="197">
                  <c:v>0.1996411667622931</c:v>
                </c:pt>
                <c:pt idx="198">
                  <c:v>0.20685296517684951</c:v>
                </c:pt>
                <c:pt idx="199">
                  <c:v>0.20586958298620303</c:v>
                </c:pt>
                <c:pt idx="200">
                  <c:v>0.20272629702767497</c:v>
                </c:pt>
                <c:pt idx="201">
                  <c:v>0.21505792626373391</c:v>
                </c:pt>
                <c:pt idx="202">
                  <c:v>0.2132988488150819</c:v>
                </c:pt>
                <c:pt idx="203">
                  <c:v>0.20818421732798317</c:v>
                </c:pt>
                <c:pt idx="204">
                  <c:v>0.20096695224462988</c:v>
                </c:pt>
                <c:pt idx="205">
                  <c:v>0.19138252447536741</c:v>
                </c:pt>
                <c:pt idx="206">
                  <c:v>0.19853385562395076</c:v>
                </c:pt>
                <c:pt idx="207">
                  <c:v>0.19289559701220041</c:v>
                </c:pt>
                <c:pt idx="208">
                  <c:v>0.20206377862378144</c:v>
                </c:pt>
                <c:pt idx="209">
                  <c:v>0.20511212164422915</c:v>
                </c:pt>
                <c:pt idx="210">
                  <c:v>0.19850407537859635</c:v>
                </c:pt>
                <c:pt idx="211">
                  <c:v>0.19694573345531399</c:v>
                </c:pt>
                <c:pt idx="212">
                  <c:v>0.19808304734301127</c:v>
                </c:pt>
                <c:pt idx="213">
                  <c:v>0.2011253808219014</c:v>
                </c:pt>
                <c:pt idx="214">
                  <c:v>0.19851465856468214</c:v>
                </c:pt>
                <c:pt idx="215">
                  <c:v>0.19249438573307431</c:v>
                </c:pt>
                <c:pt idx="216">
                  <c:v>0.19697661520624735</c:v>
                </c:pt>
                <c:pt idx="217">
                  <c:v>0.19689311018512765</c:v>
                </c:pt>
                <c:pt idx="218">
                  <c:v>0.19379505192936133</c:v>
                </c:pt>
                <c:pt idx="219">
                  <c:v>0.19653571750104215</c:v>
                </c:pt>
                <c:pt idx="220">
                  <c:v>0.19398451112743989</c:v>
                </c:pt>
                <c:pt idx="221">
                  <c:v>0.19140147521536643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534224"/>
        <c:axId val="1224532592"/>
      </c:lineChart>
      <c:dateAx>
        <c:axId val="122453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4532592"/>
        <c:crosses val="autoZero"/>
        <c:auto val="1"/>
        <c:lblOffset val="100"/>
        <c:baseTimeUnit val="months"/>
      </c:dateAx>
      <c:valAx>
        <c:axId val="12245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45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7175706180279E-2"/>
          <c:y val="3.4591194968553458E-2"/>
          <c:w val="0.90875223203958155"/>
          <c:h val="0.81589238845144352"/>
        </c:manualLayout>
      </c:layout>
      <c:lineChart>
        <c:grouping val="standard"/>
        <c:varyColors val="0"/>
        <c:ser>
          <c:idx val="0"/>
          <c:order val="0"/>
          <c:tx>
            <c:strRef>
              <c:f>Blad2!$F$1</c:f>
              <c:strCache>
                <c:ptCount val="1"/>
                <c:pt idx="0">
                  <c:v>Japanese</c:v>
                </c:pt>
              </c:strCache>
            </c:strRef>
          </c:tx>
          <c:spPr>
            <a:ln w="12700" cap="rnd">
              <a:solidFill>
                <a:srgbClr val="96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Blad2!$F$2:$F$223</c:f>
              <c:numCache>
                <c:formatCode>0%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0.45161290322580644</c:v>
                </c:pt>
                <c:pt idx="21">
                  <c:v>0.46808510638297873</c:v>
                </c:pt>
                <c:pt idx="22">
                  <c:v>0.29166666666666669</c:v>
                </c:pt>
                <c:pt idx="23">
                  <c:v>0.140625</c:v>
                </c:pt>
                <c:pt idx="24">
                  <c:v>0.43165467625899279</c:v>
                </c:pt>
                <c:pt idx="25">
                  <c:v>0.39031106578276392</c:v>
                </c:pt>
                <c:pt idx="26">
                  <c:v>0.16137045854466411</c:v>
                </c:pt>
                <c:pt idx="27">
                  <c:v>0.19085401038661282</c:v>
                </c:pt>
                <c:pt idx="28">
                  <c:v>0.15034886338059869</c:v>
                </c:pt>
                <c:pt idx="29">
                  <c:v>0.2261559295801896</c:v>
                </c:pt>
                <c:pt idx="30">
                  <c:v>0.22447400990099009</c:v>
                </c:pt>
                <c:pt idx="31">
                  <c:v>0.24873096446700507</c:v>
                </c:pt>
                <c:pt idx="32">
                  <c:v>0.35880869839268831</c:v>
                </c:pt>
                <c:pt idx="33">
                  <c:v>0.3053506982582771</c:v>
                </c:pt>
                <c:pt idx="34">
                  <c:v>0.23486294360080767</c:v>
                </c:pt>
                <c:pt idx="35">
                  <c:v>0.31439114391143913</c:v>
                </c:pt>
                <c:pt idx="36">
                  <c:v>0.2757586130519703</c:v>
                </c:pt>
                <c:pt idx="37">
                  <c:v>0.22447246711952595</c:v>
                </c:pt>
                <c:pt idx="38">
                  <c:v>0.30350348879911859</c:v>
                </c:pt>
                <c:pt idx="39">
                  <c:v>0.3680475159812755</c:v>
                </c:pt>
                <c:pt idx="40">
                  <c:v>0.3822390385043401</c:v>
                </c:pt>
                <c:pt idx="41">
                  <c:v>0.46519029015407576</c:v>
                </c:pt>
                <c:pt idx="42">
                  <c:v>0.41703165164436307</c:v>
                </c:pt>
                <c:pt idx="43">
                  <c:v>0.44145195956165256</c:v>
                </c:pt>
                <c:pt idx="44">
                  <c:v>0.45911708253358924</c:v>
                </c:pt>
                <c:pt idx="45">
                  <c:v>0.43919731866620831</c:v>
                </c:pt>
                <c:pt idx="46">
                  <c:v>0.45177993082439988</c:v>
                </c:pt>
                <c:pt idx="47">
                  <c:v>0.47487348120884837</c:v>
                </c:pt>
                <c:pt idx="48">
                  <c:v>0.45861334335886711</c:v>
                </c:pt>
                <c:pt idx="49">
                  <c:v>0.44567400495471204</c:v>
                </c:pt>
                <c:pt idx="50">
                  <c:v>0.4536335155722096</c:v>
                </c:pt>
                <c:pt idx="51">
                  <c:v>0.46870694361400683</c:v>
                </c:pt>
                <c:pt idx="52">
                  <c:v>0.47824099844725049</c:v>
                </c:pt>
                <c:pt idx="53">
                  <c:v>0.53231417169848638</c:v>
                </c:pt>
                <c:pt idx="54">
                  <c:v>0.55270318865159918</c:v>
                </c:pt>
                <c:pt idx="55">
                  <c:v>0.5326293308020883</c:v>
                </c:pt>
                <c:pt idx="56">
                  <c:v>0.54203761499997605</c:v>
                </c:pt>
                <c:pt idx="57">
                  <c:v>0.51750506903543492</c:v>
                </c:pt>
                <c:pt idx="58">
                  <c:v>0.51016479237406931</c:v>
                </c:pt>
                <c:pt idx="59">
                  <c:v>0.53779267006962495</c:v>
                </c:pt>
                <c:pt idx="60">
                  <c:v>0.55719427808980049</c:v>
                </c:pt>
                <c:pt idx="61">
                  <c:v>0.51559825761287592</c:v>
                </c:pt>
                <c:pt idx="62">
                  <c:v>0.48011587587720023</c:v>
                </c:pt>
                <c:pt idx="63">
                  <c:v>0.49466488409050779</c:v>
                </c:pt>
                <c:pt idx="64">
                  <c:v>0.49353218355330147</c:v>
                </c:pt>
                <c:pt idx="65">
                  <c:v>0.48168661827693965</c:v>
                </c:pt>
                <c:pt idx="66">
                  <c:v>0.47316705165725015</c:v>
                </c:pt>
                <c:pt idx="67">
                  <c:v>0.48545452150315721</c:v>
                </c:pt>
                <c:pt idx="68">
                  <c:v>0.47163060973742488</c:v>
                </c:pt>
                <c:pt idx="69">
                  <c:v>0.49868742473112154</c:v>
                </c:pt>
                <c:pt idx="70">
                  <c:v>0.48085795575599999</c:v>
                </c:pt>
                <c:pt idx="71">
                  <c:v>0.46809598382278039</c:v>
                </c:pt>
                <c:pt idx="72">
                  <c:v>0.42172068824514825</c:v>
                </c:pt>
                <c:pt idx="73">
                  <c:v>0.41223952646621742</c:v>
                </c:pt>
                <c:pt idx="74">
                  <c:v>0.41091636250152647</c:v>
                </c:pt>
                <c:pt idx="75">
                  <c:v>0.3972811484188572</c:v>
                </c:pt>
                <c:pt idx="76">
                  <c:v>0.40253446234612261</c:v>
                </c:pt>
                <c:pt idx="77">
                  <c:v>0.39207451579279085</c:v>
                </c:pt>
                <c:pt idx="78">
                  <c:v>0.39522639452292002</c:v>
                </c:pt>
                <c:pt idx="79">
                  <c:v>0.3931548269376946</c:v>
                </c:pt>
                <c:pt idx="80">
                  <c:v>0.38772784948903483</c:v>
                </c:pt>
                <c:pt idx="81">
                  <c:v>0.37689973369666191</c:v>
                </c:pt>
                <c:pt idx="82">
                  <c:v>0.37560564446304778</c:v>
                </c:pt>
                <c:pt idx="83">
                  <c:v>0.3659594339586531</c:v>
                </c:pt>
                <c:pt idx="84">
                  <c:v>0.3950396308421979</c:v>
                </c:pt>
                <c:pt idx="85">
                  <c:v>0.38524750696072313</c:v>
                </c:pt>
                <c:pt idx="86">
                  <c:v>0.38880475964156452</c:v>
                </c:pt>
                <c:pt idx="87">
                  <c:v>0.39493294600044204</c:v>
                </c:pt>
                <c:pt idx="88">
                  <c:v>0.37033325205416323</c:v>
                </c:pt>
                <c:pt idx="89">
                  <c:v>0.36901398894002962</c:v>
                </c:pt>
                <c:pt idx="90">
                  <c:v>0.38794249067043074</c:v>
                </c:pt>
                <c:pt idx="91">
                  <c:v>0.38402705114441921</c:v>
                </c:pt>
                <c:pt idx="92">
                  <c:v>0.3845042758695168</c:v>
                </c:pt>
                <c:pt idx="93">
                  <c:v>0.38157566111136981</c:v>
                </c:pt>
                <c:pt idx="94">
                  <c:v>0.37759903007814027</c:v>
                </c:pt>
                <c:pt idx="95">
                  <c:v>0.38011388208159147</c:v>
                </c:pt>
                <c:pt idx="96">
                  <c:v>0.40787802082338331</c:v>
                </c:pt>
                <c:pt idx="97">
                  <c:v>0.39709720345364707</c:v>
                </c:pt>
                <c:pt idx="98">
                  <c:v>0.40653074703024489</c:v>
                </c:pt>
                <c:pt idx="99">
                  <c:v>0.42473789161821501</c:v>
                </c:pt>
                <c:pt idx="100">
                  <c:v>0.40399042872820828</c:v>
                </c:pt>
                <c:pt idx="101">
                  <c:v>0.37875892611594231</c:v>
                </c:pt>
                <c:pt idx="102">
                  <c:v>0.38898202566129753</c:v>
                </c:pt>
                <c:pt idx="103">
                  <c:v>0.34589002109398542</c:v>
                </c:pt>
                <c:pt idx="104">
                  <c:v>0.37360750542467452</c:v>
                </c:pt>
                <c:pt idx="105">
                  <c:v>0.39857558417119077</c:v>
                </c:pt>
                <c:pt idx="106">
                  <c:v>0.3833444230773918</c:v>
                </c:pt>
                <c:pt idx="107">
                  <c:v>0.39786869010223885</c:v>
                </c:pt>
                <c:pt idx="108">
                  <c:v>0.38194552749854671</c:v>
                </c:pt>
                <c:pt idx="109">
                  <c:v>0.38130401815609344</c:v>
                </c:pt>
                <c:pt idx="110">
                  <c:v>0.39385844825091543</c:v>
                </c:pt>
                <c:pt idx="111">
                  <c:v>0.39730973517852486</c:v>
                </c:pt>
                <c:pt idx="112">
                  <c:v>0.37954496218334355</c:v>
                </c:pt>
                <c:pt idx="113">
                  <c:v>0.36619237607416499</c:v>
                </c:pt>
                <c:pt idx="114">
                  <c:v>0.35686510934838522</c:v>
                </c:pt>
                <c:pt idx="115">
                  <c:v>0.37169862914751239</c:v>
                </c:pt>
                <c:pt idx="116">
                  <c:v>0.38151364269005694</c:v>
                </c:pt>
                <c:pt idx="117">
                  <c:v>0.38699841474915364</c:v>
                </c:pt>
                <c:pt idx="118">
                  <c:v>0.38188574484058613</c:v>
                </c:pt>
                <c:pt idx="119">
                  <c:v>0.37845074104292581</c:v>
                </c:pt>
                <c:pt idx="120">
                  <c:v>0.39584378492157657</c:v>
                </c:pt>
                <c:pt idx="121">
                  <c:v>0.39050324231049555</c:v>
                </c:pt>
                <c:pt idx="122">
                  <c:v>0.37612170606479028</c:v>
                </c:pt>
                <c:pt idx="123">
                  <c:v>0.38204377311960541</c:v>
                </c:pt>
                <c:pt idx="124">
                  <c:v>0.37382715006141526</c:v>
                </c:pt>
                <c:pt idx="125">
                  <c:v>0.37594154093490839</c:v>
                </c:pt>
                <c:pt idx="126">
                  <c:v>0.35095039861760202</c:v>
                </c:pt>
                <c:pt idx="127">
                  <c:v>0.33193196415777398</c:v>
                </c:pt>
                <c:pt idx="128">
                  <c:v>0.3261005350752767</c:v>
                </c:pt>
                <c:pt idx="129">
                  <c:v>0.34625340127342474</c:v>
                </c:pt>
                <c:pt idx="130">
                  <c:v>0.33470058738515868</c:v>
                </c:pt>
                <c:pt idx="131">
                  <c:v>0.33994427143091299</c:v>
                </c:pt>
                <c:pt idx="132">
                  <c:v>0.33225067328858737</c:v>
                </c:pt>
                <c:pt idx="133">
                  <c:v>0.31656748769694959</c:v>
                </c:pt>
                <c:pt idx="134">
                  <c:v>0.33363928674127669</c:v>
                </c:pt>
                <c:pt idx="135">
                  <c:v>0.34669877937295185</c:v>
                </c:pt>
                <c:pt idx="136">
                  <c:v>0.33039662488806554</c:v>
                </c:pt>
                <c:pt idx="137">
                  <c:v>0.33087370127881527</c:v>
                </c:pt>
                <c:pt idx="138">
                  <c:v>0.33188895869519691</c:v>
                </c:pt>
                <c:pt idx="139">
                  <c:v>0.32259331145531395</c:v>
                </c:pt>
                <c:pt idx="140">
                  <c:v>0.32295954509773889</c:v>
                </c:pt>
                <c:pt idx="141">
                  <c:v>0.30738410085365153</c:v>
                </c:pt>
                <c:pt idx="142">
                  <c:v>0.29922498956906268</c:v>
                </c:pt>
                <c:pt idx="143">
                  <c:v>0.31152279267943239</c:v>
                </c:pt>
                <c:pt idx="144">
                  <c:v>0.30222638024444759</c:v>
                </c:pt>
                <c:pt idx="145">
                  <c:v>0.30546995751961192</c:v>
                </c:pt>
                <c:pt idx="146">
                  <c:v>0.32358520810477742</c:v>
                </c:pt>
                <c:pt idx="147">
                  <c:v>0.30435357987000194</c:v>
                </c:pt>
                <c:pt idx="148">
                  <c:v>0.30924891050256104</c:v>
                </c:pt>
                <c:pt idx="149">
                  <c:v>0.31311612759373247</c:v>
                </c:pt>
                <c:pt idx="150">
                  <c:v>0.32911599164244926</c:v>
                </c:pt>
                <c:pt idx="151">
                  <c:v>0.31526457574361766</c:v>
                </c:pt>
                <c:pt idx="152">
                  <c:v>0.3159598805953156</c:v>
                </c:pt>
                <c:pt idx="153">
                  <c:v>0.31065971051291713</c:v>
                </c:pt>
                <c:pt idx="154">
                  <c:v>0.29449855966159771</c:v>
                </c:pt>
                <c:pt idx="155">
                  <c:v>0.27765087655698412</c:v>
                </c:pt>
                <c:pt idx="156">
                  <c:v>0.26940596731085525</c:v>
                </c:pt>
                <c:pt idx="157">
                  <c:v>0.27442443868439159</c:v>
                </c:pt>
                <c:pt idx="158">
                  <c:v>0.27836961132251659</c:v>
                </c:pt>
                <c:pt idx="159">
                  <c:v>0.27923391793404106</c:v>
                </c:pt>
                <c:pt idx="160">
                  <c:v>0.27496447107720928</c:v>
                </c:pt>
                <c:pt idx="161">
                  <c:v>0.26435097948590325</c:v>
                </c:pt>
                <c:pt idx="162">
                  <c:v>0.26839156690182869</c:v>
                </c:pt>
                <c:pt idx="163">
                  <c:v>0.28022290416870155</c:v>
                </c:pt>
                <c:pt idx="164">
                  <c:v>0.28511040963362416</c:v>
                </c:pt>
                <c:pt idx="165">
                  <c:v>0.27844867785824007</c:v>
                </c:pt>
                <c:pt idx="166">
                  <c:v>0.29359450001315607</c:v>
                </c:pt>
                <c:pt idx="167">
                  <c:v>0.28636791672956519</c:v>
                </c:pt>
                <c:pt idx="168">
                  <c:v>0.28956308941925324</c:v>
                </c:pt>
                <c:pt idx="169">
                  <c:v>0.27590601712323631</c:v>
                </c:pt>
                <c:pt idx="170">
                  <c:v>0.27096205573616505</c:v>
                </c:pt>
                <c:pt idx="171">
                  <c:v>0.27144015711870867</c:v>
                </c:pt>
                <c:pt idx="172">
                  <c:v>0.24650067968343864</c:v>
                </c:pt>
                <c:pt idx="173">
                  <c:v>0.25986485042919122</c:v>
                </c:pt>
                <c:pt idx="174">
                  <c:v>0.28140459853898936</c:v>
                </c:pt>
                <c:pt idx="175">
                  <c:v>0.28935491489561327</c:v>
                </c:pt>
                <c:pt idx="176">
                  <c:v>0.29459272141541581</c:v>
                </c:pt>
                <c:pt idx="177">
                  <c:v>0.29597995605020466</c:v>
                </c:pt>
                <c:pt idx="178">
                  <c:v>0.28044486835288024</c:v>
                </c:pt>
                <c:pt idx="179">
                  <c:v>0.29282439227719786</c:v>
                </c:pt>
                <c:pt idx="180">
                  <c:v>0.31767961991842592</c:v>
                </c:pt>
                <c:pt idx="181">
                  <c:v>0.32400786693296335</c:v>
                </c:pt>
                <c:pt idx="182">
                  <c:v>0.30017730694797135</c:v>
                </c:pt>
                <c:pt idx="183">
                  <c:v>0.30064573578998416</c:v>
                </c:pt>
                <c:pt idx="184">
                  <c:v>0.29047202721033111</c:v>
                </c:pt>
                <c:pt idx="185">
                  <c:v>0.28738349738063534</c:v>
                </c:pt>
                <c:pt idx="186">
                  <c:v>0.31405214878928134</c:v>
                </c:pt>
                <c:pt idx="187">
                  <c:v>0.29377705136354004</c:v>
                </c:pt>
                <c:pt idx="188">
                  <c:v>0.28819814929210114</c:v>
                </c:pt>
                <c:pt idx="189">
                  <c:v>0.27471753024423645</c:v>
                </c:pt>
                <c:pt idx="190">
                  <c:v>0.28492419299810257</c:v>
                </c:pt>
                <c:pt idx="191">
                  <c:v>0.26917464892542869</c:v>
                </c:pt>
                <c:pt idx="192">
                  <c:v>0.27660017051297453</c:v>
                </c:pt>
                <c:pt idx="193">
                  <c:v>0.26243285096716329</c:v>
                </c:pt>
                <c:pt idx="194">
                  <c:v>0.24216075345255986</c:v>
                </c:pt>
                <c:pt idx="195">
                  <c:v>0.24391779269724581</c:v>
                </c:pt>
                <c:pt idx="196">
                  <c:v>0.26836298051419882</c:v>
                </c:pt>
                <c:pt idx="197">
                  <c:v>0.28412286020363603</c:v>
                </c:pt>
                <c:pt idx="198">
                  <c:v>0.26729125070393694</c:v>
                </c:pt>
                <c:pt idx="199">
                  <c:v>0.26076008338567053</c:v>
                </c:pt>
                <c:pt idx="200">
                  <c:v>0.25688890488228361</c:v>
                </c:pt>
                <c:pt idx="201">
                  <c:v>0.25381110714819888</c:v>
                </c:pt>
                <c:pt idx="202">
                  <c:v>0.26094801661177147</c:v>
                </c:pt>
                <c:pt idx="203">
                  <c:v>0.24931964524359129</c:v>
                </c:pt>
                <c:pt idx="204">
                  <c:v>0.26379938203487091</c:v>
                </c:pt>
                <c:pt idx="205">
                  <c:v>0.2548461881954257</c:v>
                </c:pt>
                <c:pt idx="206">
                  <c:v>0.26947498753622712</c:v>
                </c:pt>
                <c:pt idx="207">
                  <c:v>0.2698917291015614</c:v>
                </c:pt>
                <c:pt idx="208">
                  <c:v>0.27043746839101224</c:v>
                </c:pt>
                <c:pt idx="209">
                  <c:v>0.28611552400742452</c:v>
                </c:pt>
                <c:pt idx="210">
                  <c:v>0.28138695658850449</c:v>
                </c:pt>
                <c:pt idx="211">
                  <c:v>0.28393538254431233</c:v>
                </c:pt>
                <c:pt idx="212">
                  <c:v>0.27387095696439367</c:v>
                </c:pt>
                <c:pt idx="213">
                  <c:v>0.25853355330421041</c:v>
                </c:pt>
                <c:pt idx="214">
                  <c:v>0.26575067129375185</c:v>
                </c:pt>
                <c:pt idx="215">
                  <c:v>0.27547382533975256</c:v>
                </c:pt>
                <c:pt idx="216">
                  <c:v>0.26586223523738961</c:v>
                </c:pt>
                <c:pt idx="217">
                  <c:v>0.26850864966795113</c:v>
                </c:pt>
                <c:pt idx="218">
                  <c:v>0.28201828575745069</c:v>
                </c:pt>
                <c:pt idx="219">
                  <c:v>0.29675884294658766</c:v>
                </c:pt>
                <c:pt idx="220">
                  <c:v>0.29992784570681957</c:v>
                </c:pt>
                <c:pt idx="221">
                  <c:v>0.28419577758365694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Blad2!$J$1</c:f>
              <c:strCache>
                <c:ptCount val="1"/>
                <c:pt idx="0">
                  <c:v>Global</c:v>
                </c:pt>
              </c:strCache>
            </c:strRef>
          </c:tx>
          <c:spPr>
            <a:ln w="12700" cap="rnd">
              <a:solidFill>
                <a:srgbClr val="1F4E8C">
                  <a:alpha val="78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Blad2!$J$2:$J$223</c:f>
              <c:numCache>
                <c:formatCode>0%</c:formatCode>
                <c:ptCount val="222"/>
                <c:pt idx="0">
                  <c:v>0.68831168831168832</c:v>
                </c:pt>
                <c:pt idx="1">
                  <c:v>0.69130434782608696</c:v>
                </c:pt>
                <c:pt idx="2">
                  <c:v>0.71855226524930393</c:v>
                </c:pt>
                <c:pt idx="3">
                  <c:v>0.67855815681902643</c:v>
                </c:pt>
                <c:pt idx="4">
                  <c:v>0.68285123966942152</c:v>
                </c:pt>
                <c:pt idx="5">
                  <c:v>0.68762503572449274</c:v>
                </c:pt>
                <c:pt idx="6">
                  <c:v>0.67918088737201365</c:v>
                </c:pt>
                <c:pt idx="7">
                  <c:v>0.70690201881407888</c:v>
                </c:pt>
                <c:pt idx="8">
                  <c:v>0.70119005537881463</c:v>
                </c:pt>
                <c:pt idx="9">
                  <c:v>0.70080556572683994</c:v>
                </c:pt>
                <c:pt idx="10">
                  <c:v>0.66548723593856474</c:v>
                </c:pt>
                <c:pt idx="11">
                  <c:v>0.63569389639828733</c:v>
                </c:pt>
                <c:pt idx="12">
                  <c:v>0.35101755087754388</c:v>
                </c:pt>
                <c:pt idx="13">
                  <c:v>0.17622346822963428</c:v>
                </c:pt>
                <c:pt idx="14">
                  <c:v>0.29944708846584545</c:v>
                </c:pt>
                <c:pt idx="15">
                  <c:v>0.27699293642785067</c:v>
                </c:pt>
                <c:pt idx="16">
                  <c:v>0.32438393672041377</c:v>
                </c:pt>
                <c:pt idx="17">
                  <c:v>0.27985951876469395</c:v>
                </c:pt>
                <c:pt idx="18">
                  <c:v>0.24522629211420177</c:v>
                </c:pt>
                <c:pt idx="19">
                  <c:v>0.29057924487920334</c:v>
                </c:pt>
                <c:pt idx="20">
                  <c:v>0.19590156840495812</c:v>
                </c:pt>
                <c:pt idx="21">
                  <c:v>0.22701773820175253</c:v>
                </c:pt>
                <c:pt idx="22">
                  <c:v>0.35387003972784148</c:v>
                </c:pt>
                <c:pt idx="23">
                  <c:v>0.26965265934147864</c:v>
                </c:pt>
                <c:pt idx="24">
                  <c:v>0.23717819646195887</c:v>
                </c:pt>
                <c:pt idx="25">
                  <c:v>0.2176408863650392</c:v>
                </c:pt>
                <c:pt idx="26">
                  <c:v>0.22530423413456704</c:v>
                </c:pt>
                <c:pt idx="27">
                  <c:v>0.22880421465327125</c:v>
                </c:pt>
                <c:pt idx="28">
                  <c:v>0.19492954975778887</c:v>
                </c:pt>
                <c:pt idx="29">
                  <c:v>0.19946004371074721</c:v>
                </c:pt>
                <c:pt idx="30">
                  <c:v>0.21822292354515968</c:v>
                </c:pt>
                <c:pt idx="31">
                  <c:v>0.20137699480738386</c:v>
                </c:pt>
                <c:pt idx="32">
                  <c:v>0.23106100739547794</c:v>
                </c:pt>
                <c:pt idx="33">
                  <c:v>0.22173011284764751</c:v>
                </c:pt>
                <c:pt idx="34">
                  <c:v>0.19360925844158863</c:v>
                </c:pt>
                <c:pt idx="35">
                  <c:v>0.18926757604904856</c:v>
                </c:pt>
                <c:pt idx="36">
                  <c:v>0.20088817017555077</c:v>
                </c:pt>
                <c:pt idx="37">
                  <c:v>0.18600495501677003</c:v>
                </c:pt>
                <c:pt idx="38">
                  <c:v>0.21002677517490234</c:v>
                </c:pt>
                <c:pt idx="39">
                  <c:v>0.19681846069358458</c:v>
                </c:pt>
                <c:pt idx="40">
                  <c:v>0.19405682702539587</c:v>
                </c:pt>
                <c:pt idx="41">
                  <c:v>0.21564538098914687</c:v>
                </c:pt>
                <c:pt idx="42">
                  <c:v>0.19561470102936099</c:v>
                </c:pt>
                <c:pt idx="43">
                  <c:v>0.19545100911336472</c:v>
                </c:pt>
                <c:pt idx="44">
                  <c:v>0.21453756968997911</c:v>
                </c:pt>
                <c:pt idx="45">
                  <c:v>0.22049632266719199</c:v>
                </c:pt>
                <c:pt idx="46">
                  <c:v>0.23214587780318163</c:v>
                </c:pt>
                <c:pt idx="47">
                  <c:v>0.23586768996383936</c:v>
                </c:pt>
                <c:pt idx="48">
                  <c:v>0.24002356059490501</c:v>
                </c:pt>
                <c:pt idx="49">
                  <c:v>0.23100440785282164</c:v>
                </c:pt>
                <c:pt idx="50">
                  <c:v>0.22875054049685942</c:v>
                </c:pt>
                <c:pt idx="51">
                  <c:v>0.24769412983420599</c:v>
                </c:pt>
                <c:pt idx="52">
                  <c:v>0.24835212087807587</c:v>
                </c:pt>
                <c:pt idx="53">
                  <c:v>0.25292734469302236</c:v>
                </c:pt>
                <c:pt idx="54">
                  <c:v>0.24748724067010938</c:v>
                </c:pt>
                <c:pt idx="55">
                  <c:v>0.25613718263643698</c:v>
                </c:pt>
                <c:pt idx="56">
                  <c:v>0.26452053302533163</c:v>
                </c:pt>
                <c:pt idx="57">
                  <c:v>0.28638671301142266</c:v>
                </c:pt>
                <c:pt idx="58">
                  <c:v>0.29794571382576829</c:v>
                </c:pt>
                <c:pt idx="59">
                  <c:v>0.26822593519326443</c:v>
                </c:pt>
                <c:pt idx="60">
                  <c:v>0.26754417979359341</c:v>
                </c:pt>
                <c:pt idx="61">
                  <c:v>0.25455304774611293</c:v>
                </c:pt>
                <c:pt idx="62">
                  <c:v>0.25398373305723482</c:v>
                </c:pt>
                <c:pt idx="63">
                  <c:v>0.25785338416422132</c:v>
                </c:pt>
                <c:pt idx="64">
                  <c:v>0.26392710935724983</c:v>
                </c:pt>
                <c:pt idx="65">
                  <c:v>0.24852576404357618</c:v>
                </c:pt>
                <c:pt idx="66">
                  <c:v>0.24244785541211844</c:v>
                </c:pt>
                <c:pt idx="67">
                  <c:v>0.23777653537054044</c:v>
                </c:pt>
                <c:pt idx="68">
                  <c:v>0.25928465614216695</c:v>
                </c:pt>
                <c:pt idx="69">
                  <c:v>0.27061694229043437</c:v>
                </c:pt>
                <c:pt idx="70">
                  <c:v>0.27539313962317291</c:v>
                </c:pt>
                <c:pt idx="71">
                  <c:v>0.25852193403101786</c:v>
                </c:pt>
                <c:pt idx="72">
                  <c:v>0.26217512418846217</c:v>
                </c:pt>
                <c:pt idx="73">
                  <c:v>0.26156051033415328</c:v>
                </c:pt>
                <c:pt idx="74">
                  <c:v>0.26190128092728754</c:v>
                </c:pt>
                <c:pt idx="75">
                  <c:v>0.25765786010511899</c:v>
                </c:pt>
                <c:pt idx="76">
                  <c:v>0.2592412699434653</c:v>
                </c:pt>
                <c:pt idx="77">
                  <c:v>0.24590283236600013</c:v>
                </c:pt>
                <c:pt idx="78">
                  <c:v>0.23868419708406308</c:v>
                </c:pt>
                <c:pt idx="79">
                  <c:v>0.2412501342160035</c:v>
                </c:pt>
                <c:pt idx="80">
                  <c:v>0.25421197242464805</c:v>
                </c:pt>
                <c:pt idx="81">
                  <c:v>0.26025009302768332</c:v>
                </c:pt>
                <c:pt idx="82">
                  <c:v>0.25774027446191272</c:v>
                </c:pt>
                <c:pt idx="83">
                  <c:v>0.24527405993267903</c:v>
                </c:pt>
                <c:pt idx="84">
                  <c:v>0.2477547510558108</c:v>
                </c:pt>
                <c:pt idx="85">
                  <c:v>0.25048690301760518</c:v>
                </c:pt>
                <c:pt idx="86">
                  <c:v>0.25061207795800461</c:v>
                </c:pt>
                <c:pt idx="87">
                  <c:v>0.25506211653374777</c:v>
                </c:pt>
                <c:pt idx="88">
                  <c:v>0.25003675766836392</c:v>
                </c:pt>
                <c:pt idx="89">
                  <c:v>0.23652955418897367</c:v>
                </c:pt>
                <c:pt idx="90">
                  <c:v>0.22714095651689614</c:v>
                </c:pt>
                <c:pt idx="91">
                  <c:v>0.22813577915612254</c:v>
                </c:pt>
                <c:pt idx="92">
                  <c:v>0.23907839769588687</c:v>
                </c:pt>
                <c:pt idx="93">
                  <c:v>0.24717929918642484</c:v>
                </c:pt>
                <c:pt idx="94">
                  <c:v>0.2429642149943736</c:v>
                </c:pt>
                <c:pt idx="95">
                  <c:v>0.22818778597976111</c:v>
                </c:pt>
                <c:pt idx="96">
                  <c:v>0.23949276575322515</c:v>
                </c:pt>
                <c:pt idx="97">
                  <c:v>0.25082695742532884</c:v>
                </c:pt>
                <c:pt idx="98">
                  <c:v>0.24875288034355927</c:v>
                </c:pt>
                <c:pt idx="99">
                  <c:v>0.24487671240337627</c:v>
                </c:pt>
                <c:pt idx="100">
                  <c:v>0.24188133772878734</c:v>
                </c:pt>
                <c:pt idx="101">
                  <c:v>0.23919679012050901</c:v>
                </c:pt>
                <c:pt idx="102">
                  <c:v>0.2313818891092401</c:v>
                </c:pt>
                <c:pt idx="103">
                  <c:v>0.23073134633120626</c:v>
                </c:pt>
                <c:pt idx="104">
                  <c:v>0.24026638587311822</c:v>
                </c:pt>
                <c:pt idx="105">
                  <c:v>0.24638341594233362</c:v>
                </c:pt>
                <c:pt idx="106">
                  <c:v>0.24355021352239328</c:v>
                </c:pt>
                <c:pt idx="107">
                  <c:v>0.23504115301107406</c:v>
                </c:pt>
                <c:pt idx="108">
                  <c:v>0.24261626980929324</c:v>
                </c:pt>
                <c:pt idx="109">
                  <c:v>0.24619848694826751</c:v>
                </c:pt>
                <c:pt idx="110">
                  <c:v>0.24512325143462504</c:v>
                </c:pt>
                <c:pt idx="111">
                  <c:v>0.24707740418081531</c:v>
                </c:pt>
                <c:pt idx="112">
                  <c:v>0.24436180534024374</c:v>
                </c:pt>
                <c:pt idx="113">
                  <c:v>0.23196313685436162</c:v>
                </c:pt>
                <c:pt idx="114">
                  <c:v>0.22670594047663056</c:v>
                </c:pt>
                <c:pt idx="115">
                  <c:v>0.22282489774007014</c:v>
                </c:pt>
                <c:pt idx="116">
                  <c:v>0.22939682464887115</c:v>
                </c:pt>
                <c:pt idx="117">
                  <c:v>0.23769987646120941</c:v>
                </c:pt>
                <c:pt idx="118">
                  <c:v>0.24045136461524971</c:v>
                </c:pt>
                <c:pt idx="119">
                  <c:v>0.23399745867550581</c:v>
                </c:pt>
                <c:pt idx="120">
                  <c:v>0.23599810522215997</c:v>
                </c:pt>
                <c:pt idx="121">
                  <c:v>0.23223508269236839</c:v>
                </c:pt>
                <c:pt idx="122">
                  <c:v>0.22854361946659579</c:v>
                </c:pt>
                <c:pt idx="123">
                  <c:v>0.22821265199547378</c:v>
                </c:pt>
                <c:pt idx="124">
                  <c:v>0.23055341143032351</c:v>
                </c:pt>
                <c:pt idx="125">
                  <c:v>0.2239520863681673</c:v>
                </c:pt>
                <c:pt idx="126">
                  <c:v>0.21453997302211217</c:v>
                </c:pt>
                <c:pt idx="127">
                  <c:v>0.21444824390640185</c:v>
                </c:pt>
                <c:pt idx="128">
                  <c:v>0.21547002879031768</c:v>
                </c:pt>
                <c:pt idx="129">
                  <c:v>0.22498709331303893</c:v>
                </c:pt>
                <c:pt idx="130">
                  <c:v>0.22805423303698344</c:v>
                </c:pt>
                <c:pt idx="131">
                  <c:v>0.21668385880294583</c:v>
                </c:pt>
                <c:pt idx="132">
                  <c:v>0.21764066479282168</c:v>
                </c:pt>
                <c:pt idx="133">
                  <c:v>0.22119048125991905</c:v>
                </c:pt>
                <c:pt idx="134">
                  <c:v>0.22035479063238561</c:v>
                </c:pt>
                <c:pt idx="135">
                  <c:v>0.21756612087433205</c:v>
                </c:pt>
                <c:pt idx="136">
                  <c:v>0.22012818285925237</c:v>
                </c:pt>
                <c:pt idx="137">
                  <c:v>0.21374688077123025</c:v>
                </c:pt>
                <c:pt idx="138">
                  <c:v>0.21074222923740027</c:v>
                </c:pt>
                <c:pt idx="139">
                  <c:v>0.20957508432342323</c:v>
                </c:pt>
                <c:pt idx="140">
                  <c:v>0.21436331121791724</c:v>
                </c:pt>
                <c:pt idx="141">
                  <c:v>0.21828512341580453</c:v>
                </c:pt>
                <c:pt idx="142">
                  <c:v>0.21957767557860933</c:v>
                </c:pt>
                <c:pt idx="143">
                  <c:v>0.20906116796763791</c:v>
                </c:pt>
                <c:pt idx="144">
                  <c:v>0.21082541425608139</c:v>
                </c:pt>
                <c:pt idx="145">
                  <c:v>0.2132012246354269</c:v>
                </c:pt>
                <c:pt idx="146">
                  <c:v>0.21465418599745228</c:v>
                </c:pt>
                <c:pt idx="147">
                  <c:v>0.2190714793461476</c:v>
                </c:pt>
                <c:pt idx="148">
                  <c:v>0.23154291716411757</c:v>
                </c:pt>
                <c:pt idx="149">
                  <c:v>0.22700440143729317</c:v>
                </c:pt>
                <c:pt idx="150">
                  <c:v>0.21413813395074732</c:v>
                </c:pt>
                <c:pt idx="151">
                  <c:v>0.19034147249974162</c:v>
                </c:pt>
                <c:pt idx="152">
                  <c:v>0.19361911927147746</c:v>
                </c:pt>
                <c:pt idx="153">
                  <c:v>0.21404452935175819</c:v>
                </c:pt>
                <c:pt idx="154">
                  <c:v>0.2148690417805052</c:v>
                </c:pt>
                <c:pt idx="155">
                  <c:v>0.19355341915726104</c:v>
                </c:pt>
                <c:pt idx="156">
                  <c:v>0.20718146694288286</c:v>
                </c:pt>
                <c:pt idx="157">
                  <c:v>0.20938986877310486</c:v>
                </c:pt>
                <c:pt idx="158">
                  <c:v>0.21112373124204831</c:v>
                </c:pt>
                <c:pt idx="159">
                  <c:v>0.20467059545043118</c:v>
                </c:pt>
                <c:pt idx="160">
                  <c:v>0.20582506214628912</c:v>
                </c:pt>
                <c:pt idx="161">
                  <c:v>0.1909104743779578</c:v>
                </c:pt>
                <c:pt idx="162">
                  <c:v>0.17925211483097325</c:v>
                </c:pt>
                <c:pt idx="163">
                  <c:v>0.18164799674924359</c:v>
                </c:pt>
                <c:pt idx="164">
                  <c:v>0.19487433322505671</c:v>
                </c:pt>
                <c:pt idx="165">
                  <c:v>0.19604464199142363</c:v>
                </c:pt>
                <c:pt idx="166">
                  <c:v>0.20116048936949218</c:v>
                </c:pt>
                <c:pt idx="167">
                  <c:v>0.19058518043614303</c:v>
                </c:pt>
                <c:pt idx="168">
                  <c:v>0.18577075174338797</c:v>
                </c:pt>
                <c:pt idx="169">
                  <c:v>0.18790966920265639</c:v>
                </c:pt>
                <c:pt idx="170">
                  <c:v>0.18161153110627803</c:v>
                </c:pt>
                <c:pt idx="171">
                  <c:v>0.18598097551630047</c:v>
                </c:pt>
                <c:pt idx="172">
                  <c:v>0.20837600491899383</c:v>
                </c:pt>
                <c:pt idx="173">
                  <c:v>0.20691839274144486</c:v>
                </c:pt>
                <c:pt idx="174">
                  <c:v>0.20206070418037475</c:v>
                </c:pt>
                <c:pt idx="175">
                  <c:v>0.19838151337820625</c:v>
                </c:pt>
                <c:pt idx="176">
                  <c:v>0.19837388992967769</c:v>
                </c:pt>
                <c:pt idx="177">
                  <c:v>0.20254466408661503</c:v>
                </c:pt>
                <c:pt idx="178">
                  <c:v>0.19684005998010765</c:v>
                </c:pt>
                <c:pt idx="179">
                  <c:v>0.19809623330711207</c:v>
                </c:pt>
                <c:pt idx="180">
                  <c:v>0.19964655124420475</c:v>
                </c:pt>
                <c:pt idx="181">
                  <c:v>0.159263220525352</c:v>
                </c:pt>
                <c:pt idx="182">
                  <c:v>0.18506691779812534</c:v>
                </c:pt>
                <c:pt idx="183">
                  <c:v>0.17189884646824499</c:v>
                </c:pt>
                <c:pt idx="184">
                  <c:v>0.1689696687913656</c:v>
                </c:pt>
                <c:pt idx="185">
                  <c:v>0.16939250036185161</c:v>
                </c:pt>
                <c:pt idx="186">
                  <c:v>0.13302886124145519</c:v>
                </c:pt>
                <c:pt idx="187">
                  <c:v>0.1450096062115897</c:v>
                </c:pt>
                <c:pt idx="188">
                  <c:v>0.1519003101966476</c:v>
                </c:pt>
                <c:pt idx="189">
                  <c:v>0.19776726222936541</c:v>
                </c:pt>
                <c:pt idx="190">
                  <c:v>0.19471479818761556</c:v>
                </c:pt>
                <c:pt idx="191">
                  <c:v>0.18928404490007161</c:v>
                </c:pt>
                <c:pt idx="192">
                  <c:v>0.19359802219456226</c:v>
                </c:pt>
                <c:pt idx="193">
                  <c:v>0.19332949874960742</c:v>
                </c:pt>
                <c:pt idx="194">
                  <c:v>0.19347252253581299</c:v>
                </c:pt>
                <c:pt idx="195">
                  <c:v>0.18423772031135524</c:v>
                </c:pt>
                <c:pt idx="196">
                  <c:v>0.19316240368330514</c:v>
                </c:pt>
                <c:pt idx="197">
                  <c:v>0.18690559687203984</c:v>
                </c:pt>
                <c:pt idx="198">
                  <c:v>0.18566933272442815</c:v>
                </c:pt>
                <c:pt idx="199">
                  <c:v>0.18490481479125792</c:v>
                </c:pt>
                <c:pt idx="200">
                  <c:v>0.18665342649546932</c:v>
                </c:pt>
                <c:pt idx="201">
                  <c:v>0.19015885992431406</c:v>
                </c:pt>
                <c:pt idx="202">
                  <c:v>0.18839983131986152</c:v>
                </c:pt>
                <c:pt idx="203">
                  <c:v>0.18502803825871261</c:v>
                </c:pt>
                <c:pt idx="204">
                  <c:v>0.18424232178771727</c:v>
                </c:pt>
                <c:pt idx="205">
                  <c:v>0.17983543225363666</c:v>
                </c:pt>
                <c:pt idx="206">
                  <c:v>0.178205896230831</c:v>
                </c:pt>
                <c:pt idx="207">
                  <c:v>0.18118894250702428</c:v>
                </c:pt>
                <c:pt idx="208">
                  <c:v>0.1799020373548138</c:v>
                </c:pt>
                <c:pt idx="209">
                  <c:v>0.1876870243825583</c:v>
                </c:pt>
                <c:pt idx="210">
                  <c:v>0.18051991716318885</c:v>
                </c:pt>
                <c:pt idx="211">
                  <c:v>0.17958723931591719</c:v>
                </c:pt>
                <c:pt idx="212">
                  <c:v>0.18128579728704722</c:v>
                </c:pt>
                <c:pt idx="213">
                  <c:v>0.18574311043195413</c:v>
                </c:pt>
                <c:pt idx="214">
                  <c:v>0.18635592530862846</c:v>
                </c:pt>
                <c:pt idx="215">
                  <c:v>0.1789663554348587</c:v>
                </c:pt>
                <c:pt idx="216">
                  <c:v>0.18061115483308973</c:v>
                </c:pt>
                <c:pt idx="217">
                  <c:v>0.1779014644735975</c:v>
                </c:pt>
                <c:pt idx="218">
                  <c:v>0.18272515160994285</c:v>
                </c:pt>
                <c:pt idx="219">
                  <c:v>0.18680085341526709</c:v>
                </c:pt>
                <c:pt idx="220">
                  <c:v>0.18453131003734832</c:v>
                </c:pt>
                <c:pt idx="221">
                  <c:v>0.18373771791104329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Blad2!$P$1</c:f>
              <c:strCache>
                <c:ptCount val="1"/>
                <c:pt idx="0">
                  <c:v>English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Blad2!$P$2:$P$223</c:f>
              <c:numCache>
                <c:formatCode>0%</c:formatCode>
                <c:ptCount val="222"/>
                <c:pt idx="0">
                  <c:v>0.26380368098159507</c:v>
                </c:pt>
                <c:pt idx="1">
                  <c:v>0.18181818181818182</c:v>
                </c:pt>
                <c:pt idx="2">
                  <c:v>0.26163182737693863</c:v>
                </c:pt>
                <c:pt idx="3">
                  <c:v>0.17990430622009571</c:v>
                </c:pt>
                <c:pt idx="4">
                  <c:v>0.14068441064638784</c:v>
                </c:pt>
                <c:pt idx="5">
                  <c:v>0.31402936378466556</c:v>
                </c:pt>
                <c:pt idx="6">
                  <c:v>0.34042553191489361</c:v>
                </c:pt>
                <c:pt idx="7">
                  <c:v>0.30129240710823907</c:v>
                </c:pt>
                <c:pt idx="8">
                  <c:v>0.30334035510081253</c:v>
                </c:pt>
                <c:pt idx="9">
                  <c:v>0.30169739003467788</c:v>
                </c:pt>
                <c:pt idx="10">
                  <c:v>0.27661896677176812</c:v>
                </c:pt>
                <c:pt idx="11">
                  <c:v>0.31828036159856016</c:v>
                </c:pt>
                <c:pt idx="12">
                  <c:v>0.33708969024503005</c:v>
                </c:pt>
                <c:pt idx="13">
                  <c:v>0.15639810426540285</c:v>
                </c:pt>
                <c:pt idx="14">
                  <c:v>0.29581967213114752</c:v>
                </c:pt>
                <c:pt idx="15">
                  <c:v>0.27460766905024714</c:v>
                </c:pt>
                <c:pt idx="16">
                  <c:v>0.35836909871244638</c:v>
                </c:pt>
                <c:pt idx="17">
                  <c:v>0.277865785837069</c:v>
                </c:pt>
                <c:pt idx="18">
                  <c:v>0.26220325420112028</c:v>
                </c:pt>
                <c:pt idx="19">
                  <c:v>0.23872981274150401</c:v>
                </c:pt>
                <c:pt idx="20">
                  <c:v>0.19047958383809591</c:v>
                </c:pt>
                <c:pt idx="21">
                  <c:v>0.16071526320591187</c:v>
                </c:pt>
                <c:pt idx="22">
                  <c:v>0.25837860160742082</c:v>
                </c:pt>
                <c:pt idx="23">
                  <c:v>0.26329894144445931</c:v>
                </c:pt>
                <c:pt idx="24">
                  <c:v>0.22997342858387421</c:v>
                </c:pt>
                <c:pt idx="25">
                  <c:v>0.18634583100167879</c:v>
                </c:pt>
                <c:pt idx="26">
                  <c:v>0.20670934933742599</c:v>
                </c:pt>
                <c:pt idx="27">
                  <c:v>0.2096311634241676</c:v>
                </c:pt>
                <c:pt idx="28">
                  <c:v>0.17007653355326752</c:v>
                </c:pt>
                <c:pt idx="29">
                  <c:v>0.18040812673409112</c:v>
                </c:pt>
                <c:pt idx="30">
                  <c:v>0.20812244011168959</c:v>
                </c:pt>
                <c:pt idx="31">
                  <c:v>0.21184314929995648</c:v>
                </c:pt>
                <c:pt idx="32">
                  <c:v>0.22150733982909396</c:v>
                </c:pt>
                <c:pt idx="33">
                  <c:v>0.21403571570616076</c:v>
                </c:pt>
                <c:pt idx="34">
                  <c:v>0.16792449053128877</c:v>
                </c:pt>
                <c:pt idx="35">
                  <c:v>0.16881346218728191</c:v>
                </c:pt>
                <c:pt idx="36">
                  <c:v>0.17156349337596236</c:v>
                </c:pt>
                <c:pt idx="37">
                  <c:v>0.17846000653060168</c:v>
                </c:pt>
                <c:pt idx="38">
                  <c:v>0.17778587284421424</c:v>
                </c:pt>
                <c:pt idx="39">
                  <c:v>0.17807571327580984</c:v>
                </c:pt>
                <c:pt idx="40">
                  <c:v>0.18514252807371148</c:v>
                </c:pt>
                <c:pt idx="41">
                  <c:v>0.15233874080252985</c:v>
                </c:pt>
                <c:pt idx="42">
                  <c:v>0.18331426080322599</c:v>
                </c:pt>
                <c:pt idx="43">
                  <c:v>0.16842050094420433</c:v>
                </c:pt>
                <c:pt idx="44">
                  <c:v>0.20020050829300506</c:v>
                </c:pt>
                <c:pt idx="45">
                  <c:v>0.20723985006796369</c:v>
                </c:pt>
                <c:pt idx="46">
                  <c:v>0.2202000479143211</c:v>
                </c:pt>
                <c:pt idx="47">
                  <c:v>0.23319224344214184</c:v>
                </c:pt>
                <c:pt idx="48">
                  <c:v>0.25126967573855785</c:v>
                </c:pt>
                <c:pt idx="49">
                  <c:v>0.24580131357679982</c:v>
                </c:pt>
                <c:pt idx="50">
                  <c:v>0.23938606847697758</c:v>
                </c:pt>
                <c:pt idx="51">
                  <c:v>0.26192462993209653</c:v>
                </c:pt>
                <c:pt idx="52">
                  <c:v>0.27347937934794686</c:v>
                </c:pt>
                <c:pt idx="53">
                  <c:v>0.27065409902052867</c:v>
                </c:pt>
                <c:pt idx="54">
                  <c:v>0.27039307266811757</c:v>
                </c:pt>
                <c:pt idx="55">
                  <c:v>0.27400416728999016</c:v>
                </c:pt>
                <c:pt idx="56">
                  <c:v>0.29336465423350122</c:v>
                </c:pt>
                <c:pt idx="57">
                  <c:v>0.3192129361334074</c:v>
                </c:pt>
                <c:pt idx="58">
                  <c:v>0.331927401840379</c:v>
                </c:pt>
                <c:pt idx="59">
                  <c:v>0.28383344092023044</c:v>
                </c:pt>
                <c:pt idx="60">
                  <c:v>0.2736571630653255</c:v>
                </c:pt>
                <c:pt idx="61">
                  <c:v>0.2627902568807553</c:v>
                </c:pt>
                <c:pt idx="62">
                  <c:v>0.26879964156353658</c:v>
                </c:pt>
                <c:pt idx="63">
                  <c:v>0.27881535693262804</c:v>
                </c:pt>
                <c:pt idx="64">
                  <c:v>0.28448533927412317</c:v>
                </c:pt>
                <c:pt idx="65">
                  <c:v>0.26186867253309665</c:v>
                </c:pt>
                <c:pt idx="66">
                  <c:v>0.25559906853660763</c:v>
                </c:pt>
                <c:pt idx="67">
                  <c:v>0.24615037410902266</c:v>
                </c:pt>
                <c:pt idx="68">
                  <c:v>0.27431922905000589</c:v>
                </c:pt>
                <c:pt idx="69">
                  <c:v>0.28937797269287219</c:v>
                </c:pt>
                <c:pt idx="70">
                  <c:v>0.2936341112020851</c:v>
                </c:pt>
                <c:pt idx="71">
                  <c:v>0.27665440929641927</c:v>
                </c:pt>
                <c:pt idx="72">
                  <c:v>0.28029924615909652</c:v>
                </c:pt>
                <c:pt idx="73">
                  <c:v>0.28622473741235888</c:v>
                </c:pt>
                <c:pt idx="74">
                  <c:v>0.28570731342368227</c:v>
                </c:pt>
                <c:pt idx="75">
                  <c:v>0.28262752815540793</c:v>
                </c:pt>
                <c:pt idx="76">
                  <c:v>0.28931653681848291</c:v>
                </c:pt>
                <c:pt idx="77">
                  <c:v>0.27376073254465799</c:v>
                </c:pt>
                <c:pt idx="78">
                  <c:v>0.26253519322868585</c:v>
                </c:pt>
                <c:pt idx="79">
                  <c:v>0.26473903922762559</c:v>
                </c:pt>
                <c:pt idx="80">
                  <c:v>0.28786568055742023</c:v>
                </c:pt>
                <c:pt idx="81">
                  <c:v>0.29943123882929024</c:v>
                </c:pt>
                <c:pt idx="82">
                  <c:v>0.290636629735051</c:v>
                </c:pt>
                <c:pt idx="83">
                  <c:v>0.27467980412752957</c:v>
                </c:pt>
                <c:pt idx="84">
                  <c:v>0.27361663850898582</c:v>
                </c:pt>
                <c:pt idx="85">
                  <c:v>0.28228455915086387</c:v>
                </c:pt>
                <c:pt idx="86">
                  <c:v>0.27897121477053965</c:v>
                </c:pt>
                <c:pt idx="87">
                  <c:v>0.28178190484914817</c:v>
                </c:pt>
                <c:pt idx="88">
                  <c:v>0.28364853625444347</c:v>
                </c:pt>
                <c:pt idx="89">
                  <c:v>0.27064594966614169</c:v>
                </c:pt>
                <c:pt idx="90">
                  <c:v>0.26044780831646241</c:v>
                </c:pt>
                <c:pt idx="91">
                  <c:v>0.26142667817595622</c:v>
                </c:pt>
                <c:pt idx="92">
                  <c:v>0.27563064400931292</c:v>
                </c:pt>
                <c:pt idx="93">
                  <c:v>0.28682731804337641</c:v>
                </c:pt>
                <c:pt idx="94">
                  <c:v>0.28255954843066489</c:v>
                </c:pt>
                <c:pt idx="95">
                  <c:v>0.26659111281087794</c:v>
                </c:pt>
                <c:pt idx="96">
                  <c:v>0.27809431819347652</c:v>
                </c:pt>
                <c:pt idx="97">
                  <c:v>0.29135126137328415</c:v>
                </c:pt>
                <c:pt idx="98">
                  <c:v>0.2825977885896449</c:v>
                </c:pt>
                <c:pt idx="99">
                  <c:v>0.27779520243967709</c:v>
                </c:pt>
                <c:pt idx="100">
                  <c:v>0.26973723890142581</c:v>
                </c:pt>
                <c:pt idx="101">
                  <c:v>0.26925510481710296</c:v>
                </c:pt>
                <c:pt idx="102">
                  <c:v>0.26245494235855604</c:v>
                </c:pt>
                <c:pt idx="103">
                  <c:v>0.25752108923826317</c:v>
                </c:pt>
                <c:pt idx="104">
                  <c:v>0.26851389934317832</c:v>
                </c:pt>
                <c:pt idx="105">
                  <c:v>0.27882592309764309</c:v>
                </c:pt>
                <c:pt idx="106">
                  <c:v>0.27644232884966824</c:v>
                </c:pt>
                <c:pt idx="107">
                  <c:v>0.26439157103680083</c:v>
                </c:pt>
                <c:pt idx="108">
                  <c:v>0.27560548891439596</c:v>
                </c:pt>
                <c:pt idx="109">
                  <c:v>0.28104640134860537</c:v>
                </c:pt>
                <c:pt idx="110">
                  <c:v>0.27835891054663608</c:v>
                </c:pt>
                <c:pt idx="111">
                  <c:v>0.28195488642507011</c:v>
                </c:pt>
                <c:pt idx="112">
                  <c:v>0.27666219521918162</c:v>
                </c:pt>
                <c:pt idx="113">
                  <c:v>0.26368644566142624</c:v>
                </c:pt>
                <c:pt idx="114">
                  <c:v>0.26093058515701623</c:v>
                </c:pt>
                <c:pt idx="115">
                  <c:v>0.25465411655070075</c:v>
                </c:pt>
                <c:pt idx="116">
                  <c:v>0.25938686921685589</c:v>
                </c:pt>
                <c:pt idx="117">
                  <c:v>0.26851896049920521</c:v>
                </c:pt>
                <c:pt idx="118">
                  <c:v>0.26831326133234851</c:v>
                </c:pt>
                <c:pt idx="119">
                  <c:v>0.26476905116041438</c:v>
                </c:pt>
                <c:pt idx="120">
                  <c:v>0.26740265846591776</c:v>
                </c:pt>
                <c:pt idx="121">
                  <c:v>0.25554692645477611</c:v>
                </c:pt>
                <c:pt idx="122">
                  <c:v>0.24878752096100348</c:v>
                </c:pt>
                <c:pt idx="123">
                  <c:v>0.25020385875773971</c:v>
                </c:pt>
                <c:pt idx="124">
                  <c:v>0.24834040888501738</c:v>
                </c:pt>
                <c:pt idx="125">
                  <c:v>0.24526773944685915</c:v>
                </c:pt>
                <c:pt idx="126">
                  <c:v>0.23677490864990866</c:v>
                </c:pt>
                <c:pt idx="127">
                  <c:v>0.23784346769468895</c:v>
                </c:pt>
                <c:pt idx="128">
                  <c:v>0.24050043861949161</c:v>
                </c:pt>
                <c:pt idx="129">
                  <c:v>0.25081555747211426</c:v>
                </c:pt>
                <c:pt idx="130">
                  <c:v>0.25065418607675533</c:v>
                </c:pt>
                <c:pt idx="131">
                  <c:v>0.23779963783926727</c:v>
                </c:pt>
                <c:pt idx="132">
                  <c:v>0.24041817733984286</c:v>
                </c:pt>
                <c:pt idx="133">
                  <c:v>0.24648092352312931</c:v>
                </c:pt>
                <c:pt idx="134">
                  <c:v>0.24202004376886913</c:v>
                </c:pt>
                <c:pt idx="135">
                  <c:v>0.23511764071185851</c:v>
                </c:pt>
                <c:pt idx="136">
                  <c:v>0.23521007134859157</c:v>
                </c:pt>
                <c:pt idx="137">
                  <c:v>0.23251040987268232</c:v>
                </c:pt>
                <c:pt idx="138">
                  <c:v>0.23478005068099728</c:v>
                </c:pt>
                <c:pt idx="139">
                  <c:v>0.23167094604766392</c:v>
                </c:pt>
                <c:pt idx="140">
                  <c:v>0.23654144620484366</c:v>
                </c:pt>
                <c:pt idx="141">
                  <c:v>0.24169821958043905</c:v>
                </c:pt>
                <c:pt idx="142">
                  <c:v>0.24502319769649966</c:v>
                </c:pt>
                <c:pt idx="143">
                  <c:v>0.23164036484725642</c:v>
                </c:pt>
                <c:pt idx="144">
                  <c:v>0.23767271601372231</c:v>
                </c:pt>
                <c:pt idx="145">
                  <c:v>0.23841014915130515</c:v>
                </c:pt>
                <c:pt idx="146">
                  <c:v>0.23716996201840379</c:v>
                </c:pt>
                <c:pt idx="147">
                  <c:v>0.23406227529575191</c:v>
                </c:pt>
                <c:pt idx="148">
                  <c:v>0.25314758184525699</c:v>
                </c:pt>
                <c:pt idx="149">
                  <c:v>0.24218846638791316</c:v>
                </c:pt>
                <c:pt idx="150">
                  <c:v>0.22716965453557636</c:v>
                </c:pt>
                <c:pt idx="151">
                  <c:v>0.21673808185618762</c:v>
                </c:pt>
                <c:pt idx="152">
                  <c:v>0.22681840966474739</c:v>
                </c:pt>
                <c:pt idx="153">
                  <c:v>0.23926831818962488</c:v>
                </c:pt>
                <c:pt idx="154">
                  <c:v>0.23576832806099393</c:v>
                </c:pt>
                <c:pt idx="155">
                  <c:v>0.21521993128312078</c:v>
                </c:pt>
                <c:pt idx="156">
                  <c:v>0.23781041566347963</c:v>
                </c:pt>
                <c:pt idx="157">
                  <c:v>0.2307476607254618</c:v>
                </c:pt>
                <c:pt idx="158">
                  <c:v>0.23364626331618113</c:v>
                </c:pt>
                <c:pt idx="159">
                  <c:v>0.22968917716968626</c:v>
                </c:pt>
                <c:pt idx="160">
                  <c:v>0.21545909292347637</c:v>
                </c:pt>
                <c:pt idx="161">
                  <c:v>0.21180163812466196</c:v>
                </c:pt>
                <c:pt idx="162">
                  <c:v>0.2023812323219831</c:v>
                </c:pt>
                <c:pt idx="163">
                  <c:v>0.20574070863345076</c:v>
                </c:pt>
                <c:pt idx="164">
                  <c:v>0.21188572254169613</c:v>
                </c:pt>
                <c:pt idx="165">
                  <c:v>0.21605758626774943</c:v>
                </c:pt>
                <c:pt idx="166">
                  <c:v>0.21459484800487608</c:v>
                </c:pt>
                <c:pt idx="167">
                  <c:v>0.20342386803643769</c:v>
                </c:pt>
                <c:pt idx="168">
                  <c:v>0.20328958549809423</c:v>
                </c:pt>
                <c:pt idx="169">
                  <c:v>0.2069403233241848</c:v>
                </c:pt>
                <c:pt idx="170">
                  <c:v>0.20364549289534681</c:v>
                </c:pt>
                <c:pt idx="171">
                  <c:v>0.22364330631157264</c:v>
                </c:pt>
                <c:pt idx="172">
                  <c:v>0.22472254750005435</c:v>
                </c:pt>
                <c:pt idx="173">
                  <c:v>0.2259003538963292</c:v>
                </c:pt>
                <c:pt idx="174">
                  <c:v>0.22734822752051609</c:v>
                </c:pt>
                <c:pt idx="175">
                  <c:v>0.21887515373799507</c:v>
                </c:pt>
                <c:pt idx="176">
                  <c:v>0.22514741802855409</c:v>
                </c:pt>
                <c:pt idx="177">
                  <c:v>0.2196373870609267</c:v>
                </c:pt>
                <c:pt idx="178">
                  <c:v>0.22063113461174219</c:v>
                </c:pt>
                <c:pt idx="179">
                  <c:v>0.21887896513363295</c:v>
                </c:pt>
                <c:pt idx="180">
                  <c:v>0.22468159970169443</c:v>
                </c:pt>
                <c:pt idx="181">
                  <c:v>0.22616137701970956</c:v>
                </c:pt>
                <c:pt idx="182">
                  <c:v>0.22365008717926149</c:v>
                </c:pt>
                <c:pt idx="183">
                  <c:v>0.22299729492040371</c:v>
                </c:pt>
                <c:pt idx="184">
                  <c:v>0.21818782745920054</c:v>
                </c:pt>
                <c:pt idx="185">
                  <c:v>0.2172460735962258</c:v>
                </c:pt>
                <c:pt idx="186">
                  <c:v>0.21364808632004911</c:v>
                </c:pt>
                <c:pt idx="187">
                  <c:v>0.21546162181881953</c:v>
                </c:pt>
                <c:pt idx="188">
                  <c:v>0.22024319121330702</c:v>
                </c:pt>
                <c:pt idx="189">
                  <c:v>0.22366464311036161</c:v>
                </c:pt>
                <c:pt idx="190">
                  <c:v>0.22046779340888367</c:v>
                </c:pt>
                <c:pt idx="191">
                  <c:v>0.2070218345312245</c:v>
                </c:pt>
                <c:pt idx="192">
                  <c:v>0.21165392584457632</c:v>
                </c:pt>
                <c:pt idx="193">
                  <c:v>0.21042967599781467</c:v>
                </c:pt>
                <c:pt idx="194">
                  <c:v>0.21410187121660479</c:v>
                </c:pt>
                <c:pt idx="195">
                  <c:v>0.20546055569281688</c:v>
                </c:pt>
                <c:pt idx="196">
                  <c:v>0.20967685157791852</c:v>
                </c:pt>
                <c:pt idx="197">
                  <c:v>0.1996411667622931</c:v>
                </c:pt>
                <c:pt idx="198">
                  <c:v>0.20685296517684951</c:v>
                </c:pt>
                <c:pt idx="199">
                  <c:v>0.20586958298620303</c:v>
                </c:pt>
                <c:pt idx="200">
                  <c:v>0.20272629702767497</c:v>
                </c:pt>
                <c:pt idx="201">
                  <c:v>0.21505792626373391</c:v>
                </c:pt>
                <c:pt idx="202">
                  <c:v>0.2132988488150819</c:v>
                </c:pt>
                <c:pt idx="203">
                  <c:v>0.20818421732798317</c:v>
                </c:pt>
                <c:pt idx="204">
                  <c:v>0.20096695224462988</c:v>
                </c:pt>
                <c:pt idx="205">
                  <c:v>0.19138252447536741</c:v>
                </c:pt>
                <c:pt idx="206">
                  <c:v>0.19853385562395076</c:v>
                </c:pt>
                <c:pt idx="207">
                  <c:v>0.19289559701220041</c:v>
                </c:pt>
                <c:pt idx="208">
                  <c:v>0.20206377862378144</c:v>
                </c:pt>
                <c:pt idx="209">
                  <c:v>0.20511212164422915</c:v>
                </c:pt>
                <c:pt idx="210">
                  <c:v>0.19850407537859635</c:v>
                </c:pt>
                <c:pt idx="211">
                  <c:v>0.19694573345531399</c:v>
                </c:pt>
                <c:pt idx="212">
                  <c:v>0.19808304734301127</c:v>
                </c:pt>
                <c:pt idx="213">
                  <c:v>0.2011253808219014</c:v>
                </c:pt>
                <c:pt idx="214">
                  <c:v>0.19851465856468214</c:v>
                </c:pt>
                <c:pt idx="215">
                  <c:v>0.19249438573307431</c:v>
                </c:pt>
                <c:pt idx="216">
                  <c:v>0.19697661520624735</c:v>
                </c:pt>
                <c:pt idx="217">
                  <c:v>0.19689311018512765</c:v>
                </c:pt>
                <c:pt idx="218">
                  <c:v>0.19379505192936133</c:v>
                </c:pt>
                <c:pt idx="219">
                  <c:v>0.19653571750104215</c:v>
                </c:pt>
                <c:pt idx="220">
                  <c:v>0.19398451112743989</c:v>
                </c:pt>
                <c:pt idx="221">
                  <c:v>0.19140147521536643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Blad2!$V$1</c:f>
              <c:strCache>
                <c:ptCount val="1"/>
                <c:pt idx="0">
                  <c:v>Dutch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alpha val="3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Blad2!$B$2:$B$223</c:f>
              <c:numCache>
                <c:formatCode>m/d/yyyy</c:formatCode>
                <c:ptCount val="22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</c:numCache>
            </c:numRef>
          </c:cat>
          <c:val>
            <c:numRef>
              <c:f>Blad2!$V$2:$V$223</c:f>
              <c:numCache>
                <c:formatCode>0%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0.80952380952380953</c:v>
                </c:pt>
                <c:pt idx="9">
                  <c:v>0.73958333333333337</c:v>
                </c:pt>
                <c:pt idx="10">
                  <c:v>0.88571428571428568</c:v>
                </c:pt>
                <c:pt idx="11">
                  <c:v>0.7808988764044944</c:v>
                </c:pt>
                <c:pt idx="12">
                  <c:v>0.94076655052264813</c:v>
                </c:pt>
                <c:pt idx="13">
                  <c:v>0.94788273615635177</c:v>
                </c:pt>
                <c:pt idx="14">
                  <c:v>0.38198403648802737</c:v>
                </c:pt>
                <c:pt idx="15">
                  <c:v>0.72370088719898606</c:v>
                </c:pt>
                <c:pt idx="16">
                  <c:v>0.49812734082397003</c:v>
                </c:pt>
                <c:pt idx="17">
                  <c:v>0.29878048780487804</c:v>
                </c:pt>
                <c:pt idx="18">
                  <c:v>0.29249999999999998</c:v>
                </c:pt>
                <c:pt idx="19">
                  <c:v>0.77942386831275723</c:v>
                </c:pt>
                <c:pt idx="20">
                  <c:v>0.68310428455941796</c:v>
                </c:pt>
                <c:pt idx="21">
                  <c:v>0.55321906956646982</c:v>
                </c:pt>
                <c:pt idx="22">
                  <c:v>0.30696945967110417</c:v>
                </c:pt>
                <c:pt idx="23">
                  <c:v>0.31594906003638568</c:v>
                </c:pt>
                <c:pt idx="24">
                  <c:v>0.17089125102207686</c:v>
                </c:pt>
                <c:pt idx="25">
                  <c:v>0.14405888538380651</c:v>
                </c:pt>
                <c:pt idx="26">
                  <c:v>0.16591715976331362</c:v>
                </c:pt>
                <c:pt idx="27">
                  <c:v>0.20525378450578807</c:v>
                </c:pt>
                <c:pt idx="28">
                  <c:v>0.13818553423413193</c:v>
                </c:pt>
                <c:pt idx="29">
                  <c:v>0.27431024886697941</c:v>
                </c:pt>
                <c:pt idx="30">
                  <c:v>0.30736526946107784</c:v>
                </c:pt>
                <c:pt idx="31">
                  <c:v>0.14401600778757234</c:v>
                </c:pt>
                <c:pt idx="32">
                  <c:v>0.23396253706516237</c:v>
                </c:pt>
                <c:pt idx="33">
                  <c:v>0.16591500433651343</c:v>
                </c:pt>
                <c:pt idx="34">
                  <c:v>0.16488805189370162</c:v>
                </c:pt>
                <c:pt idx="35">
                  <c:v>0.12801909307875894</c:v>
                </c:pt>
                <c:pt idx="36">
                  <c:v>0.13383800900499729</c:v>
                </c:pt>
                <c:pt idx="37">
                  <c:v>0.13180268616256624</c:v>
                </c:pt>
                <c:pt idx="38">
                  <c:v>0.15644723766551177</c:v>
                </c:pt>
                <c:pt idx="39">
                  <c:v>0.1257175825760854</c:v>
                </c:pt>
                <c:pt idx="40">
                  <c:v>0.12073732718894009</c:v>
                </c:pt>
                <c:pt idx="41">
                  <c:v>0.22843828530997634</c:v>
                </c:pt>
                <c:pt idx="42">
                  <c:v>0.1493408502035819</c:v>
                </c:pt>
                <c:pt idx="43">
                  <c:v>0.15390585111814561</c:v>
                </c:pt>
                <c:pt idx="44">
                  <c:v>0.15616361598804632</c:v>
                </c:pt>
                <c:pt idx="45">
                  <c:v>0.20293138996060178</c:v>
                </c:pt>
                <c:pt idx="46">
                  <c:v>0.2053875442392526</c:v>
                </c:pt>
                <c:pt idx="47">
                  <c:v>0.17851611994931718</c:v>
                </c:pt>
                <c:pt idx="48">
                  <c:v>0.19580635715912417</c:v>
                </c:pt>
                <c:pt idx="49">
                  <c:v>0.15827704855358735</c:v>
                </c:pt>
                <c:pt idx="50">
                  <c:v>0.14020484362689686</c:v>
                </c:pt>
                <c:pt idx="51">
                  <c:v>0.15394705461483424</c:v>
                </c:pt>
                <c:pt idx="52">
                  <c:v>0.13215362109381884</c:v>
                </c:pt>
                <c:pt idx="53">
                  <c:v>0.12490730401725211</c:v>
                </c:pt>
                <c:pt idx="54">
                  <c:v>9.7688028132052698E-2</c:v>
                </c:pt>
                <c:pt idx="55">
                  <c:v>0.13067911172210867</c:v>
                </c:pt>
                <c:pt idx="56">
                  <c:v>0.11190010961254349</c:v>
                </c:pt>
                <c:pt idx="57">
                  <c:v>0.14681589427718944</c:v>
                </c:pt>
                <c:pt idx="58">
                  <c:v>0.17807604288542059</c:v>
                </c:pt>
                <c:pt idx="59">
                  <c:v>0.16192900305049837</c:v>
                </c:pt>
                <c:pt idx="60">
                  <c:v>0.18646160807288598</c:v>
                </c:pt>
                <c:pt idx="61">
                  <c:v>0.1633676267307213</c:v>
                </c:pt>
                <c:pt idx="62">
                  <c:v>0.16284523054881286</c:v>
                </c:pt>
                <c:pt idx="63">
                  <c:v>0.1662613051342702</c:v>
                </c:pt>
                <c:pt idx="64">
                  <c:v>0.16290801750239661</c:v>
                </c:pt>
                <c:pt idx="65">
                  <c:v>0.14682168043873137</c:v>
                </c:pt>
                <c:pt idx="66">
                  <c:v>0.14219899501635419</c:v>
                </c:pt>
                <c:pt idx="67">
                  <c:v>0.1537443423067448</c:v>
                </c:pt>
                <c:pt idx="68">
                  <c:v>0.17826069683365778</c:v>
                </c:pt>
                <c:pt idx="69">
                  <c:v>0.1802647534823244</c:v>
                </c:pt>
                <c:pt idx="70">
                  <c:v>0.17864612581859024</c:v>
                </c:pt>
                <c:pt idx="71">
                  <c:v>0.17055731180049841</c:v>
                </c:pt>
                <c:pt idx="72">
                  <c:v>0.13658181336687741</c:v>
                </c:pt>
                <c:pt idx="73">
                  <c:v>0.11806699840129532</c:v>
                </c:pt>
                <c:pt idx="74">
                  <c:v>0.14010010466254769</c:v>
                </c:pt>
                <c:pt idx="75">
                  <c:v>0.14469662326409782</c:v>
                </c:pt>
                <c:pt idx="76">
                  <c:v>0.14619939555805453</c:v>
                </c:pt>
                <c:pt idx="77">
                  <c:v>0.13737999186915595</c:v>
                </c:pt>
                <c:pt idx="78">
                  <c:v>0.12702256043660401</c:v>
                </c:pt>
                <c:pt idx="79">
                  <c:v>0.12673249306092732</c:v>
                </c:pt>
                <c:pt idx="80">
                  <c:v>0.14435143682837676</c:v>
                </c:pt>
                <c:pt idx="81">
                  <c:v>0.14045858080520096</c:v>
                </c:pt>
                <c:pt idx="82">
                  <c:v>0.14203804938092823</c:v>
                </c:pt>
                <c:pt idx="83">
                  <c:v>0.1339924733337787</c:v>
                </c:pt>
                <c:pt idx="84">
                  <c:v>0.13470691452461947</c:v>
                </c:pt>
                <c:pt idx="85">
                  <c:v>0.13117402577097964</c:v>
                </c:pt>
                <c:pt idx="86">
                  <c:v>0.13416554434819405</c:v>
                </c:pt>
                <c:pt idx="87">
                  <c:v>0.13986323199775846</c:v>
                </c:pt>
                <c:pt idx="88">
                  <c:v>0.14310805817011935</c:v>
                </c:pt>
                <c:pt idx="89">
                  <c:v>0.11864755239363867</c:v>
                </c:pt>
                <c:pt idx="90">
                  <c:v>0.1112251413975552</c:v>
                </c:pt>
                <c:pt idx="91">
                  <c:v>0.11395596065256104</c:v>
                </c:pt>
                <c:pt idx="92">
                  <c:v>0.1388106886317472</c:v>
                </c:pt>
                <c:pt idx="93">
                  <c:v>0.13884164913190941</c:v>
                </c:pt>
                <c:pt idx="94">
                  <c:v>0.12579439954190016</c:v>
                </c:pt>
                <c:pt idx="95">
                  <c:v>0.12182413148769627</c:v>
                </c:pt>
                <c:pt idx="96">
                  <c:v>0.14553425054570815</c:v>
                </c:pt>
                <c:pt idx="97">
                  <c:v>0.13508438103967005</c:v>
                </c:pt>
                <c:pt idx="98">
                  <c:v>0.14474313340062689</c:v>
                </c:pt>
                <c:pt idx="99">
                  <c:v>0.1327701633287505</c:v>
                </c:pt>
                <c:pt idx="100">
                  <c:v>0.14627257739344482</c:v>
                </c:pt>
                <c:pt idx="101">
                  <c:v>0.13446517152239224</c:v>
                </c:pt>
                <c:pt idx="102">
                  <c:v>0.1209954233409611</c:v>
                </c:pt>
                <c:pt idx="103">
                  <c:v>0.12893227799539636</c:v>
                </c:pt>
                <c:pt idx="104">
                  <c:v>0.12995196847161214</c:v>
                </c:pt>
                <c:pt idx="105">
                  <c:v>0.13077439433697444</c:v>
                </c:pt>
                <c:pt idx="106">
                  <c:v>0.15731183355992098</c:v>
                </c:pt>
                <c:pt idx="107">
                  <c:v>0.15875049077345896</c:v>
                </c:pt>
                <c:pt idx="108">
                  <c:v>0.17801286963818591</c:v>
                </c:pt>
                <c:pt idx="109">
                  <c:v>0.18950546793823236</c:v>
                </c:pt>
                <c:pt idx="110">
                  <c:v>0.18898861206061382</c:v>
                </c:pt>
                <c:pt idx="111">
                  <c:v>0.18663861125723302</c:v>
                </c:pt>
                <c:pt idx="112">
                  <c:v>0.19884618963431655</c:v>
                </c:pt>
                <c:pt idx="113">
                  <c:v>0.19177901789388777</c:v>
                </c:pt>
                <c:pt idx="114">
                  <c:v>0.15866742893934938</c:v>
                </c:pt>
                <c:pt idx="115">
                  <c:v>0.14458050712432285</c:v>
                </c:pt>
                <c:pt idx="116">
                  <c:v>0.15627702104717048</c:v>
                </c:pt>
                <c:pt idx="117">
                  <c:v>0.18893883951907997</c:v>
                </c:pt>
                <c:pt idx="118">
                  <c:v>0.16827702768713731</c:v>
                </c:pt>
                <c:pt idx="119">
                  <c:v>0.15556047895749203</c:v>
                </c:pt>
                <c:pt idx="120">
                  <c:v>0.16579989749742749</c:v>
                </c:pt>
                <c:pt idx="121">
                  <c:v>0.17627783837197378</c:v>
                </c:pt>
                <c:pt idx="122">
                  <c:v>0.16214205357823167</c:v>
                </c:pt>
                <c:pt idx="123">
                  <c:v>0.15501051227105486</c:v>
                </c:pt>
                <c:pt idx="124">
                  <c:v>0.14894302684170244</c:v>
                </c:pt>
                <c:pt idx="125">
                  <c:v>0.14399286556154572</c:v>
                </c:pt>
                <c:pt idx="126">
                  <c:v>0.13797608638184516</c:v>
                </c:pt>
                <c:pt idx="127">
                  <c:v>0.13355272970463283</c:v>
                </c:pt>
                <c:pt idx="128">
                  <c:v>0.13515391564172052</c:v>
                </c:pt>
                <c:pt idx="129">
                  <c:v>0.14438671579959259</c:v>
                </c:pt>
                <c:pt idx="130">
                  <c:v>0.15517175627103455</c:v>
                </c:pt>
                <c:pt idx="131">
                  <c:v>0.12742081122726312</c:v>
                </c:pt>
                <c:pt idx="132">
                  <c:v>0.15047763769182673</c:v>
                </c:pt>
                <c:pt idx="133">
                  <c:v>0.15363372022229474</c:v>
                </c:pt>
                <c:pt idx="134">
                  <c:v>0.16246835849028674</c:v>
                </c:pt>
                <c:pt idx="135">
                  <c:v>0.15908513714151754</c:v>
                </c:pt>
                <c:pt idx="136">
                  <c:v>0.15691705512531878</c:v>
                </c:pt>
                <c:pt idx="137">
                  <c:v>0.1553603507596748</c:v>
                </c:pt>
                <c:pt idx="138">
                  <c:v>0.15332074367635715</c:v>
                </c:pt>
                <c:pt idx="139">
                  <c:v>0.1364149868822766</c:v>
                </c:pt>
                <c:pt idx="140">
                  <c:v>0.13704768565286088</c:v>
                </c:pt>
                <c:pt idx="141">
                  <c:v>0.15317454010886408</c:v>
                </c:pt>
                <c:pt idx="142">
                  <c:v>0.14837417197560893</c:v>
                </c:pt>
                <c:pt idx="143">
                  <c:v>0.1410931144577435</c:v>
                </c:pt>
                <c:pt idx="144">
                  <c:v>0.15501871163650208</c:v>
                </c:pt>
                <c:pt idx="145">
                  <c:v>0.15379140224289317</c:v>
                </c:pt>
                <c:pt idx="146">
                  <c:v>0.1318404794647072</c:v>
                </c:pt>
                <c:pt idx="147">
                  <c:v>0.15229935636098968</c:v>
                </c:pt>
                <c:pt idx="148">
                  <c:v>0.18066149678508389</c:v>
                </c:pt>
                <c:pt idx="149">
                  <c:v>0.16847046904892202</c:v>
                </c:pt>
                <c:pt idx="150">
                  <c:v>0.14929802717729643</c:v>
                </c:pt>
                <c:pt idx="151">
                  <c:v>0.1542509952685662</c:v>
                </c:pt>
                <c:pt idx="152">
                  <c:v>0.15515216287141284</c:v>
                </c:pt>
                <c:pt idx="153">
                  <c:v>0.16359293180063839</c:v>
                </c:pt>
                <c:pt idx="154">
                  <c:v>0.17607360345872985</c:v>
                </c:pt>
                <c:pt idx="155">
                  <c:v>0.1466998106060606</c:v>
                </c:pt>
                <c:pt idx="156">
                  <c:v>0.16619364444237658</c:v>
                </c:pt>
                <c:pt idx="157">
                  <c:v>0.16800658635414548</c:v>
                </c:pt>
                <c:pt idx="158">
                  <c:v>0.16723736342898307</c:v>
                </c:pt>
                <c:pt idx="159">
                  <c:v>0.15982628407022745</c:v>
                </c:pt>
                <c:pt idx="160">
                  <c:v>0.16829498550979186</c:v>
                </c:pt>
                <c:pt idx="161">
                  <c:v>0.13631224371766348</c:v>
                </c:pt>
                <c:pt idx="162">
                  <c:v>0.13365333200691396</c:v>
                </c:pt>
                <c:pt idx="163">
                  <c:v>0.1470052635517749</c:v>
                </c:pt>
                <c:pt idx="164">
                  <c:v>0.13124028944420027</c:v>
                </c:pt>
                <c:pt idx="165">
                  <c:v>0.13596440636071516</c:v>
                </c:pt>
                <c:pt idx="166">
                  <c:v>0.14948065718813777</c:v>
                </c:pt>
                <c:pt idx="167">
                  <c:v>0.13808157332921617</c:v>
                </c:pt>
                <c:pt idx="168">
                  <c:v>0.14129196248575687</c:v>
                </c:pt>
                <c:pt idx="169">
                  <c:v>0.15485948996779056</c:v>
                </c:pt>
                <c:pt idx="170">
                  <c:v>0.16211376014960935</c:v>
                </c:pt>
                <c:pt idx="171">
                  <c:v>0.16522796895314515</c:v>
                </c:pt>
                <c:pt idx="172">
                  <c:v>0.17794388786458448</c:v>
                </c:pt>
                <c:pt idx="173">
                  <c:v>0.19084651390461038</c:v>
                </c:pt>
                <c:pt idx="174">
                  <c:v>0.15314033895722079</c:v>
                </c:pt>
                <c:pt idx="175">
                  <c:v>0.14145052399138447</c:v>
                </c:pt>
                <c:pt idx="176">
                  <c:v>0.14562993617579342</c:v>
                </c:pt>
                <c:pt idx="177">
                  <c:v>0.15076875963589517</c:v>
                </c:pt>
                <c:pt idx="178">
                  <c:v>0.16828699983930581</c:v>
                </c:pt>
                <c:pt idx="179">
                  <c:v>0.14876227082628113</c:v>
                </c:pt>
                <c:pt idx="180">
                  <c:v>0.16341816894739108</c:v>
                </c:pt>
                <c:pt idx="181">
                  <c:v>0.16711386383798582</c:v>
                </c:pt>
                <c:pt idx="182">
                  <c:v>0.14815497377788076</c:v>
                </c:pt>
                <c:pt idx="183">
                  <c:v>0.14232703738876579</c:v>
                </c:pt>
                <c:pt idx="184">
                  <c:v>0.16412433644901636</c:v>
                </c:pt>
                <c:pt idx="185">
                  <c:v>0.17076613023795428</c:v>
                </c:pt>
                <c:pt idx="186">
                  <c:v>0.14745182253287858</c:v>
                </c:pt>
                <c:pt idx="187">
                  <c:v>0.13362937108910417</c:v>
                </c:pt>
                <c:pt idx="188">
                  <c:v>0.14436259801238469</c:v>
                </c:pt>
                <c:pt idx="189">
                  <c:v>0.1492265325252243</c:v>
                </c:pt>
                <c:pt idx="190">
                  <c:v>0.15911118876318958</c:v>
                </c:pt>
                <c:pt idx="191">
                  <c:v>0.13557714563139681</c:v>
                </c:pt>
                <c:pt idx="192">
                  <c:v>0.14420851729930159</c:v>
                </c:pt>
                <c:pt idx="193">
                  <c:v>0.15432050120178101</c:v>
                </c:pt>
                <c:pt idx="194">
                  <c:v>0.16028668855771661</c:v>
                </c:pt>
                <c:pt idx="195">
                  <c:v>0.14547208982718793</c:v>
                </c:pt>
                <c:pt idx="196">
                  <c:v>0.15827622738671565</c:v>
                </c:pt>
                <c:pt idx="197">
                  <c:v>0.15284767338324046</c:v>
                </c:pt>
                <c:pt idx="198">
                  <c:v>0.13397015653918903</c:v>
                </c:pt>
                <c:pt idx="199">
                  <c:v>0.13580380953673482</c:v>
                </c:pt>
                <c:pt idx="200">
                  <c:v>0.15783178784478177</c:v>
                </c:pt>
                <c:pt idx="201">
                  <c:v>0.15668224052370394</c:v>
                </c:pt>
                <c:pt idx="202">
                  <c:v>0.17261459339582852</c:v>
                </c:pt>
                <c:pt idx="203">
                  <c:v>0.16185518525438253</c:v>
                </c:pt>
                <c:pt idx="204">
                  <c:v>0.15858334019357645</c:v>
                </c:pt>
                <c:pt idx="205">
                  <c:v>0.16187305382562278</c:v>
                </c:pt>
                <c:pt idx="206">
                  <c:v>0.16655391776570985</c:v>
                </c:pt>
                <c:pt idx="207">
                  <c:v>0.15597627640937969</c:v>
                </c:pt>
                <c:pt idx="208">
                  <c:v>0.17185013029086554</c:v>
                </c:pt>
                <c:pt idx="209">
                  <c:v>0.15415252255380668</c:v>
                </c:pt>
                <c:pt idx="210">
                  <c:v>0.13766275991267862</c:v>
                </c:pt>
                <c:pt idx="211">
                  <c:v>0.14323268796410307</c:v>
                </c:pt>
                <c:pt idx="212">
                  <c:v>0.14263228686718371</c:v>
                </c:pt>
                <c:pt idx="213">
                  <c:v>0.15842251677303223</c:v>
                </c:pt>
                <c:pt idx="214">
                  <c:v>0.18661317360229496</c:v>
                </c:pt>
                <c:pt idx="215">
                  <c:v>0.15133063244462774</c:v>
                </c:pt>
                <c:pt idx="216">
                  <c:v>0.16715301692279896</c:v>
                </c:pt>
                <c:pt idx="217">
                  <c:v>0.16005645563014445</c:v>
                </c:pt>
                <c:pt idx="218">
                  <c:v>0.15013938459589027</c:v>
                </c:pt>
                <c:pt idx="219">
                  <c:v>0.1411781365052393</c:v>
                </c:pt>
                <c:pt idx="220">
                  <c:v>0.18161041119694765</c:v>
                </c:pt>
                <c:pt idx="221">
                  <c:v>0.17254401466064534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956880"/>
        <c:axId val="1216958512"/>
      </c:lineChart>
      <c:dateAx>
        <c:axId val="1216956880"/>
        <c:scaling>
          <c:orientation val="minMax"/>
          <c:min val="379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Light" panose="020B0300000000000000" pitchFamily="50" charset="-128"/>
                    <a:ea typeface="Yu Gothic UI Light" panose="020B0300000000000000" pitchFamily="50" charset="-128"/>
                    <a:cs typeface="+mn-cs"/>
                  </a:defRPr>
                </a:pPr>
                <a:r>
                  <a:rPr lang="nl-BE"/>
                  <a:t>(Data Source: stats.wikimedia.org)</a:t>
                </a:r>
              </a:p>
            </c:rich>
          </c:tx>
          <c:layout>
            <c:manualLayout>
              <c:xMode val="edge"/>
              <c:yMode val="edge"/>
              <c:x val="0.79172859570635379"/>
              <c:y val="0.7787757532946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Light" panose="020B0300000000000000" pitchFamily="50" charset="-128"/>
                  <a:ea typeface="Yu Gothic UI Light" panose="020B0300000000000000" pitchFamily="50" charset="-128"/>
                  <a:cs typeface="+mn-cs"/>
                </a:defRPr>
              </a:pPr>
              <a:endParaRPr lang="nl-B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  <c:crossAx val="1216958512"/>
        <c:crosses val="autoZero"/>
        <c:auto val="1"/>
        <c:lblOffset val="100"/>
        <c:baseTimeUnit val="months"/>
        <c:majorUnit val="1"/>
        <c:majorTimeUnit val="years"/>
      </c:dateAx>
      <c:valAx>
        <c:axId val="121695851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  <c:crossAx val="12169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</c:legendEntry>
      <c:layout>
        <c:manualLayout>
          <c:xMode val="edge"/>
          <c:yMode val="edge"/>
          <c:x val="0.7599252591009289"/>
          <c:y val="4.3671216559671468E-2"/>
          <c:w val="0.22278523137218231"/>
          <c:h val="0.2397210506997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Light" panose="020B0300000000000000" pitchFamily="50" charset="-128"/>
              <a:ea typeface="Yu Gothic UI Light" panose="020B0300000000000000" pitchFamily="50" charset="-128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Yu Gothic UI Light" panose="020B0300000000000000" pitchFamily="50" charset="-128"/>
          <a:ea typeface="Yu Gothic UI Light" panose="020B0300000000000000" pitchFamily="50" charset="-128"/>
        </a:defRPr>
      </a:pPr>
      <a:endParaRPr lang="nl-B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138112</xdr:rowOff>
    </xdr:from>
    <xdr:to>
      <xdr:col>5</xdr:col>
      <xdr:colOff>704850</xdr:colOff>
      <xdr:row>21</xdr:row>
      <xdr:rowOff>23812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1057275</xdr:colOff>
      <xdr:row>6</xdr:row>
      <xdr:rowOff>80962</xdr:rowOff>
    </xdr:from>
    <xdr:to>
      <xdr:col>11</xdr:col>
      <xdr:colOff>57150</xdr:colOff>
      <xdr:row>20</xdr:row>
      <xdr:rowOff>157162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0</xdr:row>
      <xdr:rowOff>66675</xdr:rowOff>
    </xdr:from>
    <xdr:to>
      <xdr:col>18</xdr:col>
      <xdr:colOff>962024</xdr:colOff>
      <xdr:row>19</xdr:row>
      <xdr:rowOff>57150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4" displayName="Tabel4" ref="A1:G223" totalsRowShown="0" headerRowDxfId="12" dataDxfId="13" headerRowBorderDxfId="19" tableBorderDxfId="20" totalsRowBorderDxfId="18">
  <autoFilter ref="A1:G223"/>
  <tableColumns count="7">
    <tableColumn id="1" name="month" dataDxfId="17"/>
    <tableColumn id="2" name="Date" dataDxfId="16">
      <calculatedColumnFormula>DATE(LEFT(#REF!,4),MID(#REF!,6,2),MID(#REF!,9,2))</calculatedColumnFormula>
    </tableColumn>
    <tableColumn id="3" name="Japan Total Anonymous" dataDxfId="15"/>
    <tableColumn id="4" name="total.user" dataDxfId="14"/>
    <tableColumn id="5" name="total" dataDxfId="10">
      <calculatedColumnFormula>Tabel4[[#This Row],[Japan Total Anonymous]]+Tabel4[[#This Row],[total.user]]</calculatedColumnFormula>
    </tableColumn>
    <tableColumn id="6" name="Japanese" dataDxfId="3">
      <calculatedColumnFormula>C2/E2</calculatedColumnFormula>
    </tableColumn>
    <tableColumn id="7" name="Registered (Japan)" dataDxfId="11">
      <calculatedColumnFormula>Tabel4[[#This Row],[total.user]]/Tabel4[[#This Row],[total]]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5" displayName="Tabel5" ref="H1:L223" totalsRowShown="0">
  <autoFilter ref="H1:L223"/>
  <tableColumns count="5">
    <tableColumn id="1" name="Anonymous (worldwide) nu"/>
    <tableColumn id="2" name="Registered (worldwide) nu"/>
    <tableColumn id="3" name="Global" dataDxfId="2">
      <calculatedColumnFormula>Tabel5[[#This Row],[Anonymous (worldwide) nu]]/Tabel5[[#This Row],[total]]</calculatedColumnFormula>
    </tableColumn>
    <tableColumn id="4" name="Registered (worldwide)" dataDxfId="8">
      <calculatedColumnFormula>Tabel5[[#This Row],[Registered (worldwide) nu]]/Tabel5[[#This Row],[total]]</calculatedColumnFormula>
    </tableColumn>
    <tableColumn id="5" name="total" dataDxfId="9">
      <calculatedColumnFormula>Tabel5[[#This Row],[Anonymous (worldwide) nu]]+Tabel5[[#This Row],[Registered (worldwide) nu]]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6" displayName="Tabel6" ref="M1:R223" totalsRowShown="0">
  <autoFilter ref="M1:R223"/>
  <tableColumns count="6">
    <tableColumn id="1" name="Anonymous (English) na"/>
    <tableColumn id="2" name="Registered (English)"/>
    <tableColumn id="3" name="Total" dataDxfId="7">
      <calculatedColumnFormula>Tabel6[[#This Row],[Anonymous (English) na]]+Tabel6[[#This Row],[Registered (English)]]</calculatedColumnFormula>
    </tableColumn>
    <tableColumn id="4" name="English" dataDxfId="1">
      <calculatedColumnFormula>Tabel6[[#This Row],[Anonymous (English) na]]/Tabel6[[#This Row],[Total]]</calculatedColumnFormula>
    </tableColumn>
    <tableColumn id="5" name="Registered (English)3" dataDxfId="6">
      <calculatedColumnFormula>Tabel6[[#This Row],[Registered (English)]]/Tabel6[[#This Row],[Total]]</calculatedColumnFormula>
    </tableColumn>
    <tableColumn id="6" name="Kolom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el8" displayName="Tabel8" ref="S1:W223" totalsRowShown="0">
  <autoFilter ref="S1:W223"/>
  <tableColumns count="5">
    <tableColumn id="1" name="total.anonymous"/>
    <tableColumn id="2" name="total.user"/>
    <tableColumn id="3" name="Total" dataDxfId="5">
      <calculatedColumnFormula>Tabel8[[#This Row],[total.anonymous]]+Tabel8[[#This Row],[total.user]]</calculatedColumnFormula>
    </tableColumn>
    <tableColumn id="4" name="Dutch" dataDxfId="0">
      <calculatedColumnFormula>Tabel8[[#This Row],[total.anonymous]]/Tabel8[[#This Row],[Total]]</calculatedColumnFormula>
    </tableColumn>
    <tableColumn id="5" name="Registered (Dutch)" dataDxfId="4">
      <calculatedColumnFormula>Tabel8[[#This Row],[total.user]]/Tabel8[[#This Row],[Dutch]]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3"/>
  <sheetViews>
    <sheetView tabSelected="1" topLeftCell="J1" workbookViewId="0">
      <selection activeCell="N20" sqref="N20"/>
    </sheetView>
  </sheetViews>
  <sheetFormatPr defaultRowHeight="15" x14ac:dyDescent="0.25"/>
  <cols>
    <col min="2" max="2" width="9.85546875" customWidth="1"/>
    <col min="3" max="3" width="18.140625" customWidth="1"/>
    <col min="4" max="4" width="11.7109375" customWidth="1"/>
    <col min="6" max="6" width="18" style="14" customWidth="1"/>
    <col min="7" max="7" width="17.42578125" customWidth="1"/>
    <col min="8" max="8" width="18.140625" customWidth="1"/>
    <col min="9" max="9" width="11.7109375" customWidth="1"/>
    <col min="10" max="10" width="9.140625" style="14"/>
    <col min="11" max="11" width="9.140625" style="3"/>
    <col min="13" max="13" width="21.85546875" customWidth="1"/>
    <col min="14" max="14" width="20.85546875" customWidth="1"/>
    <col min="16" max="16" width="22.85546875" style="14" customWidth="1"/>
    <col min="17" max="17" width="21.85546875" style="3" customWidth="1"/>
    <col min="18" max="18" width="9.85546875" customWidth="1"/>
    <col min="19" max="19" width="18.140625" customWidth="1"/>
    <col min="20" max="20" width="11.7109375" customWidth="1"/>
    <col min="22" max="22" width="20.7109375" style="14" customWidth="1"/>
    <col min="23" max="23" width="19.7109375" style="3" customWidth="1"/>
  </cols>
  <sheetData>
    <row r="1" spans="1:23" x14ac:dyDescent="0.25">
      <c r="A1" s="8" t="s">
        <v>0</v>
      </c>
      <c r="B1" s="8" t="s">
        <v>232</v>
      </c>
      <c r="C1" s="9" t="s">
        <v>227</v>
      </c>
      <c r="D1" s="9" t="s">
        <v>2</v>
      </c>
      <c r="E1" s="9" t="s">
        <v>225</v>
      </c>
      <c r="F1" s="16" t="s">
        <v>240</v>
      </c>
      <c r="G1" s="10" t="s">
        <v>228</v>
      </c>
      <c r="H1" t="s">
        <v>230</v>
      </c>
      <c r="I1" t="s">
        <v>231</v>
      </c>
      <c r="J1" s="14" t="s">
        <v>239</v>
      </c>
      <c r="K1" s="3" t="s">
        <v>229</v>
      </c>
      <c r="L1" t="s">
        <v>225</v>
      </c>
      <c r="M1" t="s">
        <v>237</v>
      </c>
      <c r="N1" t="s">
        <v>233</v>
      </c>
      <c r="O1" t="s">
        <v>234</v>
      </c>
      <c r="P1" s="14" t="s">
        <v>238</v>
      </c>
      <c r="Q1" s="3" t="s">
        <v>235</v>
      </c>
      <c r="R1" t="s">
        <v>226</v>
      </c>
      <c r="S1" t="s">
        <v>1</v>
      </c>
      <c r="T1" t="s">
        <v>2</v>
      </c>
      <c r="U1" t="s">
        <v>234</v>
      </c>
      <c r="V1" s="14" t="s">
        <v>241</v>
      </c>
      <c r="W1" s="3" t="s">
        <v>236</v>
      </c>
    </row>
    <row r="2" spans="1:23" x14ac:dyDescent="0.25">
      <c r="A2" s="6" t="s">
        <v>3</v>
      </c>
      <c r="B2" s="6">
        <f>DATE(LEFT(A2,4),MID(A2,6,2),MID(A2,9,2))</f>
        <v>36892</v>
      </c>
      <c r="C2" s="1">
        <v>0</v>
      </c>
      <c r="D2" s="1">
        <v>0</v>
      </c>
      <c r="E2" s="1">
        <f>Tabel4[[#This Row],[Japan Total Anonymous]]+Tabel4[[#This Row],[total.user]]</f>
        <v>0</v>
      </c>
      <c r="F2" s="15" t="e">
        <f>C2/E2</f>
        <v>#DIV/0!</v>
      </c>
      <c r="G2" s="4" t="e">
        <f>Tabel4[[#This Row],[total.user]]/Tabel4[[#This Row],[total]]</f>
        <v>#DIV/0!</v>
      </c>
      <c r="H2">
        <v>530</v>
      </c>
      <c r="I2">
        <v>240</v>
      </c>
      <c r="J2" s="14">
        <f>Tabel5[[#This Row],[Anonymous (worldwide) nu]]/Tabel5[[#This Row],[total]]</f>
        <v>0.68831168831168832</v>
      </c>
      <c r="K2" s="3">
        <f>Tabel5[[#This Row],[Registered (worldwide) nu]]/Tabel5[[#This Row],[total]]</f>
        <v>0.31168831168831168</v>
      </c>
      <c r="L2">
        <f>Tabel5[[#This Row],[Anonymous (worldwide) nu]]+Tabel5[[#This Row],[Registered (worldwide) nu]]</f>
        <v>770</v>
      </c>
      <c r="M2">
        <v>86</v>
      </c>
      <c r="N2">
        <v>240</v>
      </c>
      <c r="O2">
        <f>Tabel6[[#This Row],[Anonymous (English) na]]+Tabel6[[#This Row],[Registered (English)]]</f>
        <v>326</v>
      </c>
      <c r="P2" s="14">
        <f>Tabel6[[#This Row],[Anonymous (English) na]]/Tabel6[[#This Row],[Total]]</f>
        <v>0.26380368098159507</v>
      </c>
      <c r="Q2" s="3">
        <f>Tabel6[[#This Row],[Registered (English)]]/Tabel6[[#This Row],[Total]]</f>
        <v>0.73619631901840488</v>
      </c>
      <c r="S2">
        <v>0</v>
      </c>
      <c r="T2">
        <v>0</v>
      </c>
      <c r="U2">
        <f>Tabel8[[#This Row],[total.anonymous]]+Tabel8[[#This Row],[total.user]]</f>
        <v>0</v>
      </c>
      <c r="V2" s="14" t="e">
        <f>Tabel8[[#This Row],[total.anonymous]]/Tabel8[[#This Row],[Total]]</f>
        <v>#DIV/0!</v>
      </c>
      <c r="W2" s="3" t="e">
        <f>Tabel8[[#This Row],[total.user]]/Tabel8[[#This Row],[Dutch]]</f>
        <v>#DIV/0!</v>
      </c>
    </row>
    <row r="3" spans="1:23" x14ac:dyDescent="0.25">
      <c r="A3" s="7" t="s">
        <v>4</v>
      </c>
      <c r="B3" s="7">
        <f>DATE(LEFT(Tabel4[[#This Row],[month]],4),MID(Tabel4[[#This Row],[month]],6,2),MID(Tabel4[[#This Row],[month]],9,2))</f>
        <v>36923</v>
      </c>
      <c r="C3" s="2">
        <v>0</v>
      </c>
      <c r="D3" s="2">
        <v>0</v>
      </c>
      <c r="E3" s="2">
        <f>Tabel4[[#This Row],[Japan Total Anonymous]]+Tabel4[[#This Row],[total.user]]</f>
        <v>0</v>
      </c>
      <c r="F3" s="15" t="e">
        <f t="shared" ref="F3:F66" si="0">C3/E3</f>
        <v>#DIV/0!</v>
      </c>
      <c r="G3" s="5" t="e">
        <f>Tabel4[[#This Row],[total.user]]/Tabel4[[#This Row],[total]]</f>
        <v>#DIV/0!</v>
      </c>
      <c r="H3">
        <v>1431</v>
      </c>
      <c r="I3">
        <v>639</v>
      </c>
      <c r="J3" s="14">
        <f>Tabel5[[#This Row],[Anonymous (worldwide) nu]]/Tabel5[[#This Row],[total]]</f>
        <v>0.69130434782608696</v>
      </c>
      <c r="K3" s="3">
        <f>Tabel5[[#This Row],[Registered (worldwide) nu]]/Tabel5[[#This Row],[total]]</f>
        <v>0.30869565217391304</v>
      </c>
      <c r="L3">
        <f>Tabel5[[#This Row],[Anonymous (worldwide) nu]]+Tabel5[[#This Row],[Registered (worldwide) nu]]</f>
        <v>2070</v>
      </c>
      <c r="M3">
        <v>142</v>
      </c>
      <c r="N3">
        <v>639</v>
      </c>
      <c r="O3">
        <f>Tabel6[[#This Row],[Anonymous (English) na]]+Tabel6[[#This Row],[Registered (English)]]</f>
        <v>781</v>
      </c>
      <c r="P3" s="14">
        <f>Tabel6[[#This Row],[Anonymous (English) na]]/Tabel6[[#This Row],[Total]]</f>
        <v>0.18181818181818182</v>
      </c>
      <c r="Q3" s="3">
        <f>Tabel6[[#This Row],[Registered (English)]]/Tabel6[[#This Row],[Total]]</f>
        <v>0.81818181818181823</v>
      </c>
      <c r="S3">
        <v>0</v>
      </c>
      <c r="T3">
        <v>0</v>
      </c>
      <c r="U3">
        <f>Tabel8[[#This Row],[total.anonymous]]+Tabel8[[#This Row],[total.user]]</f>
        <v>0</v>
      </c>
      <c r="V3" s="14" t="e">
        <f>Tabel8[[#This Row],[total.anonymous]]/Tabel8[[#This Row],[Total]]</f>
        <v>#DIV/0!</v>
      </c>
      <c r="W3" s="3" t="e">
        <f>Tabel8[[#This Row],[total.user]]/Tabel8[[#This Row],[Dutch]]</f>
        <v>#DIV/0!</v>
      </c>
    </row>
    <row r="4" spans="1:23" x14ac:dyDescent="0.25">
      <c r="A4" s="6" t="s">
        <v>5</v>
      </c>
      <c r="B4" s="7">
        <f>DATE(LEFT(Tabel4[[#This Row],[month]],4),MID(Tabel4[[#This Row],[month]],6,2),MID(Tabel4[[#This Row],[month]],9,2))</f>
        <v>36951</v>
      </c>
      <c r="C4" s="1">
        <v>0</v>
      </c>
      <c r="D4" s="1">
        <v>0</v>
      </c>
      <c r="E4" s="1">
        <f>Tabel4[[#This Row],[Japan Total Anonymous]]+Tabel4[[#This Row],[total.user]]</f>
        <v>0</v>
      </c>
      <c r="F4" s="15" t="e">
        <f t="shared" si="0"/>
        <v>#DIV/0!</v>
      </c>
      <c r="G4" s="4" t="e">
        <f>Tabel4[[#This Row],[total.user]]/Tabel4[[#This Row],[total]]</f>
        <v>#DIV/0!</v>
      </c>
      <c r="H4">
        <v>2839</v>
      </c>
      <c r="I4">
        <v>1112</v>
      </c>
      <c r="J4" s="14">
        <f>Tabel5[[#This Row],[Anonymous (worldwide) nu]]/Tabel5[[#This Row],[total]]</f>
        <v>0.71855226524930393</v>
      </c>
      <c r="K4" s="3">
        <f>Tabel5[[#This Row],[Registered (worldwide) nu]]/Tabel5[[#This Row],[total]]</f>
        <v>0.28144773475069601</v>
      </c>
      <c r="L4">
        <f>Tabel5[[#This Row],[Anonymous (worldwide) nu]]+Tabel5[[#This Row],[Registered (worldwide) nu]]</f>
        <v>3951</v>
      </c>
      <c r="M4">
        <v>388</v>
      </c>
      <c r="N4">
        <v>1095</v>
      </c>
      <c r="O4">
        <f>Tabel6[[#This Row],[Anonymous (English) na]]+Tabel6[[#This Row],[Registered (English)]]</f>
        <v>1483</v>
      </c>
      <c r="P4" s="14">
        <f>Tabel6[[#This Row],[Anonymous (English) na]]/Tabel6[[#This Row],[Total]]</f>
        <v>0.26163182737693863</v>
      </c>
      <c r="Q4" s="3">
        <f>Tabel6[[#This Row],[Registered (English)]]/Tabel6[[#This Row],[Total]]</f>
        <v>0.73836817262306131</v>
      </c>
      <c r="S4">
        <v>0</v>
      </c>
      <c r="T4">
        <v>0</v>
      </c>
      <c r="U4">
        <f>Tabel8[[#This Row],[total.anonymous]]+Tabel8[[#This Row],[total.user]]</f>
        <v>0</v>
      </c>
      <c r="V4" s="14" t="e">
        <f>Tabel8[[#This Row],[total.anonymous]]/Tabel8[[#This Row],[Total]]</f>
        <v>#DIV/0!</v>
      </c>
      <c r="W4" s="3" t="e">
        <f>Tabel8[[#This Row],[total.user]]/Tabel8[[#This Row],[Dutch]]</f>
        <v>#DIV/0!</v>
      </c>
    </row>
    <row r="5" spans="1:23" x14ac:dyDescent="0.25">
      <c r="A5" s="7" t="s">
        <v>6</v>
      </c>
      <c r="B5" s="7">
        <f>DATE(LEFT(Tabel4[[#This Row],[month]],4),MID(Tabel4[[#This Row],[month]],6,2),MID(Tabel4[[#This Row],[month]],9,2))</f>
        <v>36982</v>
      </c>
      <c r="C5" s="2">
        <v>0</v>
      </c>
      <c r="D5" s="2">
        <v>0</v>
      </c>
      <c r="E5" s="2">
        <f>Tabel4[[#This Row],[Japan Total Anonymous]]+Tabel4[[#This Row],[total.user]]</f>
        <v>0</v>
      </c>
      <c r="F5" s="15" t="e">
        <f t="shared" si="0"/>
        <v>#DIV/0!</v>
      </c>
      <c r="G5" s="5" t="e">
        <f>Tabel4[[#This Row],[total.user]]/Tabel4[[#This Row],[total]]</f>
        <v>#DIV/0!</v>
      </c>
      <c r="H5">
        <v>1826</v>
      </c>
      <c r="I5">
        <v>865</v>
      </c>
      <c r="J5" s="14">
        <f>Tabel5[[#This Row],[Anonymous (worldwide) nu]]/Tabel5[[#This Row],[total]]</f>
        <v>0.67855815681902643</v>
      </c>
      <c r="K5" s="3">
        <f>Tabel5[[#This Row],[Registered (worldwide) nu]]/Tabel5[[#This Row],[total]]</f>
        <v>0.32144184318097363</v>
      </c>
      <c r="L5">
        <f>Tabel5[[#This Row],[Anonymous (worldwide) nu]]+Tabel5[[#This Row],[Registered (worldwide) nu]]</f>
        <v>2691</v>
      </c>
      <c r="M5">
        <v>188</v>
      </c>
      <c r="N5">
        <v>857</v>
      </c>
      <c r="O5">
        <f>Tabel6[[#This Row],[Anonymous (English) na]]+Tabel6[[#This Row],[Registered (English)]]</f>
        <v>1045</v>
      </c>
      <c r="P5" s="14">
        <f>Tabel6[[#This Row],[Anonymous (English) na]]/Tabel6[[#This Row],[Total]]</f>
        <v>0.17990430622009571</v>
      </c>
      <c r="Q5" s="3">
        <f>Tabel6[[#This Row],[Registered (English)]]/Tabel6[[#This Row],[Total]]</f>
        <v>0.82009569377990432</v>
      </c>
      <c r="S5">
        <v>0</v>
      </c>
      <c r="T5">
        <v>0</v>
      </c>
      <c r="U5">
        <f>Tabel8[[#This Row],[total.anonymous]]+Tabel8[[#This Row],[total.user]]</f>
        <v>0</v>
      </c>
      <c r="V5" s="14" t="e">
        <f>Tabel8[[#This Row],[total.anonymous]]/Tabel8[[#This Row],[Total]]</f>
        <v>#DIV/0!</v>
      </c>
      <c r="W5" s="3" t="e">
        <f>Tabel8[[#This Row],[total.user]]/Tabel8[[#This Row],[Dutch]]</f>
        <v>#DIV/0!</v>
      </c>
    </row>
    <row r="6" spans="1:23" x14ac:dyDescent="0.25">
      <c r="A6" s="6" t="s">
        <v>7</v>
      </c>
      <c r="B6" s="7">
        <f>DATE(LEFT(Tabel4[[#This Row],[month]],4),MID(Tabel4[[#This Row],[month]],6,2),MID(Tabel4[[#This Row],[month]],9,2))</f>
        <v>37012</v>
      </c>
      <c r="C6" s="1">
        <v>0</v>
      </c>
      <c r="D6" s="1">
        <v>0</v>
      </c>
      <c r="E6" s="1">
        <f>Tabel4[[#This Row],[Japan Total Anonymous]]+Tabel4[[#This Row],[total.user]]</f>
        <v>0</v>
      </c>
      <c r="F6" s="15" t="e">
        <f t="shared" si="0"/>
        <v>#DIV/0!</v>
      </c>
      <c r="G6" s="4" t="e">
        <f>Tabel4[[#This Row],[total.user]]/Tabel4[[#This Row],[total]]</f>
        <v>#DIV/0!</v>
      </c>
      <c r="H6">
        <v>3966</v>
      </c>
      <c r="I6">
        <v>1842</v>
      </c>
      <c r="J6" s="14">
        <f>Tabel5[[#This Row],[Anonymous (worldwide) nu]]/Tabel5[[#This Row],[total]]</f>
        <v>0.68285123966942152</v>
      </c>
      <c r="K6" s="3">
        <f>Tabel5[[#This Row],[Registered (worldwide) nu]]/Tabel5[[#This Row],[total]]</f>
        <v>0.31714876033057854</v>
      </c>
      <c r="L6">
        <f>Tabel5[[#This Row],[Anonymous (worldwide) nu]]+Tabel5[[#This Row],[Registered (worldwide) nu]]</f>
        <v>5808</v>
      </c>
      <c r="M6">
        <v>296</v>
      </c>
      <c r="N6">
        <v>1808</v>
      </c>
      <c r="O6">
        <f>Tabel6[[#This Row],[Anonymous (English) na]]+Tabel6[[#This Row],[Registered (English)]]</f>
        <v>2104</v>
      </c>
      <c r="P6" s="14">
        <f>Tabel6[[#This Row],[Anonymous (English) na]]/Tabel6[[#This Row],[Total]]</f>
        <v>0.14068441064638784</v>
      </c>
      <c r="Q6" s="3">
        <f>Tabel6[[#This Row],[Registered (English)]]/Tabel6[[#This Row],[Total]]</f>
        <v>0.85931558935361219</v>
      </c>
      <c r="S6">
        <v>0</v>
      </c>
      <c r="T6">
        <v>0</v>
      </c>
      <c r="U6">
        <f>Tabel8[[#This Row],[total.anonymous]]+Tabel8[[#This Row],[total.user]]</f>
        <v>0</v>
      </c>
      <c r="V6" s="14" t="e">
        <f>Tabel8[[#This Row],[total.anonymous]]/Tabel8[[#This Row],[Total]]</f>
        <v>#DIV/0!</v>
      </c>
      <c r="W6" s="3" t="e">
        <f>Tabel8[[#This Row],[total.user]]/Tabel8[[#This Row],[Dutch]]</f>
        <v>#DIV/0!</v>
      </c>
    </row>
    <row r="7" spans="1:23" x14ac:dyDescent="0.25">
      <c r="A7" s="7" t="s">
        <v>8</v>
      </c>
      <c r="B7" s="7">
        <f>DATE(LEFT(Tabel4[[#This Row],[month]],4),MID(Tabel4[[#This Row],[month]],6,2),MID(Tabel4[[#This Row],[month]],9,2))</f>
        <v>37043</v>
      </c>
      <c r="C7" s="2">
        <v>0</v>
      </c>
      <c r="D7" s="2">
        <v>0</v>
      </c>
      <c r="E7" s="2">
        <f>Tabel4[[#This Row],[Japan Total Anonymous]]+Tabel4[[#This Row],[total.user]]</f>
        <v>0</v>
      </c>
      <c r="F7" s="15" t="e">
        <f t="shared" si="0"/>
        <v>#DIV/0!</v>
      </c>
      <c r="G7" s="5" t="e">
        <f>Tabel4[[#This Row],[total.user]]/Tabel4[[#This Row],[total]]</f>
        <v>#DIV/0!</v>
      </c>
      <c r="H7">
        <v>2406</v>
      </c>
      <c r="I7">
        <v>1093</v>
      </c>
      <c r="J7" s="14">
        <f>Tabel5[[#This Row],[Anonymous (worldwide) nu]]/Tabel5[[#This Row],[total]]</f>
        <v>0.68762503572449274</v>
      </c>
      <c r="K7" s="3">
        <f>Tabel5[[#This Row],[Registered (worldwide) nu]]/Tabel5[[#This Row],[total]]</f>
        <v>0.31237496427550726</v>
      </c>
      <c r="L7">
        <f>Tabel5[[#This Row],[Anonymous (worldwide) nu]]+Tabel5[[#This Row],[Registered (worldwide) nu]]</f>
        <v>3499</v>
      </c>
      <c r="M7">
        <v>385</v>
      </c>
      <c r="N7">
        <v>841</v>
      </c>
      <c r="O7">
        <f>Tabel6[[#This Row],[Anonymous (English) na]]+Tabel6[[#This Row],[Registered (English)]]</f>
        <v>1226</v>
      </c>
      <c r="P7" s="14">
        <f>Tabel6[[#This Row],[Anonymous (English) na]]/Tabel6[[#This Row],[Total]]</f>
        <v>0.31402936378466556</v>
      </c>
      <c r="Q7" s="3">
        <f>Tabel6[[#This Row],[Registered (English)]]/Tabel6[[#This Row],[Total]]</f>
        <v>0.68597063621533438</v>
      </c>
      <c r="S7">
        <v>0</v>
      </c>
      <c r="T7">
        <v>0</v>
      </c>
      <c r="U7">
        <f>Tabel8[[#This Row],[total.anonymous]]+Tabel8[[#This Row],[total.user]]</f>
        <v>0</v>
      </c>
      <c r="V7" s="14" t="e">
        <f>Tabel8[[#This Row],[total.anonymous]]/Tabel8[[#This Row],[Total]]</f>
        <v>#DIV/0!</v>
      </c>
      <c r="W7" s="3" t="e">
        <f>Tabel8[[#This Row],[total.user]]/Tabel8[[#This Row],[Dutch]]</f>
        <v>#DIV/0!</v>
      </c>
    </row>
    <row r="8" spans="1:23" x14ac:dyDescent="0.25">
      <c r="A8" s="6" t="s">
        <v>9</v>
      </c>
      <c r="B8" s="7">
        <f>DATE(LEFT(Tabel4[[#This Row],[month]],4),MID(Tabel4[[#This Row],[month]],6,2),MID(Tabel4[[#This Row],[month]],9,2))</f>
        <v>37073</v>
      </c>
      <c r="C8" s="1">
        <v>0</v>
      </c>
      <c r="D8" s="1">
        <v>0</v>
      </c>
      <c r="E8" s="1">
        <f>Tabel4[[#This Row],[Japan Total Anonymous]]+Tabel4[[#This Row],[total.user]]</f>
        <v>0</v>
      </c>
      <c r="F8" s="15" t="e">
        <f t="shared" si="0"/>
        <v>#DIV/0!</v>
      </c>
      <c r="G8" s="4" t="e">
        <f>Tabel4[[#This Row],[total.user]]/Tabel4[[#This Row],[total]]</f>
        <v>#DIV/0!</v>
      </c>
      <c r="H8">
        <v>3980</v>
      </c>
      <c r="I8">
        <v>1880</v>
      </c>
      <c r="J8" s="14">
        <f>Tabel5[[#This Row],[Anonymous (worldwide) nu]]/Tabel5[[#This Row],[total]]</f>
        <v>0.67918088737201365</v>
      </c>
      <c r="K8" s="3">
        <f>Tabel5[[#This Row],[Registered (worldwide) nu]]/Tabel5[[#This Row],[total]]</f>
        <v>0.32081911262798635</v>
      </c>
      <c r="L8">
        <f>Tabel5[[#This Row],[Anonymous (worldwide) nu]]+Tabel5[[#This Row],[Registered (worldwide) nu]]</f>
        <v>5860</v>
      </c>
      <c r="M8">
        <v>768</v>
      </c>
      <c r="N8">
        <v>1488</v>
      </c>
      <c r="O8">
        <f>Tabel6[[#This Row],[Anonymous (English) na]]+Tabel6[[#This Row],[Registered (English)]]</f>
        <v>2256</v>
      </c>
      <c r="P8" s="14">
        <f>Tabel6[[#This Row],[Anonymous (English) na]]/Tabel6[[#This Row],[Total]]</f>
        <v>0.34042553191489361</v>
      </c>
      <c r="Q8" s="3">
        <f>Tabel6[[#This Row],[Registered (English)]]/Tabel6[[#This Row],[Total]]</f>
        <v>0.65957446808510634</v>
      </c>
      <c r="S8">
        <v>0</v>
      </c>
      <c r="T8">
        <v>0</v>
      </c>
      <c r="U8">
        <f>Tabel8[[#This Row],[total.anonymous]]+Tabel8[[#This Row],[total.user]]</f>
        <v>0</v>
      </c>
      <c r="V8" s="14" t="e">
        <f>Tabel8[[#This Row],[total.anonymous]]/Tabel8[[#This Row],[Total]]</f>
        <v>#DIV/0!</v>
      </c>
      <c r="W8" s="3" t="e">
        <f>Tabel8[[#This Row],[total.user]]/Tabel8[[#This Row],[Dutch]]</f>
        <v>#DIV/0!</v>
      </c>
    </row>
    <row r="9" spans="1:23" x14ac:dyDescent="0.25">
      <c r="A9" s="7" t="s">
        <v>10</v>
      </c>
      <c r="B9" s="7">
        <f>DATE(LEFT(Tabel4[[#This Row],[month]],4),MID(Tabel4[[#This Row],[month]],6,2),MID(Tabel4[[#This Row],[month]],9,2))</f>
        <v>37104</v>
      </c>
      <c r="C9" s="2">
        <v>0</v>
      </c>
      <c r="D9" s="2">
        <v>0</v>
      </c>
      <c r="E9" s="2">
        <f>Tabel4[[#This Row],[Japan Total Anonymous]]+Tabel4[[#This Row],[total.user]]</f>
        <v>0</v>
      </c>
      <c r="F9" s="15" t="e">
        <f t="shared" si="0"/>
        <v>#DIV/0!</v>
      </c>
      <c r="G9" s="5" t="e">
        <f>Tabel4[[#This Row],[total.user]]/Tabel4[[#This Row],[total]]</f>
        <v>#DIV/0!</v>
      </c>
      <c r="H9">
        <v>6688</v>
      </c>
      <c r="I9">
        <v>2773</v>
      </c>
      <c r="J9" s="14">
        <f>Tabel5[[#This Row],[Anonymous (worldwide) nu]]/Tabel5[[#This Row],[total]]</f>
        <v>0.70690201881407888</v>
      </c>
      <c r="K9" s="3">
        <f>Tabel5[[#This Row],[Registered (worldwide) nu]]/Tabel5[[#This Row],[total]]</f>
        <v>0.29309798118592117</v>
      </c>
      <c r="L9">
        <f>Tabel5[[#This Row],[Anonymous (worldwide) nu]]+Tabel5[[#This Row],[Registered (worldwide) nu]]</f>
        <v>9461</v>
      </c>
      <c r="M9">
        <v>1119</v>
      </c>
      <c r="N9">
        <v>2595</v>
      </c>
      <c r="O9">
        <f>Tabel6[[#This Row],[Anonymous (English) na]]+Tabel6[[#This Row],[Registered (English)]]</f>
        <v>3714</v>
      </c>
      <c r="P9" s="14">
        <f>Tabel6[[#This Row],[Anonymous (English) na]]/Tabel6[[#This Row],[Total]]</f>
        <v>0.30129240710823907</v>
      </c>
      <c r="Q9" s="3">
        <f>Tabel6[[#This Row],[Registered (English)]]/Tabel6[[#This Row],[Total]]</f>
        <v>0.69870759289176088</v>
      </c>
      <c r="S9">
        <v>5</v>
      </c>
      <c r="T9">
        <v>0</v>
      </c>
      <c r="U9">
        <f>Tabel8[[#This Row],[total.anonymous]]+Tabel8[[#This Row],[total.user]]</f>
        <v>5</v>
      </c>
      <c r="V9" s="14">
        <f>Tabel8[[#This Row],[total.anonymous]]/Tabel8[[#This Row],[Total]]</f>
        <v>1</v>
      </c>
      <c r="W9" s="3">
        <f>Tabel8[[#This Row],[total.user]]/Tabel8[[#This Row],[Dutch]]</f>
        <v>0</v>
      </c>
    </row>
    <row r="10" spans="1:23" x14ac:dyDescent="0.25">
      <c r="A10" s="6" t="s">
        <v>11</v>
      </c>
      <c r="B10" s="7">
        <f>DATE(LEFT(Tabel4[[#This Row],[month]],4),MID(Tabel4[[#This Row],[month]],6,2),MID(Tabel4[[#This Row],[month]],9,2))</f>
        <v>37135</v>
      </c>
      <c r="C10" s="1">
        <v>0</v>
      </c>
      <c r="D10" s="1">
        <v>0</v>
      </c>
      <c r="E10" s="1">
        <f>Tabel4[[#This Row],[Japan Total Anonymous]]+Tabel4[[#This Row],[total.user]]</f>
        <v>0</v>
      </c>
      <c r="F10" s="15" t="e">
        <f t="shared" si="0"/>
        <v>#DIV/0!</v>
      </c>
      <c r="G10" s="4" t="e">
        <f>Tabel4[[#This Row],[total.user]]/Tabel4[[#This Row],[total]]</f>
        <v>#DIV/0!</v>
      </c>
      <c r="H10">
        <v>11902</v>
      </c>
      <c r="I10">
        <v>5072</v>
      </c>
      <c r="J10" s="14">
        <f>Tabel5[[#This Row],[Anonymous (worldwide) nu]]/Tabel5[[#This Row],[total]]</f>
        <v>0.70119005537881463</v>
      </c>
      <c r="K10" s="3">
        <f>Tabel5[[#This Row],[Registered (worldwide) nu]]/Tabel5[[#This Row],[total]]</f>
        <v>0.29880994462118532</v>
      </c>
      <c r="L10">
        <f>Tabel5[[#This Row],[Anonymous (worldwide) nu]]+Tabel5[[#This Row],[Registered (worldwide) nu]]</f>
        <v>16974</v>
      </c>
      <c r="M10">
        <v>2016</v>
      </c>
      <c r="N10">
        <v>4630</v>
      </c>
      <c r="O10">
        <f>Tabel6[[#This Row],[Anonymous (English) na]]+Tabel6[[#This Row],[Registered (English)]]</f>
        <v>6646</v>
      </c>
      <c r="P10" s="14">
        <f>Tabel6[[#This Row],[Anonymous (English) na]]/Tabel6[[#This Row],[Total]]</f>
        <v>0.30334035510081253</v>
      </c>
      <c r="Q10" s="3">
        <f>Tabel6[[#This Row],[Registered (English)]]/Tabel6[[#This Row],[Total]]</f>
        <v>0.69665964489918752</v>
      </c>
      <c r="S10">
        <v>34</v>
      </c>
      <c r="T10">
        <v>8</v>
      </c>
      <c r="U10">
        <f>Tabel8[[#This Row],[total.anonymous]]+Tabel8[[#This Row],[total.user]]</f>
        <v>42</v>
      </c>
      <c r="V10" s="14">
        <f>Tabel8[[#This Row],[total.anonymous]]/Tabel8[[#This Row],[Total]]</f>
        <v>0.80952380952380953</v>
      </c>
      <c r="W10" s="3">
        <f>Tabel8[[#This Row],[total.user]]/Tabel8[[#This Row],[Dutch]]</f>
        <v>9.882352941176471</v>
      </c>
    </row>
    <row r="11" spans="1:23" x14ac:dyDescent="0.25">
      <c r="A11" s="7" t="s">
        <v>12</v>
      </c>
      <c r="B11" s="7">
        <f>DATE(LEFT(Tabel4[[#This Row],[month]],4),MID(Tabel4[[#This Row],[month]],6,2),MID(Tabel4[[#This Row],[month]],9,2))</f>
        <v>37165</v>
      </c>
      <c r="C11" s="2">
        <v>0</v>
      </c>
      <c r="D11" s="2">
        <v>0</v>
      </c>
      <c r="E11" s="2">
        <f>Tabel4[[#This Row],[Japan Total Anonymous]]+Tabel4[[#This Row],[total.user]]</f>
        <v>0</v>
      </c>
      <c r="F11" s="15" t="e">
        <f t="shared" si="0"/>
        <v>#DIV/0!</v>
      </c>
      <c r="G11" s="5" t="e">
        <f>Tabel4[[#This Row],[total.user]]/Tabel4[[#This Row],[total]]</f>
        <v>#DIV/0!</v>
      </c>
      <c r="H11">
        <v>19139</v>
      </c>
      <c r="I11">
        <v>8171</v>
      </c>
      <c r="J11" s="14">
        <f>Tabel5[[#This Row],[Anonymous (worldwide) nu]]/Tabel5[[#This Row],[total]]</f>
        <v>0.70080556572683994</v>
      </c>
      <c r="K11" s="3">
        <f>Tabel5[[#This Row],[Registered (worldwide) nu]]/Tabel5[[#This Row],[total]]</f>
        <v>0.29919443427316</v>
      </c>
      <c r="L11">
        <f>Tabel5[[#This Row],[Anonymous (worldwide) nu]]+Tabel5[[#This Row],[Registered (worldwide) nu]]</f>
        <v>27310</v>
      </c>
      <c r="M11">
        <v>3306</v>
      </c>
      <c r="N11">
        <v>7652</v>
      </c>
      <c r="O11">
        <f>Tabel6[[#This Row],[Anonymous (English) na]]+Tabel6[[#This Row],[Registered (English)]]</f>
        <v>10958</v>
      </c>
      <c r="P11" s="14">
        <f>Tabel6[[#This Row],[Anonymous (English) na]]/Tabel6[[#This Row],[Total]]</f>
        <v>0.30169739003467788</v>
      </c>
      <c r="Q11" s="3">
        <f>Tabel6[[#This Row],[Registered (English)]]/Tabel6[[#This Row],[Total]]</f>
        <v>0.69830260996532212</v>
      </c>
      <c r="S11">
        <v>71</v>
      </c>
      <c r="T11">
        <v>25</v>
      </c>
      <c r="U11">
        <f>Tabel8[[#This Row],[total.anonymous]]+Tabel8[[#This Row],[total.user]]</f>
        <v>96</v>
      </c>
      <c r="V11" s="14">
        <f>Tabel8[[#This Row],[total.anonymous]]/Tabel8[[#This Row],[Total]]</f>
        <v>0.73958333333333337</v>
      </c>
      <c r="W11" s="3">
        <f>Tabel8[[#This Row],[total.user]]/Tabel8[[#This Row],[Dutch]]</f>
        <v>33.802816901408448</v>
      </c>
    </row>
    <row r="12" spans="1:23" x14ac:dyDescent="0.25">
      <c r="A12" s="6" t="s">
        <v>13</v>
      </c>
      <c r="B12" s="7">
        <f>DATE(LEFT(Tabel4[[#This Row],[month]],4),MID(Tabel4[[#This Row],[month]],6,2),MID(Tabel4[[#This Row],[month]],9,2))</f>
        <v>37196</v>
      </c>
      <c r="C12" s="1">
        <v>0</v>
      </c>
      <c r="D12" s="1">
        <v>0</v>
      </c>
      <c r="E12" s="1">
        <f>Tabel4[[#This Row],[Japan Total Anonymous]]+Tabel4[[#This Row],[total.user]]</f>
        <v>0</v>
      </c>
      <c r="F12" s="15" t="e">
        <f t="shared" si="0"/>
        <v>#DIV/0!</v>
      </c>
      <c r="G12" s="4" t="e">
        <f>Tabel4[[#This Row],[total.user]]/Tabel4[[#This Row],[total]]</f>
        <v>#DIV/0!</v>
      </c>
      <c r="H12">
        <v>25391</v>
      </c>
      <c r="I12">
        <v>12763</v>
      </c>
      <c r="J12" s="14">
        <f>Tabel5[[#This Row],[Anonymous (worldwide) nu]]/Tabel5[[#This Row],[total]]</f>
        <v>0.66548723593856474</v>
      </c>
      <c r="K12" s="3">
        <f>Tabel5[[#This Row],[Registered (worldwide) nu]]/Tabel5[[#This Row],[total]]</f>
        <v>0.33451276406143526</v>
      </c>
      <c r="L12">
        <f>Tabel5[[#This Row],[Anonymous (worldwide) nu]]+Tabel5[[#This Row],[Registered (worldwide) nu]]</f>
        <v>38154</v>
      </c>
      <c r="M12">
        <v>4562</v>
      </c>
      <c r="N12">
        <v>11930</v>
      </c>
      <c r="O12">
        <f>Tabel6[[#This Row],[Anonymous (English) na]]+Tabel6[[#This Row],[Registered (English)]]</f>
        <v>16492</v>
      </c>
      <c r="P12" s="14">
        <f>Tabel6[[#This Row],[Anonymous (English) na]]/Tabel6[[#This Row],[Total]]</f>
        <v>0.27661896677176812</v>
      </c>
      <c r="Q12" s="3">
        <f>Tabel6[[#This Row],[Registered (English)]]/Tabel6[[#This Row],[Total]]</f>
        <v>0.72338103322823188</v>
      </c>
      <c r="S12">
        <v>31</v>
      </c>
      <c r="T12">
        <v>4</v>
      </c>
      <c r="U12">
        <f>Tabel8[[#This Row],[total.anonymous]]+Tabel8[[#This Row],[total.user]]</f>
        <v>35</v>
      </c>
      <c r="V12" s="14">
        <f>Tabel8[[#This Row],[total.anonymous]]/Tabel8[[#This Row],[Total]]</f>
        <v>0.88571428571428568</v>
      </c>
      <c r="W12" s="3">
        <f>Tabel8[[#This Row],[total.user]]/Tabel8[[#This Row],[Dutch]]</f>
        <v>4.5161290322580649</v>
      </c>
    </row>
    <row r="13" spans="1:23" x14ac:dyDescent="0.25">
      <c r="A13" s="7" t="s">
        <v>14</v>
      </c>
      <c r="B13" s="7">
        <f>DATE(LEFT(Tabel4[[#This Row],[month]],4),MID(Tabel4[[#This Row],[month]],6,2),MID(Tabel4[[#This Row],[month]],9,2))</f>
        <v>37226</v>
      </c>
      <c r="C13" s="2">
        <v>0</v>
      </c>
      <c r="D13" s="2">
        <v>0</v>
      </c>
      <c r="E13" s="2">
        <f>Tabel4[[#This Row],[Japan Total Anonymous]]+Tabel4[[#This Row],[total.user]]</f>
        <v>0</v>
      </c>
      <c r="F13" s="15" t="e">
        <f t="shared" si="0"/>
        <v>#DIV/0!</v>
      </c>
      <c r="G13" s="5" t="e">
        <f>Tabel4[[#This Row],[total.user]]/Tabel4[[#This Row],[total]]</f>
        <v>#DIV/0!</v>
      </c>
      <c r="H13">
        <v>30287</v>
      </c>
      <c r="I13">
        <v>17357</v>
      </c>
      <c r="J13" s="14">
        <f>Tabel5[[#This Row],[Anonymous (worldwide) nu]]/Tabel5[[#This Row],[total]]</f>
        <v>0.63569389639828733</v>
      </c>
      <c r="K13" s="3">
        <f>Tabel5[[#This Row],[Registered (worldwide) nu]]/Tabel5[[#This Row],[total]]</f>
        <v>0.36430610360171273</v>
      </c>
      <c r="L13">
        <f>Tabel5[[#This Row],[Anonymous (worldwide) nu]]+Tabel5[[#This Row],[Registered (worldwide) nu]]</f>
        <v>47644</v>
      </c>
      <c r="M13">
        <v>7781</v>
      </c>
      <c r="N13">
        <v>16666</v>
      </c>
      <c r="O13">
        <f>Tabel6[[#This Row],[Anonymous (English) na]]+Tabel6[[#This Row],[Registered (English)]]</f>
        <v>24447</v>
      </c>
      <c r="P13" s="14">
        <f>Tabel6[[#This Row],[Anonymous (English) na]]/Tabel6[[#This Row],[Total]]</f>
        <v>0.31828036159856016</v>
      </c>
      <c r="Q13" s="3">
        <f>Tabel6[[#This Row],[Registered (English)]]/Tabel6[[#This Row],[Total]]</f>
        <v>0.6817196384014399</v>
      </c>
      <c r="S13">
        <v>139</v>
      </c>
      <c r="T13">
        <v>39</v>
      </c>
      <c r="U13">
        <f>Tabel8[[#This Row],[total.anonymous]]+Tabel8[[#This Row],[total.user]]</f>
        <v>178</v>
      </c>
      <c r="V13" s="14">
        <f>Tabel8[[#This Row],[total.anonymous]]/Tabel8[[#This Row],[Total]]</f>
        <v>0.7808988764044944</v>
      </c>
      <c r="W13" s="3">
        <f>Tabel8[[#This Row],[total.user]]/Tabel8[[#This Row],[Dutch]]</f>
        <v>49.942446043165468</v>
      </c>
    </row>
    <row r="14" spans="1:23" x14ac:dyDescent="0.25">
      <c r="A14" s="6" t="s">
        <v>15</v>
      </c>
      <c r="B14" s="7">
        <f>DATE(LEFT(Tabel4[[#This Row],[month]],4),MID(Tabel4[[#This Row],[month]],6,2),MID(Tabel4[[#This Row],[month]],9,2))</f>
        <v>37257</v>
      </c>
      <c r="C14" s="1">
        <v>0</v>
      </c>
      <c r="D14" s="1">
        <v>0</v>
      </c>
      <c r="E14" s="1">
        <f>Tabel4[[#This Row],[Japan Total Anonymous]]+Tabel4[[#This Row],[total.user]]</f>
        <v>0</v>
      </c>
      <c r="F14" s="15" t="e">
        <f t="shared" si="0"/>
        <v>#DIV/0!</v>
      </c>
      <c r="G14" s="4" t="e">
        <f>Tabel4[[#This Row],[total.user]]/Tabel4[[#This Row],[total]]</f>
        <v>#DIV/0!</v>
      </c>
      <c r="H14">
        <v>7020</v>
      </c>
      <c r="I14">
        <v>12979</v>
      </c>
      <c r="J14" s="14">
        <f>Tabel5[[#This Row],[Anonymous (worldwide) nu]]/Tabel5[[#This Row],[total]]</f>
        <v>0.35101755087754388</v>
      </c>
      <c r="K14" s="3">
        <f>Tabel5[[#This Row],[Registered (worldwide) nu]]/Tabel5[[#This Row],[total]]</f>
        <v>0.64898244912245617</v>
      </c>
      <c r="L14">
        <f>Tabel5[[#This Row],[Anonymous (worldwide) nu]]+Tabel5[[#This Row],[Registered (worldwide) nu]]</f>
        <v>19999</v>
      </c>
      <c r="M14">
        <v>5833</v>
      </c>
      <c r="N14">
        <v>11471</v>
      </c>
      <c r="O14">
        <f>Tabel6[[#This Row],[Anonymous (English) na]]+Tabel6[[#This Row],[Registered (English)]]</f>
        <v>17304</v>
      </c>
      <c r="P14" s="14">
        <f>Tabel6[[#This Row],[Anonymous (English) na]]/Tabel6[[#This Row],[Total]]</f>
        <v>0.33708969024503005</v>
      </c>
      <c r="Q14" s="3">
        <f>Tabel6[[#This Row],[Registered (English)]]/Tabel6[[#This Row],[Total]]</f>
        <v>0.6629103097549699</v>
      </c>
      <c r="S14">
        <v>270</v>
      </c>
      <c r="T14">
        <v>17</v>
      </c>
      <c r="U14">
        <f>Tabel8[[#This Row],[total.anonymous]]+Tabel8[[#This Row],[total.user]]</f>
        <v>287</v>
      </c>
      <c r="V14" s="14">
        <f>Tabel8[[#This Row],[total.anonymous]]/Tabel8[[#This Row],[Total]]</f>
        <v>0.94076655052264813</v>
      </c>
      <c r="W14" s="3">
        <f>Tabel8[[#This Row],[total.user]]/Tabel8[[#This Row],[Dutch]]</f>
        <v>18.07037037037037</v>
      </c>
    </row>
    <row r="15" spans="1:23" x14ac:dyDescent="0.25">
      <c r="A15" s="7" t="s">
        <v>16</v>
      </c>
      <c r="B15" s="7">
        <f>DATE(LEFT(Tabel4[[#This Row],[month]],4),MID(Tabel4[[#This Row],[month]],6,2),MID(Tabel4[[#This Row],[month]],9,2))</f>
        <v>37288</v>
      </c>
      <c r="C15" s="2">
        <v>0</v>
      </c>
      <c r="D15" s="2">
        <v>0</v>
      </c>
      <c r="E15" s="2">
        <f>Tabel4[[#This Row],[Japan Total Anonymous]]+Tabel4[[#This Row],[total.user]]</f>
        <v>0</v>
      </c>
      <c r="F15" s="15" t="e">
        <f t="shared" si="0"/>
        <v>#DIV/0!</v>
      </c>
      <c r="G15" s="5" t="e">
        <f>Tabel4[[#This Row],[total.user]]/Tabel4[[#This Row],[total]]</f>
        <v>#DIV/0!</v>
      </c>
      <c r="H15">
        <v>10403</v>
      </c>
      <c r="I15">
        <v>48630</v>
      </c>
      <c r="J15" s="14">
        <f>Tabel5[[#This Row],[Anonymous (worldwide) nu]]/Tabel5[[#This Row],[total]]</f>
        <v>0.17622346822963428</v>
      </c>
      <c r="K15" s="3">
        <f>Tabel5[[#This Row],[Registered (worldwide) nu]]/Tabel5[[#This Row],[total]]</f>
        <v>0.82377653177036569</v>
      </c>
      <c r="L15">
        <f>Tabel5[[#This Row],[Anonymous (worldwide) nu]]+Tabel5[[#This Row],[Registered (worldwide) nu]]</f>
        <v>59033</v>
      </c>
      <c r="M15">
        <v>8514</v>
      </c>
      <c r="N15">
        <v>45924</v>
      </c>
      <c r="O15">
        <f>Tabel6[[#This Row],[Anonymous (English) na]]+Tabel6[[#This Row],[Registered (English)]]</f>
        <v>54438</v>
      </c>
      <c r="P15" s="14">
        <f>Tabel6[[#This Row],[Anonymous (English) na]]/Tabel6[[#This Row],[Total]]</f>
        <v>0.15639810426540285</v>
      </c>
      <c r="Q15" s="3">
        <f>Tabel6[[#This Row],[Registered (English)]]/Tabel6[[#This Row],[Total]]</f>
        <v>0.84360189573459721</v>
      </c>
      <c r="S15">
        <v>291</v>
      </c>
      <c r="T15">
        <v>16</v>
      </c>
      <c r="U15">
        <f>Tabel8[[#This Row],[total.anonymous]]+Tabel8[[#This Row],[total.user]]</f>
        <v>307</v>
      </c>
      <c r="V15" s="14">
        <f>Tabel8[[#This Row],[total.anonymous]]/Tabel8[[#This Row],[Total]]</f>
        <v>0.94788273615635177</v>
      </c>
      <c r="W15" s="3">
        <f>Tabel8[[#This Row],[total.user]]/Tabel8[[#This Row],[Dutch]]</f>
        <v>16.879725085910653</v>
      </c>
    </row>
    <row r="16" spans="1:23" x14ac:dyDescent="0.25">
      <c r="A16" s="6" t="s">
        <v>17</v>
      </c>
      <c r="B16" s="7">
        <f>DATE(LEFT(Tabel4[[#This Row],[month]],4),MID(Tabel4[[#This Row],[month]],6,2),MID(Tabel4[[#This Row],[month]],9,2))</f>
        <v>37316</v>
      </c>
      <c r="C16" s="1">
        <v>0</v>
      </c>
      <c r="D16" s="1">
        <v>0</v>
      </c>
      <c r="E16" s="1">
        <f>Tabel4[[#This Row],[Japan Total Anonymous]]+Tabel4[[#This Row],[total.user]]</f>
        <v>0</v>
      </c>
      <c r="F16" s="15" t="e">
        <f t="shared" si="0"/>
        <v>#DIV/0!</v>
      </c>
      <c r="G16" s="4" t="e">
        <f>Tabel4[[#This Row],[total.user]]/Tabel4[[#This Row],[total]]</f>
        <v>#DIV/0!</v>
      </c>
      <c r="H16">
        <v>8557</v>
      </c>
      <c r="I16">
        <v>20019</v>
      </c>
      <c r="J16" s="14">
        <f>Tabel5[[#This Row],[Anonymous (worldwide) nu]]/Tabel5[[#This Row],[total]]</f>
        <v>0.29944708846584545</v>
      </c>
      <c r="K16" s="3">
        <f>Tabel5[[#This Row],[Registered (worldwide) nu]]/Tabel5[[#This Row],[total]]</f>
        <v>0.70055291153415455</v>
      </c>
      <c r="L16">
        <f>Tabel5[[#This Row],[Anonymous (worldwide) nu]]+Tabel5[[#This Row],[Registered (worldwide) nu]]</f>
        <v>28576</v>
      </c>
      <c r="M16">
        <v>7218</v>
      </c>
      <c r="N16">
        <v>17182</v>
      </c>
      <c r="O16">
        <f>Tabel6[[#This Row],[Anonymous (English) na]]+Tabel6[[#This Row],[Registered (English)]]</f>
        <v>24400</v>
      </c>
      <c r="P16" s="14">
        <f>Tabel6[[#This Row],[Anonymous (English) na]]/Tabel6[[#This Row],[Total]]</f>
        <v>0.29581967213114752</v>
      </c>
      <c r="Q16" s="3">
        <f>Tabel6[[#This Row],[Registered (English)]]/Tabel6[[#This Row],[Total]]</f>
        <v>0.70418032786885243</v>
      </c>
      <c r="S16">
        <v>335</v>
      </c>
      <c r="T16">
        <v>542</v>
      </c>
      <c r="U16">
        <f>Tabel8[[#This Row],[total.anonymous]]+Tabel8[[#This Row],[total.user]]</f>
        <v>877</v>
      </c>
      <c r="V16" s="14">
        <f>Tabel8[[#This Row],[total.anonymous]]/Tabel8[[#This Row],[Total]]</f>
        <v>0.38198403648802737</v>
      </c>
      <c r="W16" s="3">
        <f>Tabel8[[#This Row],[total.user]]/Tabel8[[#This Row],[Dutch]]</f>
        <v>1418.9074626865672</v>
      </c>
    </row>
    <row r="17" spans="1:23" x14ac:dyDescent="0.25">
      <c r="A17" s="7" t="s">
        <v>18</v>
      </c>
      <c r="B17" s="7">
        <f>DATE(LEFT(Tabel4[[#This Row],[month]],4),MID(Tabel4[[#This Row],[month]],6,2),MID(Tabel4[[#This Row],[month]],9,2))</f>
        <v>37347</v>
      </c>
      <c r="C17" s="2">
        <v>0</v>
      </c>
      <c r="D17" s="2">
        <v>6</v>
      </c>
      <c r="E17" s="2">
        <f>Tabel4[[#This Row],[Japan Total Anonymous]]+Tabel4[[#This Row],[total.user]]</f>
        <v>6</v>
      </c>
      <c r="F17" s="15">
        <f t="shared" si="0"/>
        <v>0</v>
      </c>
      <c r="G17" s="5">
        <f>Tabel4[[#This Row],[total.user]]/Tabel4[[#This Row],[total]]</f>
        <v>1</v>
      </c>
      <c r="H17">
        <v>7137</v>
      </c>
      <c r="I17">
        <v>18629</v>
      </c>
      <c r="J17" s="14">
        <f>Tabel5[[#This Row],[Anonymous (worldwide) nu]]/Tabel5[[#This Row],[total]]</f>
        <v>0.27699293642785067</v>
      </c>
      <c r="K17" s="3">
        <f>Tabel5[[#This Row],[Registered (worldwide) nu]]/Tabel5[[#This Row],[total]]</f>
        <v>0.72300706357214939</v>
      </c>
      <c r="L17">
        <f>Tabel5[[#This Row],[Anonymous (worldwide) nu]]+Tabel5[[#This Row],[Registered (worldwide) nu]]</f>
        <v>25766</v>
      </c>
      <c r="M17">
        <v>5722</v>
      </c>
      <c r="N17">
        <v>15115</v>
      </c>
      <c r="O17">
        <f>Tabel6[[#This Row],[Anonymous (English) na]]+Tabel6[[#This Row],[Registered (English)]]</f>
        <v>20837</v>
      </c>
      <c r="P17" s="14">
        <f>Tabel6[[#This Row],[Anonymous (English) na]]/Tabel6[[#This Row],[Total]]</f>
        <v>0.27460766905024714</v>
      </c>
      <c r="Q17" s="3">
        <f>Tabel6[[#This Row],[Registered (English)]]/Tabel6[[#This Row],[Total]]</f>
        <v>0.72539233094975286</v>
      </c>
      <c r="S17">
        <v>571</v>
      </c>
      <c r="T17">
        <v>218</v>
      </c>
      <c r="U17">
        <f>Tabel8[[#This Row],[total.anonymous]]+Tabel8[[#This Row],[total.user]]</f>
        <v>789</v>
      </c>
      <c r="V17" s="14">
        <f>Tabel8[[#This Row],[total.anonymous]]/Tabel8[[#This Row],[Total]]</f>
        <v>0.72370088719898606</v>
      </c>
      <c r="W17" s="3">
        <f>Tabel8[[#This Row],[total.user]]/Tabel8[[#This Row],[Dutch]]</f>
        <v>301.22942206654989</v>
      </c>
    </row>
    <row r="18" spans="1:23" x14ac:dyDescent="0.25">
      <c r="A18" s="6" t="s">
        <v>19</v>
      </c>
      <c r="B18" s="7">
        <f>DATE(LEFT(Tabel4[[#This Row],[month]],4),MID(Tabel4[[#This Row],[month]],6,2),MID(Tabel4[[#This Row],[month]],9,2))</f>
        <v>37377</v>
      </c>
      <c r="C18" s="1">
        <v>0</v>
      </c>
      <c r="D18" s="1">
        <v>2</v>
      </c>
      <c r="E18" s="1">
        <f>Tabel4[[#This Row],[Japan Total Anonymous]]+Tabel4[[#This Row],[total.user]]</f>
        <v>2</v>
      </c>
      <c r="F18" s="15">
        <f t="shared" si="0"/>
        <v>0</v>
      </c>
      <c r="G18" s="4">
        <f>Tabel4[[#This Row],[total.user]]/Tabel4[[#This Row],[total]]</f>
        <v>1</v>
      </c>
      <c r="H18">
        <v>8530</v>
      </c>
      <c r="I18">
        <v>17766</v>
      </c>
      <c r="J18" s="14">
        <f>Tabel5[[#This Row],[Anonymous (worldwide) nu]]/Tabel5[[#This Row],[total]]</f>
        <v>0.32438393672041377</v>
      </c>
      <c r="K18" s="3">
        <f>Tabel5[[#This Row],[Registered (worldwide) nu]]/Tabel5[[#This Row],[total]]</f>
        <v>0.67561606327958623</v>
      </c>
      <c r="L18">
        <f>Tabel5[[#This Row],[Anonymous (worldwide) nu]]+Tabel5[[#This Row],[Registered (worldwide) nu]]</f>
        <v>26296</v>
      </c>
      <c r="M18">
        <v>7014</v>
      </c>
      <c r="N18">
        <v>12558</v>
      </c>
      <c r="O18">
        <f>Tabel6[[#This Row],[Anonymous (English) na]]+Tabel6[[#This Row],[Registered (English)]]</f>
        <v>19572</v>
      </c>
      <c r="P18" s="14">
        <f>Tabel6[[#This Row],[Anonymous (English) na]]/Tabel6[[#This Row],[Total]]</f>
        <v>0.35836909871244638</v>
      </c>
      <c r="Q18" s="3">
        <f>Tabel6[[#This Row],[Registered (English)]]/Tabel6[[#This Row],[Total]]</f>
        <v>0.64163090128755362</v>
      </c>
      <c r="S18">
        <v>133</v>
      </c>
      <c r="T18">
        <v>134</v>
      </c>
      <c r="U18">
        <f>Tabel8[[#This Row],[total.anonymous]]+Tabel8[[#This Row],[total.user]]</f>
        <v>267</v>
      </c>
      <c r="V18" s="14">
        <f>Tabel8[[#This Row],[total.anonymous]]/Tabel8[[#This Row],[Total]]</f>
        <v>0.49812734082397003</v>
      </c>
      <c r="W18" s="3">
        <f>Tabel8[[#This Row],[total.user]]/Tabel8[[#This Row],[Dutch]]</f>
        <v>269.00751879699249</v>
      </c>
    </row>
    <row r="19" spans="1:23" x14ac:dyDescent="0.25">
      <c r="A19" s="7" t="s">
        <v>20</v>
      </c>
      <c r="B19" s="7">
        <f>DATE(LEFT(Tabel4[[#This Row],[month]],4),MID(Tabel4[[#This Row],[month]],6,2),MID(Tabel4[[#This Row],[month]],9,2))</f>
        <v>37408</v>
      </c>
      <c r="C19" s="2">
        <v>0</v>
      </c>
      <c r="D19" s="2">
        <v>6</v>
      </c>
      <c r="E19" s="2">
        <f>Tabel4[[#This Row],[Japan Total Anonymous]]+Tabel4[[#This Row],[total.user]]</f>
        <v>6</v>
      </c>
      <c r="F19" s="15">
        <f t="shared" si="0"/>
        <v>0</v>
      </c>
      <c r="G19" s="5">
        <f>Tabel4[[#This Row],[total.user]]/Tabel4[[#This Row],[total]]</f>
        <v>1</v>
      </c>
      <c r="H19">
        <v>9642</v>
      </c>
      <c r="I19">
        <v>24811</v>
      </c>
      <c r="J19" s="14">
        <f>Tabel5[[#This Row],[Anonymous (worldwide) nu]]/Tabel5[[#This Row],[total]]</f>
        <v>0.27985951876469395</v>
      </c>
      <c r="K19" s="3">
        <f>Tabel5[[#This Row],[Registered (worldwide) nu]]/Tabel5[[#This Row],[total]]</f>
        <v>0.72014048123530605</v>
      </c>
      <c r="L19">
        <f>Tabel5[[#This Row],[Anonymous (worldwide) nu]]+Tabel5[[#This Row],[Registered (worldwide) nu]]</f>
        <v>34453</v>
      </c>
      <c r="M19">
        <v>8244</v>
      </c>
      <c r="N19">
        <v>21425</v>
      </c>
      <c r="O19">
        <f>Tabel6[[#This Row],[Anonymous (English) na]]+Tabel6[[#This Row],[Registered (English)]]</f>
        <v>29669</v>
      </c>
      <c r="P19" s="14">
        <f>Tabel6[[#This Row],[Anonymous (English) na]]/Tabel6[[#This Row],[Total]]</f>
        <v>0.277865785837069</v>
      </c>
      <c r="Q19" s="3">
        <f>Tabel6[[#This Row],[Registered (English)]]/Tabel6[[#This Row],[Total]]</f>
        <v>0.722134214162931</v>
      </c>
      <c r="S19">
        <v>49</v>
      </c>
      <c r="T19">
        <v>115</v>
      </c>
      <c r="U19">
        <f>Tabel8[[#This Row],[total.anonymous]]+Tabel8[[#This Row],[total.user]]</f>
        <v>164</v>
      </c>
      <c r="V19" s="14">
        <f>Tabel8[[#This Row],[total.anonymous]]/Tabel8[[#This Row],[Total]]</f>
        <v>0.29878048780487804</v>
      </c>
      <c r="W19" s="3">
        <f>Tabel8[[#This Row],[total.user]]/Tabel8[[#This Row],[Dutch]]</f>
        <v>384.89795918367349</v>
      </c>
    </row>
    <row r="20" spans="1:23" x14ac:dyDescent="0.25">
      <c r="A20" s="6" t="s">
        <v>21</v>
      </c>
      <c r="B20" s="7">
        <f>DATE(LEFT(Tabel4[[#This Row],[month]],4),MID(Tabel4[[#This Row],[month]],6,2),MID(Tabel4[[#This Row],[month]],9,2))</f>
        <v>37438</v>
      </c>
      <c r="C20" s="1">
        <v>0</v>
      </c>
      <c r="D20" s="1">
        <v>4</v>
      </c>
      <c r="E20" s="1">
        <f>Tabel4[[#This Row],[Japan Total Anonymous]]+Tabel4[[#This Row],[total.user]]</f>
        <v>4</v>
      </c>
      <c r="F20" s="15">
        <f t="shared" si="0"/>
        <v>0</v>
      </c>
      <c r="G20" s="4">
        <f>Tabel4[[#This Row],[total.user]]/Tabel4[[#This Row],[total]]</f>
        <v>1</v>
      </c>
      <c r="H20">
        <v>10685</v>
      </c>
      <c r="I20">
        <v>32887</v>
      </c>
      <c r="J20" s="14">
        <f>Tabel5[[#This Row],[Anonymous (worldwide) nu]]/Tabel5[[#This Row],[total]]</f>
        <v>0.24522629211420177</v>
      </c>
      <c r="K20" s="3">
        <f>Tabel5[[#This Row],[Registered (worldwide) nu]]/Tabel5[[#This Row],[total]]</f>
        <v>0.75477370788579823</v>
      </c>
      <c r="L20">
        <f>Tabel5[[#This Row],[Anonymous (worldwide) nu]]+Tabel5[[#This Row],[Registered (worldwide) nu]]</f>
        <v>43572</v>
      </c>
      <c r="M20">
        <v>8847</v>
      </c>
      <c r="N20">
        <v>24894</v>
      </c>
      <c r="O20">
        <f>Tabel6[[#This Row],[Anonymous (English) na]]+Tabel6[[#This Row],[Registered (English)]]</f>
        <v>33741</v>
      </c>
      <c r="P20" s="14">
        <f>Tabel6[[#This Row],[Anonymous (English) na]]/Tabel6[[#This Row],[Total]]</f>
        <v>0.26220325420112028</v>
      </c>
      <c r="Q20" s="3">
        <f>Tabel6[[#This Row],[Registered (English)]]/Tabel6[[#This Row],[Total]]</f>
        <v>0.73779674579887966</v>
      </c>
      <c r="S20">
        <v>117</v>
      </c>
      <c r="T20">
        <v>283</v>
      </c>
      <c r="U20">
        <f>Tabel8[[#This Row],[total.anonymous]]+Tabel8[[#This Row],[total.user]]</f>
        <v>400</v>
      </c>
      <c r="V20" s="14">
        <f>Tabel8[[#This Row],[total.anonymous]]/Tabel8[[#This Row],[Total]]</f>
        <v>0.29249999999999998</v>
      </c>
      <c r="W20" s="3">
        <f>Tabel8[[#This Row],[total.user]]/Tabel8[[#This Row],[Dutch]]</f>
        <v>967.52136752136755</v>
      </c>
    </row>
    <row r="21" spans="1:23" x14ac:dyDescent="0.25">
      <c r="A21" s="7" t="s">
        <v>22</v>
      </c>
      <c r="B21" s="7">
        <f>DATE(LEFT(Tabel4[[#This Row],[month]],4),MID(Tabel4[[#This Row],[month]],6,2),MID(Tabel4[[#This Row],[month]],9,2))</f>
        <v>37469</v>
      </c>
      <c r="C21" s="2">
        <v>1</v>
      </c>
      <c r="D21" s="2">
        <v>9</v>
      </c>
      <c r="E21" s="2">
        <f>Tabel4[[#This Row],[Japan Total Anonymous]]+Tabel4[[#This Row],[total.user]]</f>
        <v>10</v>
      </c>
      <c r="F21" s="15">
        <f t="shared" si="0"/>
        <v>0.1</v>
      </c>
      <c r="G21" s="5">
        <f>Tabel4[[#This Row],[total.user]]/Tabel4[[#This Row],[total]]</f>
        <v>0.9</v>
      </c>
      <c r="H21">
        <v>23081</v>
      </c>
      <c r="I21">
        <v>56350</v>
      </c>
      <c r="J21" s="14">
        <f>Tabel5[[#This Row],[Anonymous (worldwide) nu]]/Tabel5[[#This Row],[total]]</f>
        <v>0.29057924487920334</v>
      </c>
      <c r="K21" s="3">
        <f>Tabel5[[#This Row],[Registered (worldwide) nu]]/Tabel5[[#This Row],[total]]</f>
        <v>0.70942075512079672</v>
      </c>
      <c r="L21">
        <f>Tabel5[[#This Row],[Anonymous (worldwide) nu]]+Tabel5[[#This Row],[Registered (worldwide) nu]]</f>
        <v>79431</v>
      </c>
      <c r="M21">
        <v>14457</v>
      </c>
      <c r="N21">
        <v>46101</v>
      </c>
      <c r="O21">
        <f>Tabel6[[#This Row],[Anonymous (English) na]]+Tabel6[[#This Row],[Registered (English)]]</f>
        <v>60558</v>
      </c>
      <c r="P21" s="14">
        <f>Tabel6[[#This Row],[Anonymous (English) na]]/Tabel6[[#This Row],[Total]]</f>
        <v>0.23872981274150401</v>
      </c>
      <c r="Q21" s="3">
        <f>Tabel6[[#This Row],[Registered (English)]]/Tabel6[[#This Row],[Total]]</f>
        <v>0.76127018725849593</v>
      </c>
      <c r="S21">
        <v>947</v>
      </c>
      <c r="T21">
        <v>268</v>
      </c>
      <c r="U21">
        <f>Tabel8[[#This Row],[total.anonymous]]+Tabel8[[#This Row],[total.user]]</f>
        <v>1215</v>
      </c>
      <c r="V21" s="14">
        <f>Tabel8[[#This Row],[total.anonymous]]/Tabel8[[#This Row],[Total]]</f>
        <v>0.77942386831275723</v>
      </c>
      <c r="W21" s="3">
        <f>Tabel8[[#This Row],[total.user]]/Tabel8[[#This Row],[Dutch]]</f>
        <v>343.84371700105595</v>
      </c>
    </row>
    <row r="22" spans="1:23" x14ac:dyDescent="0.25">
      <c r="A22" s="6" t="s">
        <v>23</v>
      </c>
      <c r="B22" s="7">
        <f>DATE(LEFT(Tabel4[[#This Row],[month]],4),MID(Tabel4[[#This Row],[month]],6,2),MID(Tabel4[[#This Row],[month]],9,2))</f>
        <v>37500</v>
      </c>
      <c r="C22" s="1">
        <v>28</v>
      </c>
      <c r="D22" s="1">
        <v>34</v>
      </c>
      <c r="E22" s="1">
        <f>Tabel4[[#This Row],[Japan Total Anonymous]]+Tabel4[[#This Row],[total.user]]</f>
        <v>62</v>
      </c>
      <c r="F22" s="15">
        <f>C22/E22</f>
        <v>0.45161290322580644</v>
      </c>
      <c r="G22" s="4">
        <f>Tabel4[[#This Row],[total.user]]/Tabel4[[#This Row],[total]]</f>
        <v>0.54838709677419351</v>
      </c>
      <c r="H22">
        <v>20372</v>
      </c>
      <c r="I22">
        <v>83619</v>
      </c>
      <c r="J22" s="14">
        <f>Tabel5[[#This Row],[Anonymous (worldwide) nu]]/Tabel5[[#This Row],[total]]</f>
        <v>0.19590156840495812</v>
      </c>
      <c r="K22" s="3">
        <f>Tabel5[[#This Row],[Registered (worldwide) nu]]/Tabel5[[#This Row],[total]]</f>
        <v>0.80409843159504191</v>
      </c>
      <c r="L22">
        <f>Tabel5[[#This Row],[Anonymous (worldwide) nu]]+Tabel5[[#This Row],[Registered (worldwide) nu]]</f>
        <v>103991</v>
      </c>
      <c r="M22">
        <v>16038</v>
      </c>
      <c r="N22">
        <v>68160</v>
      </c>
      <c r="O22">
        <f>Tabel6[[#This Row],[Anonymous (English) na]]+Tabel6[[#This Row],[Registered (English)]]</f>
        <v>84198</v>
      </c>
      <c r="P22" s="14">
        <f>Tabel6[[#This Row],[Anonymous (English) na]]/Tabel6[[#This Row],[Total]]</f>
        <v>0.19047958383809591</v>
      </c>
      <c r="Q22" s="3">
        <f>Tabel6[[#This Row],[Registered (English)]]/Tabel6[[#This Row],[Total]]</f>
        <v>0.80952041616190407</v>
      </c>
      <c r="S22">
        <v>845</v>
      </c>
      <c r="T22">
        <v>392</v>
      </c>
      <c r="U22">
        <f>Tabel8[[#This Row],[total.anonymous]]+Tabel8[[#This Row],[total.user]]</f>
        <v>1237</v>
      </c>
      <c r="V22" s="14">
        <f>Tabel8[[#This Row],[total.anonymous]]/Tabel8[[#This Row],[Total]]</f>
        <v>0.68310428455941796</v>
      </c>
      <c r="W22" s="3">
        <f>Tabel8[[#This Row],[total.user]]/Tabel8[[#This Row],[Dutch]]</f>
        <v>573.85088757396443</v>
      </c>
    </row>
    <row r="23" spans="1:23" x14ac:dyDescent="0.25">
      <c r="A23" s="7" t="s">
        <v>24</v>
      </c>
      <c r="B23" s="7">
        <f>DATE(LEFT(Tabel4[[#This Row],[month]],4),MID(Tabel4[[#This Row],[month]],6,2),MID(Tabel4[[#This Row],[month]],9,2))</f>
        <v>37530</v>
      </c>
      <c r="C23" s="2">
        <v>22</v>
      </c>
      <c r="D23" s="2">
        <v>25</v>
      </c>
      <c r="E23" s="2">
        <f>Tabel4[[#This Row],[Japan Total Anonymous]]+Tabel4[[#This Row],[total.user]]</f>
        <v>47</v>
      </c>
      <c r="F23" s="15">
        <f t="shared" si="0"/>
        <v>0.46808510638297873</v>
      </c>
      <c r="G23" s="5">
        <f>Tabel4[[#This Row],[total.user]]/Tabel4[[#This Row],[total]]</f>
        <v>0.53191489361702127</v>
      </c>
      <c r="H23">
        <v>31970</v>
      </c>
      <c r="I23">
        <v>108856</v>
      </c>
      <c r="J23" s="14">
        <f>Tabel5[[#This Row],[Anonymous (worldwide) nu]]/Tabel5[[#This Row],[total]]</f>
        <v>0.22701773820175253</v>
      </c>
      <c r="K23" s="3">
        <f>Tabel5[[#This Row],[Registered (worldwide) nu]]/Tabel5[[#This Row],[total]]</f>
        <v>0.77298226179824747</v>
      </c>
      <c r="L23">
        <f>Tabel5[[#This Row],[Anonymous (worldwide) nu]]+Tabel5[[#This Row],[Registered (worldwide) nu]]</f>
        <v>140826</v>
      </c>
      <c r="M23">
        <v>17616</v>
      </c>
      <c r="N23">
        <v>91994</v>
      </c>
      <c r="O23">
        <f>Tabel6[[#This Row],[Anonymous (English) na]]+Tabel6[[#This Row],[Registered (English)]]</f>
        <v>109610</v>
      </c>
      <c r="P23" s="14">
        <f>Tabel6[[#This Row],[Anonymous (English) na]]/Tabel6[[#This Row],[Total]]</f>
        <v>0.16071526320591187</v>
      </c>
      <c r="Q23" s="3">
        <f>Tabel6[[#This Row],[Registered (English)]]/Tabel6[[#This Row],[Total]]</f>
        <v>0.8392847367940881</v>
      </c>
      <c r="S23">
        <v>3841</v>
      </c>
      <c r="T23">
        <v>3102</v>
      </c>
      <c r="U23">
        <f>Tabel8[[#This Row],[total.anonymous]]+Tabel8[[#This Row],[total.user]]</f>
        <v>6943</v>
      </c>
      <c r="V23" s="14">
        <f>Tabel8[[#This Row],[total.anonymous]]/Tabel8[[#This Row],[Total]]</f>
        <v>0.55321906956646982</v>
      </c>
      <c r="W23" s="3">
        <f>Tabel8[[#This Row],[total.user]]/Tabel8[[#This Row],[Dutch]]</f>
        <v>5607.1819838583706</v>
      </c>
    </row>
    <row r="24" spans="1:23" x14ac:dyDescent="0.25">
      <c r="A24" s="6" t="s">
        <v>25</v>
      </c>
      <c r="B24" s="7">
        <f>DATE(LEFT(Tabel4[[#This Row],[month]],4),MID(Tabel4[[#This Row],[month]],6,2),MID(Tabel4[[#This Row],[month]],9,2))</f>
        <v>37561</v>
      </c>
      <c r="C24" s="1">
        <v>35</v>
      </c>
      <c r="D24" s="1">
        <v>85</v>
      </c>
      <c r="E24" s="1">
        <f>Tabel4[[#This Row],[Japan Total Anonymous]]+Tabel4[[#This Row],[total.user]]</f>
        <v>120</v>
      </c>
      <c r="F24" s="15">
        <f t="shared" si="0"/>
        <v>0.29166666666666669</v>
      </c>
      <c r="G24" s="4">
        <f>Tabel4[[#This Row],[total.user]]/Tabel4[[#This Row],[total]]</f>
        <v>0.70833333333333337</v>
      </c>
      <c r="H24">
        <v>38747</v>
      </c>
      <c r="I24">
        <v>70748</v>
      </c>
      <c r="J24" s="14">
        <f>Tabel5[[#This Row],[Anonymous (worldwide) nu]]/Tabel5[[#This Row],[total]]</f>
        <v>0.35387003972784148</v>
      </c>
      <c r="K24" s="3">
        <f>Tabel5[[#This Row],[Registered (worldwide) nu]]/Tabel5[[#This Row],[total]]</f>
        <v>0.64612996027215852</v>
      </c>
      <c r="L24">
        <f>Tabel5[[#This Row],[Anonymous (worldwide) nu]]+Tabel5[[#This Row],[Registered (worldwide) nu]]</f>
        <v>109495</v>
      </c>
      <c r="M24">
        <v>16267</v>
      </c>
      <c r="N24">
        <v>46691</v>
      </c>
      <c r="O24">
        <f>Tabel6[[#This Row],[Anonymous (English) na]]+Tabel6[[#This Row],[Registered (English)]]</f>
        <v>62958</v>
      </c>
      <c r="P24" s="14">
        <f>Tabel6[[#This Row],[Anonymous (English) na]]/Tabel6[[#This Row],[Total]]</f>
        <v>0.25837860160742082</v>
      </c>
      <c r="Q24" s="3">
        <f>Tabel6[[#This Row],[Registered (English)]]/Tabel6[[#This Row],[Total]]</f>
        <v>0.74162139839257923</v>
      </c>
      <c r="S24">
        <v>1568</v>
      </c>
      <c r="T24">
        <v>3540</v>
      </c>
      <c r="U24">
        <f>Tabel8[[#This Row],[total.anonymous]]+Tabel8[[#This Row],[total.user]]</f>
        <v>5108</v>
      </c>
      <c r="V24" s="14">
        <f>Tabel8[[#This Row],[total.anonymous]]/Tabel8[[#This Row],[Total]]</f>
        <v>0.30696945967110417</v>
      </c>
      <c r="W24" s="3">
        <f>Tabel8[[#This Row],[total.user]]/Tabel8[[#This Row],[Dutch]]</f>
        <v>11532.091836734693</v>
      </c>
    </row>
    <row r="25" spans="1:23" x14ac:dyDescent="0.25">
      <c r="A25" s="7" t="s">
        <v>26</v>
      </c>
      <c r="B25" s="7">
        <f>DATE(LEFT(Tabel4[[#This Row],[month]],4),MID(Tabel4[[#This Row],[month]],6,2),MID(Tabel4[[#This Row],[month]],9,2))</f>
        <v>37591</v>
      </c>
      <c r="C25" s="2">
        <v>9</v>
      </c>
      <c r="D25" s="2">
        <v>55</v>
      </c>
      <c r="E25" s="2">
        <f>Tabel4[[#This Row],[Japan Total Anonymous]]+Tabel4[[#This Row],[total.user]]</f>
        <v>64</v>
      </c>
      <c r="F25" s="15">
        <f t="shared" si="0"/>
        <v>0.140625</v>
      </c>
      <c r="G25" s="5">
        <f>Tabel4[[#This Row],[total.user]]/Tabel4[[#This Row],[total]]</f>
        <v>0.859375</v>
      </c>
      <c r="H25">
        <v>28934</v>
      </c>
      <c r="I25">
        <v>78367</v>
      </c>
      <c r="J25" s="14">
        <f>Tabel5[[#This Row],[Anonymous (worldwide) nu]]/Tabel5[[#This Row],[total]]</f>
        <v>0.26965265934147864</v>
      </c>
      <c r="K25" s="3">
        <f>Tabel5[[#This Row],[Registered (worldwide) nu]]/Tabel5[[#This Row],[total]]</f>
        <v>0.73034734065852136</v>
      </c>
      <c r="L25">
        <f>Tabel5[[#This Row],[Anonymous (worldwide) nu]]+Tabel5[[#This Row],[Registered (worldwide) nu]]</f>
        <v>107301</v>
      </c>
      <c r="M25">
        <v>17685</v>
      </c>
      <c r="N25">
        <v>49482</v>
      </c>
      <c r="O25">
        <f>Tabel6[[#This Row],[Anonymous (English) na]]+Tabel6[[#This Row],[Registered (English)]]</f>
        <v>67167</v>
      </c>
      <c r="P25" s="14">
        <f>Tabel6[[#This Row],[Anonymous (English) na]]/Tabel6[[#This Row],[Total]]</f>
        <v>0.26329894144445931</v>
      </c>
      <c r="Q25" s="3">
        <f>Tabel6[[#This Row],[Registered (English)]]/Tabel6[[#This Row],[Total]]</f>
        <v>0.73670105855554069</v>
      </c>
      <c r="S25">
        <v>1563</v>
      </c>
      <c r="T25">
        <v>3384</v>
      </c>
      <c r="U25">
        <f>Tabel8[[#This Row],[total.anonymous]]+Tabel8[[#This Row],[total.user]]</f>
        <v>4947</v>
      </c>
      <c r="V25" s="14">
        <f>Tabel8[[#This Row],[total.anonymous]]/Tabel8[[#This Row],[Total]]</f>
        <v>0.31594906003638568</v>
      </c>
      <c r="W25" s="3">
        <f>Tabel8[[#This Row],[total.user]]/Tabel8[[#This Row],[Dutch]]</f>
        <v>10710.587332053743</v>
      </c>
    </row>
    <row r="26" spans="1:23" x14ac:dyDescent="0.25">
      <c r="A26" s="6" t="s">
        <v>27</v>
      </c>
      <c r="B26" s="7">
        <f>DATE(LEFT(Tabel4[[#This Row],[month]],4),MID(Tabel4[[#This Row],[month]],6,2),MID(Tabel4[[#This Row],[month]],9,2))</f>
        <v>37622</v>
      </c>
      <c r="C26" s="1">
        <v>60</v>
      </c>
      <c r="D26" s="1">
        <v>79</v>
      </c>
      <c r="E26" s="1">
        <f>Tabel4[[#This Row],[Japan Total Anonymous]]+Tabel4[[#This Row],[total.user]]</f>
        <v>139</v>
      </c>
      <c r="F26" s="15">
        <f t="shared" si="0"/>
        <v>0.43165467625899279</v>
      </c>
      <c r="G26" s="4">
        <f>Tabel4[[#This Row],[total.user]]/Tabel4[[#This Row],[total]]</f>
        <v>0.56834532374100721</v>
      </c>
      <c r="H26">
        <v>32982</v>
      </c>
      <c r="I26">
        <v>106078</v>
      </c>
      <c r="J26" s="14">
        <f>Tabel5[[#This Row],[Anonymous (worldwide) nu]]/Tabel5[[#This Row],[total]]</f>
        <v>0.23717819646195887</v>
      </c>
      <c r="K26" s="3">
        <f>Tabel5[[#This Row],[Registered (worldwide) nu]]/Tabel5[[#This Row],[total]]</f>
        <v>0.76282180353804119</v>
      </c>
      <c r="L26">
        <f>Tabel5[[#This Row],[Anonymous (worldwide) nu]]+Tabel5[[#This Row],[Registered (worldwide) nu]]</f>
        <v>139060</v>
      </c>
      <c r="M26">
        <v>21118</v>
      </c>
      <c r="N26">
        <v>70710</v>
      </c>
      <c r="O26">
        <f>Tabel6[[#This Row],[Anonymous (English) na]]+Tabel6[[#This Row],[Registered (English)]]</f>
        <v>91828</v>
      </c>
      <c r="P26" s="14">
        <f>Tabel6[[#This Row],[Anonymous (English) na]]/Tabel6[[#This Row],[Total]]</f>
        <v>0.22997342858387421</v>
      </c>
      <c r="Q26" s="3">
        <f>Tabel6[[#This Row],[Registered (English)]]/Tabel6[[#This Row],[Total]]</f>
        <v>0.77002657141612585</v>
      </c>
      <c r="S26">
        <v>1045</v>
      </c>
      <c r="T26">
        <v>5070</v>
      </c>
      <c r="U26">
        <f>Tabel8[[#This Row],[total.anonymous]]+Tabel8[[#This Row],[total.user]]</f>
        <v>6115</v>
      </c>
      <c r="V26" s="14">
        <f>Tabel8[[#This Row],[total.anonymous]]/Tabel8[[#This Row],[Total]]</f>
        <v>0.17089125102207686</v>
      </c>
      <c r="W26" s="3">
        <f>Tabel8[[#This Row],[total.user]]/Tabel8[[#This Row],[Dutch]]</f>
        <v>29667.990430622009</v>
      </c>
    </row>
    <row r="27" spans="1:23" x14ac:dyDescent="0.25">
      <c r="A27" s="7" t="s">
        <v>28</v>
      </c>
      <c r="B27" s="7">
        <f>DATE(LEFT(Tabel4[[#This Row],[month]],4),MID(Tabel4[[#This Row],[month]],6,2),MID(Tabel4[[#This Row],[month]],9,2))</f>
        <v>37653</v>
      </c>
      <c r="C27" s="2">
        <v>3827</v>
      </c>
      <c r="D27" s="2">
        <v>5978</v>
      </c>
      <c r="E27" s="2">
        <f>Tabel4[[#This Row],[Japan Total Anonymous]]+Tabel4[[#This Row],[total.user]]</f>
        <v>9805</v>
      </c>
      <c r="F27" s="15">
        <f t="shared" si="0"/>
        <v>0.39031106578276392</v>
      </c>
      <c r="G27" s="5">
        <f>Tabel4[[#This Row],[total.user]]/Tabel4[[#This Row],[total]]</f>
        <v>0.60968893421723613</v>
      </c>
      <c r="H27">
        <v>31734</v>
      </c>
      <c r="I27">
        <v>114075</v>
      </c>
      <c r="J27" s="14">
        <f>Tabel5[[#This Row],[Anonymous (worldwide) nu]]/Tabel5[[#This Row],[total]]</f>
        <v>0.2176408863650392</v>
      </c>
      <c r="K27" s="3">
        <f>Tabel5[[#This Row],[Registered (worldwide) nu]]/Tabel5[[#This Row],[total]]</f>
        <v>0.7823591136349608</v>
      </c>
      <c r="L27">
        <f>Tabel5[[#This Row],[Anonymous (worldwide) nu]]+Tabel5[[#This Row],[Registered (worldwide) nu]]</f>
        <v>145809</v>
      </c>
      <c r="M27">
        <v>14985</v>
      </c>
      <c r="N27">
        <v>65430</v>
      </c>
      <c r="O27">
        <f>Tabel6[[#This Row],[Anonymous (English) na]]+Tabel6[[#This Row],[Registered (English)]]</f>
        <v>80415</v>
      </c>
      <c r="P27" s="14">
        <f>Tabel6[[#This Row],[Anonymous (English) na]]/Tabel6[[#This Row],[Total]]</f>
        <v>0.18634583100167879</v>
      </c>
      <c r="Q27" s="3">
        <f>Tabel6[[#This Row],[Registered (English)]]/Tabel6[[#This Row],[Total]]</f>
        <v>0.81365416899832121</v>
      </c>
      <c r="S27">
        <v>822</v>
      </c>
      <c r="T27">
        <v>4884</v>
      </c>
      <c r="U27">
        <f>Tabel8[[#This Row],[total.anonymous]]+Tabel8[[#This Row],[total.user]]</f>
        <v>5706</v>
      </c>
      <c r="V27" s="14">
        <f>Tabel8[[#This Row],[total.anonymous]]/Tabel8[[#This Row],[Total]]</f>
        <v>0.14405888538380651</v>
      </c>
      <c r="W27" s="3">
        <f>Tabel8[[#This Row],[total.user]]/Tabel8[[#This Row],[Dutch]]</f>
        <v>33902.802919708032</v>
      </c>
    </row>
    <row r="28" spans="1:23" x14ac:dyDescent="0.25">
      <c r="A28" s="6" t="s">
        <v>29</v>
      </c>
      <c r="B28" s="7">
        <f>DATE(LEFT(Tabel4[[#This Row],[month]],4),MID(Tabel4[[#This Row],[month]],6,2),MID(Tabel4[[#This Row],[month]],9,2))</f>
        <v>37681</v>
      </c>
      <c r="C28" s="1">
        <v>1559</v>
      </c>
      <c r="D28" s="1">
        <v>8102</v>
      </c>
      <c r="E28" s="1">
        <f>Tabel4[[#This Row],[Japan Total Anonymous]]+Tabel4[[#This Row],[total.user]]</f>
        <v>9661</v>
      </c>
      <c r="F28" s="15">
        <f t="shared" si="0"/>
        <v>0.16137045854466411</v>
      </c>
      <c r="G28" s="4">
        <f>Tabel4[[#This Row],[total.user]]/Tabel4[[#This Row],[total]]</f>
        <v>0.83862954145533586</v>
      </c>
      <c r="H28">
        <v>33603</v>
      </c>
      <c r="I28">
        <v>115542</v>
      </c>
      <c r="J28" s="14">
        <f>Tabel5[[#This Row],[Anonymous (worldwide) nu]]/Tabel5[[#This Row],[total]]</f>
        <v>0.22530423413456704</v>
      </c>
      <c r="K28" s="3">
        <f>Tabel5[[#This Row],[Registered (worldwide) nu]]/Tabel5[[#This Row],[total]]</f>
        <v>0.77469576586543298</v>
      </c>
      <c r="L28">
        <f>Tabel5[[#This Row],[Anonymous (worldwide) nu]]+Tabel5[[#This Row],[Registered (worldwide) nu]]</f>
        <v>149145</v>
      </c>
      <c r="M28">
        <v>18048</v>
      </c>
      <c r="N28">
        <v>69263</v>
      </c>
      <c r="O28">
        <f>Tabel6[[#This Row],[Anonymous (English) na]]+Tabel6[[#This Row],[Registered (English)]]</f>
        <v>87311</v>
      </c>
      <c r="P28" s="14">
        <f>Tabel6[[#This Row],[Anonymous (English) na]]/Tabel6[[#This Row],[Total]]</f>
        <v>0.20670934933742599</v>
      </c>
      <c r="Q28" s="3">
        <f>Tabel6[[#This Row],[Registered (English)]]/Tabel6[[#This Row],[Total]]</f>
        <v>0.79329065066257398</v>
      </c>
      <c r="S28">
        <v>701</v>
      </c>
      <c r="T28">
        <v>3524</v>
      </c>
      <c r="U28">
        <f>Tabel8[[#This Row],[total.anonymous]]+Tabel8[[#This Row],[total.user]]</f>
        <v>4225</v>
      </c>
      <c r="V28" s="14">
        <f>Tabel8[[#This Row],[total.anonymous]]/Tabel8[[#This Row],[Total]]</f>
        <v>0.16591715976331362</v>
      </c>
      <c r="W28" s="3">
        <f>Tabel8[[#This Row],[total.user]]/Tabel8[[#This Row],[Dutch]]</f>
        <v>21239.514978601997</v>
      </c>
    </row>
    <row r="29" spans="1:23" x14ac:dyDescent="0.25">
      <c r="A29" s="7" t="s">
        <v>30</v>
      </c>
      <c r="B29" s="7">
        <f>DATE(LEFT(Tabel4[[#This Row],[month]],4),MID(Tabel4[[#This Row],[month]],6,2),MID(Tabel4[[#This Row],[month]],9,2))</f>
        <v>37712</v>
      </c>
      <c r="C29" s="2">
        <v>1323</v>
      </c>
      <c r="D29" s="2">
        <v>5609</v>
      </c>
      <c r="E29" s="2">
        <f>Tabel4[[#This Row],[Japan Total Anonymous]]+Tabel4[[#This Row],[total.user]]</f>
        <v>6932</v>
      </c>
      <c r="F29" s="15">
        <f t="shared" si="0"/>
        <v>0.19085401038661282</v>
      </c>
      <c r="G29" s="5">
        <f>Tabel4[[#This Row],[total.user]]/Tabel4[[#This Row],[total]]</f>
        <v>0.80914598961338724</v>
      </c>
      <c r="H29">
        <v>33615</v>
      </c>
      <c r="I29">
        <v>113301</v>
      </c>
      <c r="J29" s="14">
        <f>Tabel5[[#This Row],[Anonymous (worldwide) nu]]/Tabel5[[#This Row],[total]]</f>
        <v>0.22880421465327125</v>
      </c>
      <c r="K29" s="3">
        <f>Tabel5[[#This Row],[Registered (worldwide) nu]]/Tabel5[[#This Row],[total]]</f>
        <v>0.77119578534672872</v>
      </c>
      <c r="L29">
        <f>Tabel5[[#This Row],[Anonymous (worldwide) nu]]+Tabel5[[#This Row],[Registered (worldwide) nu]]</f>
        <v>146916</v>
      </c>
      <c r="M29">
        <v>18932</v>
      </c>
      <c r="N29">
        <v>71379</v>
      </c>
      <c r="O29">
        <f>Tabel6[[#This Row],[Anonymous (English) na]]+Tabel6[[#This Row],[Registered (English)]]</f>
        <v>90311</v>
      </c>
      <c r="P29" s="14">
        <f>Tabel6[[#This Row],[Anonymous (English) na]]/Tabel6[[#This Row],[Total]]</f>
        <v>0.2096311634241676</v>
      </c>
      <c r="Q29" s="3">
        <f>Tabel6[[#This Row],[Registered (English)]]/Tabel6[[#This Row],[Total]]</f>
        <v>0.79036883657583246</v>
      </c>
      <c r="S29">
        <v>922</v>
      </c>
      <c r="T29">
        <v>3570</v>
      </c>
      <c r="U29">
        <f>Tabel8[[#This Row],[total.anonymous]]+Tabel8[[#This Row],[total.user]]</f>
        <v>4492</v>
      </c>
      <c r="V29" s="14">
        <f>Tabel8[[#This Row],[total.anonymous]]/Tabel8[[#This Row],[Total]]</f>
        <v>0.20525378450578807</v>
      </c>
      <c r="W29" s="3">
        <f>Tabel8[[#This Row],[total.user]]/Tabel8[[#This Row],[Dutch]]</f>
        <v>17393.101952277655</v>
      </c>
    </row>
    <row r="30" spans="1:23" x14ac:dyDescent="0.25">
      <c r="A30" s="6" t="s">
        <v>31</v>
      </c>
      <c r="B30" s="7">
        <f>DATE(LEFT(Tabel4[[#This Row],[month]],4),MID(Tabel4[[#This Row],[month]],6,2),MID(Tabel4[[#This Row],[month]],9,2))</f>
        <v>37742</v>
      </c>
      <c r="C30" s="1">
        <v>1336</v>
      </c>
      <c r="D30" s="1">
        <v>7550</v>
      </c>
      <c r="E30" s="1">
        <f>Tabel4[[#This Row],[Japan Total Anonymous]]+Tabel4[[#This Row],[total.user]]</f>
        <v>8886</v>
      </c>
      <c r="F30" s="15">
        <f t="shared" si="0"/>
        <v>0.15034886338059869</v>
      </c>
      <c r="G30" s="4">
        <f>Tabel4[[#This Row],[total.user]]/Tabel4[[#This Row],[total]]</f>
        <v>0.84965113661940128</v>
      </c>
      <c r="H30">
        <v>39636</v>
      </c>
      <c r="I30">
        <v>163699</v>
      </c>
      <c r="J30" s="14">
        <f>Tabel5[[#This Row],[Anonymous (worldwide) nu]]/Tabel5[[#This Row],[total]]</f>
        <v>0.19492954975778887</v>
      </c>
      <c r="K30" s="3">
        <f>Tabel5[[#This Row],[Registered (worldwide) nu]]/Tabel5[[#This Row],[total]]</f>
        <v>0.80507045024221113</v>
      </c>
      <c r="L30">
        <f>Tabel5[[#This Row],[Anonymous (worldwide) nu]]+Tabel5[[#This Row],[Registered (worldwide) nu]]</f>
        <v>203335</v>
      </c>
      <c r="M30">
        <v>19178</v>
      </c>
      <c r="N30">
        <v>93583</v>
      </c>
      <c r="O30">
        <f>Tabel6[[#This Row],[Anonymous (English) na]]+Tabel6[[#This Row],[Registered (English)]]</f>
        <v>112761</v>
      </c>
      <c r="P30" s="14">
        <f>Tabel6[[#This Row],[Anonymous (English) na]]/Tabel6[[#This Row],[Total]]</f>
        <v>0.17007653355326752</v>
      </c>
      <c r="Q30" s="3">
        <f>Tabel6[[#This Row],[Registered (English)]]/Tabel6[[#This Row],[Total]]</f>
        <v>0.82992346644673243</v>
      </c>
      <c r="S30">
        <v>1217</v>
      </c>
      <c r="T30">
        <v>7590</v>
      </c>
      <c r="U30">
        <f>Tabel8[[#This Row],[total.anonymous]]+Tabel8[[#This Row],[total.user]]</f>
        <v>8807</v>
      </c>
      <c r="V30" s="14">
        <f>Tabel8[[#This Row],[total.anonymous]]/Tabel8[[#This Row],[Total]]</f>
        <v>0.13818553423413193</v>
      </c>
      <c r="W30" s="3">
        <f>Tabel8[[#This Row],[total.user]]/Tabel8[[#This Row],[Dutch]]</f>
        <v>54926.154478225144</v>
      </c>
    </row>
    <row r="31" spans="1:23" x14ac:dyDescent="0.25">
      <c r="A31" s="7" t="s">
        <v>32</v>
      </c>
      <c r="B31" s="7">
        <f>DATE(LEFT(Tabel4[[#This Row],[month]],4),MID(Tabel4[[#This Row],[month]],6,2),MID(Tabel4[[#This Row],[month]],9,2))</f>
        <v>37773</v>
      </c>
      <c r="C31" s="2">
        <v>1169</v>
      </c>
      <c r="D31" s="2">
        <v>4000</v>
      </c>
      <c r="E31" s="2">
        <f>Tabel4[[#This Row],[Japan Total Anonymous]]+Tabel4[[#This Row],[total.user]]</f>
        <v>5169</v>
      </c>
      <c r="F31" s="15">
        <f t="shared" si="0"/>
        <v>0.2261559295801896</v>
      </c>
      <c r="G31" s="5">
        <f>Tabel4[[#This Row],[total.user]]/Tabel4[[#This Row],[total]]</f>
        <v>0.7738440704198104</v>
      </c>
      <c r="H31">
        <v>41890</v>
      </c>
      <c r="I31">
        <v>168127</v>
      </c>
      <c r="J31" s="14">
        <f>Tabel5[[#This Row],[Anonymous (worldwide) nu]]/Tabel5[[#This Row],[total]]</f>
        <v>0.19946004371074721</v>
      </c>
      <c r="K31" s="3">
        <f>Tabel5[[#This Row],[Registered (worldwide) nu]]/Tabel5[[#This Row],[total]]</f>
        <v>0.80053995628925279</v>
      </c>
      <c r="L31">
        <f>Tabel5[[#This Row],[Anonymous (worldwide) nu]]+Tabel5[[#This Row],[Registered (worldwide) nu]]</f>
        <v>210017</v>
      </c>
      <c r="M31">
        <v>20157</v>
      </c>
      <c r="N31">
        <v>91573</v>
      </c>
      <c r="O31">
        <f>Tabel6[[#This Row],[Anonymous (English) na]]+Tabel6[[#This Row],[Registered (English)]]</f>
        <v>111730</v>
      </c>
      <c r="P31" s="14">
        <f>Tabel6[[#This Row],[Anonymous (English) na]]/Tabel6[[#This Row],[Total]]</f>
        <v>0.18040812673409112</v>
      </c>
      <c r="Q31" s="3">
        <f>Tabel6[[#This Row],[Registered (English)]]/Tabel6[[#This Row],[Total]]</f>
        <v>0.81959187326590888</v>
      </c>
      <c r="S31">
        <v>3450</v>
      </c>
      <c r="T31">
        <v>9127</v>
      </c>
      <c r="U31">
        <f>Tabel8[[#This Row],[total.anonymous]]+Tabel8[[#This Row],[total.user]]</f>
        <v>12577</v>
      </c>
      <c r="V31" s="14">
        <f>Tabel8[[#This Row],[total.anonymous]]/Tabel8[[#This Row],[Total]]</f>
        <v>0.27431024886697941</v>
      </c>
      <c r="W31" s="3">
        <f>Tabel8[[#This Row],[total.user]]/Tabel8[[#This Row],[Dutch]]</f>
        <v>33272.54463768116</v>
      </c>
    </row>
    <row r="32" spans="1:23" x14ac:dyDescent="0.25">
      <c r="A32" s="6" t="s">
        <v>33</v>
      </c>
      <c r="B32" s="7">
        <f>DATE(LEFT(Tabel4[[#This Row],[month]],4),MID(Tabel4[[#This Row],[month]],6,2),MID(Tabel4[[#This Row],[month]],9,2))</f>
        <v>37803</v>
      </c>
      <c r="C32" s="1">
        <v>1451</v>
      </c>
      <c r="D32" s="1">
        <v>5013</v>
      </c>
      <c r="E32" s="1">
        <f>Tabel4[[#This Row],[Japan Total Anonymous]]+Tabel4[[#This Row],[total.user]]</f>
        <v>6464</v>
      </c>
      <c r="F32" s="15">
        <f t="shared" si="0"/>
        <v>0.22447400990099009</v>
      </c>
      <c r="G32" s="4">
        <f>Tabel4[[#This Row],[total.user]]/Tabel4[[#This Row],[total]]</f>
        <v>0.77552599009900991</v>
      </c>
      <c r="H32">
        <v>52413</v>
      </c>
      <c r="I32">
        <v>187768</v>
      </c>
      <c r="J32" s="14">
        <f>Tabel5[[#This Row],[Anonymous (worldwide) nu]]/Tabel5[[#This Row],[total]]</f>
        <v>0.21822292354515968</v>
      </c>
      <c r="K32" s="3">
        <f>Tabel5[[#This Row],[Registered (worldwide) nu]]/Tabel5[[#This Row],[total]]</f>
        <v>0.78177707645484029</v>
      </c>
      <c r="L32">
        <f>Tabel5[[#This Row],[Anonymous (worldwide) nu]]+Tabel5[[#This Row],[Registered (worldwide) nu]]</f>
        <v>240181</v>
      </c>
      <c r="M32">
        <v>25864</v>
      </c>
      <c r="N32">
        <v>98409</v>
      </c>
      <c r="O32">
        <f>Tabel6[[#This Row],[Anonymous (English) na]]+Tabel6[[#This Row],[Registered (English)]]</f>
        <v>124273</v>
      </c>
      <c r="P32" s="14">
        <f>Tabel6[[#This Row],[Anonymous (English) na]]/Tabel6[[#This Row],[Total]]</f>
        <v>0.20812244011168959</v>
      </c>
      <c r="Q32" s="3">
        <f>Tabel6[[#This Row],[Registered (English)]]/Tabel6[[#This Row],[Total]]</f>
        <v>0.79187755988831043</v>
      </c>
      <c r="S32">
        <v>5133</v>
      </c>
      <c r="T32">
        <v>11567</v>
      </c>
      <c r="U32">
        <f>Tabel8[[#This Row],[total.anonymous]]+Tabel8[[#This Row],[total.user]]</f>
        <v>16700</v>
      </c>
      <c r="V32" s="14">
        <f>Tabel8[[#This Row],[total.anonymous]]/Tabel8[[#This Row],[Total]]</f>
        <v>0.30736526946107784</v>
      </c>
      <c r="W32" s="3">
        <f>Tabel8[[#This Row],[total.user]]/Tabel8[[#This Row],[Dutch]]</f>
        <v>37632.748879797393</v>
      </c>
    </row>
    <row r="33" spans="1:23" x14ac:dyDescent="0.25">
      <c r="A33" s="7" t="s">
        <v>34</v>
      </c>
      <c r="B33" s="7">
        <f>DATE(LEFT(Tabel4[[#This Row],[month]],4),MID(Tabel4[[#This Row],[month]],6,2),MID(Tabel4[[#This Row],[month]],9,2))</f>
        <v>37834</v>
      </c>
      <c r="C33" s="2">
        <v>2352</v>
      </c>
      <c r="D33" s="2">
        <v>7104</v>
      </c>
      <c r="E33" s="2">
        <f>Tabel4[[#This Row],[Japan Total Anonymous]]+Tabel4[[#This Row],[total.user]]</f>
        <v>9456</v>
      </c>
      <c r="F33" s="15">
        <f t="shared" si="0"/>
        <v>0.24873096446700507</v>
      </c>
      <c r="G33" s="5">
        <f>Tabel4[[#This Row],[total.user]]/Tabel4[[#This Row],[total]]</f>
        <v>0.75126903553299496</v>
      </c>
      <c r="H33">
        <v>59258</v>
      </c>
      <c r="I33">
        <v>235006</v>
      </c>
      <c r="J33" s="14">
        <f>Tabel5[[#This Row],[Anonymous (worldwide) nu]]/Tabel5[[#This Row],[total]]</f>
        <v>0.20137699480738386</v>
      </c>
      <c r="K33" s="3">
        <f>Tabel5[[#This Row],[Registered (worldwide) nu]]/Tabel5[[#This Row],[total]]</f>
        <v>0.7986230051926162</v>
      </c>
      <c r="L33">
        <f>Tabel5[[#This Row],[Anonymous (worldwide) nu]]+Tabel5[[#This Row],[Registered (worldwide) nu]]</f>
        <v>294264</v>
      </c>
      <c r="M33">
        <v>33106</v>
      </c>
      <c r="N33">
        <v>123170</v>
      </c>
      <c r="O33">
        <f>Tabel6[[#This Row],[Anonymous (English) na]]+Tabel6[[#This Row],[Registered (English)]]</f>
        <v>156276</v>
      </c>
      <c r="P33" s="14">
        <f>Tabel6[[#This Row],[Anonymous (English) na]]/Tabel6[[#This Row],[Total]]</f>
        <v>0.21184314929995648</v>
      </c>
      <c r="Q33" s="3">
        <f>Tabel6[[#This Row],[Registered (English)]]/Tabel6[[#This Row],[Total]]</f>
        <v>0.78815685070004349</v>
      </c>
      <c r="S33">
        <v>2663</v>
      </c>
      <c r="T33">
        <v>15828</v>
      </c>
      <c r="U33">
        <f>Tabel8[[#This Row],[total.anonymous]]+Tabel8[[#This Row],[total.user]]</f>
        <v>18491</v>
      </c>
      <c r="V33" s="14">
        <f>Tabel8[[#This Row],[total.anonymous]]/Tabel8[[#This Row],[Total]]</f>
        <v>0.14401600778757234</v>
      </c>
      <c r="W33" s="3">
        <f>Tabel8[[#This Row],[total.user]]/Tabel8[[#This Row],[Dutch]]</f>
        <v>109904.4491175366</v>
      </c>
    </row>
    <row r="34" spans="1:23" x14ac:dyDescent="0.25">
      <c r="A34" s="6" t="s">
        <v>35</v>
      </c>
      <c r="B34" s="7">
        <f>DATE(LEFT(Tabel4[[#This Row],[month]],4),MID(Tabel4[[#This Row],[month]],6,2),MID(Tabel4[[#This Row],[month]],9,2))</f>
        <v>37865</v>
      </c>
      <c r="C34" s="1">
        <v>6831</v>
      </c>
      <c r="D34" s="1">
        <v>12207</v>
      </c>
      <c r="E34" s="1">
        <f>Tabel4[[#This Row],[Japan Total Anonymous]]+Tabel4[[#This Row],[total.user]]</f>
        <v>19038</v>
      </c>
      <c r="F34" s="15">
        <f t="shared" si="0"/>
        <v>0.35880869839268831</v>
      </c>
      <c r="G34" s="4">
        <f>Tabel4[[#This Row],[total.user]]/Tabel4[[#This Row],[total]]</f>
        <v>0.64119130160731175</v>
      </c>
      <c r="H34">
        <v>65424</v>
      </c>
      <c r="I34">
        <v>217722</v>
      </c>
      <c r="J34" s="14">
        <f>Tabel5[[#This Row],[Anonymous (worldwide) nu]]/Tabel5[[#This Row],[total]]</f>
        <v>0.23106100739547794</v>
      </c>
      <c r="K34" s="3">
        <f>Tabel5[[#This Row],[Registered (worldwide) nu]]/Tabel5[[#This Row],[total]]</f>
        <v>0.76893899260452203</v>
      </c>
      <c r="L34">
        <f>Tabel5[[#This Row],[Anonymous (worldwide) nu]]+Tabel5[[#This Row],[Registered (worldwide) nu]]</f>
        <v>283146</v>
      </c>
      <c r="M34">
        <v>31054</v>
      </c>
      <c r="N34">
        <v>109140</v>
      </c>
      <c r="O34">
        <f>Tabel6[[#This Row],[Anonymous (English) na]]+Tabel6[[#This Row],[Registered (English)]]</f>
        <v>140194</v>
      </c>
      <c r="P34" s="14">
        <f>Tabel6[[#This Row],[Anonymous (English) na]]/Tabel6[[#This Row],[Total]]</f>
        <v>0.22150733982909396</v>
      </c>
      <c r="Q34" s="3">
        <f>Tabel6[[#This Row],[Registered (English)]]/Tabel6[[#This Row],[Total]]</f>
        <v>0.77849266017090601</v>
      </c>
      <c r="S34">
        <v>3235</v>
      </c>
      <c r="T34">
        <v>10592</v>
      </c>
      <c r="U34">
        <f>Tabel8[[#This Row],[total.anonymous]]+Tabel8[[#This Row],[total.user]]</f>
        <v>13827</v>
      </c>
      <c r="V34" s="14">
        <f>Tabel8[[#This Row],[total.anonymous]]/Tabel8[[#This Row],[Total]]</f>
        <v>0.23396253706516237</v>
      </c>
      <c r="W34" s="3">
        <f>Tabel8[[#This Row],[total.user]]/Tabel8[[#This Row],[Dutch]]</f>
        <v>45272.205255023182</v>
      </c>
    </row>
    <row r="35" spans="1:23" x14ac:dyDescent="0.25">
      <c r="A35" s="7" t="s">
        <v>36</v>
      </c>
      <c r="B35" s="7">
        <f>DATE(LEFT(Tabel4[[#This Row],[month]],4),MID(Tabel4[[#This Row],[month]],6,2),MID(Tabel4[[#This Row],[month]],9,2))</f>
        <v>37895</v>
      </c>
      <c r="C35" s="2">
        <v>5838</v>
      </c>
      <c r="D35" s="2">
        <v>13281</v>
      </c>
      <c r="E35" s="2">
        <f>Tabel4[[#This Row],[Japan Total Anonymous]]+Tabel4[[#This Row],[total.user]]</f>
        <v>19119</v>
      </c>
      <c r="F35" s="15">
        <f t="shared" si="0"/>
        <v>0.3053506982582771</v>
      </c>
      <c r="G35" s="5">
        <f>Tabel4[[#This Row],[total.user]]/Tabel4[[#This Row],[total]]</f>
        <v>0.6946493017417229</v>
      </c>
      <c r="H35">
        <v>67886</v>
      </c>
      <c r="I35">
        <v>238279</v>
      </c>
      <c r="J35" s="14">
        <f>Tabel5[[#This Row],[Anonymous (worldwide) nu]]/Tabel5[[#This Row],[total]]</f>
        <v>0.22173011284764751</v>
      </c>
      <c r="K35" s="3">
        <f>Tabel5[[#This Row],[Registered (worldwide) nu]]/Tabel5[[#This Row],[total]]</f>
        <v>0.77826988715235246</v>
      </c>
      <c r="L35">
        <f>Tabel5[[#This Row],[Anonymous (worldwide) nu]]+Tabel5[[#This Row],[Registered (worldwide) nu]]</f>
        <v>306165</v>
      </c>
      <c r="M35">
        <v>32289</v>
      </c>
      <c r="N35">
        <v>118569</v>
      </c>
      <c r="O35">
        <f>Tabel6[[#This Row],[Anonymous (English) na]]+Tabel6[[#This Row],[Registered (English)]]</f>
        <v>150858</v>
      </c>
      <c r="P35" s="14">
        <f>Tabel6[[#This Row],[Anonymous (English) na]]/Tabel6[[#This Row],[Total]]</f>
        <v>0.21403571570616076</v>
      </c>
      <c r="Q35" s="3">
        <f>Tabel6[[#This Row],[Registered (English)]]/Tabel6[[#This Row],[Total]]</f>
        <v>0.78596428429383924</v>
      </c>
      <c r="S35">
        <v>1913</v>
      </c>
      <c r="T35">
        <v>9617</v>
      </c>
      <c r="U35">
        <f>Tabel8[[#This Row],[total.anonymous]]+Tabel8[[#This Row],[total.user]]</f>
        <v>11530</v>
      </c>
      <c r="V35" s="14">
        <f>Tabel8[[#This Row],[total.anonymous]]/Tabel8[[#This Row],[Total]]</f>
        <v>0.16591500433651343</v>
      </c>
      <c r="W35" s="3">
        <f>Tabel8[[#This Row],[total.user]]/Tabel8[[#This Row],[Dutch]]</f>
        <v>57963.413486670157</v>
      </c>
    </row>
    <row r="36" spans="1:23" x14ac:dyDescent="0.25">
      <c r="A36" s="6" t="s">
        <v>37</v>
      </c>
      <c r="B36" s="7">
        <f>DATE(LEFT(Tabel4[[#This Row],[month]],4),MID(Tabel4[[#This Row],[month]],6,2),MID(Tabel4[[#This Row],[month]],9,2))</f>
        <v>37926</v>
      </c>
      <c r="C36" s="1">
        <v>8491</v>
      </c>
      <c r="D36" s="1">
        <v>27662</v>
      </c>
      <c r="E36" s="1">
        <f>Tabel4[[#This Row],[Japan Total Anonymous]]+Tabel4[[#This Row],[total.user]]</f>
        <v>36153</v>
      </c>
      <c r="F36" s="15">
        <f t="shared" si="0"/>
        <v>0.23486294360080767</v>
      </c>
      <c r="G36" s="4">
        <f>Tabel4[[#This Row],[total.user]]/Tabel4[[#This Row],[total]]</f>
        <v>0.76513705639919227</v>
      </c>
      <c r="H36">
        <v>83312</v>
      </c>
      <c r="I36">
        <v>346998</v>
      </c>
      <c r="J36" s="14">
        <f>Tabel5[[#This Row],[Anonymous (worldwide) nu]]/Tabel5[[#This Row],[total]]</f>
        <v>0.19360925844158863</v>
      </c>
      <c r="K36" s="3">
        <f>Tabel5[[#This Row],[Registered (worldwide) nu]]/Tabel5[[#This Row],[total]]</f>
        <v>0.80639074155841139</v>
      </c>
      <c r="L36">
        <f>Tabel5[[#This Row],[Anonymous (worldwide) nu]]+Tabel5[[#This Row],[Registered (worldwide) nu]]</f>
        <v>430310</v>
      </c>
      <c r="M36">
        <v>33554</v>
      </c>
      <c r="N36">
        <v>166262</v>
      </c>
      <c r="O36">
        <f>Tabel6[[#This Row],[Anonymous (English) na]]+Tabel6[[#This Row],[Registered (English)]]</f>
        <v>199816</v>
      </c>
      <c r="P36" s="14">
        <f>Tabel6[[#This Row],[Anonymous (English) na]]/Tabel6[[#This Row],[Total]]</f>
        <v>0.16792449053128877</v>
      </c>
      <c r="Q36" s="3">
        <f>Tabel6[[#This Row],[Registered (English)]]/Tabel6[[#This Row],[Total]]</f>
        <v>0.83207550946871123</v>
      </c>
      <c r="S36">
        <v>3152</v>
      </c>
      <c r="T36">
        <v>15964</v>
      </c>
      <c r="U36">
        <f>Tabel8[[#This Row],[total.anonymous]]+Tabel8[[#This Row],[total.user]]</f>
        <v>19116</v>
      </c>
      <c r="V36" s="14">
        <f>Tabel8[[#This Row],[total.anonymous]]/Tabel8[[#This Row],[Total]]</f>
        <v>0.16488805189370162</v>
      </c>
      <c r="W36" s="3">
        <f>Tabel8[[#This Row],[total.user]]/Tabel8[[#This Row],[Dutch]]</f>
        <v>96817.203045685281</v>
      </c>
    </row>
    <row r="37" spans="1:23" x14ac:dyDescent="0.25">
      <c r="A37" s="7" t="s">
        <v>38</v>
      </c>
      <c r="B37" s="7">
        <f>DATE(LEFT(Tabel4[[#This Row],[month]],4),MID(Tabel4[[#This Row],[month]],6,2),MID(Tabel4[[#This Row],[month]],9,2))</f>
        <v>37956</v>
      </c>
      <c r="C37" s="2">
        <v>13206</v>
      </c>
      <c r="D37" s="2">
        <v>28799</v>
      </c>
      <c r="E37" s="2">
        <f>Tabel4[[#This Row],[Japan Total Anonymous]]+Tabel4[[#This Row],[total.user]]</f>
        <v>42005</v>
      </c>
      <c r="F37" s="15">
        <f t="shared" si="0"/>
        <v>0.31439114391143913</v>
      </c>
      <c r="G37" s="5">
        <f>Tabel4[[#This Row],[total.user]]/Tabel4[[#This Row],[total]]</f>
        <v>0.68560885608856093</v>
      </c>
      <c r="H37">
        <v>89925</v>
      </c>
      <c r="I37">
        <v>385196</v>
      </c>
      <c r="J37" s="14">
        <f>Tabel5[[#This Row],[Anonymous (worldwide) nu]]/Tabel5[[#This Row],[total]]</f>
        <v>0.18926757604904856</v>
      </c>
      <c r="K37" s="3">
        <f>Tabel5[[#This Row],[Registered (worldwide) nu]]/Tabel5[[#This Row],[total]]</f>
        <v>0.81073242395095146</v>
      </c>
      <c r="L37">
        <f>Tabel5[[#This Row],[Anonymous (worldwide) nu]]+Tabel5[[#This Row],[Registered (worldwide) nu]]</f>
        <v>475121</v>
      </c>
      <c r="M37">
        <v>36526</v>
      </c>
      <c r="N37">
        <v>179843</v>
      </c>
      <c r="O37">
        <f>Tabel6[[#This Row],[Anonymous (English) na]]+Tabel6[[#This Row],[Registered (English)]]</f>
        <v>216369</v>
      </c>
      <c r="P37" s="14">
        <f>Tabel6[[#This Row],[Anonymous (English) na]]/Tabel6[[#This Row],[Total]]</f>
        <v>0.16881346218728191</v>
      </c>
      <c r="Q37" s="3">
        <f>Tabel6[[#This Row],[Registered (English)]]/Tabel6[[#This Row],[Total]]</f>
        <v>0.83118653781271812</v>
      </c>
      <c r="S37">
        <v>2682</v>
      </c>
      <c r="T37">
        <v>18268</v>
      </c>
      <c r="U37">
        <f>Tabel8[[#This Row],[total.anonymous]]+Tabel8[[#This Row],[total.user]]</f>
        <v>20950</v>
      </c>
      <c r="V37" s="14">
        <f>Tabel8[[#This Row],[total.anonymous]]/Tabel8[[#This Row],[Total]]</f>
        <v>0.12801909307875894</v>
      </c>
      <c r="W37" s="3">
        <f>Tabel8[[#This Row],[total.user]]/Tabel8[[#This Row],[Dutch]]</f>
        <v>142697.46457867263</v>
      </c>
    </row>
    <row r="38" spans="1:23" x14ac:dyDescent="0.25">
      <c r="A38" s="6" t="s">
        <v>39</v>
      </c>
      <c r="B38" s="7">
        <f>DATE(LEFT(Tabel4[[#This Row],[month]],4),MID(Tabel4[[#This Row],[month]],6,2),MID(Tabel4[[#This Row],[month]],9,2))</f>
        <v>37987</v>
      </c>
      <c r="C38" s="1">
        <v>13695</v>
      </c>
      <c r="D38" s="1">
        <v>35968</v>
      </c>
      <c r="E38" s="1">
        <f>Tabel4[[#This Row],[Japan Total Anonymous]]+Tabel4[[#This Row],[total.user]]</f>
        <v>49663</v>
      </c>
      <c r="F38" s="15">
        <f t="shared" si="0"/>
        <v>0.2757586130519703</v>
      </c>
      <c r="G38" s="4">
        <f>Tabel4[[#This Row],[total.user]]/Tabel4[[#This Row],[total]]</f>
        <v>0.72424138694802975</v>
      </c>
      <c r="H38">
        <v>97394</v>
      </c>
      <c r="I38">
        <v>387423</v>
      </c>
      <c r="J38" s="14">
        <f>Tabel5[[#This Row],[Anonymous (worldwide) nu]]/Tabel5[[#This Row],[total]]</f>
        <v>0.20088817017555077</v>
      </c>
      <c r="K38" s="3">
        <f>Tabel5[[#This Row],[Registered (worldwide) nu]]/Tabel5[[#This Row],[total]]</f>
        <v>0.79911182982444917</v>
      </c>
      <c r="L38">
        <f>Tabel5[[#This Row],[Anonymous (worldwide) nu]]+Tabel5[[#This Row],[Registered (worldwide) nu]]</f>
        <v>484817</v>
      </c>
      <c r="M38">
        <v>37348</v>
      </c>
      <c r="N38">
        <v>180344</v>
      </c>
      <c r="O38">
        <f>Tabel6[[#This Row],[Anonymous (English) na]]+Tabel6[[#This Row],[Registered (English)]]</f>
        <v>217692</v>
      </c>
      <c r="P38" s="14">
        <f>Tabel6[[#This Row],[Anonymous (English) na]]/Tabel6[[#This Row],[Total]]</f>
        <v>0.17156349337596236</v>
      </c>
      <c r="Q38" s="3">
        <f>Tabel6[[#This Row],[Registered (English)]]/Tabel6[[#This Row],[Total]]</f>
        <v>0.82843650662403767</v>
      </c>
      <c r="S38">
        <v>2705</v>
      </c>
      <c r="T38">
        <v>17506</v>
      </c>
      <c r="U38">
        <f>Tabel8[[#This Row],[total.anonymous]]+Tabel8[[#This Row],[total.user]]</f>
        <v>20211</v>
      </c>
      <c r="V38" s="14">
        <f>Tabel8[[#This Row],[total.anonymous]]/Tabel8[[#This Row],[Total]]</f>
        <v>0.13383800900499729</v>
      </c>
      <c r="W38" s="3">
        <f>Tabel8[[#This Row],[total.user]]/Tabel8[[#This Row],[Dutch]]</f>
        <v>130799.91349353049</v>
      </c>
    </row>
    <row r="39" spans="1:23" x14ac:dyDescent="0.25">
      <c r="A39" s="7" t="s">
        <v>40</v>
      </c>
      <c r="B39" s="7">
        <f>DATE(LEFT(Tabel4[[#This Row],[month]],4),MID(Tabel4[[#This Row],[month]],6,2),MID(Tabel4[[#This Row],[month]],9,2))</f>
        <v>38018</v>
      </c>
      <c r="C39" s="2">
        <v>12425</v>
      </c>
      <c r="D39" s="2">
        <v>42927</v>
      </c>
      <c r="E39" s="2">
        <f>Tabel4[[#This Row],[Japan Total Anonymous]]+Tabel4[[#This Row],[total.user]]</f>
        <v>55352</v>
      </c>
      <c r="F39" s="15">
        <f t="shared" si="0"/>
        <v>0.22447246711952595</v>
      </c>
      <c r="G39" s="5">
        <f>Tabel4[[#This Row],[total.user]]/Tabel4[[#This Row],[total]]</f>
        <v>0.77552753288047405</v>
      </c>
      <c r="H39">
        <v>126055</v>
      </c>
      <c r="I39">
        <v>551642</v>
      </c>
      <c r="J39" s="14">
        <f>Tabel5[[#This Row],[Anonymous (worldwide) nu]]/Tabel5[[#This Row],[total]]</f>
        <v>0.18600495501677003</v>
      </c>
      <c r="K39" s="3">
        <f>Tabel5[[#This Row],[Registered (worldwide) nu]]/Tabel5[[#This Row],[total]]</f>
        <v>0.81399504498322994</v>
      </c>
      <c r="L39">
        <f>Tabel5[[#This Row],[Anonymous (worldwide) nu]]+Tabel5[[#This Row],[Registered (worldwide) nu]]</f>
        <v>677697</v>
      </c>
      <c r="M39">
        <v>55200</v>
      </c>
      <c r="N39">
        <v>254113</v>
      </c>
      <c r="O39">
        <f>Tabel6[[#This Row],[Anonymous (English) na]]+Tabel6[[#This Row],[Registered (English)]]</f>
        <v>309313</v>
      </c>
      <c r="P39" s="14">
        <f>Tabel6[[#This Row],[Anonymous (English) na]]/Tabel6[[#This Row],[Total]]</f>
        <v>0.17846000653060168</v>
      </c>
      <c r="Q39" s="3">
        <f>Tabel6[[#This Row],[Registered (English)]]/Tabel6[[#This Row],[Total]]</f>
        <v>0.82153999346939832</v>
      </c>
      <c r="S39">
        <v>3209</v>
      </c>
      <c r="T39">
        <v>21138</v>
      </c>
      <c r="U39">
        <f>Tabel8[[#This Row],[total.anonymous]]+Tabel8[[#This Row],[total.user]]</f>
        <v>24347</v>
      </c>
      <c r="V39" s="14">
        <f>Tabel8[[#This Row],[total.anonymous]]/Tabel8[[#This Row],[Total]]</f>
        <v>0.13180268616256624</v>
      </c>
      <c r="W39" s="3">
        <f>Tabel8[[#This Row],[total.user]]/Tabel8[[#This Row],[Dutch]]</f>
        <v>160376.09411031473</v>
      </c>
    </row>
    <row r="40" spans="1:23" x14ac:dyDescent="0.25">
      <c r="A40" s="6" t="s">
        <v>41</v>
      </c>
      <c r="B40" s="7">
        <f>DATE(LEFT(Tabel4[[#This Row],[month]],4),MID(Tabel4[[#This Row],[month]],6,2),MID(Tabel4[[#This Row],[month]],9,2))</f>
        <v>38047</v>
      </c>
      <c r="C40" s="1">
        <v>20661</v>
      </c>
      <c r="D40" s="1">
        <v>47414</v>
      </c>
      <c r="E40" s="1">
        <f>Tabel4[[#This Row],[Japan Total Anonymous]]+Tabel4[[#This Row],[total.user]]</f>
        <v>68075</v>
      </c>
      <c r="F40" s="15">
        <f t="shared" si="0"/>
        <v>0.30350348879911859</v>
      </c>
      <c r="G40" s="4">
        <f>Tabel4[[#This Row],[total.user]]/Tabel4[[#This Row],[total]]</f>
        <v>0.69649651120088141</v>
      </c>
      <c r="H40">
        <v>218850</v>
      </c>
      <c r="I40">
        <v>823160</v>
      </c>
      <c r="J40" s="14">
        <f>Tabel5[[#This Row],[Anonymous (worldwide) nu]]/Tabel5[[#This Row],[total]]</f>
        <v>0.21002677517490234</v>
      </c>
      <c r="K40" s="3">
        <f>Tabel5[[#This Row],[Registered (worldwide) nu]]/Tabel5[[#This Row],[total]]</f>
        <v>0.78997322482509769</v>
      </c>
      <c r="L40">
        <f>Tabel5[[#This Row],[Anonymous (worldwide) nu]]+Tabel5[[#This Row],[Registered (worldwide) nu]]</f>
        <v>1042010</v>
      </c>
      <c r="M40">
        <v>78088</v>
      </c>
      <c r="N40">
        <v>361137</v>
      </c>
      <c r="O40">
        <f>Tabel6[[#This Row],[Anonymous (English) na]]+Tabel6[[#This Row],[Registered (English)]]</f>
        <v>439225</v>
      </c>
      <c r="P40" s="14">
        <f>Tabel6[[#This Row],[Anonymous (English) na]]/Tabel6[[#This Row],[Total]]</f>
        <v>0.17778587284421424</v>
      </c>
      <c r="Q40" s="3">
        <f>Tabel6[[#This Row],[Registered (English)]]/Tabel6[[#This Row],[Total]]</f>
        <v>0.82221412715578579</v>
      </c>
      <c r="S40">
        <v>5825</v>
      </c>
      <c r="T40">
        <v>31408</v>
      </c>
      <c r="U40">
        <f>Tabel8[[#This Row],[total.anonymous]]+Tabel8[[#This Row],[total.user]]</f>
        <v>37233</v>
      </c>
      <c r="V40" s="14">
        <f>Tabel8[[#This Row],[total.anonymous]]/Tabel8[[#This Row],[Total]]</f>
        <v>0.15644723766551177</v>
      </c>
      <c r="W40" s="3">
        <f>Tabel8[[#This Row],[total.user]]/Tabel8[[#This Row],[Dutch]]</f>
        <v>200757.77922746781</v>
      </c>
    </row>
    <row r="41" spans="1:23" x14ac:dyDescent="0.25">
      <c r="A41" s="7" t="s">
        <v>42</v>
      </c>
      <c r="B41" s="7">
        <f>DATE(LEFT(Tabel4[[#This Row],[month]],4),MID(Tabel4[[#This Row],[month]],6,2),MID(Tabel4[[#This Row],[month]],9,2))</f>
        <v>38078</v>
      </c>
      <c r="C41" s="2">
        <v>21936</v>
      </c>
      <c r="D41" s="2">
        <v>37665</v>
      </c>
      <c r="E41" s="2">
        <f>Tabel4[[#This Row],[Japan Total Anonymous]]+Tabel4[[#This Row],[total.user]]</f>
        <v>59601</v>
      </c>
      <c r="F41" s="15">
        <f t="shared" si="0"/>
        <v>0.3680475159812755</v>
      </c>
      <c r="G41" s="5">
        <f>Tabel4[[#This Row],[total.user]]/Tabel4[[#This Row],[total]]</f>
        <v>0.6319524840187245</v>
      </c>
      <c r="H41">
        <v>183497</v>
      </c>
      <c r="I41">
        <v>748819</v>
      </c>
      <c r="J41" s="14">
        <f>Tabel5[[#This Row],[Anonymous (worldwide) nu]]/Tabel5[[#This Row],[total]]</f>
        <v>0.19681846069358458</v>
      </c>
      <c r="K41" s="3">
        <f>Tabel5[[#This Row],[Registered (worldwide) nu]]/Tabel5[[#This Row],[total]]</f>
        <v>0.80318153930641545</v>
      </c>
      <c r="L41">
        <f>Tabel5[[#This Row],[Anonymous (worldwide) nu]]+Tabel5[[#This Row],[Registered (worldwide) nu]]</f>
        <v>932316</v>
      </c>
      <c r="M41">
        <v>72295</v>
      </c>
      <c r="N41">
        <v>333684</v>
      </c>
      <c r="O41">
        <f>Tabel6[[#This Row],[Anonymous (English) na]]+Tabel6[[#This Row],[Registered (English)]]</f>
        <v>405979</v>
      </c>
      <c r="P41" s="14">
        <f>Tabel6[[#This Row],[Anonymous (English) na]]/Tabel6[[#This Row],[Total]]</f>
        <v>0.17807571327580984</v>
      </c>
      <c r="Q41" s="3">
        <f>Tabel6[[#This Row],[Registered (English)]]/Tabel6[[#This Row],[Total]]</f>
        <v>0.82192428672419016</v>
      </c>
      <c r="S41">
        <v>4358</v>
      </c>
      <c r="T41">
        <v>30307</v>
      </c>
      <c r="U41">
        <f>Tabel8[[#This Row],[total.anonymous]]+Tabel8[[#This Row],[total.user]]</f>
        <v>34665</v>
      </c>
      <c r="V41" s="14">
        <f>Tabel8[[#This Row],[total.anonymous]]/Tabel8[[#This Row],[Total]]</f>
        <v>0.1257175825760854</v>
      </c>
      <c r="W41" s="3">
        <f>Tabel8[[#This Row],[total.user]]/Tabel8[[#This Row],[Dutch]]</f>
        <v>241072.08696649838</v>
      </c>
    </row>
    <row r="42" spans="1:23" x14ac:dyDescent="0.25">
      <c r="A42" s="6" t="s">
        <v>43</v>
      </c>
      <c r="B42" s="7">
        <f>DATE(LEFT(Tabel4[[#This Row],[month]],4),MID(Tabel4[[#This Row],[month]],6,2),MID(Tabel4[[#This Row],[month]],9,2))</f>
        <v>38108</v>
      </c>
      <c r="C42" s="1">
        <v>25761</v>
      </c>
      <c r="D42" s="1">
        <v>41634</v>
      </c>
      <c r="E42" s="1">
        <f>Tabel4[[#This Row],[Japan Total Anonymous]]+Tabel4[[#This Row],[total.user]]</f>
        <v>67395</v>
      </c>
      <c r="F42" s="15">
        <f t="shared" si="0"/>
        <v>0.3822390385043401</v>
      </c>
      <c r="G42" s="4">
        <f>Tabel4[[#This Row],[total.user]]/Tabel4[[#This Row],[total]]</f>
        <v>0.61776096149565995</v>
      </c>
      <c r="H42">
        <v>183276</v>
      </c>
      <c r="I42">
        <v>761169</v>
      </c>
      <c r="J42" s="14">
        <f>Tabel5[[#This Row],[Anonymous (worldwide) nu]]/Tabel5[[#This Row],[total]]</f>
        <v>0.19405682702539587</v>
      </c>
      <c r="K42" s="3">
        <f>Tabel5[[#This Row],[Registered (worldwide) nu]]/Tabel5[[#This Row],[total]]</f>
        <v>0.80594317297460416</v>
      </c>
      <c r="L42">
        <f>Tabel5[[#This Row],[Anonymous (worldwide) nu]]+Tabel5[[#This Row],[Registered (worldwide) nu]]</f>
        <v>944445</v>
      </c>
      <c r="M42">
        <v>77803</v>
      </c>
      <c r="N42">
        <v>342430</v>
      </c>
      <c r="O42">
        <f>Tabel6[[#This Row],[Anonymous (English) na]]+Tabel6[[#This Row],[Registered (English)]]</f>
        <v>420233</v>
      </c>
      <c r="P42" s="14">
        <f>Tabel6[[#This Row],[Anonymous (English) na]]/Tabel6[[#This Row],[Total]]</f>
        <v>0.18514252807371148</v>
      </c>
      <c r="Q42" s="3">
        <f>Tabel6[[#This Row],[Registered (English)]]/Tabel6[[#This Row],[Total]]</f>
        <v>0.81485747192628855</v>
      </c>
      <c r="S42">
        <v>3799</v>
      </c>
      <c r="T42">
        <v>27666</v>
      </c>
      <c r="U42">
        <f>Tabel8[[#This Row],[total.anonymous]]+Tabel8[[#This Row],[total.user]]</f>
        <v>31465</v>
      </c>
      <c r="V42" s="14">
        <f>Tabel8[[#This Row],[total.anonymous]]/Tabel8[[#This Row],[Total]]</f>
        <v>0.12073732718894009</v>
      </c>
      <c r="W42" s="3">
        <f>Tabel8[[#This Row],[total.user]]/Tabel8[[#This Row],[Dutch]]</f>
        <v>229142.06106870229</v>
      </c>
    </row>
    <row r="43" spans="1:23" x14ac:dyDescent="0.25">
      <c r="A43" s="7" t="s">
        <v>44</v>
      </c>
      <c r="B43" s="7">
        <f>DATE(LEFT(Tabel4[[#This Row],[month]],4),MID(Tabel4[[#This Row],[month]],6,2),MID(Tabel4[[#This Row],[month]],9,2))</f>
        <v>38139</v>
      </c>
      <c r="C43" s="2">
        <v>42390</v>
      </c>
      <c r="D43" s="2">
        <v>48734</v>
      </c>
      <c r="E43" s="2">
        <f>Tabel4[[#This Row],[Japan Total Anonymous]]+Tabel4[[#This Row],[total.user]]</f>
        <v>91124</v>
      </c>
      <c r="F43" s="15">
        <f t="shared" si="0"/>
        <v>0.46519029015407576</v>
      </c>
      <c r="G43" s="5">
        <f>Tabel4[[#This Row],[total.user]]/Tabel4[[#This Row],[total]]</f>
        <v>0.53480970984592424</v>
      </c>
      <c r="H43">
        <v>274834</v>
      </c>
      <c r="I43">
        <v>999638</v>
      </c>
      <c r="J43" s="14">
        <f>Tabel5[[#This Row],[Anonymous (worldwide) nu]]/Tabel5[[#This Row],[total]]</f>
        <v>0.21564538098914687</v>
      </c>
      <c r="K43" s="3">
        <f>Tabel5[[#This Row],[Registered (worldwide) nu]]/Tabel5[[#This Row],[total]]</f>
        <v>0.78435461901085313</v>
      </c>
      <c r="L43">
        <f>Tabel5[[#This Row],[Anonymous (worldwide) nu]]+Tabel5[[#This Row],[Registered (worldwide) nu]]</f>
        <v>1274472</v>
      </c>
      <c r="M43">
        <v>85652</v>
      </c>
      <c r="N43">
        <v>476595</v>
      </c>
      <c r="O43">
        <f>Tabel6[[#This Row],[Anonymous (English) na]]+Tabel6[[#This Row],[Registered (English)]]</f>
        <v>562247</v>
      </c>
      <c r="P43" s="14">
        <f>Tabel6[[#This Row],[Anonymous (English) na]]/Tabel6[[#This Row],[Total]]</f>
        <v>0.15233874080252985</v>
      </c>
      <c r="Q43" s="3">
        <f>Tabel6[[#This Row],[Registered (English)]]/Tabel6[[#This Row],[Total]]</f>
        <v>0.84766125919747015</v>
      </c>
      <c r="S43">
        <v>9363</v>
      </c>
      <c r="T43">
        <v>31624</v>
      </c>
      <c r="U43">
        <f>Tabel8[[#This Row],[total.anonymous]]+Tabel8[[#This Row],[total.user]]</f>
        <v>40987</v>
      </c>
      <c r="V43" s="14">
        <f>Tabel8[[#This Row],[total.anonymous]]/Tabel8[[#This Row],[Total]]</f>
        <v>0.22843828530997634</v>
      </c>
      <c r="W43" s="3">
        <f>Tabel8[[#This Row],[total.user]]/Tabel8[[#This Row],[Dutch]]</f>
        <v>138435.63900459255</v>
      </c>
    </row>
    <row r="44" spans="1:23" x14ac:dyDescent="0.25">
      <c r="A44" s="6" t="s">
        <v>45</v>
      </c>
      <c r="B44" s="7">
        <f>DATE(LEFT(Tabel4[[#This Row],[month]],4),MID(Tabel4[[#This Row],[month]],6,2),MID(Tabel4[[#This Row],[month]],9,2))</f>
        <v>38169</v>
      </c>
      <c r="C44" s="1">
        <v>37801</v>
      </c>
      <c r="D44" s="1">
        <v>52842</v>
      </c>
      <c r="E44" s="1">
        <f>Tabel4[[#This Row],[Japan Total Anonymous]]+Tabel4[[#This Row],[total.user]]</f>
        <v>90643</v>
      </c>
      <c r="F44" s="15">
        <f t="shared" si="0"/>
        <v>0.41703165164436307</v>
      </c>
      <c r="G44" s="4">
        <f>Tabel4[[#This Row],[total.user]]/Tabel4[[#This Row],[total]]</f>
        <v>0.58296834835563693</v>
      </c>
      <c r="H44">
        <v>259987</v>
      </c>
      <c r="I44">
        <v>1069090</v>
      </c>
      <c r="J44" s="14">
        <f>Tabel5[[#This Row],[Anonymous (worldwide) nu]]/Tabel5[[#This Row],[total]]</f>
        <v>0.19561470102936099</v>
      </c>
      <c r="K44" s="3">
        <f>Tabel5[[#This Row],[Registered (worldwide) nu]]/Tabel5[[#This Row],[total]]</f>
        <v>0.80438529897063904</v>
      </c>
      <c r="L44">
        <f>Tabel5[[#This Row],[Anonymous (worldwide) nu]]+Tabel5[[#This Row],[Registered (worldwide) nu]]</f>
        <v>1329077</v>
      </c>
      <c r="M44">
        <v>100920</v>
      </c>
      <c r="N44">
        <v>449610</v>
      </c>
      <c r="O44">
        <f>Tabel6[[#This Row],[Anonymous (English) na]]+Tabel6[[#This Row],[Registered (English)]]</f>
        <v>550530</v>
      </c>
      <c r="P44" s="14">
        <f>Tabel6[[#This Row],[Anonymous (English) na]]/Tabel6[[#This Row],[Total]]</f>
        <v>0.18331426080322599</v>
      </c>
      <c r="Q44" s="3">
        <f>Tabel6[[#This Row],[Registered (English)]]/Tabel6[[#This Row],[Total]]</f>
        <v>0.81668573919677401</v>
      </c>
      <c r="S44">
        <v>5245</v>
      </c>
      <c r="T44">
        <v>29876</v>
      </c>
      <c r="U44">
        <f>Tabel8[[#This Row],[total.anonymous]]+Tabel8[[#This Row],[total.user]]</f>
        <v>35121</v>
      </c>
      <c r="V44" s="14">
        <f>Tabel8[[#This Row],[total.anonymous]]/Tabel8[[#This Row],[Total]]</f>
        <v>0.1493408502035819</v>
      </c>
      <c r="W44" s="3">
        <f>Tabel8[[#This Row],[total.user]]/Tabel8[[#This Row],[Dutch]]</f>
        <v>200052.43012392757</v>
      </c>
    </row>
    <row r="45" spans="1:23" x14ac:dyDescent="0.25">
      <c r="A45" s="7" t="s">
        <v>46</v>
      </c>
      <c r="B45" s="7">
        <f>DATE(LEFT(Tabel4[[#This Row],[month]],4),MID(Tabel4[[#This Row],[month]],6,2),MID(Tabel4[[#This Row],[month]],9,2))</f>
        <v>38200</v>
      </c>
      <c r="C45" s="2">
        <v>49911</v>
      </c>
      <c r="D45" s="2">
        <v>63150</v>
      </c>
      <c r="E45" s="2">
        <f>Tabel4[[#This Row],[Japan Total Anonymous]]+Tabel4[[#This Row],[total.user]]</f>
        <v>113061</v>
      </c>
      <c r="F45" s="15">
        <f t="shared" si="0"/>
        <v>0.44145195956165256</v>
      </c>
      <c r="G45" s="5">
        <f>Tabel4[[#This Row],[total.user]]/Tabel4[[#This Row],[total]]</f>
        <v>0.55854804043834749</v>
      </c>
      <c r="H45">
        <v>287149</v>
      </c>
      <c r="I45">
        <v>1182012</v>
      </c>
      <c r="J45" s="14">
        <f>Tabel5[[#This Row],[Anonymous (worldwide) nu]]/Tabel5[[#This Row],[total]]</f>
        <v>0.19545100911336472</v>
      </c>
      <c r="K45" s="3">
        <f>Tabel5[[#This Row],[Registered (worldwide) nu]]/Tabel5[[#This Row],[total]]</f>
        <v>0.80454899088663534</v>
      </c>
      <c r="L45">
        <f>Tabel5[[#This Row],[Anonymous (worldwide) nu]]+Tabel5[[#This Row],[Registered (worldwide) nu]]</f>
        <v>1469161</v>
      </c>
      <c r="M45">
        <v>102832</v>
      </c>
      <c r="N45">
        <v>507735</v>
      </c>
      <c r="O45">
        <f>Tabel6[[#This Row],[Anonymous (English) na]]+Tabel6[[#This Row],[Registered (English)]]</f>
        <v>610567</v>
      </c>
      <c r="P45" s="14">
        <f>Tabel6[[#This Row],[Anonymous (English) na]]/Tabel6[[#This Row],[Total]]</f>
        <v>0.16842050094420433</v>
      </c>
      <c r="Q45" s="3">
        <f>Tabel6[[#This Row],[Registered (English)]]/Tabel6[[#This Row],[Total]]</f>
        <v>0.83157949905579565</v>
      </c>
      <c r="S45">
        <v>7536</v>
      </c>
      <c r="T45">
        <v>41429</v>
      </c>
      <c r="U45">
        <f>Tabel8[[#This Row],[total.anonymous]]+Tabel8[[#This Row],[total.user]]</f>
        <v>48965</v>
      </c>
      <c r="V45" s="14">
        <f>Tabel8[[#This Row],[total.anonymous]]/Tabel8[[#This Row],[Total]]</f>
        <v>0.15390585111814561</v>
      </c>
      <c r="W45" s="3">
        <f>Tabel8[[#This Row],[total.user]]/Tabel8[[#This Row],[Dutch]]</f>
        <v>269184.047903397</v>
      </c>
    </row>
    <row r="46" spans="1:23" x14ac:dyDescent="0.25">
      <c r="A46" s="6" t="s">
        <v>47</v>
      </c>
      <c r="B46" s="7">
        <f>DATE(LEFT(Tabel4[[#This Row],[month]],4),MID(Tabel4[[#This Row],[month]],6,2),MID(Tabel4[[#This Row],[month]],9,2))</f>
        <v>38231</v>
      </c>
      <c r="C46" s="1">
        <v>55016</v>
      </c>
      <c r="D46" s="1">
        <v>64814</v>
      </c>
      <c r="E46" s="1">
        <f>Tabel4[[#This Row],[Japan Total Anonymous]]+Tabel4[[#This Row],[total.user]]</f>
        <v>119830</v>
      </c>
      <c r="F46" s="15">
        <f t="shared" si="0"/>
        <v>0.45911708253358924</v>
      </c>
      <c r="G46" s="4">
        <f>Tabel4[[#This Row],[total.user]]/Tabel4[[#This Row],[total]]</f>
        <v>0.54088291746641071</v>
      </c>
      <c r="H46">
        <v>353022</v>
      </c>
      <c r="I46">
        <v>1292480</v>
      </c>
      <c r="J46" s="14">
        <f>Tabel5[[#This Row],[Anonymous (worldwide) nu]]/Tabel5[[#This Row],[total]]</f>
        <v>0.21453756968997911</v>
      </c>
      <c r="K46" s="3">
        <f>Tabel5[[#This Row],[Registered (worldwide) nu]]/Tabel5[[#This Row],[total]]</f>
        <v>0.78546243031002094</v>
      </c>
      <c r="L46">
        <f>Tabel5[[#This Row],[Anonymous (worldwide) nu]]+Tabel5[[#This Row],[Registered (worldwide) nu]]</f>
        <v>1645502</v>
      </c>
      <c r="M46">
        <v>133994</v>
      </c>
      <c r="N46">
        <v>535305</v>
      </c>
      <c r="O46">
        <f>Tabel6[[#This Row],[Anonymous (English) na]]+Tabel6[[#This Row],[Registered (English)]]</f>
        <v>669299</v>
      </c>
      <c r="P46" s="14">
        <f>Tabel6[[#This Row],[Anonymous (English) na]]/Tabel6[[#This Row],[Total]]</f>
        <v>0.20020050829300506</v>
      </c>
      <c r="Q46" s="3">
        <f>Tabel6[[#This Row],[Registered (English)]]/Tabel6[[#This Row],[Total]]</f>
        <v>0.79979949170699494</v>
      </c>
      <c r="S46">
        <v>8361</v>
      </c>
      <c r="T46">
        <v>45179</v>
      </c>
      <c r="U46">
        <f>Tabel8[[#This Row],[total.anonymous]]+Tabel8[[#This Row],[total.user]]</f>
        <v>53540</v>
      </c>
      <c r="V46" s="14">
        <f>Tabel8[[#This Row],[total.anonymous]]/Tabel8[[#This Row],[Total]]</f>
        <v>0.15616361598804632</v>
      </c>
      <c r="W46" s="3">
        <f>Tabel8[[#This Row],[total.user]]/Tabel8[[#This Row],[Dutch]]</f>
        <v>289305.54479129292</v>
      </c>
    </row>
    <row r="47" spans="1:23" x14ac:dyDescent="0.25">
      <c r="A47" s="7" t="s">
        <v>48</v>
      </c>
      <c r="B47" s="7">
        <f>DATE(LEFT(Tabel4[[#This Row],[month]],4),MID(Tabel4[[#This Row],[month]],6,2),MID(Tabel4[[#This Row],[month]],9,2))</f>
        <v>38261</v>
      </c>
      <c r="C47" s="2">
        <v>51105</v>
      </c>
      <c r="D47" s="2">
        <v>65255</v>
      </c>
      <c r="E47" s="2">
        <f>Tabel4[[#This Row],[Japan Total Anonymous]]+Tabel4[[#This Row],[total.user]]</f>
        <v>116360</v>
      </c>
      <c r="F47" s="15">
        <f t="shared" si="0"/>
        <v>0.43919731866620831</v>
      </c>
      <c r="G47" s="5">
        <f>Tabel4[[#This Row],[total.user]]/Tabel4[[#This Row],[total]]</f>
        <v>0.56080268133379163</v>
      </c>
      <c r="H47">
        <v>376075</v>
      </c>
      <c r="I47">
        <v>1329509</v>
      </c>
      <c r="J47" s="14">
        <f>Tabel5[[#This Row],[Anonymous (worldwide) nu]]/Tabel5[[#This Row],[total]]</f>
        <v>0.22049632266719199</v>
      </c>
      <c r="K47" s="3">
        <f>Tabel5[[#This Row],[Registered (worldwide) nu]]/Tabel5[[#This Row],[total]]</f>
        <v>0.77950367733280801</v>
      </c>
      <c r="L47">
        <f>Tabel5[[#This Row],[Anonymous (worldwide) nu]]+Tabel5[[#This Row],[Registered (worldwide) nu]]</f>
        <v>1705584</v>
      </c>
      <c r="M47">
        <v>150939</v>
      </c>
      <c r="N47">
        <v>577391</v>
      </c>
      <c r="O47">
        <f>Tabel6[[#This Row],[Anonymous (English) na]]+Tabel6[[#This Row],[Registered (English)]]</f>
        <v>728330</v>
      </c>
      <c r="P47" s="14">
        <f>Tabel6[[#This Row],[Anonymous (English) na]]/Tabel6[[#This Row],[Total]]</f>
        <v>0.20723985006796369</v>
      </c>
      <c r="Q47" s="3">
        <f>Tabel6[[#This Row],[Registered (English)]]/Tabel6[[#This Row],[Total]]</f>
        <v>0.79276014993203625</v>
      </c>
      <c r="S47">
        <v>9941</v>
      </c>
      <c r="T47">
        <v>39046</v>
      </c>
      <c r="U47">
        <f>Tabel8[[#This Row],[total.anonymous]]+Tabel8[[#This Row],[total.user]]</f>
        <v>48987</v>
      </c>
      <c r="V47" s="14">
        <f>Tabel8[[#This Row],[total.anonymous]]/Tabel8[[#This Row],[Total]]</f>
        <v>0.20293138996060178</v>
      </c>
      <c r="W47" s="3">
        <f>Tabel8[[#This Row],[total.user]]/Tabel8[[#This Row],[Dutch]]</f>
        <v>192409.85836434967</v>
      </c>
    </row>
    <row r="48" spans="1:23" x14ac:dyDescent="0.25">
      <c r="A48" s="6" t="s">
        <v>49</v>
      </c>
      <c r="B48" s="7">
        <f>DATE(LEFT(Tabel4[[#This Row],[month]],4),MID(Tabel4[[#This Row],[month]],6,2),MID(Tabel4[[#This Row],[month]],9,2))</f>
        <v>38292</v>
      </c>
      <c r="C48" s="1">
        <v>65701</v>
      </c>
      <c r="D48" s="1">
        <v>79726</v>
      </c>
      <c r="E48" s="1">
        <f>Tabel4[[#This Row],[Japan Total Anonymous]]+Tabel4[[#This Row],[total.user]]</f>
        <v>145427</v>
      </c>
      <c r="F48" s="15">
        <f t="shared" si="0"/>
        <v>0.45177993082439988</v>
      </c>
      <c r="G48" s="4">
        <f>Tabel4[[#This Row],[total.user]]/Tabel4[[#This Row],[total]]</f>
        <v>0.54822006917560018</v>
      </c>
      <c r="H48">
        <v>467978</v>
      </c>
      <c r="I48">
        <v>1547901</v>
      </c>
      <c r="J48" s="14">
        <f>Tabel5[[#This Row],[Anonymous (worldwide) nu]]/Tabel5[[#This Row],[total]]</f>
        <v>0.23214587780318163</v>
      </c>
      <c r="K48" s="3">
        <f>Tabel5[[#This Row],[Registered (worldwide) nu]]/Tabel5[[#This Row],[total]]</f>
        <v>0.76785412219681837</v>
      </c>
      <c r="L48">
        <f>Tabel5[[#This Row],[Anonymous (worldwide) nu]]+Tabel5[[#This Row],[Registered (worldwide) nu]]</f>
        <v>2015879</v>
      </c>
      <c r="M48">
        <v>195777</v>
      </c>
      <c r="N48">
        <v>693310</v>
      </c>
      <c r="O48">
        <f>Tabel6[[#This Row],[Anonymous (English) na]]+Tabel6[[#This Row],[Registered (English)]]</f>
        <v>889087</v>
      </c>
      <c r="P48" s="14">
        <f>Tabel6[[#This Row],[Anonymous (English) na]]/Tabel6[[#This Row],[Total]]</f>
        <v>0.2202000479143211</v>
      </c>
      <c r="Q48" s="3">
        <f>Tabel6[[#This Row],[Registered (English)]]/Tabel6[[#This Row],[Total]]</f>
        <v>0.77979995208567887</v>
      </c>
      <c r="S48">
        <v>12245</v>
      </c>
      <c r="T48">
        <v>47374</v>
      </c>
      <c r="U48">
        <f>Tabel8[[#This Row],[total.anonymous]]+Tabel8[[#This Row],[total.user]]</f>
        <v>59619</v>
      </c>
      <c r="V48" s="14">
        <f>Tabel8[[#This Row],[total.anonymous]]/Tabel8[[#This Row],[Total]]</f>
        <v>0.2053875442392526</v>
      </c>
      <c r="W48" s="3">
        <f>Tabel8[[#This Row],[total.user]]/Tabel8[[#This Row],[Dutch]]</f>
        <v>230656.6358513679</v>
      </c>
    </row>
    <row r="49" spans="1:23" x14ac:dyDescent="0.25">
      <c r="A49" s="7" t="s">
        <v>50</v>
      </c>
      <c r="B49" s="7">
        <f>DATE(LEFT(Tabel4[[#This Row],[month]],4),MID(Tabel4[[#This Row],[month]],6,2),MID(Tabel4[[#This Row],[month]],9,2))</f>
        <v>38322</v>
      </c>
      <c r="C49" s="2">
        <v>62963</v>
      </c>
      <c r="D49" s="2">
        <v>69626</v>
      </c>
      <c r="E49" s="2">
        <f>Tabel4[[#This Row],[Japan Total Anonymous]]+Tabel4[[#This Row],[total.user]]</f>
        <v>132589</v>
      </c>
      <c r="F49" s="15">
        <f t="shared" si="0"/>
        <v>0.47487348120884837</v>
      </c>
      <c r="G49" s="5">
        <f>Tabel4[[#This Row],[total.user]]/Tabel4[[#This Row],[total]]</f>
        <v>0.52512651879115158</v>
      </c>
      <c r="H49">
        <v>470031</v>
      </c>
      <c r="I49">
        <v>1522743</v>
      </c>
      <c r="J49" s="14">
        <f>Tabel5[[#This Row],[Anonymous (worldwide) nu]]/Tabel5[[#This Row],[total]]</f>
        <v>0.23586768996383936</v>
      </c>
      <c r="K49" s="3">
        <f>Tabel5[[#This Row],[Registered (worldwide) nu]]/Tabel5[[#This Row],[total]]</f>
        <v>0.76413231003616067</v>
      </c>
      <c r="L49">
        <f>Tabel5[[#This Row],[Anonymous (worldwide) nu]]+Tabel5[[#This Row],[Registered (worldwide) nu]]</f>
        <v>1992774</v>
      </c>
      <c r="M49">
        <v>206599</v>
      </c>
      <c r="N49">
        <v>679361</v>
      </c>
      <c r="O49">
        <f>Tabel6[[#This Row],[Anonymous (English) na]]+Tabel6[[#This Row],[Registered (English)]]</f>
        <v>885960</v>
      </c>
      <c r="P49" s="14">
        <f>Tabel6[[#This Row],[Anonymous (English) na]]/Tabel6[[#This Row],[Total]]</f>
        <v>0.23319224344214184</v>
      </c>
      <c r="Q49" s="3">
        <f>Tabel6[[#This Row],[Registered (English)]]/Tabel6[[#This Row],[Total]]</f>
        <v>0.76680775655785816</v>
      </c>
      <c r="S49">
        <v>11412</v>
      </c>
      <c r="T49">
        <v>52515</v>
      </c>
      <c r="U49">
        <f>Tabel8[[#This Row],[total.anonymous]]+Tabel8[[#This Row],[total.user]]</f>
        <v>63927</v>
      </c>
      <c r="V49" s="14">
        <f>Tabel8[[#This Row],[total.anonymous]]/Tabel8[[#This Row],[Total]]</f>
        <v>0.17851611994931718</v>
      </c>
      <c r="W49" s="3">
        <f>Tabel8[[#This Row],[total.user]]/Tabel8[[#This Row],[Dutch]]</f>
        <v>294175.1143533123</v>
      </c>
    </row>
    <row r="50" spans="1:23" x14ac:dyDescent="0.25">
      <c r="A50" s="6" t="s">
        <v>51</v>
      </c>
      <c r="B50" s="7">
        <f>DATE(LEFT(Tabel4[[#This Row],[month]],4),MID(Tabel4[[#This Row],[month]],6,2),MID(Tabel4[[#This Row],[month]],9,2))</f>
        <v>38353</v>
      </c>
      <c r="C50" s="1">
        <v>58553</v>
      </c>
      <c r="D50" s="1">
        <v>69121</v>
      </c>
      <c r="E50" s="1">
        <f>Tabel4[[#This Row],[Japan Total Anonymous]]+Tabel4[[#This Row],[total.user]]</f>
        <v>127674</v>
      </c>
      <c r="F50" s="15">
        <f t="shared" si="0"/>
        <v>0.45861334335886711</v>
      </c>
      <c r="G50" s="4">
        <f>Tabel4[[#This Row],[total.user]]/Tabel4[[#This Row],[total]]</f>
        <v>0.54138665664113284</v>
      </c>
      <c r="H50">
        <v>472700</v>
      </c>
      <c r="I50">
        <v>1496690</v>
      </c>
      <c r="J50" s="14">
        <f>Tabel5[[#This Row],[Anonymous (worldwide) nu]]/Tabel5[[#This Row],[total]]</f>
        <v>0.24002356059490501</v>
      </c>
      <c r="K50" s="3">
        <f>Tabel5[[#This Row],[Registered (worldwide) nu]]/Tabel5[[#This Row],[total]]</f>
        <v>0.75997643940509496</v>
      </c>
      <c r="L50">
        <f>Tabel5[[#This Row],[Anonymous (worldwide) nu]]+Tabel5[[#This Row],[Registered (worldwide) nu]]</f>
        <v>1969390</v>
      </c>
      <c r="M50">
        <v>200226</v>
      </c>
      <c r="N50">
        <v>596631</v>
      </c>
      <c r="O50">
        <f>Tabel6[[#This Row],[Anonymous (English) na]]+Tabel6[[#This Row],[Registered (English)]]</f>
        <v>796857</v>
      </c>
      <c r="P50" s="14">
        <f>Tabel6[[#This Row],[Anonymous (English) na]]/Tabel6[[#This Row],[Total]]</f>
        <v>0.25126967573855785</v>
      </c>
      <c r="Q50" s="3">
        <f>Tabel6[[#This Row],[Registered (English)]]/Tabel6[[#This Row],[Total]]</f>
        <v>0.74873032426144215</v>
      </c>
      <c r="S50">
        <v>12037</v>
      </c>
      <c r="T50">
        <v>49437</v>
      </c>
      <c r="U50">
        <f>Tabel8[[#This Row],[total.anonymous]]+Tabel8[[#This Row],[total.user]]</f>
        <v>61474</v>
      </c>
      <c r="V50" s="14">
        <f>Tabel8[[#This Row],[total.anonymous]]/Tabel8[[#This Row],[Total]]</f>
        <v>0.19580635715912417</v>
      </c>
      <c r="W50" s="3">
        <f>Tabel8[[#This Row],[total.user]]/Tabel8[[#This Row],[Dutch]]</f>
        <v>252479.03447702917</v>
      </c>
    </row>
    <row r="51" spans="1:23" x14ac:dyDescent="0.25">
      <c r="A51" s="7" t="s">
        <v>52</v>
      </c>
      <c r="B51" s="7">
        <f>DATE(LEFT(Tabel4[[#This Row],[month]],4),MID(Tabel4[[#This Row],[month]],6,2),MID(Tabel4[[#This Row],[month]],9,2))</f>
        <v>38384</v>
      </c>
      <c r="C51" s="2">
        <v>57028</v>
      </c>
      <c r="D51" s="2">
        <v>70931</v>
      </c>
      <c r="E51" s="2">
        <f>Tabel4[[#This Row],[Japan Total Anonymous]]+Tabel4[[#This Row],[total.user]]</f>
        <v>127959</v>
      </c>
      <c r="F51" s="15">
        <f t="shared" si="0"/>
        <v>0.44567400495471204</v>
      </c>
      <c r="G51" s="5">
        <f>Tabel4[[#This Row],[total.user]]/Tabel4[[#This Row],[total]]</f>
        <v>0.5543259950452879</v>
      </c>
      <c r="H51">
        <v>444887</v>
      </c>
      <c r="I51">
        <v>1480994</v>
      </c>
      <c r="J51" s="14">
        <f>Tabel5[[#This Row],[Anonymous (worldwide) nu]]/Tabel5[[#This Row],[total]]</f>
        <v>0.23100440785282164</v>
      </c>
      <c r="K51" s="3">
        <f>Tabel5[[#This Row],[Registered (worldwide) nu]]/Tabel5[[#This Row],[total]]</f>
        <v>0.76899559214717839</v>
      </c>
      <c r="L51">
        <f>Tabel5[[#This Row],[Anonymous (worldwide) nu]]+Tabel5[[#This Row],[Registered (worldwide) nu]]</f>
        <v>1925881</v>
      </c>
      <c r="M51">
        <v>193673</v>
      </c>
      <c r="N51">
        <v>594252</v>
      </c>
      <c r="O51">
        <f>Tabel6[[#This Row],[Anonymous (English) na]]+Tabel6[[#This Row],[Registered (English)]]</f>
        <v>787925</v>
      </c>
      <c r="P51" s="14">
        <f>Tabel6[[#This Row],[Anonymous (English) na]]/Tabel6[[#This Row],[Total]]</f>
        <v>0.24580131357679982</v>
      </c>
      <c r="Q51" s="3">
        <f>Tabel6[[#This Row],[Registered (English)]]/Tabel6[[#This Row],[Total]]</f>
        <v>0.7541986864232002</v>
      </c>
      <c r="S51">
        <v>11178</v>
      </c>
      <c r="T51">
        <v>59445</v>
      </c>
      <c r="U51">
        <f>Tabel8[[#This Row],[total.anonymous]]+Tabel8[[#This Row],[total.user]]</f>
        <v>70623</v>
      </c>
      <c r="V51" s="14">
        <f>Tabel8[[#This Row],[total.anonymous]]/Tabel8[[#This Row],[Total]]</f>
        <v>0.15827704855358735</v>
      </c>
      <c r="W51" s="3">
        <f>Tabel8[[#This Row],[total.user]]/Tabel8[[#This Row],[Dutch]]</f>
        <v>375575.61594202899</v>
      </c>
    </row>
    <row r="52" spans="1:23" x14ac:dyDescent="0.25">
      <c r="A52" s="6" t="s">
        <v>53</v>
      </c>
      <c r="B52" s="7">
        <f>DATE(LEFT(Tabel4[[#This Row],[month]],4),MID(Tabel4[[#This Row],[month]],6,2),MID(Tabel4[[#This Row],[month]],9,2))</f>
        <v>38412</v>
      </c>
      <c r="C52" s="1">
        <v>73847</v>
      </c>
      <c r="D52" s="1">
        <v>88943</v>
      </c>
      <c r="E52" s="1">
        <f>Tabel4[[#This Row],[Japan Total Anonymous]]+Tabel4[[#This Row],[total.user]]</f>
        <v>162790</v>
      </c>
      <c r="F52" s="15">
        <f t="shared" si="0"/>
        <v>0.4536335155722096</v>
      </c>
      <c r="G52" s="4">
        <f>Tabel4[[#This Row],[total.user]]/Tabel4[[#This Row],[total]]</f>
        <v>0.54636648442779046</v>
      </c>
      <c r="H52">
        <v>540667</v>
      </c>
      <c r="I52">
        <v>1822899</v>
      </c>
      <c r="J52" s="14">
        <f>Tabel5[[#This Row],[Anonymous (worldwide) nu]]/Tabel5[[#This Row],[total]]</f>
        <v>0.22875054049685942</v>
      </c>
      <c r="K52" s="3">
        <f>Tabel5[[#This Row],[Registered (worldwide) nu]]/Tabel5[[#This Row],[total]]</f>
        <v>0.77124945950314061</v>
      </c>
      <c r="L52">
        <f>Tabel5[[#This Row],[Anonymous (worldwide) nu]]+Tabel5[[#This Row],[Registered (worldwide) nu]]</f>
        <v>2363566</v>
      </c>
      <c r="M52">
        <v>243312</v>
      </c>
      <c r="N52">
        <v>773088</v>
      </c>
      <c r="O52">
        <f>Tabel6[[#This Row],[Anonymous (English) na]]+Tabel6[[#This Row],[Registered (English)]]</f>
        <v>1016400</v>
      </c>
      <c r="P52" s="14">
        <f>Tabel6[[#This Row],[Anonymous (English) na]]/Tabel6[[#This Row],[Total]]</f>
        <v>0.23938606847697758</v>
      </c>
      <c r="Q52" s="3">
        <f>Tabel6[[#This Row],[Registered (English)]]/Tabel6[[#This Row],[Total]]</f>
        <v>0.76061393152302248</v>
      </c>
      <c r="S52">
        <v>12279</v>
      </c>
      <c r="T52">
        <v>75300</v>
      </c>
      <c r="U52">
        <f>Tabel8[[#This Row],[total.anonymous]]+Tabel8[[#This Row],[total.user]]</f>
        <v>87579</v>
      </c>
      <c r="V52" s="14">
        <f>Tabel8[[#This Row],[total.anonymous]]/Tabel8[[#This Row],[Total]]</f>
        <v>0.14020484362689686</v>
      </c>
      <c r="W52" s="3">
        <f>Tabel8[[#This Row],[total.user]]/Tabel8[[#This Row],[Dutch]]</f>
        <v>537071.31688248226</v>
      </c>
    </row>
    <row r="53" spans="1:23" x14ac:dyDescent="0.25">
      <c r="A53" s="7" t="s">
        <v>54</v>
      </c>
      <c r="B53" s="7">
        <f>DATE(LEFT(Tabel4[[#This Row],[month]],4),MID(Tabel4[[#This Row],[month]],6,2),MID(Tabel4[[#This Row],[month]],9,2))</f>
        <v>38443</v>
      </c>
      <c r="C53" s="2">
        <v>72119</v>
      </c>
      <c r="D53" s="2">
        <v>81749</v>
      </c>
      <c r="E53" s="2">
        <f>Tabel4[[#This Row],[Japan Total Anonymous]]+Tabel4[[#This Row],[total.user]]</f>
        <v>153868</v>
      </c>
      <c r="F53" s="15">
        <f t="shared" si="0"/>
        <v>0.46870694361400683</v>
      </c>
      <c r="G53" s="5">
        <f>Tabel4[[#This Row],[total.user]]/Tabel4[[#This Row],[total]]</f>
        <v>0.53129305638599322</v>
      </c>
      <c r="H53">
        <v>710630</v>
      </c>
      <c r="I53">
        <v>2158352</v>
      </c>
      <c r="J53" s="14">
        <f>Tabel5[[#This Row],[Anonymous (worldwide) nu]]/Tabel5[[#This Row],[total]]</f>
        <v>0.24769412983420599</v>
      </c>
      <c r="K53" s="3">
        <f>Tabel5[[#This Row],[Registered (worldwide) nu]]/Tabel5[[#This Row],[total]]</f>
        <v>0.75230587016579398</v>
      </c>
      <c r="L53">
        <f>Tabel5[[#This Row],[Anonymous (worldwide) nu]]+Tabel5[[#This Row],[Registered (worldwide) nu]]</f>
        <v>2868982</v>
      </c>
      <c r="M53">
        <v>331150</v>
      </c>
      <c r="N53">
        <v>933145</v>
      </c>
      <c r="O53">
        <f>Tabel6[[#This Row],[Anonymous (English) na]]+Tabel6[[#This Row],[Registered (English)]]</f>
        <v>1264295</v>
      </c>
      <c r="P53" s="14">
        <f>Tabel6[[#This Row],[Anonymous (English) na]]/Tabel6[[#This Row],[Total]]</f>
        <v>0.26192462993209653</v>
      </c>
      <c r="Q53" s="3">
        <f>Tabel6[[#This Row],[Registered (English)]]/Tabel6[[#This Row],[Total]]</f>
        <v>0.73807537006790347</v>
      </c>
      <c r="S53">
        <v>15492</v>
      </c>
      <c r="T53">
        <v>85140</v>
      </c>
      <c r="U53">
        <f>Tabel8[[#This Row],[total.anonymous]]+Tabel8[[#This Row],[total.user]]</f>
        <v>100632</v>
      </c>
      <c r="V53" s="14">
        <f>Tabel8[[#This Row],[total.anonymous]]/Tabel8[[#This Row],[Total]]</f>
        <v>0.15394705461483424</v>
      </c>
      <c r="W53" s="3">
        <f>Tabel8[[#This Row],[total.user]]/Tabel8[[#This Row],[Dutch]]</f>
        <v>553047.28117738187</v>
      </c>
    </row>
    <row r="54" spans="1:23" x14ac:dyDescent="0.25">
      <c r="A54" s="6" t="s">
        <v>55</v>
      </c>
      <c r="B54" s="7">
        <f>DATE(LEFT(Tabel4[[#This Row],[month]],4),MID(Tabel4[[#This Row],[month]],6,2),MID(Tabel4[[#This Row],[month]],9,2))</f>
        <v>38473</v>
      </c>
      <c r="C54" s="1">
        <v>81619</v>
      </c>
      <c r="D54" s="1">
        <v>89046</v>
      </c>
      <c r="E54" s="1">
        <f>Tabel4[[#This Row],[Japan Total Anonymous]]+Tabel4[[#This Row],[total.user]]</f>
        <v>170665</v>
      </c>
      <c r="F54" s="15">
        <f t="shared" si="0"/>
        <v>0.47824099844725049</v>
      </c>
      <c r="G54" s="4">
        <f>Tabel4[[#This Row],[total.user]]/Tabel4[[#This Row],[total]]</f>
        <v>0.52175900155274957</v>
      </c>
      <c r="H54">
        <v>780867</v>
      </c>
      <c r="I54">
        <v>2363326</v>
      </c>
      <c r="J54" s="14">
        <f>Tabel5[[#This Row],[Anonymous (worldwide) nu]]/Tabel5[[#This Row],[total]]</f>
        <v>0.24835212087807587</v>
      </c>
      <c r="K54" s="3">
        <f>Tabel5[[#This Row],[Registered (worldwide) nu]]/Tabel5[[#This Row],[total]]</f>
        <v>0.7516478791219241</v>
      </c>
      <c r="L54">
        <f>Tabel5[[#This Row],[Anonymous (worldwide) nu]]+Tabel5[[#This Row],[Registered (worldwide) nu]]</f>
        <v>3144193</v>
      </c>
      <c r="M54">
        <v>366659</v>
      </c>
      <c r="N54">
        <v>974060</v>
      </c>
      <c r="O54">
        <f>Tabel6[[#This Row],[Anonymous (English) na]]+Tabel6[[#This Row],[Registered (English)]]</f>
        <v>1340719</v>
      </c>
      <c r="P54" s="14">
        <f>Tabel6[[#This Row],[Anonymous (English) na]]/Tabel6[[#This Row],[Total]]</f>
        <v>0.27347937934794686</v>
      </c>
      <c r="Q54" s="3">
        <f>Tabel6[[#This Row],[Registered (English)]]/Tabel6[[#This Row],[Total]]</f>
        <v>0.72652062065205314</v>
      </c>
      <c r="S54">
        <v>14996</v>
      </c>
      <c r="T54">
        <v>98478</v>
      </c>
      <c r="U54">
        <f>Tabel8[[#This Row],[total.anonymous]]+Tabel8[[#This Row],[total.user]]</f>
        <v>113474</v>
      </c>
      <c r="V54" s="14">
        <f>Tabel8[[#This Row],[total.anonymous]]/Tabel8[[#This Row],[Total]]</f>
        <v>0.13215362109381884</v>
      </c>
      <c r="W54" s="3">
        <f>Tabel8[[#This Row],[total.user]]/Tabel8[[#This Row],[Dutch]]</f>
        <v>745178.21899173118</v>
      </c>
    </row>
    <row r="55" spans="1:23" x14ac:dyDescent="0.25">
      <c r="A55" s="7" t="s">
        <v>56</v>
      </c>
      <c r="B55" s="7">
        <f>DATE(LEFT(Tabel4[[#This Row],[month]],4),MID(Tabel4[[#This Row],[month]],6,2),MID(Tabel4[[#This Row],[month]],9,2))</f>
        <v>38504</v>
      </c>
      <c r="C55" s="2">
        <v>91508</v>
      </c>
      <c r="D55" s="2">
        <v>80398</v>
      </c>
      <c r="E55" s="2">
        <f>Tabel4[[#This Row],[Japan Total Anonymous]]+Tabel4[[#This Row],[total.user]]</f>
        <v>171906</v>
      </c>
      <c r="F55" s="15">
        <f t="shared" si="0"/>
        <v>0.53231417169848638</v>
      </c>
      <c r="G55" s="5">
        <f>Tabel4[[#This Row],[total.user]]/Tabel4[[#This Row],[total]]</f>
        <v>0.46768582830151362</v>
      </c>
      <c r="H55">
        <v>870842</v>
      </c>
      <c r="I55">
        <v>2572210</v>
      </c>
      <c r="J55" s="14">
        <f>Tabel5[[#This Row],[Anonymous (worldwide) nu]]/Tabel5[[#This Row],[total]]</f>
        <v>0.25292734469302236</v>
      </c>
      <c r="K55" s="3">
        <f>Tabel5[[#This Row],[Registered (worldwide) nu]]/Tabel5[[#This Row],[total]]</f>
        <v>0.74707265530697764</v>
      </c>
      <c r="L55">
        <f>Tabel5[[#This Row],[Anonymous (worldwide) nu]]+Tabel5[[#This Row],[Registered (worldwide) nu]]</f>
        <v>3443052</v>
      </c>
      <c r="M55">
        <v>403437</v>
      </c>
      <c r="N55">
        <v>1087163</v>
      </c>
      <c r="O55">
        <f>Tabel6[[#This Row],[Anonymous (English) na]]+Tabel6[[#This Row],[Registered (English)]]</f>
        <v>1490600</v>
      </c>
      <c r="P55" s="14">
        <f>Tabel6[[#This Row],[Anonymous (English) na]]/Tabel6[[#This Row],[Total]]</f>
        <v>0.27065409902052867</v>
      </c>
      <c r="Q55" s="3">
        <f>Tabel6[[#This Row],[Registered (English)]]/Tabel6[[#This Row],[Total]]</f>
        <v>0.72934590097947138</v>
      </c>
      <c r="S55">
        <v>14654</v>
      </c>
      <c r="T55">
        <v>102665</v>
      </c>
      <c r="U55">
        <f>Tabel8[[#This Row],[total.anonymous]]+Tabel8[[#This Row],[total.user]]</f>
        <v>117319</v>
      </c>
      <c r="V55" s="14">
        <f>Tabel8[[#This Row],[total.anonymous]]/Tabel8[[#This Row],[Total]]</f>
        <v>0.12490730401725211</v>
      </c>
      <c r="W55" s="3">
        <f>Tabel8[[#This Row],[total.user]]/Tabel8[[#This Row],[Dutch]]</f>
        <v>821929.5165142623</v>
      </c>
    </row>
    <row r="56" spans="1:23" x14ac:dyDescent="0.25">
      <c r="A56" s="6" t="s">
        <v>57</v>
      </c>
      <c r="B56" s="7">
        <f>DATE(LEFT(Tabel4[[#This Row],[month]],4),MID(Tabel4[[#This Row],[month]],6,2),MID(Tabel4[[#This Row],[month]],9,2))</f>
        <v>38534</v>
      </c>
      <c r="C56" s="1">
        <v>102978</v>
      </c>
      <c r="D56" s="1">
        <v>83339</v>
      </c>
      <c r="E56" s="1">
        <f>Tabel4[[#This Row],[Japan Total Anonymous]]+Tabel4[[#This Row],[total.user]]</f>
        <v>186317</v>
      </c>
      <c r="F56" s="15">
        <f t="shared" si="0"/>
        <v>0.55270318865159918</v>
      </c>
      <c r="G56" s="4">
        <f>Tabel4[[#This Row],[total.user]]/Tabel4[[#This Row],[total]]</f>
        <v>0.44729681134840082</v>
      </c>
      <c r="H56">
        <v>984085</v>
      </c>
      <c r="I56">
        <v>2992221</v>
      </c>
      <c r="J56" s="14">
        <f>Tabel5[[#This Row],[Anonymous (worldwide) nu]]/Tabel5[[#This Row],[total]]</f>
        <v>0.24748724067010938</v>
      </c>
      <c r="K56" s="3">
        <f>Tabel5[[#This Row],[Registered (worldwide) nu]]/Tabel5[[#This Row],[total]]</f>
        <v>0.75251275932989059</v>
      </c>
      <c r="L56">
        <f>Tabel5[[#This Row],[Anonymous (worldwide) nu]]+Tabel5[[#This Row],[Registered (worldwide) nu]]</f>
        <v>3976306</v>
      </c>
      <c r="M56">
        <v>490002</v>
      </c>
      <c r="N56">
        <v>1322182</v>
      </c>
      <c r="O56">
        <f>Tabel6[[#This Row],[Anonymous (English) na]]+Tabel6[[#This Row],[Registered (English)]]</f>
        <v>1812184</v>
      </c>
      <c r="P56" s="14">
        <f>Tabel6[[#This Row],[Anonymous (English) na]]/Tabel6[[#This Row],[Total]]</f>
        <v>0.27039307266811757</v>
      </c>
      <c r="Q56" s="3">
        <f>Tabel6[[#This Row],[Registered (English)]]/Tabel6[[#This Row],[Total]]</f>
        <v>0.72960692733188237</v>
      </c>
      <c r="S56">
        <v>14890</v>
      </c>
      <c r="T56">
        <v>137534</v>
      </c>
      <c r="U56">
        <f>Tabel8[[#This Row],[total.anonymous]]+Tabel8[[#This Row],[total.user]]</f>
        <v>152424</v>
      </c>
      <c r="V56" s="14">
        <f>Tabel8[[#This Row],[total.anonymous]]/Tabel8[[#This Row],[Total]]</f>
        <v>9.7688028132052698E-2</v>
      </c>
      <c r="W56" s="3">
        <f>Tabel8[[#This Row],[total.user]]/Tabel8[[#This Row],[Dutch]]</f>
        <v>1407890.0212222969</v>
      </c>
    </row>
    <row r="57" spans="1:23" x14ac:dyDescent="0.25">
      <c r="A57" s="7" t="s">
        <v>58</v>
      </c>
      <c r="B57" s="7">
        <f>DATE(LEFT(Tabel4[[#This Row],[month]],4),MID(Tabel4[[#This Row],[month]],6,2),MID(Tabel4[[#This Row],[month]],9,2))</f>
        <v>38565</v>
      </c>
      <c r="C57" s="2">
        <v>112225</v>
      </c>
      <c r="D57" s="2">
        <v>98475</v>
      </c>
      <c r="E57" s="2">
        <f>Tabel4[[#This Row],[Japan Total Anonymous]]+Tabel4[[#This Row],[total.user]]</f>
        <v>210700</v>
      </c>
      <c r="F57" s="15">
        <f t="shared" si="0"/>
        <v>0.5326293308020883</v>
      </c>
      <c r="G57" s="5">
        <f>Tabel4[[#This Row],[total.user]]/Tabel4[[#This Row],[total]]</f>
        <v>0.4673706691979117</v>
      </c>
      <c r="H57">
        <v>1125309</v>
      </c>
      <c r="I57">
        <v>3268075</v>
      </c>
      <c r="J57" s="14">
        <f>Tabel5[[#This Row],[Anonymous (worldwide) nu]]/Tabel5[[#This Row],[total]]</f>
        <v>0.25613718263643698</v>
      </c>
      <c r="K57" s="3">
        <f>Tabel5[[#This Row],[Registered (worldwide) nu]]/Tabel5[[#This Row],[total]]</f>
        <v>0.74386281736356308</v>
      </c>
      <c r="L57">
        <f>Tabel5[[#This Row],[Anonymous (worldwide) nu]]+Tabel5[[#This Row],[Registered (worldwide) nu]]</f>
        <v>4393384</v>
      </c>
      <c r="M57">
        <v>536661</v>
      </c>
      <c r="N57">
        <v>1421926</v>
      </c>
      <c r="O57">
        <f>Tabel6[[#This Row],[Anonymous (English) na]]+Tabel6[[#This Row],[Registered (English)]]</f>
        <v>1958587</v>
      </c>
      <c r="P57" s="14">
        <f>Tabel6[[#This Row],[Anonymous (English) na]]/Tabel6[[#This Row],[Total]]</f>
        <v>0.27400416728999016</v>
      </c>
      <c r="Q57" s="3">
        <f>Tabel6[[#This Row],[Registered (English)]]/Tabel6[[#This Row],[Total]]</f>
        <v>0.72599583271000978</v>
      </c>
      <c r="S57">
        <v>21673</v>
      </c>
      <c r="T57">
        <v>144176</v>
      </c>
      <c r="U57">
        <f>Tabel8[[#This Row],[total.anonymous]]+Tabel8[[#This Row],[total.user]]</f>
        <v>165849</v>
      </c>
      <c r="V57" s="14">
        <f>Tabel8[[#This Row],[total.anonymous]]/Tabel8[[#This Row],[Total]]</f>
        <v>0.13067911172210867</v>
      </c>
      <c r="W57" s="3">
        <f>Tabel8[[#This Row],[total.user]]/Tabel8[[#This Row],[Dutch]]</f>
        <v>1103282.6754025747</v>
      </c>
    </row>
    <row r="58" spans="1:23" x14ac:dyDescent="0.25">
      <c r="A58" s="6" t="s">
        <v>59</v>
      </c>
      <c r="B58" s="7">
        <f>DATE(LEFT(Tabel4[[#This Row],[month]],4),MID(Tabel4[[#This Row],[month]],6,2),MID(Tabel4[[#This Row],[month]],9,2))</f>
        <v>38596</v>
      </c>
      <c r="C58" s="1">
        <v>113062</v>
      </c>
      <c r="D58" s="1">
        <v>95525</v>
      </c>
      <c r="E58" s="1">
        <f>Tabel4[[#This Row],[Japan Total Anonymous]]+Tabel4[[#This Row],[total.user]]</f>
        <v>208587</v>
      </c>
      <c r="F58" s="15">
        <f t="shared" si="0"/>
        <v>0.54203761499997605</v>
      </c>
      <c r="G58" s="4">
        <f>Tabel4[[#This Row],[total.user]]/Tabel4[[#This Row],[total]]</f>
        <v>0.45796238500002395</v>
      </c>
      <c r="H58">
        <v>1044335</v>
      </c>
      <c r="I58">
        <v>2903695</v>
      </c>
      <c r="J58" s="14">
        <f>Tabel5[[#This Row],[Anonymous (worldwide) nu]]/Tabel5[[#This Row],[total]]</f>
        <v>0.26452053302533163</v>
      </c>
      <c r="K58" s="3">
        <f>Tabel5[[#This Row],[Registered (worldwide) nu]]/Tabel5[[#This Row],[total]]</f>
        <v>0.73547946697466837</v>
      </c>
      <c r="L58">
        <f>Tabel5[[#This Row],[Anonymous (worldwide) nu]]+Tabel5[[#This Row],[Registered (worldwide) nu]]</f>
        <v>3948030</v>
      </c>
      <c r="M58">
        <v>523895</v>
      </c>
      <c r="N58">
        <v>1261920</v>
      </c>
      <c r="O58">
        <f>Tabel6[[#This Row],[Anonymous (English) na]]+Tabel6[[#This Row],[Registered (English)]]</f>
        <v>1785815</v>
      </c>
      <c r="P58" s="14">
        <f>Tabel6[[#This Row],[Anonymous (English) na]]/Tabel6[[#This Row],[Total]]</f>
        <v>0.29336465423350122</v>
      </c>
      <c r="Q58" s="3">
        <f>Tabel6[[#This Row],[Registered (English)]]/Tabel6[[#This Row],[Total]]</f>
        <v>0.70663534576649878</v>
      </c>
      <c r="S58">
        <v>16436</v>
      </c>
      <c r="T58">
        <v>130445</v>
      </c>
      <c r="U58">
        <f>Tabel8[[#This Row],[total.anonymous]]+Tabel8[[#This Row],[total.user]]</f>
        <v>146881</v>
      </c>
      <c r="V58" s="14">
        <f>Tabel8[[#This Row],[total.anonymous]]/Tabel8[[#This Row],[Total]]</f>
        <v>0.11190010961254349</v>
      </c>
      <c r="W58" s="3">
        <f>Tabel8[[#This Row],[total.user]]/Tabel8[[#This Row],[Dutch]]</f>
        <v>1165727.186967632</v>
      </c>
    </row>
    <row r="59" spans="1:23" x14ac:dyDescent="0.25">
      <c r="A59" s="7" t="s">
        <v>60</v>
      </c>
      <c r="B59" s="7">
        <f>DATE(LEFT(Tabel4[[#This Row],[month]],4),MID(Tabel4[[#This Row],[month]],6,2),MID(Tabel4[[#This Row],[month]],9,2))</f>
        <v>38626</v>
      </c>
      <c r="C59" s="2">
        <v>133995</v>
      </c>
      <c r="D59" s="2">
        <v>124930</v>
      </c>
      <c r="E59" s="2">
        <f>Tabel4[[#This Row],[Japan Total Anonymous]]+Tabel4[[#This Row],[total.user]]</f>
        <v>258925</v>
      </c>
      <c r="F59" s="15">
        <f t="shared" si="0"/>
        <v>0.51750506903543492</v>
      </c>
      <c r="G59" s="5">
        <f>Tabel4[[#This Row],[total.user]]/Tabel4[[#This Row],[total]]</f>
        <v>0.48249493096456503</v>
      </c>
      <c r="H59">
        <v>1348034</v>
      </c>
      <c r="I59">
        <v>3359007</v>
      </c>
      <c r="J59" s="14">
        <f>Tabel5[[#This Row],[Anonymous (worldwide) nu]]/Tabel5[[#This Row],[total]]</f>
        <v>0.28638671301142266</v>
      </c>
      <c r="K59" s="3">
        <f>Tabel5[[#This Row],[Registered (worldwide) nu]]/Tabel5[[#This Row],[total]]</f>
        <v>0.71361328698857729</v>
      </c>
      <c r="L59">
        <f>Tabel5[[#This Row],[Anonymous (worldwide) nu]]+Tabel5[[#This Row],[Registered (worldwide) nu]]</f>
        <v>4707041</v>
      </c>
      <c r="M59">
        <v>696793</v>
      </c>
      <c r="N59">
        <v>1486054</v>
      </c>
      <c r="O59">
        <f>Tabel6[[#This Row],[Anonymous (English) na]]+Tabel6[[#This Row],[Registered (English)]]</f>
        <v>2182847</v>
      </c>
      <c r="P59" s="14">
        <f>Tabel6[[#This Row],[Anonymous (English) na]]/Tabel6[[#This Row],[Total]]</f>
        <v>0.3192129361334074</v>
      </c>
      <c r="Q59" s="3">
        <f>Tabel6[[#This Row],[Registered (English)]]/Tabel6[[#This Row],[Total]]</f>
        <v>0.6807870638665926</v>
      </c>
      <c r="S59">
        <v>22930</v>
      </c>
      <c r="T59">
        <v>133252</v>
      </c>
      <c r="U59">
        <f>Tabel8[[#This Row],[total.anonymous]]+Tabel8[[#This Row],[total.user]]</f>
        <v>156182</v>
      </c>
      <c r="V59" s="14">
        <f>Tabel8[[#This Row],[total.anonymous]]/Tabel8[[#This Row],[Total]]</f>
        <v>0.14681589427718944</v>
      </c>
      <c r="W59" s="3">
        <f>Tabel8[[#This Row],[total.user]]/Tabel8[[#This Row],[Dutch]]</f>
        <v>907612.90292193624</v>
      </c>
    </row>
    <row r="60" spans="1:23" x14ac:dyDescent="0.25">
      <c r="A60" s="6" t="s">
        <v>61</v>
      </c>
      <c r="B60" s="7">
        <f>DATE(LEFT(Tabel4[[#This Row],[month]],4),MID(Tabel4[[#This Row],[month]],6,2),MID(Tabel4[[#This Row],[month]],9,2))</f>
        <v>38657</v>
      </c>
      <c r="C60" s="1">
        <v>163768</v>
      </c>
      <c r="D60" s="1">
        <v>157242</v>
      </c>
      <c r="E60" s="1">
        <f>Tabel4[[#This Row],[Japan Total Anonymous]]+Tabel4[[#This Row],[total.user]]</f>
        <v>321010</v>
      </c>
      <c r="F60" s="15">
        <f t="shared" si="0"/>
        <v>0.51016479237406931</v>
      </c>
      <c r="G60" s="4">
        <f>Tabel4[[#This Row],[total.user]]/Tabel4[[#This Row],[total]]</f>
        <v>0.48983520762593064</v>
      </c>
      <c r="H60">
        <v>1425125</v>
      </c>
      <c r="I60">
        <v>3358045</v>
      </c>
      <c r="J60" s="14">
        <f>Tabel5[[#This Row],[Anonymous (worldwide) nu]]/Tabel5[[#This Row],[total]]</f>
        <v>0.29794571382576829</v>
      </c>
      <c r="K60" s="3">
        <f>Tabel5[[#This Row],[Registered (worldwide) nu]]/Tabel5[[#This Row],[total]]</f>
        <v>0.70205428617423171</v>
      </c>
      <c r="L60">
        <f>Tabel5[[#This Row],[Anonymous (worldwide) nu]]+Tabel5[[#This Row],[Registered (worldwide) nu]]</f>
        <v>4783170</v>
      </c>
      <c r="M60">
        <v>746755</v>
      </c>
      <c r="N60">
        <v>1502999</v>
      </c>
      <c r="O60">
        <f>Tabel6[[#This Row],[Anonymous (English) na]]+Tabel6[[#This Row],[Registered (English)]]</f>
        <v>2249754</v>
      </c>
      <c r="P60" s="14">
        <f>Tabel6[[#This Row],[Anonymous (English) na]]/Tabel6[[#This Row],[Total]]</f>
        <v>0.331927401840379</v>
      </c>
      <c r="Q60" s="3">
        <f>Tabel6[[#This Row],[Registered (English)]]/Tabel6[[#This Row],[Total]]</f>
        <v>0.66807259815962106</v>
      </c>
      <c r="S60">
        <v>24200</v>
      </c>
      <c r="T60">
        <v>111697</v>
      </c>
      <c r="U60">
        <f>Tabel8[[#This Row],[total.anonymous]]+Tabel8[[#This Row],[total.user]]</f>
        <v>135897</v>
      </c>
      <c r="V60" s="14">
        <f>Tabel8[[#This Row],[total.anonymous]]/Tabel8[[#This Row],[Total]]</f>
        <v>0.17807604288542059</v>
      </c>
      <c r="W60" s="3">
        <f>Tabel8[[#This Row],[total.user]]/Tabel8[[#This Row],[Dutch]]</f>
        <v>627243.27309917356</v>
      </c>
    </row>
    <row r="61" spans="1:23" x14ac:dyDescent="0.25">
      <c r="A61" s="7" t="s">
        <v>62</v>
      </c>
      <c r="B61" s="7">
        <f>DATE(LEFT(Tabel4[[#This Row],[month]],4),MID(Tabel4[[#This Row],[month]],6,2),MID(Tabel4[[#This Row],[month]],9,2))</f>
        <v>38687</v>
      </c>
      <c r="C61" s="2">
        <v>154560</v>
      </c>
      <c r="D61" s="2">
        <v>132837</v>
      </c>
      <c r="E61" s="2">
        <f>Tabel4[[#This Row],[Japan Total Anonymous]]+Tabel4[[#This Row],[total.user]]</f>
        <v>287397</v>
      </c>
      <c r="F61" s="15">
        <f t="shared" si="0"/>
        <v>0.53779267006962495</v>
      </c>
      <c r="G61" s="5">
        <f>Tabel4[[#This Row],[total.user]]/Tabel4[[#This Row],[total]]</f>
        <v>0.46220732993037505</v>
      </c>
      <c r="H61">
        <v>1695318</v>
      </c>
      <c r="I61">
        <v>4625167</v>
      </c>
      <c r="J61" s="14">
        <f>Tabel5[[#This Row],[Anonymous (worldwide) nu]]/Tabel5[[#This Row],[total]]</f>
        <v>0.26822593519326443</v>
      </c>
      <c r="K61" s="3">
        <f>Tabel5[[#This Row],[Registered (worldwide) nu]]/Tabel5[[#This Row],[total]]</f>
        <v>0.73177406480673557</v>
      </c>
      <c r="L61">
        <f>Tabel5[[#This Row],[Anonymous (worldwide) nu]]+Tabel5[[#This Row],[Registered (worldwide) nu]]</f>
        <v>6320485</v>
      </c>
      <c r="M61">
        <v>896541</v>
      </c>
      <c r="N61">
        <v>2262146</v>
      </c>
      <c r="O61">
        <f>Tabel6[[#This Row],[Anonymous (English) na]]+Tabel6[[#This Row],[Registered (English)]]</f>
        <v>3158687</v>
      </c>
      <c r="P61" s="14">
        <f>Tabel6[[#This Row],[Anonymous (English) na]]/Tabel6[[#This Row],[Total]]</f>
        <v>0.28383344092023044</v>
      </c>
      <c r="Q61" s="3">
        <f>Tabel6[[#This Row],[Registered (English)]]/Tabel6[[#This Row],[Total]]</f>
        <v>0.71616655907976956</v>
      </c>
      <c r="S61">
        <v>33336</v>
      </c>
      <c r="T61">
        <v>172532</v>
      </c>
      <c r="U61">
        <f>Tabel8[[#This Row],[total.anonymous]]+Tabel8[[#This Row],[total.user]]</f>
        <v>205868</v>
      </c>
      <c r="V61" s="14">
        <f>Tabel8[[#This Row],[total.anonymous]]/Tabel8[[#This Row],[Total]]</f>
        <v>0.16192900305049837</v>
      </c>
      <c r="W61" s="3">
        <f>Tabel8[[#This Row],[total.user]]/Tabel8[[#This Row],[Dutch]]</f>
        <v>1065479.294936405</v>
      </c>
    </row>
    <row r="62" spans="1:23" x14ac:dyDescent="0.25">
      <c r="A62" s="6" t="s">
        <v>63</v>
      </c>
      <c r="B62" s="7">
        <f>DATE(LEFT(Tabel4[[#This Row],[month]],4),MID(Tabel4[[#This Row],[month]],6,2),MID(Tabel4[[#This Row],[month]],9,2))</f>
        <v>38718</v>
      </c>
      <c r="C62" s="1">
        <v>179567</v>
      </c>
      <c r="D62" s="1">
        <v>142703</v>
      </c>
      <c r="E62" s="1">
        <f>Tabel4[[#This Row],[Japan Total Anonymous]]+Tabel4[[#This Row],[total.user]]</f>
        <v>322270</v>
      </c>
      <c r="F62" s="15">
        <f t="shared" si="0"/>
        <v>0.55719427808980049</v>
      </c>
      <c r="G62" s="4">
        <f>Tabel4[[#This Row],[total.user]]/Tabel4[[#This Row],[total]]</f>
        <v>0.44280572191019951</v>
      </c>
      <c r="H62">
        <v>1964624</v>
      </c>
      <c r="I62">
        <v>5378552</v>
      </c>
      <c r="J62" s="14">
        <f>Tabel5[[#This Row],[Anonymous (worldwide) nu]]/Tabel5[[#This Row],[total]]</f>
        <v>0.26754417979359341</v>
      </c>
      <c r="K62" s="3">
        <f>Tabel5[[#This Row],[Registered (worldwide) nu]]/Tabel5[[#This Row],[total]]</f>
        <v>0.73245582020640665</v>
      </c>
      <c r="L62">
        <f>Tabel5[[#This Row],[Anonymous (worldwide) nu]]+Tabel5[[#This Row],[Registered (worldwide) nu]]</f>
        <v>7343176</v>
      </c>
      <c r="M62">
        <v>978112</v>
      </c>
      <c r="N62">
        <v>2596112</v>
      </c>
      <c r="O62">
        <f>Tabel6[[#This Row],[Anonymous (English) na]]+Tabel6[[#This Row],[Registered (English)]]</f>
        <v>3574224</v>
      </c>
      <c r="P62" s="14">
        <f>Tabel6[[#This Row],[Anonymous (English) na]]/Tabel6[[#This Row],[Total]]</f>
        <v>0.2736571630653255</v>
      </c>
      <c r="Q62" s="3">
        <f>Tabel6[[#This Row],[Registered (English)]]/Tabel6[[#This Row],[Total]]</f>
        <v>0.7263428369346745</v>
      </c>
      <c r="S62">
        <v>39561</v>
      </c>
      <c r="T62">
        <v>172606</v>
      </c>
      <c r="U62">
        <f>Tabel8[[#This Row],[total.anonymous]]+Tabel8[[#This Row],[total.user]]</f>
        <v>212167</v>
      </c>
      <c r="V62" s="14">
        <f>Tabel8[[#This Row],[total.anonymous]]/Tabel8[[#This Row],[Total]]</f>
        <v>0.18646160807288598</v>
      </c>
      <c r="W62" s="3">
        <f>Tabel8[[#This Row],[total.user]]/Tabel8[[#This Row],[Dutch]]</f>
        <v>925691.89863754716</v>
      </c>
    </row>
    <row r="63" spans="1:23" x14ac:dyDescent="0.25">
      <c r="A63" s="7" t="s">
        <v>64</v>
      </c>
      <c r="B63" s="7">
        <f>DATE(LEFT(Tabel4[[#This Row],[month]],4),MID(Tabel4[[#This Row],[month]],6,2),MID(Tabel4[[#This Row],[month]],9,2))</f>
        <v>38749</v>
      </c>
      <c r="C63" s="2">
        <v>153639</v>
      </c>
      <c r="D63" s="2">
        <v>144343</v>
      </c>
      <c r="E63" s="2">
        <f>Tabel4[[#This Row],[Japan Total Anonymous]]+Tabel4[[#This Row],[total.user]]</f>
        <v>297982</v>
      </c>
      <c r="F63" s="15">
        <f t="shared" si="0"/>
        <v>0.51559825761287592</v>
      </c>
      <c r="G63" s="5">
        <f>Tabel4[[#This Row],[total.user]]/Tabel4[[#This Row],[total]]</f>
        <v>0.48440174238712408</v>
      </c>
      <c r="H63">
        <v>1721905</v>
      </c>
      <c r="I63">
        <v>5042520</v>
      </c>
      <c r="J63" s="14">
        <f>Tabel5[[#This Row],[Anonymous (worldwide) nu]]/Tabel5[[#This Row],[total]]</f>
        <v>0.25455304774611293</v>
      </c>
      <c r="K63" s="3">
        <f>Tabel5[[#This Row],[Registered (worldwide) nu]]/Tabel5[[#This Row],[total]]</f>
        <v>0.74544695225388702</v>
      </c>
      <c r="L63">
        <f>Tabel5[[#This Row],[Anonymous (worldwide) nu]]+Tabel5[[#This Row],[Registered (worldwide) nu]]</f>
        <v>6764425</v>
      </c>
      <c r="M63">
        <v>903968</v>
      </c>
      <c r="N63">
        <v>2535916</v>
      </c>
      <c r="O63">
        <f>Tabel6[[#This Row],[Anonymous (English) na]]+Tabel6[[#This Row],[Registered (English)]]</f>
        <v>3439884</v>
      </c>
      <c r="P63" s="14">
        <f>Tabel6[[#This Row],[Anonymous (English) na]]/Tabel6[[#This Row],[Total]]</f>
        <v>0.2627902568807553</v>
      </c>
      <c r="Q63" s="3">
        <f>Tabel6[[#This Row],[Registered (English)]]/Tabel6[[#This Row],[Total]]</f>
        <v>0.7372097431192447</v>
      </c>
      <c r="S63">
        <v>28837</v>
      </c>
      <c r="T63">
        <v>147679</v>
      </c>
      <c r="U63">
        <f>Tabel8[[#This Row],[total.anonymous]]+Tabel8[[#This Row],[total.user]]</f>
        <v>176516</v>
      </c>
      <c r="V63" s="14">
        <f>Tabel8[[#This Row],[total.anonymous]]/Tabel8[[#This Row],[Total]]</f>
        <v>0.1633676267307213</v>
      </c>
      <c r="W63" s="3">
        <f>Tabel8[[#This Row],[total.user]]/Tabel8[[#This Row],[Dutch]]</f>
        <v>903967.3462565454</v>
      </c>
    </row>
    <row r="64" spans="1:23" x14ac:dyDescent="0.25">
      <c r="A64" s="6" t="s">
        <v>65</v>
      </c>
      <c r="B64" s="7">
        <f>DATE(LEFT(Tabel4[[#This Row],[month]],4),MID(Tabel4[[#This Row],[month]],6,2),MID(Tabel4[[#This Row],[month]],9,2))</f>
        <v>38777</v>
      </c>
      <c r="C64" s="1">
        <v>174187</v>
      </c>
      <c r="D64" s="1">
        <v>188615</v>
      </c>
      <c r="E64" s="1">
        <f>Tabel4[[#This Row],[Japan Total Anonymous]]+Tabel4[[#This Row],[total.user]]</f>
        <v>362802</v>
      </c>
      <c r="F64" s="15">
        <f t="shared" si="0"/>
        <v>0.48011587587720023</v>
      </c>
      <c r="G64" s="4">
        <f>Tabel4[[#This Row],[total.user]]/Tabel4[[#This Row],[total]]</f>
        <v>0.51988412412279972</v>
      </c>
      <c r="H64">
        <v>1936947</v>
      </c>
      <c r="I64">
        <v>5689317</v>
      </c>
      <c r="J64" s="14">
        <f>Tabel5[[#This Row],[Anonymous (worldwide) nu]]/Tabel5[[#This Row],[total]]</f>
        <v>0.25398373305723482</v>
      </c>
      <c r="K64" s="3">
        <f>Tabel5[[#This Row],[Registered (worldwide) nu]]/Tabel5[[#This Row],[total]]</f>
        <v>0.74601626694276513</v>
      </c>
      <c r="L64">
        <f>Tabel5[[#This Row],[Anonymous (worldwide) nu]]+Tabel5[[#This Row],[Registered (worldwide) nu]]</f>
        <v>7626264</v>
      </c>
      <c r="M64">
        <v>1018695</v>
      </c>
      <c r="N64">
        <v>2771098</v>
      </c>
      <c r="O64">
        <f>Tabel6[[#This Row],[Anonymous (English) na]]+Tabel6[[#This Row],[Registered (English)]]</f>
        <v>3789793</v>
      </c>
      <c r="P64" s="14">
        <f>Tabel6[[#This Row],[Anonymous (English) na]]/Tabel6[[#This Row],[Total]]</f>
        <v>0.26879964156353658</v>
      </c>
      <c r="Q64" s="3">
        <f>Tabel6[[#This Row],[Registered (English)]]/Tabel6[[#This Row],[Total]]</f>
        <v>0.73120035843646347</v>
      </c>
      <c r="S64">
        <v>31598</v>
      </c>
      <c r="T64">
        <v>162439</v>
      </c>
      <c r="U64">
        <f>Tabel8[[#This Row],[total.anonymous]]+Tabel8[[#This Row],[total.user]]</f>
        <v>194037</v>
      </c>
      <c r="V64" s="14">
        <f>Tabel8[[#This Row],[total.anonymous]]/Tabel8[[#This Row],[Total]]</f>
        <v>0.16284523054881286</v>
      </c>
      <c r="W64" s="3">
        <f>Tabel8[[#This Row],[total.user]]/Tabel8[[#This Row],[Dutch]]</f>
        <v>997505.41942528007</v>
      </c>
    </row>
    <row r="65" spans="1:23" x14ac:dyDescent="0.25">
      <c r="A65" s="7" t="s">
        <v>66</v>
      </c>
      <c r="B65" s="7">
        <f>DATE(LEFT(Tabel4[[#This Row],[month]],4),MID(Tabel4[[#This Row],[month]],6,2),MID(Tabel4[[#This Row],[month]],9,2))</f>
        <v>38808</v>
      </c>
      <c r="C65" s="2">
        <v>176490</v>
      </c>
      <c r="D65" s="2">
        <v>180297</v>
      </c>
      <c r="E65" s="2">
        <f>Tabel4[[#This Row],[Japan Total Anonymous]]+Tabel4[[#This Row],[total.user]]</f>
        <v>356787</v>
      </c>
      <c r="F65" s="15">
        <f t="shared" si="0"/>
        <v>0.49466488409050779</v>
      </c>
      <c r="G65" s="5">
        <f>Tabel4[[#This Row],[total.user]]/Tabel4[[#This Row],[total]]</f>
        <v>0.50533511590949221</v>
      </c>
      <c r="H65">
        <v>1938542</v>
      </c>
      <c r="I65">
        <v>5579459</v>
      </c>
      <c r="J65" s="14">
        <f>Tabel5[[#This Row],[Anonymous (worldwide) nu]]/Tabel5[[#This Row],[total]]</f>
        <v>0.25785338416422132</v>
      </c>
      <c r="K65" s="3">
        <f>Tabel5[[#This Row],[Registered (worldwide) nu]]/Tabel5[[#This Row],[total]]</f>
        <v>0.74214661583577868</v>
      </c>
      <c r="L65">
        <f>Tabel5[[#This Row],[Anonymous (worldwide) nu]]+Tabel5[[#This Row],[Registered (worldwide) nu]]</f>
        <v>7518001</v>
      </c>
      <c r="M65">
        <v>1050102</v>
      </c>
      <c r="N65">
        <v>2716197</v>
      </c>
      <c r="O65">
        <f>Tabel6[[#This Row],[Anonymous (English) na]]+Tabel6[[#This Row],[Registered (English)]]</f>
        <v>3766299</v>
      </c>
      <c r="P65" s="14">
        <f>Tabel6[[#This Row],[Anonymous (English) na]]/Tabel6[[#This Row],[Total]]</f>
        <v>0.27881535693262804</v>
      </c>
      <c r="Q65" s="3">
        <f>Tabel6[[#This Row],[Registered (English)]]/Tabel6[[#This Row],[Total]]</f>
        <v>0.72118464306737196</v>
      </c>
      <c r="S65">
        <v>29873</v>
      </c>
      <c r="T65">
        <v>149802</v>
      </c>
      <c r="U65">
        <f>Tabel8[[#This Row],[total.anonymous]]+Tabel8[[#This Row],[total.user]]</f>
        <v>179675</v>
      </c>
      <c r="V65" s="14">
        <f>Tabel8[[#This Row],[total.anonymous]]/Tabel8[[#This Row],[Total]]</f>
        <v>0.1662613051342702</v>
      </c>
      <c r="W65" s="3">
        <f>Tabel8[[#This Row],[total.user]]/Tabel8[[#This Row],[Dutch]]</f>
        <v>901003.39269574534</v>
      </c>
    </row>
    <row r="66" spans="1:23" x14ac:dyDescent="0.25">
      <c r="A66" s="6" t="s">
        <v>67</v>
      </c>
      <c r="B66" s="7">
        <f>DATE(LEFT(Tabel4[[#This Row],[month]],4),MID(Tabel4[[#This Row],[month]],6,2),MID(Tabel4[[#This Row],[month]],9,2))</f>
        <v>38838</v>
      </c>
      <c r="C66" s="1">
        <v>203088</v>
      </c>
      <c r="D66" s="1">
        <v>208411</v>
      </c>
      <c r="E66" s="1">
        <f>Tabel4[[#This Row],[Japan Total Anonymous]]+Tabel4[[#This Row],[total.user]]</f>
        <v>411499</v>
      </c>
      <c r="F66" s="15">
        <f t="shared" si="0"/>
        <v>0.49353218355330147</v>
      </c>
      <c r="G66" s="4">
        <f>Tabel4[[#This Row],[total.user]]/Tabel4[[#This Row],[total]]</f>
        <v>0.50646781644669858</v>
      </c>
      <c r="H66">
        <v>2281463</v>
      </c>
      <c r="I66">
        <v>6362829</v>
      </c>
      <c r="J66" s="14">
        <f>Tabel5[[#This Row],[Anonymous (worldwide) nu]]/Tabel5[[#This Row],[total]]</f>
        <v>0.26392710935724983</v>
      </c>
      <c r="K66" s="3">
        <f>Tabel5[[#This Row],[Registered (worldwide) nu]]/Tabel5[[#This Row],[total]]</f>
        <v>0.73607289064275017</v>
      </c>
      <c r="L66">
        <f>Tabel5[[#This Row],[Anonymous (worldwide) nu]]+Tabel5[[#This Row],[Registered (worldwide) nu]]</f>
        <v>8644292</v>
      </c>
      <c r="M66">
        <v>1236373</v>
      </c>
      <c r="N66">
        <v>3109626</v>
      </c>
      <c r="O66">
        <f>Tabel6[[#This Row],[Anonymous (English) na]]+Tabel6[[#This Row],[Registered (English)]]</f>
        <v>4345999</v>
      </c>
      <c r="P66" s="14">
        <f>Tabel6[[#This Row],[Anonymous (English) na]]/Tabel6[[#This Row],[Total]]</f>
        <v>0.28448533927412317</v>
      </c>
      <c r="Q66" s="3">
        <f>Tabel6[[#This Row],[Registered (English)]]/Tabel6[[#This Row],[Total]]</f>
        <v>0.71551466072587688</v>
      </c>
      <c r="S66">
        <v>34327</v>
      </c>
      <c r="T66">
        <v>176387</v>
      </c>
      <c r="U66">
        <f>Tabel8[[#This Row],[total.anonymous]]+Tabel8[[#This Row],[total.user]]</f>
        <v>210714</v>
      </c>
      <c r="V66" s="14">
        <f>Tabel8[[#This Row],[total.anonymous]]/Tabel8[[#This Row],[Total]]</f>
        <v>0.16290801750239661</v>
      </c>
      <c r="W66" s="3">
        <f>Tabel8[[#This Row],[total.user]]/Tabel8[[#This Row],[Dutch]]</f>
        <v>1082739.8350569522</v>
      </c>
    </row>
    <row r="67" spans="1:23" x14ac:dyDescent="0.25">
      <c r="A67" s="7" t="s">
        <v>68</v>
      </c>
      <c r="B67" s="7">
        <f>DATE(LEFT(Tabel4[[#This Row],[month]],4),MID(Tabel4[[#This Row],[month]],6,2),MID(Tabel4[[#This Row],[month]],9,2))</f>
        <v>38869</v>
      </c>
      <c r="C67" s="2">
        <v>192981</v>
      </c>
      <c r="D67" s="2">
        <v>207655</v>
      </c>
      <c r="E67" s="2">
        <f>Tabel4[[#This Row],[Japan Total Anonymous]]+Tabel4[[#This Row],[total.user]]</f>
        <v>400636</v>
      </c>
      <c r="F67" s="15">
        <f t="shared" ref="F67:F130" si="1">C67/E67</f>
        <v>0.48168661827693965</v>
      </c>
      <c r="G67" s="5">
        <f>Tabel4[[#This Row],[total.user]]/Tabel4[[#This Row],[total]]</f>
        <v>0.5183133817230603</v>
      </c>
      <c r="H67">
        <v>2141843</v>
      </c>
      <c r="I67">
        <v>6476350</v>
      </c>
      <c r="J67" s="14">
        <f>Tabel5[[#This Row],[Anonymous (worldwide) nu]]/Tabel5[[#This Row],[total]]</f>
        <v>0.24852576404357618</v>
      </c>
      <c r="K67" s="3">
        <f>Tabel5[[#This Row],[Registered (worldwide) nu]]/Tabel5[[#This Row],[total]]</f>
        <v>0.75147423595642382</v>
      </c>
      <c r="L67">
        <f>Tabel5[[#This Row],[Anonymous (worldwide) nu]]+Tabel5[[#This Row],[Registered (worldwide) nu]]</f>
        <v>8618193</v>
      </c>
      <c r="M67">
        <v>1139383</v>
      </c>
      <c r="N67">
        <v>3211588</v>
      </c>
      <c r="O67">
        <f>Tabel6[[#This Row],[Anonymous (English) na]]+Tabel6[[#This Row],[Registered (English)]]</f>
        <v>4350971</v>
      </c>
      <c r="P67" s="14">
        <f>Tabel6[[#This Row],[Anonymous (English) na]]/Tabel6[[#This Row],[Total]]</f>
        <v>0.26186867253309665</v>
      </c>
      <c r="Q67" s="3">
        <f>Tabel6[[#This Row],[Registered (English)]]/Tabel6[[#This Row],[Total]]</f>
        <v>0.73813132746690335</v>
      </c>
      <c r="S67">
        <v>33706</v>
      </c>
      <c r="T67">
        <v>195865</v>
      </c>
      <c r="U67">
        <f>Tabel8[[#This Row],[total.anonymous]]+Tabel8[[#This Row],[total.user]]</f>
        <v>229571</v>
      </c>
      <c r="V67" s="14">
        <f>Tabel8[[#This Row],[total.anonymous]]/Tabel8[[#This Row],[Total]]</f>
        <v>0.14682168043873137</v>
      </c>
      <c r="W67" s="3">
        <f>Tabel8[[#This Row],[total.user]]/Tabel8[[#This Row],[Dutch]]</f>
        <v>1334033.2259835044</v>
      </c>
    </row>
    <row r="68" spans="1:23" x14ac:dyDescent="0.25">
      <c r="A68" s="6" t="s">
        <v>69</v>
      </c>
      <c r="B68" s="7">
        <f>DATE(LEFT(Tabel4[[#This Row],[month]],4),MID(Tabel4[[#This Row],[month]],6,2),MID(Tabel4[[#This Row],[month]],9,2))</f>
        <v>38899</v>
      </c>
      <c r="C68" s="1">
        <v>202586</v>
      </c>
      <c r="D68" s="1">
        <v>225563</v>
      </c>
      <c r="E68" s="1">
        <f>Tabel4[[#This Row],[Japan Total Anonymous]]+Tabel4[[#This Row],[total.user]]</f>
        <v>428149</v>
      </c>
      <c r="F68" s="15">
        <f t="shared" si="1"/>
        <v>0.47316705165725015</v>
      </c>
      <c r="G68" s="4">
        <f>Tabel4[[#This Row],[total.user]]/Tabel4[[#This Row],[total]]</f>
        <v>0.52683294834274985</v>
      </c>
      <c r="H68">
        <v>2141876</v>
      </c>
      <c r="I68">
        <v>6692502</v>
      </c>
      <c r="J68" s="14">
        <f>Tabel5[[#This Row],[Anonymous (worldwide) nu]]/Tabel5[[#This Row],[total]]</f>
        <v>0.24244785541211844</v>
      </c>
      <c r="K68" s="3">
        <f>Tabel5[[#This Row],[Registered (worldwide) nu]]/Tabel5[[#This Row],[total]]</f>
        <v>0.75755214458788156</v>
      </c>
      <c r="L68">
        <f>Tabel5[[#This Row],[Anonymous (worldwide) nu]]+Tabel5[[#This Row],[Registered (worldwide) nu]]</f>
        <v>8834378</v>
      </c>
      <c r="M68">
        <v>1151517</v>
      </c>
      <c r="N68">
        <v>3353652</v>
      </c>
      <c r="O68">
        <f>Tabel6[[#This Row],[Anonymous (English) na]]+Tabel6[[#This Row],[Registered (English)]]</f>
        <v>4505169</v>
      </c>
      <c r="P68" s="14">
        <f>Tabel6[[#This Row],[Anonymous (English) na]]/Tabel6[[#This Row],[Total]]</f>
        <v>0.25559906853660763</v>
      </c>
      <c r="Q68" s="3">
        <f>Tabel6[[#This Row],[Registered (English)]]/Tabel6[[#This Row],[Total]]</f>
        <v>0.74440093146339237</v>
      </c>
      <c r="S68">
        <v>27563</v>
      </c>
      <c r="T68">
        <v>166271</v>
      </c>
      <c r="U68">
        <f>Tabel8[[#This Row],[total.anonymous]]+Tabel8[[#This Row],[total.user]]</f>
        <v>193834</v>
      </c>
      <c r="V68" s="14">
        <f>Tabel8[[#This Row],[total.anonymous]]/Tabel8[[#This Row],[Total]]</f>
        <v>0.14219899501635419</v>
      </c>
      <c r="W68" s="3">
        <f>Tabel8[[#This Row],[total.user]]/Tabel8[[#This Row],[Dutch]]</f>
        <v>1169283.9318651818</v>
      </c>
    </row>
    <row r="69" spans="1:23" x14ac:dyDescent="0.25">
      <c r="A69" s="7" t="s">
        <v>70</v>
      </c>
      <c r="B69" s="7">
        <f>DATE(LEFT(Tabel4[[#This Row],[month]],4),MID(Tabel4[[#This Row],[month]],6,2),MID(Tabel4[[#This Row],[month]],9,2))</f>
        <v>38930</v>
      </c>
      <c r="C69" s="2">
        <v>221109</v>
      </c>
      <c r="D69" s="2">
        <v>234359</v>
      </c>
      <c r="E69" s="2">
        <f>Tabel4[[#This Row],[Japan Total Anonymous]]+Tabel4[[#This Row],[total.user]]</f>
        <v>455468</v>
      </c>
      <c r="F69" s="15">
        <f t="shared" si="1"/>
        <v>0.48545452150315721</v>
      </c>
      <c r="G69" s="5">
        <f>Tabel4[[#This Row],[total.user]]/Tabel4[[#This Row],[total]]</f>
        <v>0.51454547849684285</v>
      </c>
      <c r="H69">
        <v>2356997</v>
      </c>
      <c r="I69">
        <v>7555659</v>
      </c>
      <c r="J69" s="14">
        <f>Tabel5[[#This Row],[Anonymous (worldwide) nu]]/Tabel5[[#This Row],[total]]</f>
        <v>0.23777653537054044</v>
      </c>
      <c r="K69" s="3">
        <f>Tabel5[[#This Row],[Registered (worldwide) nu]]/Tabel5[[#This Row],[total]]</f>
        <v>0.76222346462945956</v>
      </c>
      <c r="L69">
        <f>Tabel5[[#This Row],[Anonymous (worldwide) nu]]+Tabel5[[#This Row],[Registered (worldwide) nu]]</f>
        <v>9912656</v>
      </c>
      <c r="M69">
        <v>1243388</v>
      </c>
      <c r="N69">
        <v>3807947</v>
      </c>
      <c r="O69">
        <f>Tabel6[[#This Row],[Anonymous (English) na]]+Tabel6[[#This Row],[Registered (English)]]</f>
        <v>5051335</v>
      </c>
      <c r="P69" s="14">
        <f>Tabel6[[#This Row],[Anonymous (English) na]]/Tabel6[[#This Row],[Total]]</f>
        <v>0.24615037410902266</v>
      </c>
      <c r="Q69" s="3">
        <f>Tabel6[[#This Row],[Registered (English)]]/Tabel6[[#This Row],[Total]]</f>
        <v>0.75384962589097737</v>
      </c>
      <c r="S69">
        <v>31828</v>
      </c>
      <c r="T69">
        <v>175191</v>
      </c>
      <c r="U69">
        <f>Tabel8[[#This Row],[total.anonymous]]+Tabel8[[#This Row],[total.user]]</f>
        <v>207019</v>
      </c>
      <c r="V69" s="14">
        <f>Tabel8[[#This Row],[total.anonymous]]/Tabel8[[#This Row],[Total]]</f>
        <v>0.1537443423067448</v>
      </c>
      <c r="W69" s="3">
        <f>Tabel8[[#This Row],[total.user]]/Tabel8[[#This Row],[Dutch]]</f>
        <v>1139495.5897008921</v>
      </c>
    </row>
    <row r="70" spans="1:23" x14ac:dyDescent="0.25">
      <c r="A70" s="6" t="s">
        <v>71</v>
      </c>
      <c r="B70" s="7">
        <f>DATE(LEFT(Tabel4[[#This Row],[month]],4),MID(Tabel4[[#This Row],[month]],6,2),MID(Tabel4[[#This Row],[month]],9,2))</f>
        <v>38961</v>
      </c>
      <c r="C70" s="1">
        <v>252578</v>
      </c>
      <c r="D70" s="1">
        <v>282964</v>
      </c>
      <c r="E70" s="1">
        <f>Tabel4[[#This Row],[Japan Total Anonymous]]+Tabel4[[#This Row],[total.user]]</f>
        <v>535542</v>
      </c>
      <c r="F70" s="15">
        <f t="shared" si="1"/>
        <v>0.47163060973742488</v>
      </c>
      <c r="G70" s="4">
        <f>Tabel4[[#This Row],[total.user]]/Tabel4[[#This Row],[total]]</f>
        <v>0.52836939026257512</v>
      </c>
      <c r="H70">
        <v>2442672</v>
      </c>
      <c r="I70">
        <v>6978140</v>
      </c>
      <c r="J70" s="14">
        <f>Tabel5[[#This Row],[Anonymous (worldwide) nu]]/Tabel5[[#This Row],[total]]</f>
        <v>0.25928465614216695</v>
      </c>
      <c r="K70" s="3">
        <f>Tabel5[[#This Row],[Registered (worldwide) nu]]/Tabel5[[#This Row],[total]]</f>
        <v>0.74071534385783311</v>
      </c>
      <c r="L70">
        <f>Tabel5[[#This Row],[Anonymous (worldwide) nu]]+Tabel5[[#This Row],[Registered (worldwide) nu]]</f>
        <v>9420812</v>
      </c>
      <c r="M70">
        <v>1277706</v>
      </c>
      <c r="N70">
        <v>3380028</v>
      </c>
      <c r="O70">
        <f>Tabel6[[#This Row],[Anonymous (English) na]]+Tabel6[[#This Row],[Registered (English)]]</f>
        <v>4657734</v>
      </c>
      <c r="P70" s="14">
        <f>Tabel6[[#This Row],[Anonymous (English) na]]/Tabel6[[#This Row],[Total]]</f>
        <v>0.27431922905000589</v>
      </c>
      <c r="Q70" s="3">
        <f>Tabel6[[#This Row],[Registered (English)]]/Tabel6[[#This Row],[Total]]</f>
        <v>0.72568077094999417</v>
      </c>
      <c r="S70">
        <v>35896</v>
      </c>
      <c r="T70">
        <v>165472</v>
      </c>
      <c r="U70">
        <f>Tabel8[[#This Row],[total.anonymous]]+Tabel8[[#This Row],[total.user]]</f>
        <v>201368</v>
      </c>
      <c r="V70" s="14">
        <f>Tabel8[[#This Row],[total.anonymous]]/Tabel8[[#This Row],[Total]]</f>
        <v>0.17826069683365778</v>
      </c>
      <c r="W70" s="3">
        <f>Tabel8[[#This Row],[total.user]]/Tabel8[[#This Row],[Dutch]]</f>
        <v>928258.4604412748</v>
      </c>
    </row>
    <row r="71" spans="1:23" x14ac:dyDescent="0.25">
      <c r="A71" s="7" t="s">
        <v>72</v>
      </c>
      <c r="B71" s="7">
        <f>DATE(LEFT(Tabel4[[#This Row],[month]],4),MID(Tabel4[[#This Row],[month]],6,2),MID(Tabel4[[#This Row],[month]],9,2))</f>
        <v>38991</v>
      </c>
      <c r="C71" s="2">
        <v>262532</v>
      </c>
      <c r="D71" s="2">
        <v>263914</v>
      </c>
      <c r="E71" s="2">
        <f>Tabel4[[#This Row],[Japan Total Anonymous]]+Tabel4[[#This Row],[total.user]]</f>
        <v>526446</v>
      </c>
      <c r="F71" s="15">
        <f t="shared" si="1"/>
        <v>0.49868742473112154</v>
      </c>
      <c r="G71" s="5">
        <f>Tabel4[[#This Row],[total.user]]/Tabel4[[#This Row],[total]]</f>
        <v>0.50131257526887851</v>
      </c>
      <c r="H71">
        <v>2723920</v>
      </c>
      <c r="I71">
        <v>7341673</v>
      </c>
      <c r="J71" s="14">
        <f>Tabel5[[#This Row],[Anonymous (worldwide) nu]]/Tabel5[[#This Row],[total]]</f>
        <v>0.27061694229043437</v>
      </c>
      <c r="K71" s="3">
        <f>Tabel5[[#This Row],[Registered (worldwide) nu]]/Tabel5[[#This Row],[total]]</f>
        <v>0.72938305770956569</v>
      </c>
      <c r="L71">
        <f>Tabel5[[#This Row],[Anonymous (worldwide) nu]]+Tabel5[[#This Row],[Registered (worldwide) nu]]</f>
        <v>10065593</v>
      </c>
      <c r="M71">
        <v>1464379</v>
      </c>
      <c r="N71">
        <v>3596058</v>
      </c>
      <c r="O71">
        <f>Tabel6[[#This Row],[Anonymous (English) na]]+Tabel6[[#This Row],[Registered (English)]]</f>
        <v>5060437</v>
      </c>
      <c r="P71" s="14">
        <f>Tabel6[[#This Row],[Anonymous (English) na]]/Tabel6[[#This Row],[Total]]</f>
        <v>0.28937797269287219</v>
      </c>
      <c r="Q71" s="3">
        <f>Tabel6[[#This Row],[Registered (English)]]/Tabel6[[#This Row],[Total]]</f>
        <v>0.71062202730712787</v>
      </c>
      <c r="S71">
        <v>39096</v>
      </c>
      <c r="T71">
        <v>177785</v>
      </c>
      <c r="U71">
        <f>Tabel8[[#This Row],[total.anonymous]]+Tabel8[[#This Row],[total.user]]</f>
        <v>216881</v>
      </c>
      <c r="V71" s="14">
        <f>Tabel8[[#This Row],[total.anonymous]]/Tabel8[[#This Row],[Total]]</f>
        <v>0.1802647534823244</v>
      </c>
      <c r="W71" s="3">
        <f>Tabel8[[#This Row],[total.user]]/Tabel8[[#This Row],[Dutch]]</f>
        <v>986243.82507161866</v>
      </c>
    </row>
    <row r="72" spans="1:23" x14ac:dyDescent="0.25">
      <c r="A72" s="6" t="s">
        <v>73</v>
      </c>
      <c r="B72" s="7">
        <f>DATE(LEFT(Tabel4[[#This Row],[month]],4),MID(Tabel4[[#This Row],[month]],6,2),MID(Tabel4[[#This Row],[month]],9,2))</f>
        <v>39022</v>
      </c>
      <c r="C72" s="1">
        <v>255036</v>
      </c>
      <c r="D72" s="1">
        <v>275341</v>
      </c>
      <c r="E72" s="1">
        <f>Tabel4[[#This Row],[Japan Total Anonymous]]+Tabel4[[#This Row],[total.user]]</f>
        <v>530377</v>
      </c>
      <c r="F72" s="15">
        <f t="shared" si="1"/>
        <v>0.48085795575599999</v>
      </c>
      <c r="G72" s="4">
        <f>Tabel4[[#This Row],[total.user]]/Tabel4[[#This Row],[total]]</f>
        <v>0.51914204424400001</v>
      </c>
      <c r="H72">
        <v>2886363</v>
      </c>
      <c r="I72">
        <v>7594519</v>
      </c>
      <c r="J72" s="14">
        <f>Tabel5[[#This Row],[Anonymous (worldwide) nu]]/Tabel5[[#This Row],[total]]</f>
        <v>0.27539313962317291</v>
      </c>
      <c r="K72" s="3">
        <f>Tabel5[[#This Row],[Registered (worldwide) nu]]/Tabel5[[#This Row],[total]]</f>
        <v>0.72460686037682709</v>
      </c>
      <c r="L72">
        <f>Tabel5[[#This Row],[Anonymous (worldwide) nu]]+Tabel5[[#This Row],[Registered (worldwide) nu]]</f>
        <v>10480882</v>
      </c>
      <c r="M72">
        <v>1538165</v>
      </c>
      <c r="N72">
        <v>3700208</v>
      </c>
      <c r="O72">
        <f>Tabel6[[#This Row],[Anonymous (English) na]]+Tabel6[[#This Row],[Registered (English)]]</f>
        <v>5238373</v>
      </c>
      <c r="P72" s="14">
        <f>Tabel6[[#This Row],[Anonymous (English) na]]/Tabel6[[#This Row],[Total]]</f>
        <v>0.2936341112020851</v>
      </c>
      <c r="Q72" s="3">
        <f>Tabel6[[#This Row],[Registered (English)]]/Tabel6[[#This Row],[Total]]</f>
        <v>0.70636588879791495</v>
      </c>
      <c r="S72">
        <v>40401</v>
      </c>
      <c r="T72">
        <v>185750</v>
      </c>
      <c r="U72">
        <f>Tabel8[[#This Row],[total.anonymous]]+Tabel8[[#This Row],[total.user]]</f>
        <v>226151</v>
      </c>
      <c r="V72" s="14">
        <f>Tabel8[[#This Row],[total.anonymous]]/Tabel8[[#This Row],[Total]]</f>
        <v>0.17864612581859024</v>
      </c>
      <c r="W72" s="3">
        <f>Tabel8[[#This Row],[total.user]]/Tabel8[[#This Row],[Dutch]]</f>
        <v>1039765.0615083785</v>
      </c>
    </row>
    <row r="73" spans="1:23" x14ac:dyDescent="0.25">
      <c r="A73" s="7" t="s">
        <v>74</v>
      </c>
      <c r="B73" s="7">
        <f>DATE(LEFT(Tabel4[[#This Row],[month]],4),MID(Tabel4[[#This Row],[month]],6,2),MID(Tabel4[[#This Row],[month]],9,2))</f>
        <v>39052</v>
      </c>
      <c r="C73" s="2">
        <v>246299</v>
      </c>
      <c r="D73" s="2">
        <v>279873</v>
      </c>
      <c r="E73" s="2">
        <f>Tabel4[[#This Row],[Japan Total Anonymous]]+Tabel4[[#This Row],[total.user]]</f>
        <v>526172</v>
      </c>
      <c r="F73" s="15">
        <f t="shared" si="1"/>
        <v>0.46809598382278039</v>
      </c>
      <c r="G73" s="5">
        <f>Tabel4[[#This Row],[total.user]]/Tabel4[[#This Row],[total]]</f>
        <v>0.53190401617721961</v>
      </c>
      <c r="H73">
        <v>2691499</v>
      </c>
      <c r="I73">
        <v>7719606</v>
      </c>
      <c r="J73" s="14">
        <f>Tabel5[[#This Row],[Anonymous (worldwide) nu]]/Tabel5[[#This Row],[total]]</f>
        <v>0.25852193403101786</v>
      </c>
      <c r="K73" s="3">
        <f>Tabel5[[#This Row],[Registered (worldwide) nu]]/Tabel5[[#This Row],[total]]</f>
        <v>0.74147806596898214</v>
      </c>
      <c r="L73">
        <f>Tabel5[[#This Row],[Anonymous (worldwide) nu]]+Tabel5[[#This Row],[Registered (worldwide) nu]]</f>
        <v>10411105</v>
      </c>
      <c r="M73">
        <v>1442252</v>
      </c>
      <c r="N73">
        <v>3770938</v>
      </c>
      <c r="O73">
        <f>Tabel6[[#This Row],[Anonymous (English) na]]+Tabel6[[#This Row],[Registered (English)]]</f>
        <v>5213190</v>
      </c>
      <c r="P73" s="14">
        <f>Tabel6[[#This Row],[Anonymous (English) na]]/Tabel6[[#This Row],[Total]]</f>
        <v>0.27665440929641927</v>
      </c>
      <c r="Q73" s="3">
        <f>Tabel6[[#This Row],[Registered (English)]]/Tabel6[[#This Row],[Total]]</f>
        <v>0.72334559070358073</v>
      </c>
      <c r="S73">
        <v>38738</v>
      </c>
      <c r="T73">
        <v>188388</v>
      </c>
      <c r="U73">
        <f>Tabel8[[#This Row],[total.anonymous]]+Tabel8[[#This Row],[total.user]]</f>
        <v>227126</v>
      </c>
      <c r="V73" s="14">
        <f>Tabel8[[#This Row],[total.anonymous]]/Tabel8[[#This Row],[Total]]</f>
        <v>0.17055731180049841</v>
      </c>
      <c r="W73" s="3">
        <f>Tabel8[[#This Row],[total.user]]/Tabel8[[#This Row],[Dutch]]</f>
        <v>1104543.6751510145</v>
      </c>
    </row>
    <row r="74" spans="1:23" x14ac:dyDescent="0.25">
      <c r="A74" s="6" t="s">
        <v>75</v>
      </c>
      <c r="B74" s="7">
        <f>DATE(LEFT(Tabel4[[#This Row],[month]],4),MID(Tabel4[[#This Row],[month]],6,2),MID(Tabel4[[#This Row],[month]],9,2))</f>
        <v>39083</v>
      </c>
      <c r="C74" s="1">
        <v>223800</v>
      </c>
      <c r="D74" s="1">
        <v>306883</v>
      </c>
      <c r="E74" s="1">
        <f>Tabel4[[#This Row],[Japan Total Anonymous]]+Tabel4[[#This Row],[total.user]]</f>
        <v>530683</v>
      </c>
      <c r="F74" s="15">
        <f t="shared" si="1"/>
        <v>0.42172068824514825</v>
      </c>
      <c r="G74" s="4">
        <f>Tabel4[[#This Row],[total.user]]/Tabel4[[#This Row],[total]]</f>
        <v>0.57827931175485181</v>
      </c>
      <c r="H74">
        <v>2979458</v>
      </c>
      <c r="I74">
        <v>8384923</v>
      </c>
      <c r="J74" s="14">
        <f>Tabel5[[#This Row],[Anonymous (worldwide) nu]]/Tabel5[[#This Row],[total]]</f>
        <v>0.26217512418846217</v>
      </c>
      <c r="K74" s="3">
        <f>Tabel5[[#This Row],[Registered (worldwide) nu]]/Tabel5[[#This Row],[total]]</f>
        <v>0.73782487581153777</v>
      </c>
      <c r="L74">
        <f>Tabel5[[#This Row],[Anonymous (worldwide) nu]]+Tabel5[[#This Row],[Registered (worldwide) nu]]</f>
        <v>11364381</v>
      </c>
      <c r="M74">
        <v>1615556</v>
      </c>
      <c r="N74">
        <v>4148127</v>
      </c>
      <c r="O74">
        <f>Tabel6[[#This Row],[Anonymous (English) na]]+Tabel6[[#This Row],[Registered (English)]]</f>
        <v>5763683</v>
      </c>
      <c r="P74" s="14">
        <f>Tabel6[[#This Row],[Anonymous (English) na]]/Tabel6[[#This Row],[Total]]</f>
        <v>0.28029924615909652</v>
      </c>
      <c r="Q74" s="3">
        <f>Tabel6[[#This Row],[Registered (English)]]/Tabel6[[#This Row],[Total]]</f>
        <v>0.71970075384090348</v>
      </c>
      <c r="S74">
        <v>37134</v>
      </c>
      <c r="T74">
        <v>234747</v>
      </c>
      <c r="U74">
        <f>Tabel8[[#This Row],[total.anonymous]]+Tabel8[[#This Row],[total.user]]</f>
        <v>271881</v>
      </c>
      <c r="V74" s="14">
        <f>Tabel8[[#This Row],[total.anonymous]]/Tabel8[[#This Row],[Total]]</f>
        <v>0.13658181336687741</v>
      </c>
      <c r="W74" s="3">
        <f>Tabel8[[#This Row],[total.user]]/Tabel8[[#This Row],[Dutch]]</f>
        <v>1718728.0957343676</v>
      </c>
    </row>
    <row r="75" spans="1:23" x14ac:dyDescent="0.25">
      <c r="A75" s="7" t="s">
        <v>76</v>
      </c>
      <c r="B75" s="7">
        <f>DATE(LEFT(Tabel4[[#This Row],[month]],4),MID(Tabel4[[#This Row],[month]],6,2),MID(Tabel4[[#This Row],[month]],9,2))</f>
        <v>39114</v>
      </c>
      <c r="C75" s="2">
        <v>213322</v>
      </c>
      <c r="D75" s="2">
        <v>304149</v>
      </c>
      <c r="E75" s="2">
        <f>Tabel4[[#This Row],[Japan Total Anonymous]]+Tabel4[[#This Row],[total.user]]</f>
        <v>517471</v>
      </c>
      <c r="F75" s="15">
        <f t="shared" si="1"/>
        <v>0.41223952646621742</v>
      </c>
      <c r="G75" s="5">
        <f>Tabel4[[#This Row],[total.user]]/Tabel4[[#This Row],[total]]</f>
        <v>0.58776047353378258</v>
      </c>
      <c r="H75">
        <v>2862038</v>
      </c>
      <c r="I75">
        <v>8080126</v>
      </c>
      <c r="J75" s="14">
        <f>Tabel5[[#This Row],[Anonymous (worldwide) nu]]/Tabel5[[#This Row],[total]]</f>
        <v>0.26156051033415328</v>
      </c>
      <c r="K75" s="3">
        <f>Tabel5[[#This Row],[Registered (worldwide) nu]]/Tabel5[[#This Row],[total]]</f>
        <v>0.73843948966584672</v>
      </c>
      <c r="L75">
        <f>Tabel5[[#This Row],[Anonymous (worldwide) nu]]+Tabel5[[#This Row],[Registered (worldwide) nu]]</f>
        <v>10942164</v>
      </c>
      <c r="M75">
        <v>1598236</v>
      </c>
      <c r="N75">
        <v>3985614</v>
      </c>
      <c r="O75">
        <f>Tabel6[[#This Row],[Anonymous (English) na]]+Tabel6[[#This Row],[Registered (English)]]</f>
        <v>5583850</v>
      </c>
      <c r="P75" s="14">
        <f>Tabel6[[#This Row],[Anonymous (English) na]]/Tabel6[[#This Row],[Total]]</f>
        <v>0.28622473741235888</v>
      </c>
      <c r="Q75" s="3">
        <f>Tabel6[[#This Row],[Registered (English)]]/Tabel6[[#This Row],[Total]]</f>
        <v>0.71377526258764112</v>
      </c>
      <c r="S75">
        <v>28876</v>
      </c>
      <c r="T75">
        <v>215697</v>
      </c>
      <c r="U75">
        <f>Tabel8[[#This Row],[total.anonymous]]+Tabel8[[#This Row],[total.user]]</f>
        <v>244573</v>
      </c>
      <c r="V75" s="14">
        <f>Tabel8[[#This Row],[total.anonymous]]/Tabel8[[#This Row],[Total]]</f>
        <v>0.11806699840129532</v>
      </c>
      <c r="W75" s="3">
        <f>Tabel8[[#This Row],[total.user]]/Tabel8[[#This Row],[Dutch]]</f>
        <v>1826903.3931638731</v>
      </c>
    </row>
    <row r="76" spans="1:23" x14ac:dyDescent="0.25">
      <c r="A76" s="6" t="s">
        <v>77</v>
      </c>
      <c r="B76" s="7">
        <f>DATE(LEFT(Tabel4[[#This Row],[month]],4),MID(Tabel4[[#This Row],[month]],6,2),MID(Tabel4[[#This Row],[month]],9,2))</f>
        <v>39142</v>
      </c>
      <c r="C76" s="1">
        <v>242273</v>
      </c>
      <c r="D76" s="1">
        <v>347319</v>
      </c>
      <c r="E76" s="1">
        <f>Tabel4[[#This Row],[Japan Total Anonymous]]+Tabel4[[#This Row],[total.user]]</f>
        <v>589592</v>
      </c>
      <c r="F76" s="15">
        <f t="shared" si="1"/>
        <v>0.41091636250152647</v>
      </c>
      <c r="G76" s="4">
        <f>Tabel4[[#This Row],[total.user]]/Tabel4[[#This Row],[total]]</f>
        <v>0.58908363749847348</v>
      </c>
      <c r="H76">
        <v>3202983</v>
      </c>
      <c r="I76">
        <v>9026751</v>
      </c>
      <c r="J76" s="14">
        <f>Tabel5[[#This Row],[Anonymous (worldwide) nu]]/Tabel5[[#This Row],[total]]</f>
        <v>0.26190128092728754</v>
      </c>
      <c r="K76" s="3">
        <f>Tabel5[[#This Row],[Registered (worldwide) nu]]/Tabel5[[#This Row],[total]]</f>
        <v>0.73809871907271241</v>
      </c>
      <c r="L76">
        <f>Tabel5[[#This Row],[Anonymous (worldwide) nu]]+Tabel5[[#This Row],[Registered (worldwide) nu]]</f>
        <v>12229734</v>
      </c>
      <c r="M76">
        <v>1779596</v>
      </c>
      <c r="N76">
        <v>4449142</v>
      </c>
      <c r="O76">
        <f>Tabel6[[#This Row],[Anonymous (English) na]]+Tabel6[[#This Row],[Registered (English)]]</f>
        <v>6228738</v>
      </c>
      <c r="P76" s="14">
        <f>Tabel6[[#This Row],[Anonymous (English) na]]/Tabel6[[#This Row],[Total]]</f>
        <v>0.28570731342368227</v>
      </c>
      <c r="Q76" s="3">
        <f>Tabel6[[#This Row],[Registered (English)]]/Tabel6[[#This Row],[Total]]</f>
        <v>0.71429268657631773</v>
      </c>
      <c r="S76">
        <v>33197</v>
      </c>
      <c r="T76">
        <v>203755</v>
      </c>
      <c r="U76">
        <f>Tabel8[[#This Row],[total.anonymous]]+Tabel8[[#This Row],[total.user]]</f>
        <v>236952</v>
      </c>
      <c r="V76" s="14">
        <f>Tabel8[[#This Row],[total.anonymous]]/Tabel8[[#This Row],[Total]]</f>
        <v>0.14010010466254769</v>
      </c>
      <c r="W76" s="3">
        <f>Tabel8[[#This Row],[total.user]]/Tabel8[[#This Row],[Dutch]]</f>
        <v>1454352.9463505738</v>
      </c>
    </row>
    <row r="77" spans="1:23" x14ac:dyDescent="0.25">
      <c r="A77" s="7" t="s">
        <v>78</v>
      </c>
      <c r="B77" s="7">
        <f>DATE(LEFT(Tabel4[[#This Row],[month]],4),MID(Tabel4[[#This Row],[month]],6,2),MID(Tabel4[[#This Row],[month]],9,2))</f>
        <v>39173</v>
      </c>
      <c r="C77" s="2">
        <v>211437</v>
      </c>
      <c r="D77" s="2">
        <v>320773</v>
      </c>
      <c r="E77" s="2">
        <f>Tabel4[[#This Row],[Japan Total Anonymous]]+Tabel4[[#This Row],[total.user]]</f>
        <v>532210</v>
      </c>
      <c r="F77" s="15">
        <f t="shared" si="1"/>
        <v>0.3972811484188572</v>
      </c>
      <c r="G77" s="5">
        <f>Tabel4[[#This Row],[total.user]]/Tabel4[[#This Row],[total]]</f>
        <v>0.6027188515811428</v>
      </c>
      <c r="H77">
        <v>3063688</v>
      </c>
      <c r="I77">
        <v>8826840</v>
      </c>
      <c r="J77" s="14">
        <f>Tabel5[[#This Row],[Anonymous (worldwide) nu]]/Tabel5[[#This Row],[total]]</f>
        <v>0.25765786010511899</v>
      </c>
      <c r="K77" s="3">
        <f>Tabel5[[#This Row],[Registered (worldwide) nu]]/Tabel5[[#This Row],[total]]</f>
        <v>0.74234213989488107</v>
      </c>
      <c r="L77">
        <f>Tabel5[[#This Row],[Anonymous (worldwide) nu]]+Tabel5[[#This Row],[Registered (worldwide) nu]]</f>
        <v>11890528</v>
      </c>
      <c r="M77">
        <v>1732706</v>
      </c>
      <c r="N77">
        <v>4397999</v>
      </c>
      <c r="O77">
        <f>Tabel6[[#This Row],[Anonymous (English) na]]+Tabel6[[#This Row],[Registered (English)]]</f>
        <v>6130705</v>
      </c>
      <c r="P77" s="14">
        <f>Tabel6[[#This Row],[Anonymous (English) na]]/Tabel6[[#This Row],[Total]]</f>
        <v>0.28262752815540793</v>
      </c>
      <c r="Q77" s="3">
        <f>Tabel6[[#This Row],[Registered (English)]]/Tabel6[[#This Row],[Total]]</f>
        <v>0.71737247184459207</v>
      </c>
      <c r="S77">
        <v>30060</v>
      </c>
      <c r="T77">
        <v>177685</v>
      </c>
      <c r="U77">
        <f>Tabel8[[#This Row],[total.anonymous]]+Tabel8[[#This Row],[total.user]]</f>
        <v>207745</v>
      </c>
      <c r="V77" s="14">
        <f>Tabel8[[#This Row],[total.anonymous]]/Tabel8[[#This Row],[Total]]</f>
        <v>0.14469662326409782</v>
      </c>
      <c r="W77" s="3">
        <f>Tabel8[[#This Row],[total.user]]/Tabel8[[#This Row],[Dutch]]</f>
        <v>1227983.0447438455</v>
      </c>
    </row>
    <row r="78" spans="1:23" x14ac:dyDescent="0.25">
      <c r="A78" s="6" t="s">
        <v>79</v>
      </c>
      <c r="B78" s="7">
        <f>DATE(LEFT(Tabel4[[#This Row],[month]],4),MID(Tabel4[[#This Row],[month]],6,2),MID(Tabel4[[#This Row],[month]],9,2))</f>
        <v>39203</v>
      </c>
      <c r="C78" s="1">
        <v>214540</v>
      </c>
      <c r="D78" s="1">
        <v>318433</v>
      </c>
      <c r="E78" s="1">
        <f>Tabel4[[#This Row],[Japan Total Anonymous]]+Tabel4[[#This Row],[total.user]]</f>
        <v>532973</v>
      </c>
      <c r="F78" s="15">
        <f t="shared" si="1"/>
        <v>0.40253446234612261</v>
      </c>
      <c r="G78" s="4">
        <f>Tabel4[[#This Row],[total.user]]/Tabel4[[#This Row],[total]]</f>
        <v>0.59746553765387744</v>
      </c>
      <c r="H78">
        <v>3197073</v>
      </c>
      <c r="I78">
        <v>9135350</v>
      </c>
      <c r="J78" s="14">
        <f>Tabel5[[#This Row],[Anonymous (worldwide) nu]]/Tabel5[[#This Row],[total]]</f>
        <v>0.2592412699434653</v>
      </c>
      <c r="K78" s="3">
        <f>Tabel5[[#This Row],[Registered (worldwide) nu]]/Tabel5[[#This Row],[total]]</f>
        <v>0.7407587300565347</v>
      </c>
      <c r="L78">
        <f>Tabel5[[#This Row],[Anonymous (worldwide) nu]]+Tabel5[[#This Row],[Registered (worldwide) nu]]</f>
        <v>12332423</v>
      </c>
      <c r="M78">
        <v>1750889</v>
      </c>
      <c r="N78">
        <v>4300922</v>
      </c>
      <c r="O78">
        <f>Tabel6[[#This Row],[Anonymous (English) na]]+Tabel6[[#This Row],[Registered (English)]]</f>
        <v>6051811</v>
      </c>
      <c r="P78" s="14">
        <f>Tabel6[[#This Row],[Anonymous (English) na]]/Tabel6[[#This Row],[Total]]</f>
        <v>0.28931653681848291</v>
      </c>
      <c r="Q78" s="3">
        <f>Tabel6[[#This Row],[Registered (English)]]/Tabel6[[#This Row],[Total]]</f>
        <v>0.71068346318151709</v>
      </c>
      <c r="S78">
        <v>33282</v>
      </c>
      <c r="T78">
        <v>194366</v>
      </c>
      <c r="U78">
        <f>Tabel8[[#This Row],[total.anonymous]]+Tabel8[[#This Row],[total.user]]</f>
        <v>227648</v>
      </c>
      <c r="V78" s="14">
        <f>Tabel8[[#This Row],[total.anonymous]]/Tabel8[[#This Row],[Total]]</f>
        <v>0.14619939555805453</v>
      </c>
      <c r="W78" s="3">
        <f>Tabel8[[#This Row],[total.user]]/Tabel8[[#This Row],[Dutch]]</f>
        <v>1329458.300823268</v>
      </c>
    </row>
    <row r="79" spans="1:23" x14ac:dyDescent="0.25">
      <c r="A79" s="7" t="s">
        <v>80</v>
      </c>
      <c r="B79" s="7">
        <f>DATE(LEFT(Tabel4[[#This Row],[month]],4),MID(Tabel4[[#This Row],[month]],6,2),MID(Tabel4[[#This Row],[month]],9,2))</f>
        <v>39234</v>
      </c>
      <c r="C79" s="2">
        <v>194091</v>
      </c>
      <c r="D79" s="2">
        <v>300945</v>
      </c>
      <c r="E79" s="2">
        <f>Tabel4[[#This Row],[Japan Total Anonymous]]+Tabel4[[#This Row],[total.user]]</f>
        <v>495036</v>
      </c>
      <c r="F79" s="15">
        <f t="shared" si="1"/>
        <v>0.39207451579279085</v>
      </c>
      <c r="G79" s="5">
        <f>Tabel4[[#This Row],[total.user]]/Tabel4[[#This Row],[total]]</f>
        <v>0.60792548420720915</v>
      </c>
      <c r="H79">
        <v>2740351</v>
      </c>
      <c r="I79">
        <v>8403689</v>
      </c>
      <c r="J79" s="14">
        <f>Tabel5[[#This Row],[Anonymous (worldwide) nu]]/Tabel5[[#This Row],[total]]</f>
        <v>0.24590283236600013</v>
      </c>
      <c r="K79" s="3">
        <f>Tabel5[[#This Row],[Registered (worldwide) nu]]/Tabel5[[#This Row],[total]]</f>
        <v>0.75409716763399992</v>
      </c>
      <c r="L79">
        <f>Tabel5[[#This Row],[Anonymous (worldwide) nu]]+Tabel5[[#This Row],[Registered (worldwide) nu]]</f>
        <v>11144040</v>
      </c>
      <c r="M79">
        <v>1455683</v>
      </c>
      <c r="N79">
        <v>3861672</v>
      </c>
      <c r="O79">
        <f>Tabel6[[#This Row],[Anonymous (English) na]]+Tabel6[[#This Row],[Registered (English)]]</f>
        <v>5317355</v>
      </c>
      <c r="P79" s="14">
        <f>Tabel6[[#This Row],[Anonymous (English) na]]/Tabel6[[#This Row],[Total]]</f>
        <v>0.27376073254465799</v>
      </c>
      <c r="Q79" s="3">
        <f>Tabel6[[#This Row],[Registered (English)]]/Tabel6[[#This Row],[Total]]</f>
        <v>0.72623926745534195</v>
      </c>
      <c r="S79">
        <v>30751</v>
      </c>
      <c r="T79">
        <v>193088</v>
      </c>
      <c r="U79">
        <f>Tabel8[[#This Row],[total.anonymous]]+Tabel8[[#This Row],[total.user]]</f>
        <v>223839</v>
      </c>
      <c r="V79" s="14">
        <f>Tabel8[[#This Row],[total.anonymous]]/Tabel8[[#This Row],[Total]]</f>
        <v>0.13737999186915595</v>
      </c>
      <c r="W79" s="3">
        <f>Tabel8[[#This Row],[total.user]]/Tabel8[[#This Row],[Dutch]]</f>
        <v>1405503.0676075576</v>
      </c>
    </row>
    <row r="80" spans="1:23" x14ac:dyDescent="0.25">
      <c r="A80" s="6" t="s">
        <v>81</v>
      </c>
      <c r="B80" s="7">
        <f>DATE(LEFT(Tabel4[[#This Row],[month]],4),MID(Tabel4[[#This Row],[month]],6,2),MID(Tabel4[[#This Row],[month]],9,2))</f>
        <v>39264</v>
      </c>
      <c r="C80" s="1">
        <v>197199</v>
      </c>
      <c r="D80" s="1">
        <v>301753</v>
      </c>
      <c r="E80" s="1">
        <f>Tabel4[[#This Row],[Japan Total Anonymous]]+Tabel4[[#This Row],[total.user]]</f>
        <v>498952</v>
      </c>
      <c r="F80" s="15">
        <f t="shared" si="1"/>
        <v>0.39522639452292002</v>
      </c>
      <c r="G80" s="4">
        <f>Tabel4[[#This Row],[total.user]]/Tabel4[[#This Row],[total]]</f>
        <v>0.60477360547707992</v>
      </c>
      <c r="H80">
        <v>2658767</v>
      </c>
      <c r="I80">
        <v>8480500</v>
      </c>
      <c r="J80" s="14">
        <f>Tabel5[[#This Row],[Anonymous (worldwide) nu]]/Tabel5[[#This Row],[total]]</f>
        <v>0.23868419708406308</v>
      </c>
      <c r="K80" s="3">
        <f>Tabel5[[#This Row],[Registered (worldwide) nu]]/Tabel5[[#This Row],[total]]</f>
        <v>0.76131580291593692</v>
      </c>
      <c r="L80">
        <f>Tabel5[[#This Row],[Anonymous (worldwide) nu]]+Tabel5[[#This Row],[Registered (worldwide) nu]]</f>
        <v>11139267</v>
      </c>
      <c r="M80">
        <v>1418485</v>
      </c>
      <c r="N80">
        <v>3984543</v>
      </c>
      <c r="O80">
        <f>Tabel6[[#This Row],[Anonymous (English) na]]+Tabel6[[#This Row],[Registered (English)]]</f>
        <v>5403028</v>
      </c>
      <c r="P80" s="14">
        <f>Tabel6[[#This Row],[Anonymous (English) na]]/Tabel6[[#This Row],[Total]]</f>
        <v>0.26253519322868585</v>
      </c>
      <c r="Q80" s="3">
        <f>Tabel6[[#This Row],[Registered (English)]]/Tabel6[[#This Row],[Total]]</f>
        <v>0.73746480677131421</v>
      </c>
      <c r="S80">
        <v>26440</v>
      </c>
      <c r="T80">
        <v>181712</v>
      </c>
      <c r="U80">
        <f>Tabel8[[#This Row],[total.anonymous]]+Tabel8[[#This Row],[total.user]]</f>
        <v>208152</v>
      </c>
      <c r="V80" s="14">
        <f>Tabel8[[#This Row],[total.anonymous]]/Tabel8[[#This Row],[Total]]</f>
        <v>0.12702256043660401</v>
      </c>
      <c r="W80" s="3">
        <f>Tabel8[[#This Row],[total.user]]/Tabel8[[#This Row],[Dutch]]</f>
        <v>1430549.0251134646</v>
      </c>
    </row>
    <row r="81" spans="1:23" x14ac:dyDescent="0.25">
      <c r="A81" s="7" t="s">
        <v>82</v>
      </c>
      <c r="B81" s="7">
        <f>DATE(LEFT(Tabel4[[#This Row],[month]],4),MID(Tabel4[[#This Row],[month]],6,2),MID(Tabel4[[#This Row],[month]],9,2))</f>
        <v>39295</v>
      </c>
      <c r="C81" s="2">
        <v>210512</v>
      </c>
      <c r="D81" s="2">
        <v>324931</v>
      </c>
      <c r="E81" s="2">
        <f>Tabel4[[#This Row],[Japan Total Anonymous]]+Tabel4[[#This Row],[total.user]]</f>
        <v>535443</v>
      </c>
      <c r="F81" s="15">
        <f t="shared" si="1"/>
        <v>0.3931548269376946</v>
      </c>
      <c r="G81" s="5">
        <f>Tabel4[[#This Row],[total.user]]/Tabel4[[#This Row],[total]]</f>
        <v>0.60684517306230545</v>
      </c>
      <c r="H81">
        <v>2667006</v>
      </c>
      <c r="I81">
        <v>8387935</v>
      </c>
      <c r="J81" s="14">
        <f>Tabel5[[#This Row],[Anonymous (worldwide) nu]]/Tabel5[[#This Row],[total]]</f>
        <v>0.2412501342160035</v>
      </c>
      <c r="K81" s="3">
        <f>Tabel5[[#This Row],[Registered (worldwide) nu]]/Tabel5[[#This Row],[total]]</f>
        <v>0.7587498657839965</v>
      </c>
      <c r="L81">
        <f>Tabel5[[#This Row],[Anonymous (worldwide) nu]]+Tabel5[[#This Row],[Registered (worldwide) nu]]</f>
        <v>11054941</v>
      </c>
      <c r="M81">
        <v>1386944</v>
      </c>
      <c r="N81">
        <v>3851966</v>
      </c>
      <c r="O81">
        <f>Tabel6[[#This Row],[Anonymous (English) na]]+Tabel6[[#This Row],[Registered (English)]]</f>
        <v>5238910</v>
      </c>
      <c r="P81" s="14">
        <f>Tabel6[[#This Row],[Anonymous (English) na]]/Tabel6[[#This Row],[Total]]</f>
        <v>0.26473903922762559</v>
      </c>
      <c r="Q81" s="3">
        <f>Tabel6[[#This Row],[Registered (English)]]/Tabel6[[#This Row],[Total]]</f>
        <v>0.73526096077237446</v>
      </c>
      <c r="S81">
        <v>27852</v>
      </c>
      <c r="T81">
        <v>191918</v>
      </c>
      <c r="U81">
        <f>Tabel8[[#This Row],[total.anonymous]]+Tabel8[[#This Row],[total.user]]</f>
        <v>219770</v>
      </c>
      <c r="V81" s="14">
        <f>Tabel8[[#This Row],[total.anonymous]]/Tabel8[[#This Row],[Total]]</f>
        <v>0.12673249306092732</v>
      </c>
      <c r="W81" s="3">
        <f>Tabel8[[#This Row],[total.user]]/Tabel8[[#This Row],[Dutch]]</f>
        <v>1514355.1220738189</v>
      </c>
    </row>
    <row r="82" spans="1:23" x14ac:dyDescent="0.25">
      <c r="A82" s="6" t="s">
        <v>83</v>
      </c>
      <c r="B82" s="7">
        <f>DATE(LEFT(Tabel4[[#This Row],[month]],4),MID(Tabel4[[#This Row],[month]],6,2),MID(Tabel4[[#This Row],[month]],9,2))</f>
        <v>39326</v>
      </c>
      <c r="C82" s="1">
        <v>215731</v>
      </c>
      <c r="D82" s="1">
        <v>340667</v>
      </c>
      <c r="E82" s="1">
        <f>Tabel4[[#This Row],[Japan Total Anonymous]]+Tabel4[[#This Row],[total.user]]</f>
        <v>556398</v>
      </c>
      <c r="F82" s="15">
        <f t="shared" si="1"/>
        <v>0.38772784948903483</v>
      </c>
      <c r="G82" s="4">
        <f>Tabel4[[#This Row],[total.user]]/Tabel4[[#This Row],[total]]</f>
        <v>0.61227215051096517</v>
      </c>
      <c r="H82">
        <v>2790903</v>
      </c>
      <c r="I82">
        <v>8187742</v>
      </c>
      <c r="J82" s="14">
        <f>Tabel5[[#This Row],[Anonymous (worldwide) nu]]/Tabel5[[#This Row],[total]]</f>
        <v>0.25421197242464805</v>
      </c>
      <c r="K82" s="3">
        <f>Tabel5[[#This Row],[Registered (worldwide) nu]]/Tabel5[[#This Row],[total]]</f>
        <v>0.74578802757535201</v>
      </c>
      <c r="L82">
        <f>Tabel5[[#This Row],[Anonymous (worldwide) nu]]+Tabel5[[#This Row],[Registered (worldwide) nu]]</f>
        <v>10978645</v>
      </c>
      <c r="M82">
        <v>1479454</v>
      </c>
      <c r="N82">
        <v>3659936</v>
      </c>
      <c r="O82">
        <f>Tabel6[[#This Row],[Anonymous (English) na]]+Tabel6[[#This Row],[Registered (English)]]</f>
        <v>5139390</v>
      </c>
      <c r="P82" s="14">
        <f>Tabel6[[#This Row],[Anonymous (English) na]]/Tabel6[[#This Row],[Total]]</f>
        <v>0.28786568055742023</v>
      </c>
      <c r="Q82" s="3">
        <f>Tabel6[[#This Row],[Registered (English)]]/Tabel6[[#This Row],[Total]]</f>
        <v>0.71213431944257977</v>
      </c>
      <c r="S82">
        <v>32817</v>
      </c>
      <c r="T82">
        <v>194524</v>
      </c>
      <c r="U82">
        <f>Tabel8[[#This Row],[total.anonymous]]+Tabel8[[#This Row],[total.user]]</f>
        <v>227341</v>
      </c>
      <c r="V82" s="14">
        <f>Tabel8[[#This Row],[total.anonymous]]/Tabel8[[#This Row],[Total]]</f>
        <v>0.14435143682837676</v>
      </c>
      <c r="W82" s="3">
        <f>Tabel8[[#This Row],[total.user]]/Tabel8[[#This Row],[Dutch]]</f>
        <v>1347572.3156900387</v>
      </c>
    </row>
    <row r="83" spans="1:23" x14ac:dyDescent="0.25">
      <c r="A83" s="7" t="s">
        <v>84</v>
      </c>
      <c r="B83" s="7">
        <f>DATE(LEFT(Tabel4[[#This Row],[month]],4),MID(Tabel4[[#This Row],[month]],6,2),MID(Tabel4[[#This Row],[month]],9,2))</f>
        <v>39356</v>
      </c>
      <c r="C83" s="2">
        <v>213003</v>
      </c>
      <c r="D83" s="2">
        <v>352142</v>
      </c>
      <c r="E83" s="2">
        <f>Tabel4[[#This Row],[Japan Total Anonymous]]+Tabel4[[#This Row],[total.user]]</f>
        <v>565145</v>
      </c>
      <c r="F83" s="15">
        <f t="shared" si="1"/>
        <v>0.37689973369666191</v>
      </c>
      <c r="G83" s="5">
        <f>Tabel4[[#This Row],[total.user]]/Tabel4[[#This Row],[total]]</f>
        <v>0.62310026630333804</v>
      </c>
      <c r="H83">
        <v>3007372</v>
      </c>
      <c r="I83">
        <v>8548328</v>
      </c>
      <c r="J83" s="14">
        <f>Tabel5[[#This Row],[Anonymous (worldwide) nu]]/Tabel5[[#This Row],[total]]</f>
        <v>0.26025009302768332</v>
      </c>
      <c r="K83" s="3">
        <f>Tabel5[[#This Row],[Registered (worldwide) nu]]/Tabel5[[#This Row],[total]]</f>
        <v>0.73974990697231668</v>
      </c>
      <c r="L83">
        <f>Tabel5[[#This Row],[Anonymous (worldwide) nu]]+Tabel5[[#This Row],[Registered (worldwide) nu]]</f>
        <v>11555700</v>
      </c>
      <c r="M83">
        <v>1621872</v>
      </c>
      <c r="N83">
        <v>3794637</v>
      </c>
      <c r="O83">
        <f>Tabel6[[#This Row],[Anonymous (English) na]]+Tabel6[[#This Row],[Registered (English)]]</f>
        <v>5416509</v>
      </c>
      <c r="P83" s="14">
        <f>Tabel6[[#This Row],[Anonymous (English) na]]/Tabel6[[#This Row],[Total]]</f>
        <v>0.29943123882929024</v>
      </c>
      <c r="Q83" s="3">
        <f>Tabel6[[#This Row],[Registered (English)]]/Tabel6[[#This Row],[Total]]</f>
        <v>0.70056876117070976</v>
      </c>
      <c r="S83">
        <v>33747</v>
      </c>
      <c r="T83">
        <v>206516</v>
      </c>
      <c r="U83">
        <f>Tabel8[[#This Row],[total.anonymous]]+Tabel8[[#This Row],[total.user]]</f>
        <v>240263</v>
      </c>
      <c r="V83" s="14">
        <f>Tabel8[[#This Row],[total.anonymous]]/Tabel8[[#This Row],[Total]]</f>
        <v>0.14045858080520096</v>
      </c>
      <c r="W83" s="3">
        <f>Tabel8[[#This Row],[total.user]]/Tabel8[[#This Row],[Dutch]]</f>
        <v>1470298.2104483363</v>
      </c>
    </row>
    <row r="84" spans="1:23" x14ac:dyDescent="0.25">
      <c r="A84" s="6" t="s">
        <v>85</v>
      </c>
      <c r="B84" s="7">
        <f>DATE(LEFT(Tabel4[[#This Row],[month]],4),MID(Tabel4[[#This Row],[month]],6,2),MID(Tabel4[[#This Row],[month]],9,2))</f>
        <v>39387</v>
      </c>
      <c r="C84" s="1">
        <v>196518</v>
      </c>
      <c r="D84" s="1">
        <v>326685</v>
      </c>
      <c r="E84" s="1">
        <f>Tabel4[[#This Row],[Japan Total Anonymous]]+Tabel4[[#This Row],[total.user]]</f>
        <v>523203</v>
      </c>
      <c r="F84" s="15">
        <f t="shared" si="1"/>
        <v>0.37560564446304778</v>
      </c>
      <c r="G84" s="4">
        <f>Tabel4[[#This Row],[total.user]]/Tabel4[[#This Row],[total]]</f>
        <v>0.62439435553695222</v>
      </c>
      <c r="H84">
        <v>2796208</v>
      </c>
      <c r="I84">
        <v>8052729</v>
      </c>
      <c r="J84" s="14">
        <f>Tabel5[[#This Row],[Anonymous (worldwide) nu]]/Tabel5[[#This Row],[total]]</f>
        <v>0.25774027446191272</v>
      </c>
      <c r="K84" s="3">
        <f>Tabel5[[#This Row],[Registered (worldwide) nu]]/Tabel5[[#This Row],[total]]</f>
        <v>0.74225972553808728</v>
      </c>
      <c r="L84">
        <f>Tabel5[[#This Row],[Anonymous (worldwide) nu]]+Tabel5[[#This Row],[Registered (worldwide) nu]]</f>
        <v>10848937</v>
      </c>
      <c r="M84">
        <v>1469226</v>
      </c>
      <c r="N84">
        <v>3585973</v>
      </c>
      <c r="O84">
        <f>Tabel6[[#This Row],[Anonymous (English) na]]+Tabel6[[#This Row],[Registered (English)]]</f>
        <v>5055199</v>
      </c>
      <c r="P84" s="14">
        <f>Tabel6[[#This Row],[Anonymous (English) na]]/Tabel6[[#This Row],[Total]]</f>
        <v>0.290636629735051</v>
      </c>
      <c r="Q84" s="3">
        <f>Tabel6[[#This Row],[Registered (English)]]/Tabel6[[#This Row],[Total]]</f>
        <v>0.709363370264949</v>
      </c>
      <c r="S84">
        <v>31387</v>
      </c>
      <c r="T84">
        <v>189589</v>
      </c>
      <c r="U84">
        <f>Tabel8[[#This Row],[total.anonymous]]+Tabel8[[#This Row],[total.user]]</f>
        <v>220976</v>
      </c>
      <c r="V84" s="14">
        <f>Tabel8[[#This Row],[total.anonymous]]/Tabel8[[#This Row],[Total]]</f>
        <v>0.14203804938092823</v>
      </c>
      <c r="W84" s="3">
        <f>Tabel8[[#This Row],[total.user]]/Tabel8[[#This Row],[Dutch]]</f>
        <v>1334776.1450281965</v>
      </c>
    </row>
    <row r="85" spans="1:23" x14ac:dyDescent="0.25">
      <c r="A85" s="7" t="s">
        <v>86</v>
      </c>
      <c r="B85" s="7">
        <f>DATE(LEFT(Tabel4[[#This Row],[month]],4),MID(Tabel4[[#This Row],[month]],6,2),MID(Tabel4[[#This Row],[month]],9,2))</f>
        <v>39417</v>
      </c>
      <c r="C85" s="2">
        <v>191216</v>
      </c>
      <c r="D85" s="2">
        <v>331290</v>
      </c>
      <c r="E85" s="2">
        <f>Tabel4[[#This Row],[Japan Total Anonymous]]+Tabel4[[#This Row],[total.user]]</f>
        <v>522506</v>
      </c>
      <c r="F85" s="15">
        <f t="shared" si="1"/>
        <v>0.3659594339586531</v>
      </c>
      <c r="G85" s="5">
        <f>Tabel4[[#This Row],[total.user]]/Tabel4[[#This Row],[total]]</f>
        <v>0.63404056604134684</v>
      </c>
      <c r="H85">
        <v>2604487</v>
      </c>
      <c r="I85">
        <v>8014194</v>
      </c>
      <c r="J85" s="14">
        <f>Tabel5[[#This Row],[Anonymous (worldwide) nu]]/Tabel5[[#This Row],[total]]</f>
        <v>0.24527405993267903</v>
      </c>
      <c r="K85" s="3">
        <f>Tabel5[[#This Row],[Registered (worldwide) nu]]/Tabel5[[#This Row],[total]]</f>
        <v>0.75472594006732097</v>
      </c>
      <c r="L85">
        <f>Tabel5[[#This Row],[Anonymous (worldwide) nu]]+Tabel5[[#This Row],[Registered (worldwide) nu]]</f>
        <v>10618681</v>
      </c>
      <c r="M85">
        <v>1339403</v>
      </c>
      <c r="N85">
        <v>3536831</v>
      </c>
      <c r="O85">
        <f>Tabel6[[#This Row],[Anonymous (English) na]]+Tabel6[[#This Row],[Registered (English)]]</f>
        <v>4876234</v>
      </c>
      <c r="P85" s="14">
        <f>Tabel6[[#This Row],[Anonymous (English) na]]/Tabel6[[#This Row],[Total]]</f>
        <v>0.27467980412752957</v>
      </c>
      <c r="Q85" s="3">
        <f>Tabel6[[#This Row],[Registered (English)]]/Tabel6[[#This Row],[Total]]</f>
        <v>0.72532019587247043</v>
      </c>
      <c r="S85">
        <v>30086</v>
      </c>
      <c r="T85">
        <v>194449</v>
      </c>
      <c r="U85">
        <f>Tabel8[[#This Row],[total.anonymous]]+Tabel8[[#This Row],[total.user]]</f>
        <v>224535</v>
      </c>
      <c r="V85" s="14">
        <f>Tabel8[[#This Row],[total.anonymous]]/Tabel8[[#This Row],[Total]]</f>
        <v>0.1339924733337787</v>
      </c>
      <c r="W85" s="3">
        <f>Tabel8[[#This Row],[total.user]]/Tabel8[[#This Row],[Dutch]]</f>
        <v>1451193.4526025394</v>
      </c>
    </row>
    <row r="86" spans="1:23" x14ac:dyDescent="0.25">
      <c r="A86" s="6" t="s">
        <v>87</v>
      </c>
      <c r="B86" s="7">
        <f>DATE(LEFT(Tabel4[[#This Row],[month]],4),MID(Tabel4[[#This Row],[month]],6,2),MID(Tabel4[[#This Row],[month]],9,2))</f>
        <v>39448</v>
      </c>
      <c r="C86" s="1">
        <v>209228</v>
      </c>
      <c r="D86" s="1">
        <v>320410</v>
      </c>
      <c r="E86" s="1">
        <f>Tabel4[[#This Row],[Japan Total Anonymous]]+Tabel4[[#This Row],[total.user]]</f>
        <v>529638</v>
      </c>
      <c r="F86" s="15">
        <f t="shared" si="1"/>
        <v>0.3950396308421979</v>
      </c>
      <c r="G86" s="4">
        <f>Tabel4[[#This Row],[total.user]]/Tabel4[[#This Row],[total]]</f>
        <v>0.60496036915780216</v>
      </c>
      <c r="H86">
        <v>3005914</v>
      </c>
      <c r="I86">
        <v>9126705</v>
      </c>
      <c r="J86" s="14">
        <f>Tabel5[[#This Row],[Anonymous (worldwide) nu]]/Tabel5[[#This Row],[total]]</f>
        <v>0.2477547510558108</v>
      </c>
      <c r="K86" s="3">
        <f>Tabel5[[#This Row],[Registered (worldwide) nu]]/Tabel5[[#This Row],[total]]</f>
        <v>0.7522452489441892</v>
      </c>
      <c r="L86">
        <f>Tabel5[[#This Row],[Anonymous (worldwide) nu]]+Tabel5[[#This Row],[Registered (worldwide) nu]]</f>
        <v>12132619</v>
      </c>
      <c r="M86">
        <v>1526102</v>
      </c>
      <c r="N86">
        <v>4051417</v>
      </c>
      <c r="O86">
        <f>Tabel6[[#This Row],[Anonymous (English) na]]+Tabel6[[#This Row],[Registered (English)]]</f>
        <v>5577519</v>
      </c>
      <c r="P86" s="14">
        <f>Tabel6[[#This Row],[Anonymous (English) na]]/Tabel6[[#This Row],[Total]]</f>
        <v>0.27361663850898582</v>
      </c>
      <c r="Q86" s="3">
        <f>Tabel6[[#This Row],[Registered (English)]]/Tabel6[[#This Row],[Total]]</f>
        <v>0.72638336149101423</v>
      </c>
      <c r="S86">
        <v>36312</v>
      </c>
      <c r="T86">
        <v>233251</v>
      </c>
      <c r="U86">
        <f>Tabel8[[#This Row],[total.anonymous]]+Tabel8[[#This Row],[total.user]]</f>
        <v>269563</v>
      </c>
      <c r="V86" s="14">
        <f>Tabel8[[#This Row],[total.anonymous]]/Tabel8[[#This Row],[Total]]</f>
        <v>0.13470691452461947</v>
      </c>
      <c r="W86" s="3">
        <f>Tabel8[[#This Row],[total.user]]/Tabel8[[#This Row],[Dutch]]</f>
        <v>1731544.3741187488</v>
      </c>
    </row>
    <row r="87" spans="1:23" x14ac:dyDescent="0.25">
      <c r="A87" s="7" t="s">
        <v>88</v>
      </c>
      <c r="B87" s="7">
        <f>DATE(LEFT(Tabel4[[#This Row],[month]],4),MID(Tabel4[[#This Row],[month]],6,2),MID(Tabel4[[#This Row],[month]],9,2))</f>
        <v>39479</v>
      </c>
      <c r="C87" s="2">
        <v>190805</v>
      </c>
      <c r="D87" s="2">
        <v>304474</v>
      </c>
      <c r="E87" s="2">
        <f>Tabel4[[#This Row],[Japan Total Anonymous]]+Tabel4[[#This Row],[total.user]]</f>
        <v>495279</v>
      </c>
      <c r="F87" s="15">
        <f t="shared" si="1"/>
        <v>0.38524750696072313</v>
      </c>
      <c r="G87" s="5">
        <f>Tabel4[[#This Row],[total.user]]/Tabel4[[#This Row],[total]]</f>
        <v>0.61475249303927681</v>
      </c>
      <c r="H87">
        <v>2906767</v>
      </c>
      <c r="I87">
        <v>8697700</v>
      </c>
      <c r="J87" s="14">
        <f>Tabel5[[#This Row],[Anonymous (worldwide) nu]]/Tabel5[[#This Row],[total]]</f>
        <v>0.25048690301760518</v>
      </c>
      <c r="K87" s="3">
        <f>Tabel5[[#This Row],[Registered (worldwide) nu]]/Tabel5[[#This Row],[total]]</f>
        <v>0.74951309698239477</v>
      </c>
      <c r="L87">
        <f>Tabel5[[#This Row],[Anonymous (worldwide) nu]]+Tabel5[[#This Row],[Registered (worldwide) nu]]</f>
        <v>11604467</v>
      </c>
      <c r="M87">
        <v>1512324</v>
      </c>
      <c r="N87">
        <v>3845121</v>
      </c>
      <c r="O87">
        <f>Tabel6[[#This Row],[Anonymous (English) na]]+Tabel6[[#This Row],[Registered (English)]]</f>
        <v>5357445</v>
      </c>
      <c r="P87" s="14">
        <f>Tabel6[[#This Row],[Anonymous (English) na]]/Tabel6[[#This Row],[Total]]</f>
        <v>0.28228455915086387</v>
      </c>
      <c r="Q87" s="3">
        <f>Tabel6[[#This Row],[Registered (English)]]/Tabel6[[#This Row],[Total]]</f>
        <v>0.71771544084913608</v>
      </c>
      <c r="S87">
        <v>30204</v>
      </c>
      <c r="T87">
        <v>200055</v>
      </c>
      <c r="U87">
        <f>Tabel8[[#This Row],[total.anonymous]]+Tabel8[[#This Row],[total.user]]</f>
        <v>230259</v>
      </c>
      <c r="V87" s="14">
        <f>Tabel8[[#This Row],[total.anonymous]]/Tabel8[[#This Row],[Total]]</f>
        <v>0.13117402577097964</v>
      </c>
      <c r="W87" s="3">
        <f>Tabel8[[#This Row],[total.user]]/Tabel8[[#This Row],[Dutch]]</f>
        <v>1525111.3840882003</v>
      </c>
    </row>
    <row r="88" spans="1:23" x14ac:dyDescent="0.25">
      <c r="A88" s="6" t="s">
        <v>89</v>
      </c>
      <c r="B88" s="7">
        <f>DATE(LEFT(Tabel4[[#This Row],[month]],4),MID(Tabel4[[#This Row],[month]],6,2),MID(Tabel4[[#This Row],[month]],9,2))</f>
        <v>39508</v>
      </c>
      <c r="C88" s="1">
        <v>202063</v>
      </c>
      <c r="D88" s="1">
        <v>317640</v>
      </c>
      <c r="E88" s="1">
        <f>Tabel4[[#This Row],[Japan Total Anonymous]]+Tabel4[[#This Row],[total.user]]</f>
        <v>519703</v>
      </c>
      <c r="F88" s="15">
        <f t="shared" si="1"/>
        <v>0.38880475964156452</v>
      </c>
      <c r="G88" s="4">
        <f>Tabel4[[#This Row],[total.user]]/Tabel4[[#This Row],[total]]</f>
        <v>0.61119524035843553</v>
      </c>
      <c r="H88">
        <v>3074725</v>
      </c>
      <c r="I88">
        <v>9194137</v>
      </c>
      <c r="J88" s="14">
        <f>Tabel5[[#This Row],[Anonymous (worldwide) nu]]/Tabel5[[#This Row],[total]]</f>
        <v>0.25061207795800461</v>
      </c>
      <c r="K88" s="3">
        <f>Tabel5[[#This Row],[Registered (worldwide) nu]]/Tabel5[[#This Row],[total]]</f>
        <v>0.74938792204199545</v>
      </c>
      <c r="L88">
        <f>Tabel5[[#This Row],[Anonymous (worldwide) nu]]+Tabel5[[#This Row],[Registered (worldwide) nu]]</f>
        <v>12268862</v>
      </c>
      <c r="M88">
        <v>1611711</v>
      </c>
      <c r="N88">
        <v>4165627</v>
      </c>
      <c r="O88">
        <f>Tabel6[[#This Row],[Anonymous (English) na]]+Tabel6[[#This Row],[Registered (English)]]</f>
        <v>5777338</v>
      </c>
      <c r="P88" s="14">
        <f>Tabel6[[#This Row],[Anonymous (English) na]]/Tabel6[[#This Row],[Total]]</f>
        <v>0.27897121477053965</v>
      </c>
      <c r="Q88" s="3">
        <f>Tabel6[[#This Row],[Registered (English)]]/Tabel6[[#This Row],[Total]]</f>
        <v>0.72102878522946035</v>
      </c>
      <c r="S88">
        <v>32974</v>
      </c>
      <c r="T88">
        <v>212797</v>
      </c>
      <c r="U88">
        <f>Tabel8[[#This Row],[total.anonymous]]+Tabel8[[#This Row],[total.user]]</f>
        <v>245771</v>
      </c>
      <c r="V88" s="14">
        <f>Tabel8[[#This Row],[total.anonymous]]/Tabel8[[#This Row],[Total]]</f>
        <v>0.13416554434819405</v>
      </c>
      <c r="W88" s="3">
        <f>Tabel8[[#This Row],[total.user]]/Tabel8[[#This Row],[Dutch]]</f>
        <v>1586077.8639837448</v>
      </c>
    </row>
    <row r="89" spans="1:23" x14ac:dyDescent="0.25">
      <c r="A89" s="7" t="s">
        <v>90</v>
      </c>
      <c r="B89" s="7">
        <f>DATE(LEFT(Tabel4[[#This Row],[month]],4),MID(Tabel4[[#This Row],[month]],6,2),MID(Tabel4[[#This Row],[month]],9,2))</f>
        <v>39539</v>
      </c>
      <c r="C89" s="2">
        <v>175103</v>
      </c>
      <c r="D89" s="2">
        <v>268271</v>
      </c>
      <c r="E89" s="2">
        <f>Tabel4[[#This Row],[Japan Total Anonymous]]+Tabel4[[#This Row],[total.user]]</f>
        <v>443374</v>
      </c>
      <c r="F89" s="15">
        <f t="shared" si="1"/>
        <v>0.39493294600044204</v>
      </c>
      <c r="G89" s="5">
        <f>Tabel4[[#This Row],[total.user]]/Tabel4[[#This Row],[total]]</f>
        <v>0.60506705399955796</v>
      </c>
      <c r="H89">
        <v>2959247</v>
      </c>
      <c r="I89">
        <v>8642817</v>
      </c>
      <c r="J89" s="14">
        <f>Tabel5[[#This Row],[Anonymous (worldwide) nu]]/Tabel5[[#This Row],[total]]</f>
        <v>0.25506211653374777</v>
      </c>
      <c r="K89" s="3">
        <f>Tabel5[[#This Row],[Registered (worldwide) nu]]/Tabel5[[#This Row],[total]]</f>
        <v>0.74493788346625223</v>
      </c>
      <c r="L89">
        <f>Tabel5[[#This Row],[Anonymous (worldwide) nu]]+Tabel5[[#This Row],[Registered (worldwide) nu]]</f>
        <v>11602064</v>
      </c>
      <c r="M89">
        <v>1578006</v>
      </c>
      <c r="N89">
        <v>4022091</v>
      </c>
      <c r="O89">
        <f>Tabel6[[#This Row],[Anonymous (English) na]]+Tabel6[[#This Row],[Registered (English)]]</f>
        <v>5600097</v>
      </c>
      <c r="P89" s="14">
        <f>Tabel6[[#This Row],[Anonymous (English) na]]/Tabel6[[#This Row],[Total]]</f>
        <v>0.28178190484914817</v>
      </c>
      <c r="Q89" s="3">
        <f>Tabel6[[#This Row],[Registered (English)]]/Tabel6[[#This Row],[Total]]</f>
        <v>0.71821809515085189</v>
      </c>
      <c r="S89">
        <v>31947</v>
      </c>
      <c r="T89">
        <v>196469</v>
      </c>
      <c r="U89">
        <f>Tabel8[[#This Row],[total.anonymous]]+Tabel8[[#This Row],[total.user]]</f>
        <v>228416</v>
      </c>
      <c r="V89" s="14">
        <f>Tabel8[[#This Row],[total.anonymous]]/Tabel8[[#This Row],[Total]]</f>
        <v>0.13986323199775846</v>
      </c>
      <c r="W89" s="3">
        <f>Tabel8[[#This Row],[total.user]]/Tabel8[[#This Row],[Dutch]]</f>
        <v>1404722.2932982754</v>
      </c>
    </row>
    <row r="90" spans="1:23" x14ac:dyDescent="0.25">
      <c r="A90" s="6" t="s">
        <v>91</v>
      </c>
      <c r="B90" s="7">
        <f>DATE(LEFT(Tabel4[[#This Row],[month]],4),MID(Tabel4[[#This Row],[month]],6,2),MID(Tabel4[[#This Row],[month]],9,2))</f>
        <v>39569</v>
      </c>
      <c r="C90" s="1">
        <v>165546</v>
      </c>
      <c r="D90" s="1">
        <v>281473</v>
      </c>
      <c r="E90" s="1">
        <f>Tabel4[[#This Row],[Japan Total Anonymous]]+Tabel4[[#This Row],[total.user]]</f>
        <v>447019</v>
      </c>
      <c r="F90" s="15">
        <f t="shared" si="1"/>
        <v>0.37033325205416323</v>
      </c>
      <c r="G90" s="4">
        <f>Tabel4[[#This Row],[total.user]]/Tabel4[[#This Row],[total]]</f>
        <v>0.62966674794583677</v>
      </c>
      <c r="H90">
        <v>2940295</v>
      </c>
      <c r="I90">
        <v>8819156</v>
      </c>
      <c r="J90" s="14">
        <f>Tabel5[[#This Row],[Anonymous (worldwide) nu]]/Tabel5[[#This Row],[total]]</f>
        <v>0.25003675766836392</v>
      </c>
      <c r="K90" s="3">
        <f>Tabel5[[#This Row],[Registered (worldwide) nu]]/Tabel5[[#This Row],[total]]</f>
        <v>0.74996324233163603</v>
      </c>
      <c r="L90">
        <f>Tabel5[[#This Row],[Anonymous (worldwide) nu]]+Tabel5[[#This Row],[Registered (worldwide) nu]]</f>
        <v>11759451</v>
      </c>
      <c r="M90">
        <v>1555823</v>
      </c>
      <c r="N90">
        <v>3929215</v>
      </c>
      <c r="O90">
        <f>Tabel6[[#This Row],[Anonymous (English) na]]+Tabel6[[#This Row],[Registered (English)]]</f>
        <v>5485038</v>
      </c>
      <c r="P90" s="14">
        <f>Tabel6[[#This Row],[Anonymous (English) na]]/Tabel6[[#This Row],[Total]]</f>
        <v>0.28364853625444347</v>
      </c>
      <c r="Q90" s="3">
        <f>Tabel6[[#This Row],[Registered (English)]]/Tabel6[[#This Row],[Total]]</f>
        <v>0.71635146374555658</v>
      </c>
      <c r="S90">
        <v>32917</v>
      </c>
      <c r="T90">
        <v>197098</v>
      </c>
      <c r="U90">
        <f>Tabel8[[#This Row],[total.anonymous]]+Tabel8[[#This Row],[total.user]]</f>
        <v>230015</v>
      </c>
      <c r="V90" s="14">
        <f>Tabel8[[#This Row],[total.anonymous]]/Tabel8[[#This Row],[Total]]</f>
        <v>0.14310805817011935</v>
      </c>
      <c r="W90" s="3">
        <f>Tabel8[[#This Row],[total.user]]/Tabel8[[#This Row],[Dutch]]</f>
        <v>1377266.9584105476</v>
      </c>
    </row>
    <row r="91" spans="1:23" x14ac:dyDescent="0.25">
      <c r="A91" s="7" t="s">
        <v>92</v>
      </c>
      <c r="B91" s="7">
        <f>DATE(LEFT(Tabel4[[#This Row],[month]],4),MID(Tabel4[[#This Row],[month]],6,2),MID(Tabel4[[#This Row],[month]],9,2))</f>
        <v>39600</v>
      </c>
      <c r="C91" s="2">
        <v>163154</v>
      </c>
      <c r="D91" s="2">
        <v>278981</v>
      </c>
      <c r="E91" s="2">
        <f>Tabel4[[#This Row],[Japan Total Anonymous]]+Tabel4[[#This Row],[total.user]]</f>
        <v>442135</v>
      </c>
      <c r="F91" s="15">
        <f t="shared" si="1"/>
        <v>0.36901398894002962</v>
      </c>
      <c r="G91" s="5">
        <f>Tabel4[[#This Row],[total.user]]/Tabel4[[#This Row],[total]]</f>
        <v>0.63098601105997032</v>
      </c>
      <c r="H91">
        <v>2605602</v>
      </c>
      <c r="I91">
        <v>8410366</v>
      </c>
      <c r="J91" s="14">
        <f>Tabel5[[#This Row],[Anonymous (worldwide) nu]]/Tabel5[[#This Row],[total]]</f>
        <v>0.23652955418897367</v>
      </c>
      <c r="K91" s="3">
        <f>Tabel5[[#This Row],[Registered (worldwide) nu]]/Tabel5[[#This Row],[total]]</f>
        <v>0.7634704458110263</v>
      </c>
      <c r="L91">
        <f>Tabel5[[#This Row],[Anonymous (worldwide) nu]]+Tabel5[[#This Row],[Registered (worldwide) nu]]</f>
        <v>11015968</v>
      </c>
      <c r="M91">
        <v>1369085</v>
      </c>
      <c r="N91">
        <v>3689498</v>
      </c>
      <c r="O91">
        <f>Tabel6[[#This Row],[Anonymous (English) na]]+Tabel6[[#This Row],[Registered (English)]]</f>
        <v>5058583</v>
      </c>
      <c r="P91" s="14">
        <f>Tabel6[[#This Row],[Anonymous (English) na]]/Tabel6[[#This Row],[Total]]</f>
        <v>0.27064594966614169</v>
      </c>
      <c r="Q91" s="3">
        <f>Tabel6[[#This Row],[Registered (English)]]/Tabel6[[#This Row],[Total]]</f>
        <v>0.72935405033385836</v>
      </c>
      <c r="S91">
        <v>27701</v>
      </c>
      <c r="T91">
        <v>205772</v>
      </c>
      <c r="U91">
        <f>Tabel8[[#This Row],[total.anonymous]]+Tabel8[[#This Row],[total.user]]</f>
        <v>233473</v>
      </c>
      <c r="V91" s="14">
        <f>Tabel8[[#This Row],[total.anonymous]]/Tabel8[[#This Row],[Total]]</f>
        <v>0.11864755239363867</v>
      </c>
      <c r="W91" s="3">
        <f>Tabel8[[#This Row],[total.user]]/Tabel8[[#This Row],[Dutch]]</f>
        <v>1734313.0629219161</v>
      </c>
    </row>
    <row r="92" spans="1:23" x14ac:dyDescent="0.25">
      <c r="A92" s="6" t="s">
        <v>93</v>
      </c>
      <c r="B92" s="7">
        <f>DATE(LEFT(Tabel4[[#This Row],[month]],4),MID(Tabel4[[#This Row],[month]],6,2),MID(Tabel4[[#This Row],[month]],9,2))</f>
        <v>39630</v>
      </c>
      <c r="C92" s="1">
        <v>164353</v>
      </c>
      <c r="D92" s="1">
        <v>259300</v>
      </c>
      <c r="E92" s="1">
        <f>Tabel4[[#This Row],[Japan Total Anonymous]]+Tabel4[[#This Row],[total.user]]</f>
        <v>423653</v>
      </c>
      <c r="F92" s="15">
        <f t="shared" si="1"/>
        <v>0.38794249067043074</v>
      </c>
      <c r="G92" s="4">
        <f>Tabel4[[#This Row],[total.user]]/Tabel4[[#This Row],[total]]</f>
        <v>0.61205750932956926</v>
      </c>
      <c r="H92">
        <v>2553043</v>
      </c>
      <c r="I92">
        <v>8686863</v>
      </c>
      <c r="J92" s="14">
        <f>Tabel5[[#This Row],[Anonymous (worldwide) nu]]/Tabel5[[#This Row],[total]]</f>
        <v>0.22714095651689614</v>
      </c>
      <c r="K92" s="3">
        <f>Tabel5[[#This Row],[Registered (worldwide) nu]]/Tabel5[[#This Row],[total]]</f>
        <v>0.77285904348310386</v>
      </c>
      <c r="L92">
        <f>Tabel5[[#This Row],[Anonymous (worldwide) nu]]+Tabel5[[#This Row],[Registered (worldwide) nu]]</f>
        <v>11239906</v>
      </c>
      <c r="M92">
        <v>1336390</v>
      </c>
      <c r="N92">
        <v>3794734</v>
      </c>
      <c r="O92">
        <f>Tabel6[[#This Row],[Anonymous (English) na]]+Tabel6[[#This Row],[Registered (English)]]</f>
        <v>5131124</v>
      </c>
      <c r="P92" s="14">
        <f>Tabel6[[#This Row],[Anonymous (English) na]]/Tabel6[[#This Row],[Total]]</f>
        <v>0.26044780831646241</v>
      </c>
      <c r="Q92" s="3">
        <f>Tabel6[[#This Row],[Registered (English)]]/Tabel6[[#This Row],[Total]]</f>
        <v>0.73955219168353759</v>
      </c>
      <c r="S92">
        <v>24385</v>
      </c>
      <c r="T92">
        <v>194855</v>
      </c>
      <c r="U92">
        <f>Tabel8[[#This Row],[total.anonymous]]+Tabel8[[#This Row],[total.user]]</f>
        <v>219240</v>
      </c>
      <c r="V92" s="14">
        <f>Tabel8[[#This Row],[total.anonymous]]/Tabel8[[#This Row],[Total]]</f>
        <v>0.1112251413975552</v>
      </c>
      <c r="W92" s="3">
        <f>Tabel8[[#This Row],[total.user]]/Tabel8[[#This Row],[Dutch]]</f>
        <v>1751897.0760713553</v>
      </c>
    </row>
    <row r="93" spans="1:23" x14ac:dyDescent="0.25">
      <c r="A93" s="7" t="s">
        <v>94</v>
      </c>
      <c r="B93" s="7">
        <f>DATE(LEFT(Tabel4[[#This Row],[month]],4),MID(Tabel4[[#This Row],[month]],6,2),MID(Tabel4[[#This Row],[month]],9,2))</f>
        <v>39661</v>
      </c>
      <c r="C93" s="2">
        <v>169561</v>
      </c>
      <c r="D93" s="2">
        <v>271973</v>
      </c>
      <c r="E93" s="2">
        <f>Tabel4[[#This Row],[Japan Total Anonymous]]+Tabel4[[#This Row],[total.user]]</f>
        <v>441534</v>
      </c>
      <c r="F93" s="15">
        <f t="shared" si="1"/>
        <v>0.38402705114441921</v>
      </c>
      <c r="G93" s="5">
        <f>Tabel4[[#This Row],[total.user]]/Tabel4[[#This Row],[total]]</f>
        <v>0.61597294885558074</v>
      </c>
      <c r="H93">
        <v>2587430</v>
      </c>
      <c r="I93">
        <v>8754193</v>
      </c>
      <c r="J93" s="14">
        <f>Tabel5[[#This Row],[Anonymous (worldwide) nu]]/Tabel5[[#This Row],[total]]</f>
        <v>0.22813577915612254</v>
      </c>
      <c r="K93" s="3">
        <f>Tabel5[[#This Row],[Registered (worldwide) nu]]/Tabel5[[#This Row],[total]]</f>
        <v>0.77186422084387751</v>
      </c>
      <c r="L93">
        <f>Tabel5[[#This Row],[Anonymous (worldwide) nu]]+Tabel5[[#This Row],[Registered (worldwide) nu]]</f>
        <v>11341623</v>
      </c>
      <c r="M93">
        <v>1346510</v>
      </c>
      <c r="N93">
        <v>3804112</v>
      </c>
      <c r="O93">
        <f>Tabel6[[#This Row],[Anonymous (English) na]]+Tabel6[[#This Row],[Registered (English)]]</f>
        <v>5150622</v>
      </c>
      <c r="P93" s="14">
        <f>Tabel6[[#This Row],[Anonymous (English) na]]/Tabel6[[#This Row],[Total]]</f>
        <v>0.26142667817595622</v>
      </c>
      <c r="Q93" s="3">
        <f>Tabel6[[#This Row],[Registered (English)]]/Tabel6[[#This Row],[Total]]</f>
        <v>0.73857332182404378</v>
      </c>
      <c r="S93">
        <v>25405</v>
      </c>
      <c r="T93">
        <v>197532</v>
      </c>
      <c r="U93">
        <f>Tabel8[[#This Row],[total.anonymous]]+Tabel8[[#This Row],[total.user]]</f>
        <v>222937</v>
      </c>
      <c r="V93" s="14">
        <f>Tabel8[[#This Row],[total.anonymous]]/Tabel8[[#This Row],[Total]]</f>
        <v>0.11395596065256104</v>
      </c>
      <c r="W93" s="3">
        <f>Tabel8[[#This Row],[total.user]]/Tabel8[[#This Row],[Dutch]]</f>
        <v>1733406.4744735288</v>
      </c>
    </row>
    <row r="94" spans="1:23" x14ac:dyDescent="0.25">
      <c r="A94" s="6" t="s">
        <v>95</v>
      </c>
      <c r="B94" s="7">
        <f>DATE(LEFT(Tabel4[[#This Row],[month]],4),MID(Tabel4[[#This Row],[month]],6,2),MID(Tabel4[[#This Row],[month]],9,2))</f>
        <v>39692</v>
      </c>
      <c r="C94" s="1">
        <v>170901</v>
      </c>
      <c r="D94" s="1">
        <v>273570</v>
      </c>
      <c r="E94" s="1">
        <f>Tabel4[[#This Row],[Japan Total Anonymous]]+Tabel4[[#This Row],[total.user]]</f>
        <v>444471</v>
      </c>
      <c r="F94" s="15">
        <f t="shared" si="1"/>
        <v>0.3845042758695168</v>
      </c>
      <c r="G94" s="4">
        <f>Tabel4[[#This Row],[total.user]]/Tabel4[[#This Row],[total]]</f>
        <v>0.61549572413048326</v>
      </c>
      <c r="H94">
        <v>2672234</v>
      </c>
      <c r="I94">
        <v>8504995</v>
      </c>
      <c r="J94" s="14">
        <f>Tabel5[[#This Row],[Anonymous (worldwide) nu]]/Tabel5[[#This Row],[total]]</f>
        <v>0.23907839769588687</v>
      </c>
      <c r="K94" s="3">
        <f>Tabel5[[#This Row],[Registered (worldwide) nu]]/Tabel5[[#This Row],[total]]</f>
        <v>0.7609216023041131</v>
      </c>
      <c r="L94">
        <f>Tabel5[[#This Row],[Anonymous (worldwide) nu]]+Tabel5[[#This Row],[Registered (worldwide) nu]]</f>
        <v>11177229</v>
      </c>
      <c r="M94">
        <v>1446796</v>
      </c>
      <c r="N94">
        <v>3802243</v>
      </c>
      <c r="O94">
        <f>Tabel6[[#This Row],[Anonymous (English) na]]+Tabel6[[#This Row],[Registered (English)]]</f>
        <v>5249039</v>
      </c>
      <c r="P94" s="14">
        <f>Tabel6[[#This Row],[Anonymous (English) na]]/Tabel6[[#This Row],[Total]]</f>
        <v>0.27563064400931292</v>
      </c>
      <c r="Q94" s="3">
        <f>Tabel6[[#This Row],[Registered (English)]]/Tabel6[[#This Row],[Total]]</f>
        <v>0.72436935599068708</v>
      </c>
      <c r="S94">
        <v>27267</v>
      </c>
      <c r="T94">
        <v>169166</v>
      </c>
      <c r="U94">
        <f>Tabel8[[#This Row],[total.anonymous]]+Tabel8[[#This Row],[total.user]]</f>
        <v>196433</v>
      </c>
      <c r="V94" s="14">
        <f>Tabel8[[#This Row],[total.anonymous]]/Tabel8[[#This Row],[Total]]</f>
        <v>0.1388106886317472</v>
      </c>
      <c r="W94" s="3">
        <f>Tabel8[[#This Row],[total.user]]/Tabel8[[#This Row],[Dutch]]</f>
        <v>1218681.3686140757</v>
      </c>
    </row>
    <row r="95" spans="1:23" x14ac:dyDescent="0.25">
      <c r="A95" s="7" t="s">
        <v>96</v>
      </c>
      <c r="B95" s="7">
        <f>DATE(LEFT(Tabel4[[#This Row],[month]],4),MID(Tabel4[[#This Row],[month]],6,2),MID(Tabel4[[#This Row],[month]],9,2))</f>
        <v>39722</v>
      </c>
      <c r="C95" s="2">
        <v>180280</v>
      </c>
      <c r="D95" s="2">
        <v>292182</v>
      </c>
      <c r="E95" s="2">
        <f>Tabel4[[#This Row],[Japan Total Anonymous]]+Tabel4[[#This Row],[total.user]]</f>
        <v>472462</v>
      </c>
      <c r="F95" s="15">
        <f t="shared" si="1"/>
        <v>0.38157566111136981</v>
      </c>
      <c r="G95" s="5">
        <f>Tabel4[[#This Row],[total.user]]/Tabel4[[#This Row],[total]]</f>
        <v>0.61842433888863024</v>
      </c>
      <c r="H95">
        <v>2864311</v>
      </c>
      <c r="I95">
        <v>8723678</v>
      </c>
      <c r="J95" s="14">
        <f>Tabel5[[#This Row],[Anonymous (worldwide) nu]]/Tabel5[[#This Row],[total]]</f>
        <v>0.24717929918642484</v>
      </c>
      <c r="K95" s="3">
        <f>Tabel5[[#This Row],[Registered (worldwide) nu]]/Tabel5[[#This Row],[total]]</f>
        <v>0.75282070081357511</v>
      </c>
      <c r="L95">
        <f>Tabel5[[#This Row],[Anonymous (worldwide) nu]]+Tabel5[[#This Row],[Registered (worldwide) nu]]</f>
        <v>11587989</v>
      </c>
      <c r="M95">
        <v>1564417</v>
      </c>
      <c r="N95">
        <v>3889795</v>
      </c>
      <c r="O95">
        <f>Tabel6[[#This Row],[Anonymous (English) na]]+Tabel6[[#This Row],[Registered (English)]]</f>
        <v>5454212</v>
      </c>
      <c r="P95" s="14">
        <f>Tabel6[[#This Row],[Anonymous (English) na]]/Tabel6[[#This Row],[Total]]</f>
        <v>0.28682731804337641</v>
      </c>
      <c r="Q95" s="3">
        <f>Tabel6[[#This Row],[Registered (English)]]/Tabel6[[#This Row],[Total]]</f>
        <v>0.71317268195662364</v>
      </c>
      <c r="S95">
        <v>28901</v>
      </c>
      <c r="T95">
        <v>179257</v>
      </c>
      <c r="U95">
        <f>Tabel8[[#This Row],[total.anonymous]]+Tabel8[[#This Row],[total.user]]</f>
        <v>208158</v>
      </c>
      <c r="V95" s="14">
        <f>Tabel8[[#This Row],[total.anonymous]]/Tabel8[[#This Row],[Total]]</f>
        <v>0.13884164913190941</v>
      </c>
      <c r="W95" s="3">
        <f>Tabel8[[#This Row],[total.user]]/Tabel8[[#This Row],[Dutch]]</f>
        <v>1291089.5334417494</v>
      </c>
    </row>
    <row r="96" spans="1:23" x14ac:dyDescent="0.25">
      <c r="A96" s="6" t="s">
        <v>97</v>
      </c>
      <c r="B96" s="7">
        <f>DATE(LEFT(Tabel4[[#This Row],[month]],4),MID(Tabel4[[#This Row],[month]],6,2),MID(Tabel4[[#This Row],[month]],9,2))</f>
        <v>39753</v>
      </c>
      <c r="C96" s="1">
        <v>164444</v>
      </c>
      <c r="D96" s="1">
        <v>271055</v>
      </c>
      <c r="E96" s="1">
        <f>Tabel4[[#This Row],[Japan Total Anonymous]]+Tabel4[[#This Row],[total.user]]</f>
        <v>435499</v>
      </c>
      <c r="F96" s="15">
        <f t="shared" si="1"/>
        <v>0.37759903007814027</v>
      </c>
      <c r="G96" s="4">
        <f>Tabel4[[#This Row],[total.user]]/Tabel4[[#This Row],[total]]</f>
        <v>0.62240096992185978</v>
      </c>
      <c r="H96">
        <v>2614725</v>
      </c>
      <c r="I96">
        <v>8147045</v>
      </c>
      <c r="J96" s="14">
        <f>Tabel5[[#This Row],[Anonymous (worldwide) nu]]/Tabel5[[#This Row],[total]]</f>
        <v>0.2429642149943736</v>
      </c>
      <c r="K96" s="3">
        <f>Tabel5[[#This Row],[Registered (worldwide) nu]]/Tabel5[[#This Row],[total]]</f>
        <v>0.7570357850056264</v>
      </c>
      <c r="L96">
        <f>Tabel5[[#This Row],[Anonymous (worldwide) nu]]+Tabel5[[#This Row],[Registered (worldwide) nu]]</f>
        <v>10761770</v>
      </c>
      <c r="M96">
        <v>1390818</v>
      </c>
      <c r="N96">
        <v>3531394</v>
      </c>
      <c r="O96">
        <f>Tabel6[[#This Row],[Anonymous (English) na]]+Tabel6[[#This Row],[Registered (English)]]</f>
        <v>4922212</v>
      </c>
      <c r="P96" s="14">
        <f>Tabel6[[#This Row],[Anonymous (English) na]]/Tabel6[[#This Row],[Total]]</f>
        <v>0.28255954843066489</v>
      </c>
      <c r="Q96" s="3">
        <f>Tabel6[[#This Row],[Registered (English)]]/Tabel6[[#This Row],[Total]]</f>
        <v>0.71744045156933511</v>
      </c>
      <c r="S96">
        <v>26801</v>
      </c>
      <c r="T96">
        <v>186253</v>
      </c>
      <c r="U96">
        <f>Tabel8[[#This Row],[total.anonymous]]+Tabel8[[#This Row],[total.user]]</f>
        <v>213054</v>
      </c>
      <c r="V96" s="14">
        <f>Tabel8[[#This Row],[total.anonymous]]/Tabel8[[#This Row],[Total]]</f>
        <v>0.12579439954190016</v>
      </c>
      <c r="W96" s="3">
        <f>Tabel8[[#This Row],[total.user]]/Tabel8[[#This Row],[Dutch]]</f>
        <v>1480614.4047610166</v>
      </c>
    </row>
    <row r="97" spans="1:23" x14ac:dyDescent="0.25">
      <c r="A97" s="7" t="s">
        <v>98</v>
      </c>
      <c r="B97" s="7">
        <f>DATE(LEFT(Tabel4[[#This Row],[month]],4),MID(Tabel4[[#This Row],[month]],6,2),MID(Tabel4[[#This Row],[month]],9,2))</f>
        <v>39783</v>
      </c>
      <c r="C97" s="2">
        <v>158211</v>
      </c>
      <c r="D97" s="2">
        <v>258009</v>
      </c>
      <c r="E97" s="2">
        <f>Tabel4[[#This Row],[Japan Total Anonymous]]+Tabel4[[#This Row],[total.user]]</f>
        <v>416220</v>
      </c>
      <c r="F97" s="15">
        <f t="shared" si="1"/>
        <v>0.38011388208159147</v>
      </c>
      <c r="G97" s="5">
        <f>Tabel4[[#This Row],[total.user]]/Tabel4[[#This Row],[total]]</f>
        <v>0.61988611791840853</v>
      </c>
      <c r="H97">
        <v>2466707</v>
      </c>
      <c r="I97">
        <v>8343280</v>
      </c>
      <c r="J97" s="14">
        <f>Tabel5[[#This Row],[Anonymous (worldwide) nu]]/Tabel5[[#This Row],[total]]</f>
        <v>0.22818778597976111</v>
      </c>
      <c r="K97" s="3">
        <f>Tabel5[[#This Row],[Registered (worldwide) nu]]/Tabel5[[#This Row],[total]]</f>
        <v>0.77181221402023892</v>
      </c>
      <c r="L97">
        <f>Tabel5[[#This Row],[Anonymous (worldwide) nu]]+Tabel5[[#This Row],[Registered (worldwide) nu]]</f>
        <v>10809987</v>
      </c>
      <c r="M97">
        <v>1291663</v>
      </c>
      <c r="N97">
        <v>3553446</v>
      </c>
      <c r="O97">
        <f>Tabel6[[#This Row],[Anonymous (English) na]]+Tabel6[[#This Row],[Registered (English)]]</f>
        <v>4845109</v>
      </c>
      <c r="P97" s="14">
        <f>Tabel6[[#This Row],[Anonymous (English) na]]/Tabel6[[#This Row],[Total]]</f>
        <v>0.26659111281087794</v>
      </c>
      <c r="Q97" s="3">
        <f>Tabel6[[#This Row],[Registered (English)]]/Tabel6[[#This Row],[Total]]</f>
        <v>0.73340888718912212</v>
      </c>
      <c r="S97">
        <v>26209</v>
      </c>
      <c r="T97">
        <v>188929</v>
      </c>
      <c r="U97">
        <f>Tabel8[[#This Row],[total.anonymous]]+Tabel8[[#This Row],[total.user]]</f>
        <v>215138</v>
      </c>
      <c r="V97" s="14">
        <f>Tabel8[[#This Row],[total.anonymous]]/Tabel8[[#This Row],[Total]]</f>
        <v>0.12182413148769627</v>
      </c>
      <c r="W97" s="3">
        <f>Tabel8[[#This Row],[total.user]]/Tabel8[[#This Row],[Dutch]]</f>
        <v>1550833.9578770651</v>
      </c>
    </row>
    <row r="98" spans="1:23" x14ac:dyDescent="0.25">
      <c r="A98" s="6" t="s">
        <v>99</v>
      </c>
      <c r="B98" s="7">
        <f>DATE(LEFT(Tabel4[[#This Row],[month]],4),MID(Tabel4[[#This Row],[month]],6,2),MID(Tabel4[[#This Row],[month]],9,2))</f>
        <v>39814</v>
      </c>
      <c r="C98" s="1">
        <v>170803</v>
      </c>
      <c r="D98" s="1">
        <v>247957</v>
      </c>
      <c r="E98" s="1">
        <f>Tabel4[[#This Row],[Japan Total Anonymous]]+Tabel4[[#This Row],[total.user]]</f>
        <v>418760</v>
      </c>
      <c r="F98" s="15">
        <f t="shared" si="1"/>
        <v>0.40787802082338331</v>
      </c>
      <c r="G98" s="4">
        <f>Tabel4[[#This Row],[total.user]]/Tabel4[[#This Row],[total]]</f>
        <v>0.59212197917661669</v>
      </c>
      <c r="H98">
        <v>2818496</v>
      </c>
      <c r="I98">
        <v>8950110</v>
      </c>
      <c r="J98" s="14">
        <f>Tabel5[[#This Row],[Anonymous (worldwide) nu]]/Tabel5[[#This Row],[total]]</f>
        <v>0.23949276575322515</v>
      </c>
      <c r="K98" s="3">
        <f>Tabel5[[#This Row],[Registered (worldwide) nu]]/Tabel5[[#This Row],[total]]</f>
        <v>0.7605072342467748</v>
      </c>
      <c r="L98">
        <f>Tabel5[[#This Row],[Anonymous (worldwide) nu]]+Tabel5[[#This Row],[Registered (worldwide) nu]]</f>
        <v>11768606</v>
      </c>
      <c r="M98">
        <v>1463750</v>
      </c>
      <c r="N98">
        <v>3799752</v>
      </c>
      <c r="O98">
        <f>Tabel6[[#This Row],[Anonymous (English) na]]+Tabel6[[#This Row],[Registered (English)]]</f>
        <v>5263502</v>
      </c>
      <c r="P98" s="14">
        <f>Tabel6[[#This Row],[Anonymous (English) na]]/Tabel6[[#This Row],[Total]]</f>
        <v>0.27809431819347652</v>
      </c>
      <c r="Q98" s="3">
        <f>Tabel6[[#This Row],[Registered (English)]]/Tabel6[[#This Row],[Total]]</f>
        <v>0.72190568180652348</v>
      </c>
      <c r="S98">
        <v>32136</v>
      </c>
      <c r="T98">
        <v>188678</v>
      </c>
      <c r="U98">
        <f>Tabel8[[#This Row],[total.anonymous]]+Tabel8[[#This Row],[total.user]]</f>
        <v>220814</v>
      </c>
      <c r="V98" s="14">
        <f>Tabel8[[#This Row],[total.anonymous]]/Tabel8[[#This Row],[Total]]</f>
        <v>0.14553425054570815</v>
      </c>
      <c r="W98" s="3">
        <f>Tabel8[[#This Row],[total.user]]/Tabel8[[#This Row],[Dutch]]</f>
        <v>1296450.8305949713</v>
      </c>
    </row>
    <row r="99" spans="1:23" x14ac:dyDescent="0.25">
      <c r="A99" s="7" t="s">
        <v>100</v>
      </c>
      <c r="B99" s="7">
        <f>DATE(LEFT(Tabel4[[#This Row],[month]],4),MID(Tabel4[[#This Row],[month]],6,2),MID(Tabel4[[#This Row],[month]],9,2))</f>
        <v>39845</v>
      </c>
      <c r="C99" s="2">
        <v>153980</v>
      </c>
      <c r="D99" s="2">
        <v>233784</v>
      </c>
      <c r="E99" s="2">
        <f>Tabel4[[#This Row],[Japan Total Anonymous]]+Tabel4[[#This Row],[total.user]]</f>
        <v>387764</v>
      </c>
      <c r="F99" s="15">
        <f t="shared" si="1"/>
        <v>0.39709720345364707</v>
      </c>
      <c r="G99" s="5">
        <f>Tabel4[[#This Row],[total.user]]/Tabel4[[#This Row],[total]]</f>
        <v>0.60290279654635293</v>
      </c>
      <c r="H99">
        <v>2713135</v>
      </c>
      <c r="I99">
        <v>8103625</v>
      </c>
      <c r="J99" s="14">
        <f>Tabel5[[#This Row],[Anonymous (worldwide) nu]]/Tabel5[[#This Row],[total]]</f>
        <v>0.25082695742532884</v>
      </c>
      <c r="K99" s="3">
        <f>Tabel5[[#This Row],[Registered (worldwide) nu]]/Tabel5[[#This Row],[total]]</f>
        <v>0.74917304257467121</v>
      </c>
      <c r="L99">
        <f>Tabel5[[#This Row],[Anonymous (worldwide) nu]]+Tabel5[[#This Row],[Registered (worldwide) nu]]</f>
        <v>10816760</v>
      </c>
      <c r="M99">
        <v>1429982</v>
      </c>
      <c r="N99">
        <v>3478121</v>
      </c>
      <c r="O99">
        <f>Tabel6[[#This Row],[Anonymous (English) na]]+Tabel6[[#This Row],[Registered (English)]]</f>
        <v>4908103</v>
      </c>
      <c r="P99" s="14">
        <f>Tabel6[[#This Row],[Anonymous (English) na]]/Tabel6[[#This Row],[Total]]</f>
        <v>0.29135126137328415</v>
      </c>
      <c r="Q99" s="3">
        <f>Tabel6[[#This Row],[Registered (English)]]/Tabel6[[#This Row],[Total]]</f>
        <v>0.70864873862671585</v>
      </c>
      <c r="S99">
        <v>27119</v>
      </c>
      <c r="T99">
        <v>173637</v>
      </c>
      <c r="U99">
        <f>Tabel8[[#This Row],[total.anonymous]]+Tabel8[[#This Row],[total.user]]</f>
        <v>200756</v>
      </c>
      <c r="V99" s="14">
        <f>Tabel8[[#This Row],[total.anonymous]]/Tabel8[[#This Row],[Total]]</f>
        <v>0.13508438103967005</v>
      </c>
      <c r="W99" s="3">
        <f>Tabel8[[#This Row],[total.user]]/Tabel8[[#This Row],[Dutch]]</f>
        <v>1285396.5696375235</v>
      </c>
    </row>
    <row r="100" spans="1:23" x14ac:dyDescent="0.25">
      <c r="A100" s="6" t="s">
        <v>101</v>
      </c>
      <c r="B100" s="7">
        <f>DATE(LEFT(Tabel4[[#This Row],[month]],4),MID(Tabel4[[#This Row],[month]],6,2),MID(Tabel4[[#This Row],[month]],9,2))</f>
        <v>39873</v>
      </c>
      <c r="C100" s="1">
        <v>179737</v>
      </c>
      <c r="D100" s="1">
        <v>262387</v>
      </c>
      <c r="E100" s="1">
        <f>Tabel4[[#This Row],[Japan Total Anonymous]]+Tabel4[[#This Row],[total.user]]</f>
        <v>442124</v>
      </c>
      <c r="F100" s="15">
        <f t="shared" si="1"/>
        <v>0.40653074703024489</v>
      </c>
      <c r="G100" s="4">
        <f>Tabel4[[#This Row],[total.user]]/Tabel4[[#This Row],[total]]</f>
        <v>0.59346925296975506</v>
      </c>
      <c r="H100">
        <v>2960713</v>
      </c>
      <c r="I100">
        <v>8941513</v>
      </c>
      <c r="J100" s="14">
        <f>Tabel5[[#This Row],[Anonymous (worldwide) nu]]/Tabel5[[#This Row],[total]]</f>
        <v>0.24875288034355927</v>
      </c>
      <c r="K100" s="3">
        <f>Tabel5[[#This Row],[Registered (worldwide) nu]]/Tabel5[[#This Row],[total]]</f>
        <v>0.75124711965644075</v>
      </c>
      <c r="L100">
        <f>Tabel5[[#This Row],[Anonymous (worldwide) nu]]+Tabel5[[#This Row],[Registered (worldwide) nu]]</f>
        <v>11902226</v>
      </c>
      <c r="M100">
        <v>1523598</v>
      </c>
      <c r="N100">
        <v>3867803</v>
      </c>
      <c r="O100">
        <f>Tabel6[[#This Row],[Anonymous (English) na]]+Tabel6[[#This Row],[Registered (English)]]</f>
        <v>5391401</v>
      </c>
      <c r="P100" s="14">
        <f>Tabel6[[#This Row],[Anonymous (English) na]]/Tabel6[[#This Row],[Total]]</f>
        <v>0.2825977885896449</v>
      </c>
      <c r="Q100" s="3">
        <f>Tabel6[[#This Row],[Registered (English)]]/Tabel6[[#This Row],[Total]]</f>
        <v>0.7174022114103551</v>
      </c>
      <c r="S100">
        <v>32694</v>
      </c>
      <c r="T100">
        <v>193182</v>
      </c>
      <c r="U100">
        <f>Tabel8[[#This Row],[total.anonymous]]+Tabel8[[#This Row],[total.user]]</f>
        <v>225876</v>
      </c>
      <c r="V100" s="14">
        <f>Tabel8[[#This Row],[total.anonymous]]/Tabel8[[#This Row],[Total]]</f>
        <v>0.14474313340062689</v>
      </c>
      <c r="W100" s="3">
        <f>Tabel8[[#This Row],[total.user]]/Tabel8[[#This Row],[Dutch]]</f>
        <v>1334653.9864195266</v>
      </c>
    </row>
    <row r="101" spans="1:23" x14ac:dyDescent="0.25">
      <c r="A101" s="7" t="s">
        <v>102</v>
      </c>
      <c r="B101" s="7">
        <f>DATE(LEFT(Tabel4[[#This Row],[month]],4),MID(Tabel4[[#This Row],[month]],6,2),MID(Tabel4[[#This Row],[month]],9,2))</f>
        <v>39904</v>
      </c>
      <c r="C101" s="2">
        <v>171891</v>
      </c>
      <c r="D101" s="2">
        <v>232808</v>
      </c>
      <c r="E101" s="2">
        <f>Tabel4[[#This Row],[Japan Total Anonymous]]+Tabel4[[#This Row],[total.user]]</f>
        <v>404699</v>
      </c>
      <c r="F101" s="15">
        <f t="shared" si="1"/>
        <v>0.42473789161821501</v>
      </c>
      <c r="G101" s="5">
        <f>Tabel4[[#This Row],[total.user]]/Tabel4[[#This Row],[total]]</f>
        <v>0.57526210838178493</v>
      </c>
      <c r="H101">
        <v>2697639</v>
      </c>
      <c r="I101">
        <v>8318676</v>
      </c>
      <c r="J101" s="14">
        <f>Tabel5[[#This Row],[Anonymous (worldwide) nu]]/Tabel5[[#This Row],[total]]</f>
        <v>0.24487671240337627</v>
      </c>
      <c r="K101" s="3">
        <f>Tabel5[[#This Row],[Registered (worldwide) nu]]/Tabel5[[#This Row],[total]]</f>
        <v>0.75512328759662373</v>
      </c>
      <c r="L101">
        <f>Tabel5[[#This Row],[Anonymous (worldwide) nu]]+Tabel5[[#This Row],[Registered (worldwide) nu]]</f>
        <v>11016315</v>
      </c>
      <c r="M101">
        <v>1375496</v>
      </c>
      <c r="N101">
        <v>3575979</v>
      </c>
      <c r="O101">
        <f>Tabel6[[#This Row],[Anonymous (English) na]]+Tabel6[[#This Row],[Registered (English)]]</f>
        <v>4951475</v>
      </c>
      <c r="P101" s="14">
        <f>Tabel6[[#This Row],[Anonymous (English) na]]/Tabel6[[#This Row],[Total]]</f>
        <v>0.27779520243967709</v>
      </c>
      <c r="Q101" s="3">
        <f>Tabel6[[#This Row],[Registered (English)]]/Tabel6[[#This Row],[Total]]</f>
        <v>0.72220479756032296</v>
      </c>
      <c r="S101">
        <v>28102</v>
      </c>
      <c r="T101">
        <v>183557</v>
      </c>
      <c r="U101">
        <f>Tabel8[[#This Row],[total.anonymous]]+Tabel8[[#This Row],[total.user]]</f>
        <v>211659</v>
      </c>
      <c r="V101" s="14">
        <f>Tabel8[[#This Row],[total.anonymous]]/Tabel8[[#This Row],[Total]]</f>
        <v>0.1327701633287505</v>
      </c>
      <c r="W101" s="3">
        <f>Tabel8[[#This Row],[total.user]]/Tabel8[[#This Row],[Dutch]]</f>
        <v>1382516.9405380399</v>
      </c>
    </row>
    <row r="102" spans="1:23" x14ac:dyDescent="0.25">
      <c r="A102" s="6" t="s">
        <v>103</v>
      </c>
      <c r="B102" s="7">
        <f>DATE(LEFT(Tabel4[[#This Row],[month]],4),MID(Tabel4[[#This Row],[month]],6,2),MID(Tabel4[[#This Row],[month]],9,2))</f>
        <v>39934</v>
      </c>
      <c r="C102" s="1">
        <v>179640</v>
      </c>
      <c r="D102" s="1">
        <v>265024</v>
      </c>
      <c r="E102" s="1">
        <f>Tabel4[[#This Row],[Japan Total Anonymous]]+Tabel4[[#This Row],[total.user]]</f>
        <v>444664</v>
      </c>
      <c r="F102" s="15">
        <f t="shared" si="1"/>
        <v>0.40399042872820828</v>
      </c>
      <c r="G102" s="4">
        <f>Tabel4[[#This Row],[total.user]]/Tabel4[[#This Row],[total]]</f>
        <v>0.59600957127179177</v>
      </c>
      <c r="H102">
        <v>2776001</v>
      </c>
      <c r="I102">
        <v>8700705</v>
      </c>
      <c r="J102" s="14">
        <f>Tabel5[[#This Row],[Anonymous (worldwide) nu]]/Tabel5[[#This Row],[total]]</f>
        <v>0.24188133772878734</v>
      </c>
      <c r="K102" s="3">
        <f>Tabel5[[#This Row],[Registered (worldwide) nu]]/Tabel5[[#This Row],[total]]</f>
        <v>0.75811866227121272</v>
      </c>
      <c r="L102">
        <f>Tabel5[[#This Row],[Anonymous (worldwide) nu]]+Tabel5[[#This Row],[Registered (worldwide) nu]]</f>
        <v>11476706</v>
      </c>
      <c r="M102">
        <v>1377465</v>
      </c>
      <c r="N102">
        <v>3729227</v>
      </c>
      <c r="O102">
        <f>Tabel6[[#This Row],[Anonymous (English) na]]+Tabel6[[#This Row],[Registered (English)]]</f>
        <v>5106692</v>
      </c>
      <c r="P102" s="14">
        <f>Tabel6[[#This Row],[Anonymous (English) na]]/Tabel6[[#This Row],[Total]]</f>
        <v>0.26973723890142581</v>
      </c>
      <c r="Q102" s="3">
        <f>Tabel6[[#This Row],[Registered (English)]]/Tabel6[[#This Row],[Total]]</f>
        <v>0.73026276109857413</v>
      </c>
      <c r="S102">
        <v>31851</v>
      </c>
      <c r="T102">
        <v>185900</v>
      </c>
      <c r="U102">
        <f>Tabel8[[#This Row],[total.anonymous]]+Tabel8[[#This Row],[total.user]]</f>
        <v>217751</v>
      </c>
      <c r="V102" s="14">
        <f>Tabel8[[#This Row],[total.anonymous]]/Tabel8[[#This Row],[Total]]</f>
        <v>0.14627257739344482</v>
      </c>
      <c r="W102" s="3">
        <f>Tabel8[[#This Row],[total.user]]/Tabel8[[#This Row],[Dutch]]</f>
        <v>1270914.9131895388</v>
      </c>
    </row>
    <row r="103" spans="1:23" x14ac:dyDescent="0.25">
      <c r="A103" s="7" t="s">
        <v>104</v>
      </c>
      <c r="B103" s="7">
        <f>DATE(LEFT(Tabel4[[#This Row],[month]],4),MID(Tabel4[[#This Row],[month]],6,2),MID(Tabel4[[#This Row],[month]],9,2))</f>
        <v>39965</v>
      </c>
      <c r="C103" s="2">
        <v>159759</v>
      </c>
      <c r="D103" s="2">
        <v>262037</v>
      </c>
      <c r="E103" s="2">
        <f>Tabel4[[#This Row],[Japan Total Anonymous]]+Tabel4[[#This Row],[total.user]]</f>
        <v>421796</v>
      </c>
      <c r="F103" s="15">
        <f t="shared" si="1"/>
        <v>0.37875892611594231</v>
      </c>
      <c r="G103" s="5">
        <f>Tabel4[[#This Row],[total.user]]/Tabel4[[#This Row],[total]]</f>
        <v>0.62124107388405769</v>
      </c>
      <c r="H103">
        <v>2624676</v>
      </c>
      <c r="I103">
        <v>8348197</v>
      </c>
      <c r="J103" s="14">
        <f>Tabel5[[#This Row],[Anonymous (worldwide) nu]]/Tabel5[[#This Row],[total]]</f>
        <v>0.23919679012050901</v>
      </c>
      <c r="K103" s="3">
        <f>Tabel5[[#This Row],[Registered (worldwide) nu]]/Tabel5[[#This Row],[total]]</f>
        <v>0.76080320987949102</v>
      </c>
      <c r="L103">
        <f>Tabel5[[#This Row],[Anonymous (worldwide) nu]]+Tabel5[[#This Row],[Registered (worldwide) nu]]</f>
        <v>10972873</v>
      </c>
      <c r="M103">
        <v>1270687</v>
      </c>
      <c r="N103">
        <v>3448581</v>
      </c>
      <c r="O103">
        <f>Tabel6[[#This Row],[Anonymous (English) na]]+Tabel6[[#This Row],[Registered (English)]]</f>
        <v>4719268</v>
      </c>
      <c r="P103" s="14">
        <f>Tabel6[[#This Row],[Anonymous (English) na]]/Tabel6[[#This Row],[Total]]</f>
        <v>0.26925510481710296</v>
      </c>
      <c r="Q103" s="3">
        <f>Tabel6[[#This Row],[Registered (English)]]/Tabel6[[#This Row],[Total]]</f>
        <v>0.73074489518289698</v>
      </c>
      <c r="S103">
        <v>28869</v>
      </c>
      <c r="T103">
        <v>185826</v>
      </c>
      <c r="U103">
        <f>Tabel8[[#This Row],[total.anonymous]]+Tabel8[[#This Row],[total.user]]</f>
        <v>214695</v>
      </c>
      <c r="V103" s="14">
        <f>Tabel8[[#This Row],[total.anonymous]]/Tabel8[[#This Row],[Total]]</f>
        <v>0.13446517152239224</v>
      </c>
      <c r="W103" s="3">
        <f>Tabel8[[#This Row],[total.user]]/Tabel8[[#This Row],[Dutch]]</f>
        <v>1381963.8044268938</v>
      </c>
    </row>
    <row r="104" spans="1:23" x14ac:dyDescent="0.25">
      <c r="A104" s="6" t="s">
        <v>105</v>
      </c>
      <c r="B104" s="7">
        <f>DATE(LEFT(Tabel4[[#This Row],[month]],4),MID(Tabel4[[#This Row],[month]],6,2),MID(Tabel4[[#This Row],[month]],9,2))</f>
        <v>39995</v>
      </c>
      <c r="C104" s="1">
        <v>163346</v>
      </c>
      <c r="D104" s="1">
        <v>256586</v>
      </c>
      <c r="E104" s="1">
        <f>Tabel4[[#This Row],[Japan Total Anonymous]]+Tabel4[[#This Row],[total.user]]</f>
        <v>419932</v>
      </c>
      <c r="F104" s="15">
        <f t="shared" si="1"/>
        <v>0.38898202566129753</v>
      </c>
      <c r="G104" s="4">
        <f>Tabel4[[#This Row],[total.user]]/Tabel4[[#This Row],[total]]</f>
        <v>0.61101797433870242</v>
      </c>
      <c r="H104">
        <v>2494008</v>
      </c>
      <c r="I104">
        <v>8284744</v>
      </c>
      <c r="J104" s="14">
        <f>Tabel5[[#This Row],[Anonymous (worldwide) nu]]/Tabel5[[#This Row],[total]]</f>
        <v>0.2313818891092401</v>
      </c>
      <c r="K104" s="3">
        <f>Tabel5[[#This Row],[Registered (worldwide) nu]]/Tabel5[[#This Row],[total]]</f>
        <v>0.76861811089075993</v>
      </c>
      <c r="L104">
        <f>Tabel5[[#This Row],[Anonymous (worldwide) nu]]+Tabel5[[#This Row],[Registered (worldwide) nu]]</f>
        <v>10778752</v>
      </c>
      <c r="M104">
        <v>1209316</v>
      </c>
      <c r="N104">
        <v>3398393</v>
      </c>
      <c r="O104">
        <f>Tabel6[[#This Row],[Anonymous (English) na]]+Tabel6[[#This Row],[Registered (English)]]</f>
        <v>4607709</v>
      </c>
      <c r="P104" s="14">
        <f>Tabel6[[#This Row],[Anonymous (English) na]]/Tabel6[[#This Row],[Total]]</f>
        <v>0.26245494235855604</v>
      </c>
      <c r="Q104" s="3">
        <f>Tabel6[[#This Row],[Registered (English)]]/Tabel6[[#This Row],[Total]]</f>
        <v>0.73754505764144396</v>
      </c>
      <c r="S104">
        <v>23688</v>
      </c>
      <c r="T104">
        <v>172088</v>
      </c>
      <c r="U104">
        <f>Tabel8[[#This Row],[total.anonymous]]+Tabel8[[#This Row],[total.user]]</f>
        <v>195776</v>
      </c>
      <c r="V104" s="14">
        <f>Tabel8[[#This Row],[total.anonymous]]/Tabel8[[#This Row],[Total]]</f>
        <v>0.1209954233409611</v>
      </c>
      <c r="W104" s="3">
        <f>Tabel8[[#This Row],[total.user]]/Tabel8[[#This Row],[Dutch]]</f>
        <v>1422268.6713947991</v>
      </c>
    </row>
    <row r="105" spans="1:23" x14ac:dyDescent="0.25">
      <c r="A105" s="7" t="s">
        <v>106</v>
      </c>
      <c r="B105" s="7">
        <f>DATE(LEFT(Tabel4[[#This Row],[month]],4),MID(Tabel4[[#This Row],[month]],6,2),MID(Tabel4[[#This Row],[month]],9,2))</f>
        <v>40026</v>
      </c>
      <c r="C105" s="2">
        <v>154957</v>
      </c>
      <c r="D105" s="2">
        <v>293038</v>
      </c>
      <c r="E105" s="2">
        <f>Tabel4[[#This Row],[Japan Total Anonymous]]+Tabel4[[#This Row],[total.user]]</f>
        <v>447995</v>
      </c>
      <c r="F105" s="15">
        <f t="shared" si="1"/>
        <v>0.34589002109398542</v>
      </c>
      <c r="G105" s="5">
        <f>Tabel4[[#This Row],[total.user]]/Tabel4[[#This Row],[total]]</f>
        <v>0.65410997890601452</v>
      </c>
      <c r="H105">
        <v>2534543</v>
      </c>
      <c r="I105">
        <v>8450280</v>
      </c>
      <c r="J105" s="14">
        <f>Tabel5[[#This Row],[Anonymous (worldwide) nu]]/Tabel5[[#This Row],[total]]</f>
        <v>0.23073134633120626</v>
      </c>
      <c r="K105" s="3">
        <f>Tabel5[[#This Row],[Registered (worldwide) nu]]/Tabel5[[#This Row],[total]]</f>
        <v>0.76926865366879371</v>
      </c>
      <c r="L105">
        <f>Tabel5[[#This Row],[Anonymous (worldwide) nu]]+Tabel5[[#This Row],[Registered (worldwide) nu]]</f>
        <v>10984823</v>
      </c>
      <c r="M105">
        <v>1207914</v>
      </c>
      <c r="N105">
        <v>3482630</v>
      </c>
      <c r="O105">
        <f>Tabel6[[#This Row],[Anonymous (English) na]]+Tabel6[[#This Row],[Registered (English)]]</f>
        <v>4690544</v>
      </c>
      <c r="P105" s="14">
        <f>Tabel6[[#This Row],[Anonymous (English) na]]/Tabel6[[#This Row],[Total]]</f>
        <v>0.25752108923826317</v>
      </c>
      <c r="Q105" s="3">
        <f>Tabel6[[#This Row],[Registered (English)]]/Tabel6[[#This Row],[Total]]</f>
        <v>0.74247891076173678</v>
      </c>
      <c r="S105">
        <v>25542</v>
      </c>
      <c r="T105">
        <v>172562</v>
      </c>
      <c r="U105">
        <f>Tabel8[[#This Row],[total.anonymous]]+Tabel8[[#This Row],[total.user]]</f>
        <v>198104</v>
      </c>
      <c r="V105" s="14">
        <f>Tabel8[[#This Row],[total.anonymous]]/Tabel8[[#This Row],[Total]]</f>
        <v>0.12893227799539636</v>
      </c>
      <c r="W105" s="3">
        <f>Tabel8[[#This Row],[total.user]]/Tabel8[[#This Row],[Dutch]]</f>
        <v>1338392.5474904079</v>
      </c>
    </row>
    <row r="106" spans="1:23" x14ac:dyDescent="0.25">
      <c r="A106" s="6" t="s">
        <v>107</v>
      </c>
      <c r="B106" s="7">
        <f>DATE(LEFT(Tabel4[[#This Row],[month]],4),MID(Tabel4[[#This Row],[month]],6,2),MID(Tabel4[[#This Row],[month]],9,2))</f>
        <v>40057</v>
      </c>
      <c r="C106" s="1">
        <v>154273</v>
      </c>
      <c r="D106" s="1">
        <v>258655</v>
      </c>
      <c r="E106" s="1">
        <f>Tabel4[[#This Row],[Japan Total Anonymous]]+Tabel4[[#This Row],[total.user]]</f>
        <v>412928</v>
      </c>
      <c r="F106" s="15">
        <f t="shared" si="1"/>
        <v>0.37360750542467452</v>
      </c>
      <c r="G106" s="4">
        <f>Tabel4[[#This Row],[total.user]]/Tabel4[[#This Row],[total]]</f>
        <v>0.62639249457532553</v>
      </c>
      <c r="H106">
        <v>2585490</v>
      </c>
      <c r="I106">
        <v>8175441</v>
      </c>
      <c r="J106" s="14">
        <f>Tabel5[[#This Row],[Anonymous (worldwide) nu]]/Tabel5[[#This Row],[total]]</f>
        <v>0.24026638587311822</v>
      </c>
      <c r="K106" s="3">
        <f>Tabel5[[#This Row],[Registered (worldwide) nu]]/Tabel5[[#This Row],[total]]</f>
        <v>0.75973361412688178</v>
      </c>
      <c r="L106">
        <f>Tabel5[[#This Row],[Anonymous (worldwide) nu]]+Tabel5[[#This Row],[Registered (worldwide) nu]]</f>
        <v>10760931</v>
      </c>
      <c r="M106">
        <v>1250339</v>
      </c>
      <c r="N106">
        <v>3406176</v>
      </c>
      <c r="O106">
        <f>Tabel6[[#This Row],[Anonymous (English) na]]+Tabel6[[#This Row],[Registered (English)]]</f>
        <v>4656515</v>
      </c>
      <c r="P106" s="14">
        <f>Tabel6[[#This Row],[Anonymous (English) na]]/Tabel6[[#This Row],[Total]]</f>
        <v>0.26851389934317832</v>
      </c>
      <c r="Q106" s="3">
        <f>Tabel6[[#This Row],[Registered (English)]]/Tabel6[[#This Row],[Total]]</f>
        <v>0.73148610065682163</v>
      </c>
      <c r="S106">
        <v>25324</v>
      </c>
      <c r="T106">
        <v>169548</v>
      </c>
      <c r="U106">
        <f>Tabel8[[#This Row],[total.anonymous]]+Tabel8[[#This Row],[total.user]]</f>
        <v>194872</v>
      </c>
      <c r="V106" s="14">
        <f>Tabel8[[#This Row],[total.anonymous]]/Tabel8[[#This Row],[Total]]</f>
        <v>0.12995196847161214</v>
      </c>
      <c r="W106" s="3">
        <f>Tabel8[[#This Row],[total.user]]/Tabel8[[#This Row],[Dutch]]</f>
        <v>1304697.4354762281</v>
      </c>
    </row>
    <row r="107" spans="1:23" x14ac:dyDescent="0.25">
      <c r="A107" s="7" t="s">
        <v>108</v>
      </c>
      <c r="B107" s="7">
        <f>DATE(LEFT(Tabel4[[#This Row],[month]],4),MID(Tabel4[[#This Row],[month]],6,2),MID(Tabel4[[#This Row],[month]],9,2))</f>
        <v>40087</v>
      </c>
      <c r="C107" s="2">
        <v>171136</v>
      </c>
      <c r="D107" s="2">
        <v>258233</v>
      </c>
      <c r="E107" s="2">
        <f>Tabel4[[#This Row],[Japan Total Anonymous]]+Tabel4[[#This Row],[total.user]]</f>
        <v>429369</v>
      </c>
      <c r="F107" s="15">
        <f t="shared" si="1"/>
        <v>0.39857558417119077</v>
      </c>
      <c r="G107" s="5">
        <f>Tabel4[[#This Row],[total.user]]/Tabel4[[#This Row],[total]]</f>
        <v>0.60142441582880923</v>
      </c>
      <c r="H107">
        <v>2763906</v>
      </c>
      <c r="I107">
        <v>8454000</v>
      </c>
      <c r="J107" s="14">
        <f>Tabel5[[#This Row],[Anonymous (worldwide) nu]]/Tabel5[[#This Row],[total]]</f>
        <v>0.24638341594233362</v>
      </c>
      <c r="K107" s="3">
        <f>Tabel5[[#This Row],[Registered (worldwide) nu]]/Tabel5[[#This Row],[total]]</f>
        <v>0.75361658405766641</v>
      </c>
      <c r="L107">
        <f>Tabel5[[#This Row],[Anonymous (worldwide) nu]]+Tabel5[[#This Row],[Registered (worldwide) nu]]</f>
        <v>11217906</v>
      </c>
      <c r="M107">
        <v>1342580</v>
      </c>
      <c r="N107">
        <v>3472539</v>
      </c>
      <c r="O107">
        <f>Tabel6[[#This Row],[Anonymous (English) na]]+Tabel6[[#This Row],[Registered (English)]]</f>
        <v>4815119</v>
      </c>
      <c r="P107" s="14">
        <f>Tabel6[[#This Row],[Anonymous (English) na]]/Tabel6[[#This Row],[Total]]</f>
        <v>0.27882592309764309</v>
      </c>
      <c r="Q107" s="3">
        <f>Tabel6[[#This Row],[Registered (English)]]/Tabel6[[#This Row],[Total]]</f>
        <v>0.72117407690235691</v>
      </c>
      <c r="S107">
        <v>27859</v>
      </c>
      <c r="T107">
        <v>185172</v>
      </c>
      <c r="U107">
        <f>Tabel8[[#This Row],[total.anonymous]]+Tabel8[[#This Row],[total.user]]</f>
        <v>213031</v>
      </c>
      <c r="V107" s="14">
        <f>Tabel8[[#This Row],[total.anonymous]]/Tabel8[[#This Row],[Total]]</f>
        <v>0.13077439433697444</v>
      </c>
      <c r="W107" s="3">
        <f>Tabel8[[#This Row],[total.user]]/Tabel8[[#This Row],[Dutch]]</f>
        <v>1415965.2655156322</v>
      </c>
    </row>
    <row r="108" spans="1:23" x14ac:dyDescent="0.25">
      <c r="A108" s="6" t="s">
        <v>109</v>
      </c>
      <c r="B108" s="7">
        <f>DATE(LEFT(Tabel4[[#This Row],[month]],4),MID(Tabel4[[#This Row],[month]],6,2),MID(Tabel4[[#This Row],[month]],9,2))</f>
        <v>40118</v>
      </c>
      <c r="C108" s="1">
        <v>157282</v>
      </c>
      <c r="D108" s="1">
        <v>253007</v>
      </c>
      <c r="E108" s="1">
        <f>Tabel4[[#This Row],[Japan Total Anonymous]]+Tabel4[[#This Row],[total.user]]</f>
        <v>410289</v>
      </c>
      <c r="F108" s="15">
        <f t="shared" si="1"/>
        <v>0.3833444230773918</v>
      </c>
      <c r="G108" s="4">
        <f>Tabel4[[#This Row],[total.user]]/Tabel4[[#This Row],[total]]</f>
        <v>0.6166555769226082</v>
      </c>
      <c r="H108">
        <v>2652765</v>
      </c>
      <c r="I108">
        <v>8239301</v>
      </c>
      <c r="J108" s="14">
        <f>Tabel5[[#This Row],[Anonymous (worldwide) nu]]/Tabel5[[#This Row],[total]]</f>
        <v>0.24355021352239328</v>
      </c>
      <c r="K108" s="3">
        <f>Tabel5[[#This Row],[Registered (worldwide) nu]]/Tabel5[[#This Row],[total]]</f>
        <v>0.75644978647760674</v>
      </c>
      <c r="L108">
        <f>Tabel5[[#This Row],[Anonymous (worldwide) nu]]+Tabel5[[#This Row],[Registered (worldwide) nu]]</f>
        <v>10892066</v>
      </c>
      <c r="M108">
        <v>1287756</v>
      </c>
      <c r="N108">
        <v>3370561</v>
      </c>
      <c r="O108">
        <f>Tabel6[[#This Row],[Anonymous (English) na]]+Tabel6[[#This Row],[Registered (English)]]</f>
        <v>4658317</v>
      </c>
      <c r="P108" s="14">
        <f>Tabel6[[#This Row],[Anonymous (English) na]]/Tabel6[[#This Row],[Total]]</f>
        <v>0.27644232884966824</v>
      </c>
      <c r="Q108" s="3">
        <f>Tabel6[[#This Row],[Registered (English)]]/Tabel6[[#This Row],[Total]]</f>
        <v>0.72355767115033176</v>
      </c>
      <c r="S108">
        <v>33209</v>
      </c>
      <c r="T108">
        <v>177894</v>
      </c>
      <c r="U108">
        <f>Tabel8[[#This Row],[total.anonymous]]+Tabel8[[#This Row],[total.user]]</f>
        <v>211103</v>
      </c>
      <c r="V108" s="14">
        <f>Tabel8[[#This Row],[total.anonymous]]/Tabel8[[#This Row],[Total]]</f>
        <v>0.15731183355992098</v>
      </c>
      <c r="W108" s="3">
        <f>Tabel8[[#This Row],[total.user]]/Tabel8[[#This Row],[Dutch]]</f>
        <v>1130836.7334758651</v>
      </c>
    </row>
    <row r="109" spans="1:23" x14ac:dyDescent="0.25">
      <c r="A109" s="7" t="s">
        <v>110</v>
      </c>
      <c r="B109" s="7">
        <f>DATE(LEFT(Tabel4[[#This Row],[month]],4),MID(Tabel4[[#This Row],[month]],6,2),MID(Tabel4[[#This Row],[month]],9,2))</f>
        <v>40148</v>
      </c>
      <c r="C109" s="2">
        <v>159087</v>
      </c>
      <c r="D109" s="2">
        <v>240761</v>
      </c>
      <c r="E109" s="2">
        <f>Tabel4[[#This Row],[Japan Total Anonymous]]+Tabel4[[#This Row],[total.user]]</f>
        <v>399848</v>
      </c>
      <c r="F109" s="15">
        <f t="shared" si="1"/>
        <v>0.39786869010223885</v>
      </c>
      <c r="G109" s="5">
        <f>Tabel4[[#This Row],[total.user]]/Tabel4[[#This Row],[total]]</f>
        <v>0.6021313098977612</v>
      </c>
      <c r="H109">
        <v>2483772</v>
      </c>
      <c r="I109">
        <v>8083620</v>
      </c>
      <c r="J109" s="14">
        <f>Tabel5[[#This Row],[Anonymous (worldwide) nu]]/Tabel5[[#This Row],[total]]</f>
        <v>0.23504115301107406</v>
      </c>
      <c r="K109" s="3">
        <f>Tabel5[[#This Row],[Registered (worldwide) nu]]/Tabel5[[#This Row],[total]]</f>
        <v>0.76495884698892591</v>
      </c>
      <c r="L109">
        <f>Tabel5[[#This Row],[Anonymous (worldwide) nu]]+Tabel5[[#This Row],[Registered (worldwide) nu]]</f>
        <v>10567392</v>
      </c>
      <c r="M109">
        <v>1190266</v>
      </c>
      <c r="N109">
        <v>3311640</v>
      </c>
      <c r="O109">
        <f>Tabel6[[#This Row],[Anonymous (English) na]]+Tabel6[[#This Row],[Registered (English)]]</f>
        <v>4501906</v>
      </c>
      <c r="P109" s="14">
        <f>Tabel6[[#This Row],[Anonymous (English) na]]/Tabel6[[#This Row],[Total]]</f>
        <v>0.26439157103680083</v>
      </c>
      <c r="Q109" s="3">
        <f>Tabel6[[#This Row],[Registered (English)]]/Tabel6[[#This Row],[Total]]</f>
        <v>0.73560842896319911</v>
      </c>
      <c r="S109">
        <v>32347</v>
      </c>
      <c r="T109">
        <v>171413</v>
      </c>
      <c r="U109">
        <f>Tabel8[[#This Row],[total.anonymous]]+Tabel8[[#This Row],[total.user]]</f>
        <v>203760</v>
      </c>
      <c r="V109" s="14">
        <f>Tabel8[[#This Row],[total.anonymous]]/Tabel8[[#This Row],[Total]]</f>
        <v>0.15875049077345896</v>
      </c>
      <c r="W109" s="3">
        <f>Tabel8[[#This Row],[total.user]]/Tabel8[[#This Row],[Dutch]]</f>
        <v>1079763.5910594491</v>
      </c>
    </row>
    <row r="110" spans="1:23" x14ac:dyDescent="0.25">
      <c r="A110" s="6" t="s">
        <v>111</v>
      </c>
      <c r="B110" s="7">
        <f>DATE(LEFT(Tabel4[[#This Row],[month]],4),MID(Tabel4[[#This Row],[month]],6,2),MID(Tabel4[[#This Row],[month]],9,2))</f>
        <v>40179</v>
      </c>
      <c r="C110" s="1">
        <v>161634</v>
      </c>
      <c r="D110" s="1">
        <v>261552</v>
      </c>
      <c r="E110" s="1">
        <f>Tabel4[[#This Row],[Japan Total Anonymous]]+Tabel4[[#This Row],[total.user]]</f>
        <v>423186</v>
      </c>
      <c r="F110" s="15">
        <f t="shared" si="1"/>
        <v>0.38194552749854671</v>
      </c>
      <c r="G110" s="4">
        <f>Tabel4[[#This Row],[total.user]]/Tabel4[[#This Row],[total]]</f>
        <v>0.61805447250145329</v>
      </c>
      <c r="H110">
        <v>2836207</v>
      </c>
      <c r="I110">
        <v>8853887</v>
      </c>
      <c r="J110" s="14">
        <f>Tabel5[[#This Row],[Anonymous (worldwide) nu]]/Tabel5[[#This Row],[total]]</f>
        <v>0.24261626980929324</v>
      </c>
      <c r="K110" s="3">
        <f>Tabel5[[#This Row],[Registered (worldwide) nu]]/Tabel5[[#This Row],[total]]</f>
        <v>0.75738373019070682</v>
      </c>
      <c r="L110">
        <f>Tabel5[[#This Row],[Anonymous (worldwide) nu]]+Tabel5[[#This Row],[Registered (worldwide) nu]]</f>
        <v>11690094</v>
      </c>
      <c r="M110">
        <v>1337428</v>
      </c>
      <c r="N110">
        <v>3515262</v>
      </c>
      <c r="O110">
        <f>Tabel6[[#This Row],[Anonymous (English) na]]+Tabel6[[#This Row],[Registered (English)]]</f>
        <v>4852690</v>
      </c>
      <c r="P110" s="14">
        <f>Tabel6[[#This Row],[Anonymous (English) na]]/Tabel6[[#This Row],[Total]]</f>
        <v>0.27560548891439596</v>
      </c>
      <c r="Q110" s="3">
        <f>Tabel6[[#This Row],[Registered (English)]]/Tabel6[[#This Row],[Total]]</f>
        <v>0.72439451108560404</v>
      </c>
      <c r="S110">
        <v>41579</v>
      </c>
      <c r="T110">
        <v>191994</v>
      </c>
      <c r="U110">
        <f>Tabel8[[#This Row],[total.anonymous]]+Tabel8[[#This Row],[total.user]]</f>
        <v>233573</v>
      </c>
      <c r="V110" s="14">
        <f>Tabel8[[#This Row],[total.anonymous]]/Tabel8[[#This Row],[Total]]</f>
        <v>0.17801286963818591</v>
      </c>
      <c r="W110" s="3">
        <f>Tabel8[[#This Row],[total.user]]/Tabel8[[#This Row],[Dutch]]</f>
        <v>1078539.997643041</v>
      </c>
    </row>
    <row r="111" spans="1:23" x14ac:dyDescent="0.25">
      <c r="A111" s="7" t="s">
        <v>112</v>
      </c>
      <c r="B111" s="7">
        <f>DATE(LEFT(Tabel4[[#This Row],[month]],4),MID(Tabel4[[#This Row],[month]],6,2),MID(Tabel4[[#This Row],[month]],9,2))</f>
        <v>40210</v>
      </c>
      <c r="C111" s="2">
        <v>146338</v>
      </c>
      <c r="D111" s="2">
        <v>237445</v>
      </c>
      <c r="E111" s="2">
        <f>Tabel4[[#This Row],[Japan Total Anonymous]]+Tabel4[[#This Row],[total.user]]</f>
        <v>383783</v>
      </c>
      <c r="F111" s="15">
        <f t="shared" si="1"/>
        <v>0.38130401815609344</v>
      </c>
      <c r="G111" s="5">
        <f>Tabel4[[#This Row],[total.user]]/Tabel4[[#This Row],[total]]</f>
        <v>0.61869598184390662</v>
      </c>
      <c r="H111">
        <v>2656412</v>
      </c>
      <c r="I111">
        <v>8133305</v>
      </c>
      <c r="J111" s="14">
        <f>Tabel5[[#This Row],[Anonymous (worldwide) nu]]/Tabel5[[#This Row],[total]]</f>
        <v>0.24619848694826751</v>
      </c>
      <c r="K111" s="3">
        <f>Tabel5[[#This Row],[Registered (worldwide) nu]]/Tabel5[[#This Row],[total]]</f>
        <v>0.75380151305173249</v>
      </c>
      <c r="L111">
        <f>Tabel5[[#This Row],[Anonymous (worldwide) nu]]+Tabel5[[#This Row],[Registered (worldwide) nu]]</f>
        <v>10789717</v>
      </c>
      <c r="M111">
        <v>1286398</v>
      </c>
      <c r="N111">
        <v>3290775</v>
      </c>
      <c r="O111">
        <f>Tabel6[[#This Row],[Anonymous (English) na]]+Tabel6[[#This Row],[Registered (English)]]</f>
        <v>4577173</v>
      </c>
      <c r="P111" s="14">
        <f>Tabel6[[#This Row],[Anonymous (English) na]]/Tabel6[[#This Row],[Total]]</f>
        <v>0.28104640134860537</v>
      </c>
      <c r="Q111" s="3">
        <f>Tabel6[[#This Row],[Registered (English)]]/Tabel6[[#This Row],[Total]]</f>
        <v>0.71895359865139463</v>
      </c>
      <c r="S111">
        <v>36841</v>
      </c>
      <c r="T111">
        <v>157565</v>
      </c>
      <c r="U111">
        <f>Tabel8[[#This Row],[total.anonymous]]+Tabel8[[#This Row],[total.user]]</f>
        <v>194406</v>
      </c>
      <c r="V111" s="14">
        <f>Tabel8[[#This Row],[total.anonymous]]/Tabel8[[#This Row],[Total]]</f>
        <v>0.18950546793823236</v>
      </c>
      <c r="W111" s="3">
        <f>Tabel8[[#This Row],[total.user]]/Tabel8[[#This Row],[Dutch]]</f>
        <v>831453.58133601153</v>
      </c>
    </row>
    <row r="112" spans="1:23" x14ac:dyDescent="0.25">
      <c r="A112" s="6" t="s">
        <v>113</v>
      </c>
      <c r="B112" s="7">
        <f>DATE(LEFT(Tabel4[[#This Row],[month]],4),MID(Tabel4[[#This Row],[month]],6,2),MID(Tabel4[[#This Row],[month]],9,2))</f>
        <v>40238</v>
      </c>
      <c r="C112" s="1">
        <v>176935</v>
      </c>
      <c r="D112" s="1">
        <v>272300</v>
      </c>
      <c r="E112" s="1">
        <f>Tabel4[[#This Row],[Japan Total Anonymous]]+Tabel4[[#This Row],[total.user]]</f>
        <v>449235</v>
      </c>
      <c r="F112" s="15">
        <f t="shared" si="1"/>
        <v>0.39385844825091543</v>
      </c>
      <c r="G112" s="4">
        <f>Tabel4[[#This Row],[total.user]]/Tabel4[[#This Row],[total]]</f>
        <v>0.60614155174908457</v>
      </c>
      <c r="H112">
        <v>2886504</v>
      </c>
      <c r="I112">
        <v>8889221</v>
      </c>
      <c r="J112" s="14">
        <f>Tabel5[[#This Row],[Anonymous (worldwide) nu]]/Tabel5[[#This Row],[total]]</f>
        <v>0.24512325143462504</v>
      </c>
      <c r="K112" s="3">
        <f>Tabel5[[#This Row],[Registered (worldwide) nu]]/Tabel5[[#This Row],[total]]</f>
        <v>0.75487674856537501</v>
      </c>
      <c r="L112">
        <f>Tabel5[[#This Row],[Anonymous (worldwide) nu]]+Tabel5[[#This Row],[Registered (worldwide) nu]]</f>
        <v>11775725</v>
      </c>
      <c r="M112">
        <v>1376202</v>
      </c>
      <c r="N112">
        <v>3567782</v>
      </c>
      <c r="O112">
        <f>Tabel6[[#This Row],[Anonymous (English) na]]+Tabel6[[#This Row],[Registered (English)]]</f>
        <v>4943984</v>
      </c>
      <c r="P112" s="14">
        <f>Tabel6[[#This Row],[Anonymous (English) na]]/Tabel6[[#This Row],[Total]]</f>
        <v>0.27835891054663608</v>
      </c>
      <c r="Q112" s="3">
        <f>Tabel6[[#This Row],[Registered (English)]]/Tabel6[[#This Row],[Total]]</f>
        <v>0.72164108945336392</v>
      </c>
      <c r="S112">
        <v>41356</v>
      </c>
      <c r="T112">
        <v>177472</v>
      </c>
      <c r="U112">
        <f>Tabel8[[#This Row],[total.anonymous]]+Tabel8[[#This Row],[total.user]]</f>
        <v>218828</v>
      </c>
      <c r="V112" s="14">
        <f>Tabel8[[#This Row],[total.anonymous]]/Tabel8[[#This Row],[Total]]</f>
        <v>0.18898861206061382</v>
      </c>
      <c r="W112" s="3">
        <f>Tabel8[[#This Row],[total.user]]/Tabel8[[#This Row],[Dutch]]</f>
        <v>939061.87290840503</v>
      </c>
    </row>
    <row r="113" spans="1:23" x14ac:dyDescent="0.25">
      <c r="A113" s="7" t="s">
        <v>114</v>
      </c>
      <c r="B113" s="7">
        <f>DATE(LEFT(Tabel4[[#This Row],[month]],4),MID(Tabel4[[#This Row],[month]],6,2),MID(Tabel4[[#This Row],[month]],9,2))</f>
        <v>40269</v>
      </c>
      <c r="C113" s="2">
        <v>169128</v>
      </c>
      <c r="D113" s="2">
        <v>256555</v>
      </c>
      <c r="E113" s="2">
        <f>Tabel4[[#This Row],[Japan Total Anonymous]]+Tabel4[[#This Row],[total.user]]</f>
        <v>425683</v>
      </c>
      <c r="F113" s="15">
        <f t="shared" si="1"/>
        <v>0.39730973517852486</v>
      </c>
      <c r="G113" s="5">
        <f>Tabel4[[#This Row],[total.user]]/Tabel4[[#This Row],[total]]</f>
        <v>0.60269026482147514</v>
      </c>
      <c r="H113">
        <v>2773559</v>
      </c>
      <c r="I113">
        <v>8451907</v>
      </c>
      <c r="J113" s="14">
        <f>Tabel5[[#This Row],[Anonymous (worldwide) nu]]/Tabel5[[#This Row],[total]]</f>
        <v>0.24707740418081531</v>
      </c>
      <c r="K113" s="3">
        <f>Tabel5[[#This Row],[Registered (worldwide) nu]]/Tabel5[[#This Row],[total]]</f>
        <v>0.75292259581918475</v>
      </c>
      <c r="L113">
        <f>Tabel5[[#This Row],[Anonymous (worldwide) nu]]+Tabel5[[#This Row],[Registered (worldwide) nu]]</f>
        <v>11225466</v>
      </c>
      <c r="M113">
        <v>1336714</v>
      </c>
      <c r="N113">
        <v>3404165</v>
      </c>
      <c r="O113">
        <f>Tabel6[[#This Row],[Anonymous (English) na]]+Tabel6[[#This Row],[Registered (English)]]</f>
        <v>4740879</v>
      </c>
      <c r="P113" s="14">
        <f>Tabel6[[#This Row],[Anonymous (English) na]]/Tabel6[[#This Row],[Total]]</f>
        <v>0.28195488642507011</v>
      </c>
      <c r="Q113" s="3">
        <f>Tabel6[[#This Row],[Registered (English)]]/Tabel6[[#This Row],[Total]]</f>
        <v>0.71804511357492984</v>
      </c>
      <c r="S113">
        <v>39028</v>
      </c>
      <c r="T113">
        <v>170082</v>
      </c>
      <c r="U113">
        <f>Tabel8[[#This Row],[total.anonymous]]+Tabel8[[#This Row],[total.user]]</f>
        <v>209110</v>
      </c>
      <c r="V113" s="14">
        <f>Tabel8[[#This Row],[total.anonymous]]/Tabel8[[#This Row],[Total]]</f>
        <v>0.18663861125723302</v>
      </c>
      <c r="W113" s="3">
        <f>Tabel8[[#This Row],[total.user]]/Tabel8[[#This Row],[Dutch]]</f>
        <v>911290.53551296506</v>
      </c>
    </row>
    <row r="114" spans="1:23" x14ac:dyDescent="0.25">
      <c r="A114" s="6" t="s">
        <v>115</v>
      </c>
      <c r="B114" s="7">
        <f>DATE(LEFT(Tabel4[[#This Row],[month]],4),MID(Tabel4[[#This Row],[month]],6,2),MID(Tabel4[[#This Row],[month]],9,2))</f>
        <v>40299</v>
      </c>
      <c r="C114" s="1">
        <v>159429</v>
      </c>
      <c r="D114" s="1">
        <v>260624</v>
      </c>
      <c r="E114" s="1">
        <f>Tabel4[[#This Row],[Japan Total Anonymous]]+Tabel4[[#This Row],[total.user]]</f>
        <v>420053</v>
      </c>
      <c r="F114" s="15">
        <f t="shared" si="1"/>
        <v>0.37954496218334355</v>
      </c>
      <c r="G114" s="4">
        <f>Tabel4[[#This Row],[total.user]]/Tabel4[[#This Row],[total]]</f>
        <v>0.62045503781665645</v>
      </c>
      <c r="H114">
        <v>2806564</v>
      </c>
      <c r="I114">
        <v>8678717</v>
      </c>
      <c r="J114" s="14">
        <f>Tabel5[[#This Row],[Anonymous (worldwide) nu]]/Tabel5[[#This Row],[total]]</f>
        <v>0.24436180534024374</v>
      </c>
      <c r="K114" s="3">
        <f>Tabel5[[#This Row],[Registered (worldwide) nu]]/Tabel5[[#This Row],[total]]</f>
        <v>0.75563819465975623</v>
      </c>
      <c r="L114">
        <f>Tabel5[[#This Row],[Anonymous (worldwide) nu]]+Tabel5[[#This Row],[Registered (worldwide) nu]]</f>
        <v>11485281</v>
      </c>
      <c r="M114">
        <v>1308203</v>
      </c>
      <c r="N114">
        <v>3420318</v>
      </c>
      <c r="O114">
        <f>Tabel6[[#This Row],[Anonymous (English) na]]+Tabel6[[#This Row],[Registered (English)]]</f>
        <v>4728521</v>
      </c>
      <c r="P114" s="14">
        <f>Tabel6[[#This Row],[Anonymous (English) na]]/Tabel6[[#This Row],[Total]]</f>
        <v>0.27666219521918162</v>
      </c>
      <c r="Q114" s="3">
        <f>Tabel6[[#This Row],[Registered (English)]]/Tabel6[[#This Row],[Total]]</f>
        <v>0.72333780478081833</v>
      </c>
      <c r="S114">
        <v>42740</v>
      </c>
      <c r="T114">
        <v>172200</v>
      </c>
      <c r="U114">
        <f>Tabel8[[#This Row],[total.anonymous]]+Tabel8[[#This Row],[total.user]]</f>
        <v>214940</v>
      </c>
      <c r="V114" s="14">
        <f>Tabel8[[#This Row],[total.anonymous]]/Tabel8[[#This Row],[Total]]</f>
        <v>0.19884618963431655</v>
      </c>
      <c r="W114" s="3">
        <f>Tabel8[[#This Row],[total.user]]/Tabel8[[#This Row],[Dutch]]</f>
        <v>865995.97566682263</v>
      </c>
    </row>
    <row r="115" spans="1:23" x14ac:dyDescent="0.25">
      <c r="A115" s="7" t="s">
        <v>116</v>
      </c>
      <c r="B115" s="7">
        <f>DATE(LEFT(Tabel4[[#This Row],[month]],4),MID(Tabel4[[#This Row],[month]],6,2),MID(Tabel4[[#This Row],[month]],9,2))</f>
        <v>40330</v>
      </c>
      <c r="C115" s="2">
        <v>138409</v>
      </c>
      <c r="D115" s="2">
        <v>239559</v>
      </c>
      <c r="E115" s="2">
        <f>Tabel4[[#This Row],[Japan Total Anonymous]]+Tabel4[[#This Row],[total.user]]</f>
        <v>377968</v>
      </c>
      <c r="F115" s="15">
        <f t="shared" si="1"/>
        <v>0.36619237607416499</v>
      </c>
      <c r="G115" s="5">
        <f>Tabel4[[#This Row],[total.user]]/Tabel4[[#This Row],[total]]</f>
        <v>0.63380762392583501</v>
      </c>
      <c r="H115">
        <v>2440049</v>
      </c>
      <c r="I115">
        <v>8079075</v>
      </c>
      <c r="J115" s="14">
        <f>Tabel5[[#This Row],[Anonymous (worldwide) nu]]/Tabel5[[#This Row],[total]]</f>
        <v>0.23196313685436162</v>
      </c>
      <c r="K115" s="3">
        <f>Tabel5[[#This Row],[Registered (worldwide) nu]]/Tabel5[[#This Row],[total]]</f>
        <v>0.76803686314563835</v>
      </c>
      <c r="L115">
        <f>Tabel5[[#This Row],[Anonymous (worldwide) nu]]+Tabel5[[#This Row],[Registered (worldwide) nu]]</f>
        <v>10519124</v>
      </c>
      <c r="M115">
        <v>1132234</v>
      </c>
      <c r="N115">
        <v>3161631</v>
      </c>
      <c r="O115">
        <f>Tabel6[[#This Row],[Anonymous (English) na]]+Tabel6[[#This Row],[Registered (English)]]</f>
        <v>4293865</v>
      </c>
      <c r="P115" s="14">
        <f>Tabel6[[#This Row],[Anonymous (English) na]]/Tabel6[[#This Row],[Total]]</f>
        <v>0.26368644566142624</v>
      </c>
      <c r="Q115" s="3">
        <f>Tabel6[[#This Row],[Registered (English)]]/Tabel6[[#This Row],[Total]]</f>
        <v>0.73631355433857371</v>
      </c>
      <c r="S115">
        <v>34950</v>
      </c>
      <c r="T115">
        <v>147291</v>
      </c>
      <c r="U115">
        <f>Tabel8[[#This Row],[total.anonymous]]+Tabel8[[#This Row],[total.user]]</f>
        <v>182241</v>
      </c>
      <c r="V115" s="14">
        <f>Tabel8[[#This Row],[total.anonymous]]/Tabel8[[#This Row],[Total]]</f>
        <v>0.19177901789388777</v>
      </c>
      <c r="W115" s="3">
        <f>Tabel8[[#This Row],[total.user]]/Tabel8[[#This Row],[Dutch]]</f>
        <v>768024.58171673818</v>
      </c>
    </row>
    <row r="116" spans="1:23" x14ac:dyDescent="0.25">
      <c r="A116" s="6" t="s">
        <v>117</v>
      </c>
      <c r="B116" s="7">
        <f>DATE(LEFT(Tabel4[[#This Row],[month]],4),MID(Tabel4[[#This Row],[month]],6,2),MID(Tabel4[[#This Row],[month]],9,2))</f>
        <v>40360</v>
      </c>
      <c r="C116" s="1">
        <v>135552</v>
      </c>
      <c r="D116" s="1">
        <v>244289</v>
      </c>
      <c r="E116" s="1">
        <f>Tabel4[[#This Row],[Japan Total Anonymous]]+Tabel4[[#This Row],[total.user]]</f>
        <v>379841</v>
      </c>
      <c r="F116" s="15">
        <f t="shared" si="1"/>
        <v>0.35686510934838522</v>
      </c>
      <c r="G116" s="4">
        <f>Tabel4[[#This Row],[total.user]]/Tabel4[[#This Row],[total]]</f>
        <v>0.64313489065161478</v>
      </c>
      <c r="H116">
        <v>2354927</v>
      </c>
      <c r="I116">
        <v>8032657</v>
      </c>
      <c r="J116" s="14">
        <f>Tabel5[[#This Row],[Anonymous (worldwide) nu]]/Tabel5[[#This Row],[total]]</f>
        <v>0.22670594047663056</v>
      </c>
      <c r="K116" s="3">
        <f>Tabel5[[#This Row],[Registered (worldwide) nu]]/Tabel5[[#This Row],[total]]</f>
        <v>0.77329405952336949</v>
      </c>
      <c r="L116">
        <f>Tabel5[[#This Row],[Anonymous (worldwide) nu]]+Tabel5[[#This Row],[Registered (worldwide) nu]]</f>
        <v>10387584</v>
      </c>
      <c r="M116">
        <v>1138944</v>
      </c>
      <c r="N116">
        <v>3225987</v>
      </c>
      <c r="O116">
        <f>Tabel6[[#This Row],[Anonymous (English) na]]+Tabel6[[#This Row],[Registered (English)]]</f>
        <v>4364931</v>
      </c>
      <c r="P116" s="14">
        <f>Tabel6[[#This Row],[Anonymous (English) na]]/Tabel6[[#This Row],[Total]]</f>
        <v>0.26093058515701623</v>
      </c>
      <c r="Q116" s="3">
        <f>Tabel6[[#This Row],[Registered (English)]]/Tabel6[[#This Row],[Total]]</f>
        <v>0.73906941484298372</v>
      </c>
      <c r="S116">
        <v>28586</v>
      </c>
      <c r="T116">
        <v>151577</v>
      </c>
      <c r="U116">
        <f>Tabel8[[#This Row],[total.anonymous]]+Tabel8[[#This Row],[total.user]]</f>
        <v>180163</v>
      </c>
      <c r="V116" s="14">
        <f>Tabel8[[#This Row],[total.anonymous]]/Tabel8[[#This Row],[Total]]</f>
        <v>0.15866742893934938</v>
      </c>
      <c r="W116" s="3">
        <f>Tabel8[[#This Row],[total.user]]/Tabel8[[#This Row],[Dutch]]</f>
        <v>955312.63733995659</v>
      </c>
    </row>
    <row r="117" spans="1:23" x14ac:dyDescent="0.25">
      <c r="A117" s="7" t="s">
        <v>118</v>
      </c>
      <c r="B117" s="7">
        <f>DATE(LEFT(Tabel4[[#This Row],[month]],4),MID(Tabel4[[#This Row],[month]],6,2),MID(Tabel4[[#This Row],[month]],9,2))</f>
        <v>40391</v>
      </c>
      <c r="C117" s="2">
        <v>144086</v>
      </c>
      <c r="D117" s="2">
        <v>243556</v>
      </c>
      <c r="E117" s="2">
        <f>Tabel4[[#This Row],[Japan Total Anonymous]]+Tabel4[[#This Row],[total.user]]</f>
        <v>387642</v>
      </c>
      <c r="F117" s="15">
        <f t="shared" si="1"/>
        <v>0.37169862914751239</v>
      </c>
      <c r="G117" s="5">
        <f>Tabel4[[#This Row],[total.user]]/Tabel4[[#This Row],[total]]</f>
        <v>0.62830137085248761</v>
      </c>
      <c r="H117">
        <v>2443972</v>
      </c>
      <c r="I117">
        <v>8524156</v>
      </c>
      <c r="J117" s="14">
        <f>Tabel5[[#This Row],[Anonymous (worldwide) nu]]/Tabel5[[#This Row],[total]]</f>
        <v>0.22282489774007014</v>
      </c>
      <c r="K117" s="3">
        <f>Tabel5[[#This Row],[Registered (worldwide) nu]]/Tabel5[[#This Row],[total]]</f>
        <v>0.77717510225992992</v>
      </c>
      <c r="L117">
        <f>Tabel5[[#This Row],[Anonymous (worldwide) nu]]+Tabel5[[#This Row],[Registered (worldwide) nu]]</f>
        <v>10968128</v>
      </c>
      <c r="M117">
        <v>1154259</v>
      </c>
      <c r="N117">
        <v>3378395</v>
      </c>
      <c r="O117">
        <f>Tabel6[[#This Row],[Anonymous (English) na]]+Tabel6[[#This Row],[Registered (English)]]</f>
        <v>4532654</v>
      </c>
      <c r="P117" s="14">
        <f>Tabel6[[#This Row],[Anonymous (English) na]]/Tabel6[[#This Row],[Total]]</f>
        <v>0.25465411655070075</v>
      </c>
      <c r="Q117" s="3">
        <f>Tabel6[[#This Row],[Registered (English)]]/Tabel6[[#This Row],[Total]]</f>
        <v>0.7453458834492992</v>
      </c>
      <c r="S117">
        <v>31760</v>
      </c>
      <c r="T117">
        <v>187910</v>
      </c>
      <c r="U117">
        <f>Tabel8[[#This Row],[total.anonymous]]+Tabel8[[#This Row],[total.user]]</f>
        <v>219670</v>
      </c>
      <c r="V117" s="14">
        <f>Tabel8[[#This Row],[total.anonymous]]/Tabel8[[#This Row],[Total]]</f>
        <v>0.14458050712432285</v>
      </c>
      <c r="W117" s="3">
        <f>Tabel8[[#This Row],[total.user]]/Tabel8[[#This Row],[Dutch]]</f>
        <v>1299691.1114609572</v>
      </c>
    </row>
    <row r="118" spans="1:23" x14ac:dyDescent="0.25">
      <c r="A118" s="6" t="s">
        <v>119</v>
      </c>
      <c r="B118" s="7">
        <f>DATE(LEFT(Tabel4[[#This Row],[month]],4),MID(Tabel4[[#This Row],[month]],6,2),MID(Tabel4[[#This Row],[month]],9,2))</f>
        <v>40422</v>
      </c>
      <c r="C118" s="1">
        <v>143361</v>
      </c>
      <c r="D118" s="1">
        <v>232408</v>
      </c>
      <c r="E118" s="1">
        <f>Tabel4[[#This Row],[Japan Total Anonymous]]+Tabel4[[#This Row],[total.user]]</f>
        <v>375769</v>
      </c>
      <c r="F118" s="15">
        <f t="shared" si="1"/>
        <v>0.38151364269005694</v>
      </c>
      <c r="G118" s="4">
        <f>Tabel4[[#This Row],[total.user]]/Tabel4[[#This Row],[total]]</f>
        <v>0.61848635730994306</v>
      </c>
      <c r="H118">
        <v>2473065</v>
      </c>
      <c r="I118">
        <v>8307664</v>
      </c>
      <c r="J118" s="14">
        <f>Tabel5[[#This Row],[Anonymous (worldwide) nu]]/Tabel5[[#This Row],[total]]</f>
        <v>0.22939682464887115</v>
      </c>
      <c r="K118" s="3">
        <f>Tabel5[[#This Row],[Registered (worldwide) nu]]/Tabel5[[#This Row],[total]]</f>
        <v>0.77060317535112888</v>
      </c>
      <c r="L118">
        <f>Tabel5[[#This Row],[Anonymous (worldwide) nu]]+Tabel5[[#This Row],[Registered (worldwide) nu]]</f>
        <v>10780729</v>
      </c>
      <c r="M118">
        <v>1167195</v>
      </c>
      <c r="N118">
        <v>3332628</v>
      </c>
      <c r="O118">
        <f>Tabel6[[#This Row],[Anonymous (English) na]]+Tabel6[[#This Row],[Registered (English)]]</f>
        <v>4499823</v>
      </c>
      <c r="P118" s="14">
        <f>Tabel6[[#This Row],[Anonymous (English) na]]/Tabel6[[#This Row],[Total]]</f>
        <v>0.25938686921685589</v>
      </c>
      <c r="Q118" s="3">
        <f>Tabel6[[#This Row],[Registered (English)]]/Tabel6[[#This Row],[Total]]</f>
        <v>0.74061313078314417</v>
      </c>
      <c r="S118">
        <v>30725</v>
      </c>
      <c r="T118">
        <v>165881</v>
      </c>
      <c r="U118">
        <f>Tabel8[[#This Row],[total.anonymous]]+Tabel8[[#This Row],[total.user]]</f>
        <v>196606</v>
      </c>
      <c r="V118" s="14">
        <f>Tabel8[[#This Row],[total.anonymous]]/Tabel8[[#This Row],[Total]]</f>
        <v>0.15627702104717048</v>
      </c>
      <c r="W118" s="3">
        <f>Tabel8[[#This Row],[total.user]]/Tabel8[[#This Row],[Dutch]]</f>
        <v>1061454.8376240847</v>
      </c>
    </row>
    <row r="119" spans="1:23" x14ac:dyDescent="0.25">
      <c r="A119" s="7" t="s">
        <v>120</v>
      </c>
      <c r="B119" s="7">
        <f>DATE(LEFT(Tabel4[[#This Row],[month]],4),MID(Tabel4[[#This Row],[month]],6,2),MID(Tabel4[[#This Row],[month]],9,2))</f>
        <v>40452</v>
      </c>
      <c r="C119" s="2">
        <v>153066</v>
      </c>
      <c r="D119" s="2">
        <v>242455</v>
      </c>
      <c r="E119" s="2">
        <f>Tabel4[[#This Row],[Japan Total Anonymous]]+Tabel4[[#This Row],[total.user]]</f>
        <v>395521</v>
      </c>
      <c r="F119" s="15">
        <f t="shared" si="1"/>
        <v>0.38699841474915364</v>
      </c>
      <c r="G119" s="5">
        <f>Tabel4[[#This Row],[total.user]]/Tabel4[[#This Row],[total]]</f>
        <v>0.61300158525084636</v>
      </c>
      <c r="H119">
        <v>2583477</v>
      </c>
      <c r="I119">
        <v>8285174</v>
      </c>
      <c r="J119" s="14">
        <f>Tabel5[[#This Row],[Anonymous (worldwide) nu]]/Tabel5[[#This Row],[total]]</f>
        <v>0.23769987646120941</v>
      </c>
      <c r="K119" s="3">
        <f>Tabel5[[#This Row],[Registered (worldwide) nu]]/Tabel5[[#This Row],[total]]</f>
        <v>0.76230012353879062</v>
      </c>
      <c r="L119">
        <f>Tabel5[[#This Row],[Anonymous (worldwide) nu]]+Tabel5[[#This Row],[Registered (worldwide) nu]]</f>
        <v>10868651</v>
      </c>
      <c r="M119">
        <v>1231947</v>
      </c>
      <c r="N119">
        <v>3355986</v>
      </c>
      <c r="O119">
        <f>Tabel6[[#This Row],[Anonymous (English) na]]+Tabel6[[#This Row],[Registered (English)]]</f>
        <v>4587933</v>
      </c>
      <c r="P119" s="14">
        <f>Tabel6[[#This Row],[Anonymous (English) na]]/Tabel6[[#This Row],[Total]]</f>
        <v>0.26851896049920521</v>
      </c>
      <c r="Q119" s="3">
        <f>Tabel6[[#This Row],[Registered (English)]]/Tabel6[[#This Row],[Total]]</f>
        <v>0.73148103950079479</v>
      </c>
      <c r="S119">
        <v>36144</v>
      </c>
      <c r="T119">
        <v>155156</v>
      </c>
      <c r="U119">
        <f>Tabel8[[#This Row],[total.anonymous]]+Tabel8[[#This Row],[total.user]]</f>
        <v>191300</v>
      </c>
      <c r="V119" s="14">
        <f>Tabel8[[#This Row],[total.anonymous]]/Tabel8[[#This Row],[Total]]</f>
        <v>0.18893883951907997</v>
      </c>
      <c r="W119" s="3">
        <f>Tabel8[[#This Row],[total.user]]/Tabel8[[#This Row],[Dutch]]</f>
        <v>821196.95661797258</v>
      </c>
    </row>
    <row r="120" spans="1:23" x14ac:dyDescent="0.25">
      <c r="A120" s="6" t="s">
        <v>121</v>
      </c>
      <c r="B120" s="7">
        <f>DATE(LEFT(Tabel4[[#This Row],[month]],4),MID(Tabel4[[#This Row],[month]],6,2),MID(Tabel4[[#This Row],[month]],9,2))</f>
        <v>40483</v>
      </c>
      <c r="C120" s="1">
        <v>141410</v>
      </c>
      <c r="D120" s="1">
        <v>228884</v>
      </c>
      <c r="E120" s="1">
        <f>Tabel4[[#This Row],[Japan Total Anonymous]]+Tabel4[[#This Row],[total.user]]</f>
        <v>370294</v>
      </c>
      <c r="F120" s="15">
        <f t="shared" si="1"/>
        <v>0.38188574484058613</v>
      </c>
      <c r="G120" s="4">
        <f>Tabel4[[#This Row],[total.user]]/Tabel4[[#This Row],[total]]</f>
        <v>0.61811425515941387</v>
      </c>
      <c r="H120">
        <v>2528059</v>
      </c>
      <c r="I120">
        <v>7985747</v>
      </c>
      <c r="J120" s="14">
        <f>Tabel5[[#This Row],[Anonymous (worldwide) nu]]/Tabel5[[#This Row],[total]]</f>
        <v>0.24045136461524971</v>
      </c>
      <c r="K120" s="3">
        <f>Tabel5[[#This Row],[Registered (worldwide) nu]]/Tabel5[[#This Row],[total]]</f>
        <v>0.75954863538475026</v>
      </c>
      <c r="L120">
        <f>Tabel5[[#This Row],[Anonymous (worldwide) nu]]+Tabel5[[#This Row],[Registered (worldwide) nu]]</f>
        <v>10513806</v>
      </c>
      <c r="M120">
        <v>1161706</v>
      </c>
      <c r="N120">
        <v>3167957</v>
      </c>
      <c r="O120">
        <f>Tabel6[[#This Row],[Anonymous (English) na]]+Tabel6[[#This Row],[Registered (English)]]</f>
        <v>4329663</v>
      </c>
      <c r="P120" s="14">
        <f>Tabel6[[#This Row],[Anonymous (English) na]]/Tabel6[[#This Row],[Total]]</f>
        <v>0.26831326133234851</v>
      </c>
      <c r="Q120" s="3">
        <f>Tabel6[[#This Row],[Registered (English)]]/Tabel6[[#This Row],[Total]]</f>
        <v>0.73168673866765155</v>
      </c>
      <c r="S120">
        <v>34449</v>
      </c>
      <c r="T120">
        <v>170267</v>
      </c>
      <c r="U120">
        <f>Tabel8[[#This Row],[total.anonymous]]+Tabel8[[#This Row],[total.user]]</f>
        <v>204716</v>
      </c>
      <c r="V120" s="14">
        <f>Tabel8[[#This Row],[total.anonymous]]/Tabel8[[#This Row],[Total]]</f>
        <v>0.16827702768713731</v>
      </c>
      <c r="W120" s="3">
        <f>Tabel8[[#This Row],[total.user]]/Tabel8[[#This Row],[Dutch]]</f>
        <v>1011825.5732241864</v>
      </c>
    </row>
    <row r="121" spans="1:23" x14ac:dyDescent="0.25">
      <c r="A121" s="7" t="s">
        <v>122</v>
      </c>
      <c r="B121" s="7">
        <f>DATE(LEFT(Tabel4[[#This Row],[month]],4),MID(Tabel4[[#This Row],[month]],6,2),MID(Tabel4[[#This Row],[month]],9,2))</f>
        <v>40513</v>
      </c>
      <c r="C121" s="2">
        <v>143328</v>
      </c>
      <c r="D121" s="2">
        <v>235395</v>
      </c>
      <c r="E121" s="2">
        <f>Tabel4[[#This Row],[Japan Total Anonymous]]+Tabel4[[#This Row],[total.user]]</f>
        <v>378723</v>
      </c>
      <c r="F121" s="15">
        <f t="shared" si="1"/>
        <v>0.37845074104292581</v>
      </c>
      <c r="G121" s="5">
        <f>Tabel4[[#This Row],[total.user]]/Tabel4[[#This Row],[total]]</f>
        <v>0.62154925895707414</v>
      </c>
      <c r="H121">
        <v>2426044</v>
      </c>
      <c r="I121">
        <v>7941778</v>
      </c>
      <c r="J121" s="14">
        <f>Tabel5[[#This Row],[Anonymous (worldwide) nu]]/Tabel5[[#This Row],[total]]</f>
        <v>0.23399745867550581</v>
      </c>
      <c r="K121" s="3">
        <f>Tabel5[[#This Row],[Registered (worldwide) nu]]/Tabel5[[#This Row],[total]]</f>
        <v>0.76600254132449419</v>
      </c>
      <c r="L121">
        <f>Tabel5[[#This Row],[Anonymous (worldwide) nu]]+Tabel5[[#This Row],[Registered (worldwide) nu]]</f>
        <v>10367822</v>
      </c>
      <c r="M121">
        <v>1109009</v>
      </c>
      <c r="N121">
        <v>3079581</v>
      </c>
      <c r="O121">
        <f>Tabel6[[#This Row],[Anonymous (English) na]]+Tabel6[[#This Row],[Registered (English)]]</f>
        <v>4188590</v>
      </c>
      <c r="P121" s="14">
        <f>Tabel6[[#This Row],[Anonymous (English) na]]/Tabel6[[#This Row],[Total]]</f>
        <v>0.26476905116041438</v>
      </c>
      <c r="Q121" s="3">
        <f>Tabel6[[#This Row],[Registered (English)]]/Tabel6[[#This Row],[Total]]</f>
        <v>0.73523094883958562</v>
      </c>
      <c r="S121">
        <v>30894</v>
      </c>
      <c r="T121">
        <v>167704</v>
      </c>
      <c r="U121">
        <f>Tabel8[[#This Row],[total.anonymous]]+Tabel8[[#This Row],[total.user]]</f>
        <v>198598</v>
      </c>
      <c r="V121" s="14">
        <f>Tabel8[[#This Row],[total.anonymous]]/Tabel8[[#This Row],[Total]]</f>
        <v>0.15556047895749203</v>
      </c>
      <c r="W121" s="3">
        <f>Tabel8[[#This Row],[total.user]]/Tabel8[[#This Row],[Dutch]]</f>
        <v>1078063.021687059</v>
      </c>
    </row>
    <row r="122" spans="1:23" x14ac:dyDescent="0.25">
      <c r="A122" s="6" t="s">
        <v>123</v>
      </c>
      <c r="B122" s="7">
        <f>DATE(LEFT(Tabel4[[#This Row],[month]],4),MID(Tabel4[[#This Row],[month]],6,2),MID(Tabel4[[#This Row],[month]],9,2))</f>
        <v>40544</v>
      </c>
      <c r="C122" s="1">
        <v>149129</v>
      </c>
      <c r="D122" s="1">
        <v>227608</v>
      </c>
      <c r="E122" s="1">
        <f>Tabel4[[#This Row],[Japan Total Anonymous]]+Tabel4[[#This Row],[total.user]]</f>
        <v>376737</v>
      </c>
      <c r="F122" s="15">
        <f t="shared" si="1"/>
        <v>0.39584378492157657</v>
      </c>
      <c r="G122" s="4">
        <f>Tabel4[[#This Row],[total.user]]/Tabel4[[#This Row],[total]]</f>
        <v>0.60415621507842343</v>
      </c>
      <c r="H122">
        <v>2771528</v>
      </c>
      <c r="I122">
        <v>8972329</v>
      </c>
      <c r="J122" s="14">
        <f>Tabel5[[#This Row],[Anonymous (worldwide) nu]]/Tabel5[[#This Row],[total]]</f>
        <v>0.23599810522215997</v>
      </c>
      <c r="K122" s="3">
        <f>Tabel5[[#This Row],[Registered (worldwide) nu]]/Tabel5[[#This Row],[total]]</f>
        <v>0.76400189477783997</v>
      </c>
      <c r="L122">
        <f>Tabel5[[#This Row],[Anonymous (worldwide) nu]]+Tabel5[[#This Row],[Registered (worldwide) nu]]</f>
        <v>11743857</v>
      </c>
      <c r="M122">
        <v>1262547</v>
      </c>
      <c r="N122">
        <v>3458973</v>
      </c>
      <c r="O122">
        <f>Tabel6[[#This Row],[Anonymous (English) na]]+Tabel6[[#This Row],[Registered (English)]]</f>
        <v>4721520</v>
      </c>
      <c r="P122" s="14">
        <f>Tabel6[[#This Row],[Anonymous (English) na]]/Tabel6[[#This Row],[Total]]</f>
        <v>0.26740265846591776</v>
      </c>
      <c r="Q122" s="3">
        <f>Tabel6[[#This Row],[Registered (English)]]/Tabel6[[#This Row],[Total]]</f>
        <v>0.73259734153408229</v>
      </c>
      <c r="S122">
        <v>41732</v>
      </c>
      <c r="T122">
        <v>209969</v>
      </c>
      <c r="U122">
        <f>Tabel8[[#This Row],[total.anonymous]]+Tabel8[[#This Row],[total.user]]</f>
        <v>251701</v>
      </c>
      <c r="V122" s="14">
        <f>Tabel8[[#This Row],[total.anonymous]]/Tabel8[[#This Row],[Total]]</f>
        <v>0.16579989749742749</v>
      </c>
      <c r="W122" s="3">
        <f>Tabel8[[#This Row],[total.user]]/Tabel8[[#This Row],[Dutch]]</f>
        <v>1266400.0591632321</v>
      </c>
    </row>
    <row r="123" spans="1:23" x14ac:dyDescent="0.25">
      <c r="A123" s="7" t="s">
        <v>124</v>
      </c>
      <c r="B123" s="7">
        <f>DATE(LEFT(Tabel4[[#This Row],[month]],4),MID(Tabel4[[#This Row],[month]],6,2),MID(Tabel4[[#This Row],[month]],9,2))</f>
        <v>40575</v>
      </c>
      <c r="C123" s="2">
        <v>135555</v>
      </c>
      <c r="D123" s="2">
        <v>211574</v>
      </c>
      <c r="E123" s="2">
        <f>Tabel4[[#This Row],[Japan Total Anonymous]]+Tabel4[[#This Row],[total.user]]</f>
        <v>347129</v>
      </c>
      <c r="F123" s="15">
        <f t="shared" si="1"/>
        <v>0.39050324231049555</v>
      </c>
      <c r="G123" s="5">
        <f>Tabel4[[#This Row],[total.user]]/Tabel4[[#This Row],[total]]</f>
        <v>0.60949675768950451</v>
      </c>
      <c r="H123">
        <v>2434888</v>
      </c>
      <c r="I123">
        <v>8049695</v>
      </c>
      <c r="J123" s="14">
        <f>Tabel5[[#This Row],[Anonymous (worldwide) nu]]/Tabel5[[#This Row],[total]]</f>
        <v>0.23223508269236839</v>
      </c>
      <c r="K123" s="3">
        <f>Tabel5[[#This Row],[Registered (worldwide) nu]]/Tabel5[[#This Row],[total]]</f>
        <v>0.76776491730763163</v>
      </c>
      <c r="L123">
        <f>Tabel5[[#This Row],[Anonymous (worldwide) nu]]+Tabel5[[#This Row],[Registered (worldwide) nu]]</f>
        <v>10484583</v>
      </c>
      <c r="M123">
        <v>1061188</v>
      </c>
      <c r="N123">
        <v>3091427</v>
      </c>
      <c r="O123">
        <f>Tabel6[[#This Row],[Anonymous (English) na]]+Tabel6[[#This Row],[Registered (English)]]</f>
        <v>4152615</v>
      </c>
      <c r="P123" s="14">
        <f>Tabel6[[#This Row],[Anonymous (English) na]]/Tabel6[[#This Row],[Total]]</f>
        <v>0.25554692645477611</v>
      </c>
      <c r="Q123" s="3">
        <f>Tabel6[[#This Row],[Registered (English)]]/Tabel6[[#This Row],[Total]]</f>
        <v>0.74445307354522394</v>
      </c>
      <c r="S123">
        <v>37819</v>
      </c>
      <c r="T123">
        <v>176723</v>
      </c>
      <c r="U123">
        <f>Tabel8[[#This Row],[total.anonymous]]+Tabel8[[#This Row],[total.user]]</f>
        <v>214542</v>
      </c>
      <c r="V123" s="14">
        <f>Tabel8[[#This Row],[total.anonymous]]/Tabel8[[#This Row],[Total]]</f>
        <v>0.17627783837197378</v>
      </c>
      <c r="W123" s="3">
        <f>Tabel8[[#This Row],[total.user]]/Tabel8[[#This Row],[Dutch]]</f>
        <v>1002525.3408604141</v>
      </c>
    </row>
    <row r="124" spans="1:23" x14ac:dyDescent="0.25">
      <c r="A124" s="6" t="s">
        <v>125</v>
      </c>
      <c r="B124" s="7">
        <f>DATE(LEFT(Tabel4[[#This Row],[month]],4),MID(Tabel4[[#This Row],[month]],6,2),MID(Tabel4[[#This Row],[month]],9,2))</f>
        <v>40603</v>
      </c>
      <c r="C124" s="1">
        <v>122850</v>
      </c>
      <c r="D124" s="1">
        <v>203773</v>
      </c>
      <c r="E124" s="1">
        <f>Tabel4[[#This Row],[Japan Total Anonymous]]+Tabel4[[#This Row],[total.user]]</f>
        <v>326623</v>
      </c>
      <c r="F124" s="15">
        <f t="shared" si="1"/>
        <v>0.37612170606479028</v>
      </c>
      <c r="G124" s="4">
        <f>Tabel4[[#This Row],[total.user]]/Tabel4[[#This Row],[total]]</f>
        <v>0.62387829393520966</v>
      </c>
      <c r="H124">
        <v>2466195</v>
      </c>
      <c r="I124">
        <v>8324721</v>
      </c>
      <c r="J124" s="14">
        <f>Tabel5[[#This Row],[Anonymous (worldwide) nu]]/Tabel5[[#This Row],[total]]</f>
        <v>0.22854361946659579</v>
      </c>
      <c r="K124" s="3">
        <f>Tabel5[[#This Row],[Registered (worldwide) nu]]/Tabel5[[#This Row],[total]]</f>
        <v>0.77145638053340426</v>
      </c>
      <c r="L124">
        <f>Tabel5[[#This Row],[Anonymous (worldwide) nu]]+Tabel5[[#This Row],[Registered (worldwide) nu]]</f>
        <v>10790916</v>
      </c>
      <c r="M124">
        <v>1057237</v>
      </c>
      <c r="N124">
        <v>3192321</v>
      </c>
      <c r="O124">
        <f>Tabel6[[#This Row],[Anonymous (English) na]]+Tabel6[[#This Row],[Registered (English)]]</f>
        <v>4249558</v>
      </c>
      <c r="P124" s="14">
        <f>Tabel6[[#This Row],[Anonymous (English) na]]/Tabel6[[#This Row],[Total]]</f>
        <v>0.24878752096100348</v>
      </c>
      <c r="Q124" s="3">
        <f>Tabel6[[#This Row],[Registered (English)]]/Tabel6[[#This Row],[Total]]</f>
        <v>0.75121247903899657</v>
      </c>
      <c r="S124">
        <v>36176</v>
      </c>
      <c r="T124">
        <v>186937</v>
      </c>
      <c r="U124">
        <f>Tabel8[[#This Row],[total.anonymous]]+Tabel8[[#This Row],[total.user]]</f>
        <v>223113</v>
      </c>
      <c r="V124" s="14">
        <f>Tabel8[[#This Row],[total.anonymous]]/Tabel8[[#This Row],[Total]]</f>
        <v>0.16214205357823167</v>
      </c>
      <c r="W124" s="3">
        <f>Tabel8[[#This Row],[total.user]]/Tabel8[[#This Row],[Dutch]]</f>
        <v>1152921.1322700132</v>
      </c>
    </row>
    <row r="125" spans="1:23" x14ac:dyDescent="0.25">
      <c r="A125" s="7" t="s">
        <v>126</v>
      </c>
      <c r="B125" s="7">
        <f>DATE(LEFT(Tabel4[[#This Row],[month]],4),MID(Tabel4[[#This Row],[month]],6,2),MID(Tabel4[[#This Row],[month]],9,2))</f>
        <v>40634</v>
      </c>
      <c r="C125" s="2">
        <v>123935</v>
      </c>
      <c r="D125" s="2">
        <v>200465</v>
      </c>
      <c r="E125" s="2">
        <f>Tabel4[[#This Row],[Japan Total Anonymous]]+Tabel4[[#This Row],[total.user]]</f>
        <v>324400</v>
      </c>
      <c r="F125" s="15">
        <f t="shared" si="1"/>
        <v>0.38204377311960541</v>
      </c>
      <c r="G125" s="5">
        <f>Tabel4[[#This Row],[total.user]]/Tabel4[[#This Row],[total]]</f>
        <v>0.61795622688039453</v>
      </c>
      <c r="H125">
        <v>2301976</v>
      </c>
      <c r="I125">
        <v>7785002</v>
      </c>
      <c r="J125" s="14">
        <f>Tabel5[[#This Row],[Anonymous (worldwide) nu]]/Tabel5[[#This Row],[total]]</f>
        <v>0.22821265199547378</v>
      </c>
      <c r="K125" s="3">
        <f>Tabel5[[#This Row],[Registered (worldwide) nu]]/Tabel5[[#This Row],[total]]</f>
        <v>0.7717873480045262</v>
      </c>
      <c r="L125">
        <f>Tabel5[[#This Row],[Anonymous (worldwide) nu]]+Tabel5[[#This Row],[Registered (worldwide) nu]]</f>
        <v>10086978</v>
      </c>
      <c r="M125">
        <v>999361</v>
      </c>
      <c r="N125">
        <v>2994826</v>
      </c>
      <c r="O125">
        <f>Tabel6[[#This Row],[Anonymous (English) na]]+Tabel6[[#This Row],[Registered (English)]]</f>
        <v>3994187</v>
      </c>
      <c r="P125" s="14">
        <f>Tabel6[[#This Row],[Anonymous (English) na]]/Tabel6[[#This Row],[Total]]</f>
        <v>0.25020385875773971</v>
      </c>
      <c r="Q125" s="3">
        <f>Tabel6[[#This Row],[Registered (English)]]/Tabel6[[#This Row],[Total]]</f>
        <v>0.74979614124226035</v>
      </c>
      <c r="S125">
        <v>30671</v>
      </c>
      <c r="T125">
        <v>167193</v>
      </c>
      <c r="U125">
        <f>Tabel8[[#This Row],[total.anonymous]]+Tabel8[[#This Row],[total.user]]</f>
        <v>197864</v>
      </c>
      <c r="V125" s="14">
        <f>Tabel8[[#This Row],[total.anonymous]]/Tabel8[[#This Row],[Total]]</f>
        <v>0.15501051227105486</v>
      </c>
      <c r="W125" s="3">
        <f>Tabel8[[#This Row],[total.user]]/Tabel8[[#This Row],[Dutch]]</f>
        <v>1078591.364872355</v>
      </c>
    </row>
    <row r="126" spans="1:23" x14ac:dyDescent="0.25">
      <c r="A126" s="6" t="s">
        <v>127</v>
      </c>
      <c r="B126" s="7">
        <f>DATE(LEFT(Tabel4[[#This Row],[month]],4),MID(Tabel4[[#This Row],[month]],6,2),MID(Tabel4[[#This Row],[month]],9,2))</f>
        <v>40664</v>
      </c>
      <c r="C126" s="1">
        <v>123868</v>
      </c>
      <c r="D126" s="1">
        <v>207483</v>
      </c>
      <c r="E126" s="1">
        <f>Tabel4[[#This Row],[Japan Total Anonymous]]+Tabel4[[#This Row],[total.user]]</f>
        <v>331351</v>
      </c>
      <c r="F126" s="15">
        <f t="shared" si="1"/>
        <v>0.37382715006141526</v>
      </c>
      <c r="G126" s="4">
        <f>Tabel4[[#This Row],[total.user]]/Tabel4[[#This Row],[total]]</f>
        <v>0.6261728499385848</v>
      </c>
      <c r="H126">
        <v>2368602</v>
      </c>
      <c r="I126">
        <v>7904948</v>
      </c>
      <c r="J126" s="14">
        <f>Tabel5[[#This Row],[Anonymous (worldwide) nu]]/Tabel5[[#This Row],[total]]</f>
        <v>0.23055341143032351</v>
      </c>
      <c r="K126" s="3">
        <f>Tabel5[[#This Row],[Registered (worldwide) nu]]/Tabel5[[#This Row],[total]]</f>
        <v>0.76944658856967652</v>
      </c>
      <c r="L126">
        <f>Tabel5[[#This Row],[Anonymous (worldwide) nu]]+Tabel5[[#This Row],[Registered (worldwide) nu]]</f>
        <v>10273550</v>
      </c>
      <c r="M126">
        <v>1008084</v>
      </c>
      <c r="N126">
        <v>3051199</v>
      </c>
      <c r="O126">
        <f>Tabel6[[#This Row],[Anonymous (English) na]]+Tabel6[[#This Row],[Registered (English)]]</f>
        <v>4059283</v>
      </c>
      <c r="P126" s="14">
        <f>Tabel6[[#This Row],[Anonymous (English) na]]/Tabel6[[#This Row],[Total]]</f>
        <v>0.24834040888501738</v>
      </c>
      <c r="Q126" s="3">
        <f>Tabel6[[#This Row],[Registered (English)]]/Tabel6[[#This Row],[Total]]</f>
        <v>0.75165959111498259</v>
      </c>
      <c r="S126">
        <v>33277</v>
      </c>
      <c r="T126">
        <v>190144</v>
      </c>
      <c r="U126">
        <f>Tabel8[[#This Row],[total.anonymous]]+Tabel8[[#This Row],[total.user]]</f>
        <v>223421</v>
      </c>
      <c r="V126" s="14">
        <f>Tabel8[[#This Row],[total.anonymous]]/Tabel8[[#This Row],[Total]]</f>
        <v>0.14894302684170244</v>
      </c>
      <c r="W126" s="3">
        <f>Tabel8[[#This Row],[total.user]]/Tabel8[[#This Row],[Dutch]]</f>
        <v>1276622.3705261892</v>
      </c>
    </row>
    <row r="127" spans="1:23" x14ac:dyDescent="0.25">
      <c r="A127" s="7" t="s">
        <v>128</v>
      </c>
      <c r="B127" s="7">
        <f>DATE(LEFT(Tabel4[[#This Row],[month]],4),MID(Tabel4[[#This Row],[month]],6,2),MID(Tabel4[[#This Row],[month]],9,2))</f>
        <v>40695</v>
      </c>
      <c r="C127" s="2">
        <v>113646</v>
      </c>
      <c r="D127" s="2">
        <v>188651</v>
      </c>
      <c r="E127" s="2">
        <f>Tabel4[[#This Row],[Japan Total Anonymous]]+Tabel4[[#This Row],[total.user]]</f>
        <v>302297</v>
      </c>
      <c r="F127" s="15">
        <f t="shared" si="1"/>
        <v>0.37594154093490839</v>
      </c>
      <c r="G127" s="5">
        <f>Tabel4[[#This Row],[total.user]]/Tabel4[[#This Row],[total]]</f>
        <v>0.62405845906509161</v>
      </c>
      <c r="H127">
        <v>2301292</v>
      </c>
      <c r="I127">
        <v>7974531</v>
      </c>
      <c r="J127" s="14">
        <f>Tabel5[[#This Row],[Anonymous (worldwide) nu]]/Tabel5[[#This Row],[total]]</f>
        <v>0.2239520863681673</v>
      </c>
      <c r="K127" s="3">
        <f>Tabel5[[#This Row],[Registered (worldwide) nu]]/Tabel5[[#This Row],[total]]</f>
        <v>0.77604791363183268</v>
      </c>
      <c r="L127">
        <f>Tabel5[[#This Row],[Anonymous (worldwide) nu]]+Tabel5[[#This Row],[Registered (worldwide) nu]]</f>
        <v>10275823</v>
      </c>
      <c r="M127">
        <v>978879</v>
      </c>
      <c r="N127">
        <v>3012184</v>
      </c>
      <c r="O127">
        <f>Tabel6[[#This Row],[Anonymous (English) na]]+Tabel6[[#This Row],[Registered (English)]]</f>
        <v>3991063</v>
      </c>
      <c r="P127" s="14">
        <f>Tabel6[[#This Row],[Anonymous (English) na]]/Tabel6[[#This Row],[Total]]</f>
        <v>0.24526773944685915</v>
      </c>
      <c r="Q127" s="3">
        <f>Tabel6[[#This Row],[Registered (English)]]/Tabel6[[#This Row],[Total]]</f>
        <v>0.75473226055314091</v>
      </c>
      <c r="S127">
        <v>32131</v>
      </c>
      <c r="T127">
        <v>191012</v>
      </c>
      <c r="U127">
        <f>Tabel8[[#This Row],[total.anonymous]]+Tabel8[[#This Row],[total.user]]</f>
        <v>223143</v>
      </c>
      <c r="V127" s="14">
        <f>Tabel8[[#This Row],[total.anonymous]]/Tabel8[[#This Row],[Total]]</f>
        <v>0.14399286556154572</v>
      </c>
      <c r="W127" s="3">
        <f>Tabel8[[#This Row],[total.user]]/Tabel8[[#This Row],[Dutch]]</f>
        <v>1326537.9451619931</v>
      </c>
    </row>
    <row r="128" spans="1:23" x14ac:dyDescent="0.25">
      <c r="A128" s="6" t="s">
        <v>129</v>
      </c>
      <c r="B128" s="7">
        <f>DATE(LEFT(Tabel4[[#This Row],[month]],4),MID(Tabel4[[#This Row],[month]],6,2),MID(Tabel4[[#This Row],[month]],9,2))</f>
        <v>40725</v>
      </c>
      <c r="C128" s="1">
        <v>107235</v>
      </c>
      <c r="D128" s="1">
        <v>198321</v>
      </c>
      <c r="E128" s="1">
        <f>Tabel4[[#This Row],[Japan Total Anonymous]]+Tabel4[[#This Row],[total.user]]</f>
        <v>305556</v>
      </c>
      <c r="F128" s="15">
        <f t="shared" si="1"/>
        <v>0.35095039861760202</v>
      </c>
      <c r="G128" s="4">
        <f>Tabel4[[#This Row],[total.user]]/Tabel4[[#This Row],[total]]</f>
        <v>0.64904960138239798</v>
      </c>
      <c r="H128">
        <v>2241156</v>
      </c>
      <c r="I128">
        <v>8205177</v>
      </c>
      <c r="J128" s="14">
        <f>Tabel5[[#This Row],[Anonymous (worldwide) nu]]/Tabel5[[#This Row],[total]]</f>
        <v>0.21453997302211217</v>
      </c>
      <c r="K128" s="3">
        <f>Tabel5[[#This Row],[Registered (worldwide) nu]]/Tabel5[[#This Row],[total]]</f>
        <v>0.78546002697788786</v>
      </c>
      <c r="L128">
        <f>Tabel5[[#This Row],[Anonymous (worldwide) nu]]+Tabel5[[#This Row],[Registered (worldwide) nu]]</f>
        <v>10446333</v>
      </c>
      <c r="M128">
        <v>962132</v>
      </c>
      <c r="N128">
        <v>3101356</v>
      </c>
      <c r="O128">
        <f>Tabel6[[#This Row],[Anonymous (English) na]]+Tabel6[[#This Row],[Registered (English)]]</f>
        <v>4063488</v>
      </c>
      <c r="P128" s="14">
        <f>Tabel6[[#This Row],[Anonymous (English) na]]/Tabel6[[#This Row],[Total]]</f>
        <v>0.23677490864990866</v>
      </c>
      <c r="Q128" s="3">
        <f>Tabel6[[#This Row],[Registered (English)]]/Tabel6[[#This Row],[Total]]</f>
        <v>0.76322509135009131</v>
      </c>
      <c r="S128">
        <v>27141</v>
      </c>
      <c r="T128">
        <v>169567</v>
      </c>
      <c r="U128">
        <f>Tabel8[[#This Row],[total.anonymous]]+Tabel8[[#This Row],[total.user]]</f>
        <v>196708</v>
      </c>
      <c r="V128" s="14">
        <f>Tabel8[[#This Row],[total.anonymous]]/Tabel8[[#This Row],[Total]]</f>
        <v>0.13797608638184516</v>
      </c>
      <c r="W128" s="3">
        <f>Tabel8[[#This Row],[total.user]]/Tabel8[[#This Row],[Dutch]]</f>
        <v>1228959.3395969199</v>
      </c>
    </row>
    <row r="129" spans="1:23" x14ac:dyDescent="0.25">
      <c r="A129" s="7" t="s">
        <v>130</v>
      </c>
      <c r="B129" s="7">
        <f>DATE(LEFT(Tabel4[[#This Row],[month]],4),MID(Tabel4[[#This Row],[month]],6,2),MID(Tabel4[[#This Row],[month]],9,2))</f>
        <v>40756</v>
      </c>
      <c r="C129" s="2">
        <v>105167</v>
      </c>
      <c r="D129" s="2">
        <v>211666</v>
      </c>
      <c r="E129" s="2">
        <f>Tabel4[[#This Row],[Japan Total Anonymous]]+Tabel4[[#This Row],[total.user]]</f>
        <v>316833</v>
      </c>
      <c r="F129" s="15">
        <f t="shared" si="1"/>
        <v>0.33193196415777398</v>
      </c>
      <c r="G129" s="5">
        <f>Tabel4[[#This Row],[total.user]]/Tabel4[[#This Row],[total]]</f>
        <v>0.66806803584222607</v>
      </c>
      <c r="H129">
        <v>2280748</v>
      </c>
      <c r="I129">
        <v>8354676</v>
      </c>
      <c r="J129" s="14">
        <f>Tabel5[[#This Row],[Anonymous (worldwide) nu]]/Tabel5[[#This Row],[total]]</f>
        <v>0.21444824390640185</v>
      </c>
      <c r="K129" s="3">
        <f>Tabel5[[#This Row],[Registered (worldwide) nu]]/Tabel5[[#This Row],[total]]</f>
        <v>0.78555175609359817</v>
      </c>
      <c r="L129">
        <f>Tabel5[[#This Row],[Anonymous (worldwide) nu]]+Tabel5[[#This Row],[Registered (worldwide) nu]]</f>
        <v>10635424</v>
      </c>
      <c r="M129">
        <v>986520</v>
      </c>
      <c r="N129">
        <v>3161250</v>
      </c>
      <c r="O129">
        <f>Tabel6[[#This Row],[Anonymous (English) na]]+Tabel6[[#This Row],[Registered (English)]]</f>
        <v>4147770</v>
      </c>
      <c r="P129" s="14">
        <f>Tabel6[[#This Row],[Anonymous (English) na]]/Tabel6[[#This Row],[Total]]</f>
        <v>0.23784346769468895</v>
      </c>
      <c r="Q129" s="3">
        <f>Tabel6[[#This Row],[Registered (English)]]/Tabel6[[#This Row],[Total]]</f>
        <v>0.762156532305311</v>
      </c>
      <c r="S129">
        <v>27758</v>
      </c>
      <c r="T129">
        <v>180085</v>
      </c>
      <c r="U129">
        <f>Tabel8[[#This Row],[total.anonymous]]+Tabel8[[#This Row],[total.user]]</f>
        <v>207843</v>
      </c>
      <c r="V129" s="14">
        <f>Tabel8[[#This Row],[total.anonymous]]/Tabel8[[#This Row],[Total]]</f>
        <v>0.13355272970463283</v>
      </c>
      <c r="W129" s="3">
        <f>Tabel8[[#This Row],[total.user]]/Tabel8[[#This Row],[Dutch]]</f>
        <v>1348418.7137041572</v>
      </c>
    </row>
    <row r="130" spans="1:23" x14ac:dyDescent="0.25">
      <c r="A130" s="6" t="s">
        <v>131</v>
      </c>
      <c r="B130" s="7">
        <f>DATE(LEFT(Tabel4[[#This Row],[month]],4),MID(Tabel4[[#This Row],[month]],6,2),MID(Tabel4[[#This Row],[month]],9,2))</f>
        <v>40787</v>
      </c>
      <c r="C130" s="1">
        <v>105983</v>
      </c>
      <c r="D130" s="1">
        <v>219018</v>
      </c>
      <c r="E130" s="1">
        <f>Tabel4[[#This Row],[Japan Total Anonymous]]+Tabel4[[#This Row],[total.user]]</f>
        <v>325001</v>
      </c>
      <c r="F130" s="15">
        <f t="shared" si="1"/>
        <v>0.3261005350752767</v>
      </c>
      <c r="G130" s="4">
        <f>Tabel4[[#This Row],[total.user]]/Tabel4[[#This Row],[total]]</f>
        <v>0.6738994649247233</v>
      </c>
      <c r="H130">
        <v>2194492</v>
      </c>
      <c r="I130">
        <v>7990182</v>
      </c>
      <c r="J130" s="14">
        <f>Tabel5[[#This Row],[Anonymous (worldwide) nu]]/Tabel5[[#This Row],[total]]</f>
        <v>0.21547002879031768</v>
      </c>
      <c r="K130" s="3">
        <f>Tabel5[[#This Row],[Registered (worldwide) nu]]/Tabel5[[#This Row],[total]]</f>
        <v>0.78452997120968226</v>
      </c>
      <c r="L130">
        <f>Tabel5[[#This Row],[Anonymous (worldwide) nu]]+Tabel5[[#This Row],[Registered (worldwide) nu]]</f>
        <v>10184674</v>
      </c>
      <c r="M130">
        <v>944742</v>
      </c>
      <c r="N130">
        <v>2983492</v>
      </c>
      <c r="O130">
        <f>Tabel6[[#This Row],[Anonymous (English) na]]+Tabel6[[#This Row],[Registered (English)]]</f>
        <v>3928234</v>
      </c>
      <c r="P130" s="14">
        <f>Tabel6[[#This Row],[Anonymous (English) na]]/Tabel6[[#This Row],[Total]]</f>
        <v>0.24050043861949161</v>
      </c>
      <c r="Q130" s="3">
        <f>Tabel6[[#This Row],[Registered (English)]]/Tabel6[[#This Row],[Total]]</f>
        <v>0.75949956138050834</v>
      </c>
      <c r="S130">
        <v>25285</v>
      </c>
      <c r="T130">
        <v>161798</v>
      </c>
      <c r="U130">
        <f>Tabel8[[#This Row],[total.anonymous]]+Tabel8[[#This Row],[total.user]]</f>
        <v>187083</v>
      </c>
      <c r="V130" s="14">
        <f>Tabel8[[#This Row],[total.anonymous]]/Tabel8[[#This Row],[Total]]</f>
        <v>0.13515391564172052</v>
      </c>
      <c r="W130" s="3">
        <f>Tabel8[[#This Row],[total.user]]/Tabel8[[#This Row],[Dutch]]</f>
        <v>1197138.8267352185</v>
      </c>
    </row>
    <row r="131" spans="1:23" x14ac:dyDescent="0.25">
      <c r="A131" s="7" t="s">
        <v>132</v>
      </c>
      <c r="B131" s="7">
        <f>DATE(LEFT(Tabel4[[#This Row],[month]],4),MID(Tabel4[[#This Row],[month]],6,2),MID(Tabel4[[#This Row],[month]],9,2))</f>
        <v>40817</v>
      </c>
      <c r="C131" s="2">
        <v>114908</v>
      </c>
      <c r="D131" s="2">
        <v>216953</v>
      </c>
      <c r="E131" s="2">
        <f>Tabel4[[#This Row],[Japan Total Anonymous]]+Tabel4[[#This Row],[total.user]]</f>
        <v>331861</v>
      </c>
      <c r="F131" s="15">
        <f t="shared" ref="F131:F194" si="2">C131/E131</f>
        <v>0.34625340127342474</v>
      </c>
      <c r="G131" s="5">
        <f>Tabel4[[#This Row],[total.user]]/Tabel4[[#This Row],[total]]</f>
        <v>0.65374659872657526</v>
      </c>
      <c r="H131">
        <v>2315382</v>
      </c>
      <c r="I131">
        <v>7975795</v>
      </c>
      <c r="J131" s="14">
        <f>Tabel5[[#This Row],[Anonymous (worldwide) nu]]/Tabel5[[#This Row],[total]]</f>
        <v>0.22498709331303893</v>
      </c>
      <c r="K131" s="3">
        <f>Tabel5[[#This Row],[Registered (worldwide) nu]]/Tabel5[[#This Row],[total]]</f>
        <v>0.7750129066869611</v>
      </c>
      <c r="L131">
        <f>Tabel5[[#This Row],[Anonymous (worldwide) nu]]+Tabel5[[#This Row],[Registered (worldwide) nu]]</f>
        <v>10291177</v>
      </c>
      <c r="M131">
        <v>1010880</v>
      </c>
      <c r="N131">
        <v>3019492</v>
      </c>
      <c r="O131">
        <f>Tabel6[[#This Row],[Anonymous (English) na]]+Tabel6[[#This Row],[Registered (English)]]</f>
        <v>4030372</v>
      </c>
      <c r="P131" s="14">
        <f>Tabel6[[#This Row],[Anonymous (English) na]]/Tabel6[[#This Row],[Total]]</f>
        <v>0.25081555747211426</v>
      </c>
      <c r="Q131" s="3">
        <f>Tabel6[[#This Row],[Registered (English)]]/Tabel6[[#This Row],[Total]]</f>
        <v>0.74918444252788574</v>
      </c>
      <c r="S131">
        <v>31542</v>
      </c>
      <c r="T131">
        <v>186913</v>
      </c>
      <c r="U131">
        <f>Tabel8[[#This Row],[total.anonymous]]+Tabel8[[#This Row],[total.user]]</f>
        <v>218455</v>
      </c>
      <c r="V131" s="14">
        <f>Tabel8[[#This Row],[total.anonymous]]/Tabel8[[#This Row],[Total]]</f>
        <v>0.14438671579959259</v>
      </c>
      <c r="W131" s="3">
        <f>Tabel8[[#This Row],[total.user]]/Tabel8[[#This Row],[Dutch]]</f>
        <v>1294530.4487667237</v>
      </c>
    </row>
    <row r="132" spans="1:23" x14ac:dyDescent="0.25">
      <c r="A132" s="6" t="s">
        <v>133</v>
      </c>
      <c r="B132" s="7">
        <f>DATE(LEFT(Tabel4[[#This Row],[month]],4),MID(Tabel4[[#This Row],[month]],6,2),MID(Tabel4[[#This Row],[month]],9,2))</f>
        <v>40848</v>
      </c>
      <c r="C132" s="1">
        <v>104447</v>
      </c>
      <c r="D132" s="1">
        <v>207614</v>
      </c>
      <c r="E132" s="1">
        <f>Tabel4[[#This Row],[Japan Total Anonymous]]+Tabel4[[#This Row],[total.user]]</f>
        <v>312061</v>
      </c>
      <c r="F132" s="15">
        <f t="shared" si="2"/>
        <v>0.33470058738515868</v>
      </c>
      <c r="G132" s="4">
        <f>Tabel4[[#This Row],[total.user]]/Tabel4[[#This Row],[total]]</f>
        <v>0.66529941261484138</v>
      </c>
      <c r="H132">
        <v>2334206</v>
      </c>
      <c r="I132">
        <v>7901105</v>
      </c>
      <c r="J132" s="14">
        <f>Tabel5[[#This Row],[Anonymous (worldwide) nu]]/Tabel5[[#This Row],[total]]</f>
        <v>0.22805423303698344</v>
      </c>
      <c r="K132" s="3">
        <f>Tabel5[[#This Row],[Registered (worldwide) nu]]/Tabel5[[#This Row],[total]]</f>
        <v>0.77194576696301653</v>
      </c>
      <c r="L132">
        <f>Tabel5[[#This Row],[Anonymous (worldwide) nu]]+Tabel5[[#This Row],[Registered (worldwide) nu]]</f>
        <v>10235311</v>
      </c>
      <c r="M132">
        <v>1000320</v>
      </c>
      <c r="N132">
        <v>2990517</v>
      </c>
      <c r="O132">
        <f>Tabel6[[#This Row],[Anonymous (English) na]]+Tabel6[[#This Row],[Registered (English)]]</f>
        <v>3990837</v>
      </c>
      <c r="P132" s="14">
        <f>Tabel6[[#This Row],[Anonymous (English) na]]/Tabel6[[#This Row],[Total]]</f>
        <v>0.25065418607675533</v>
      </c>
      <c r="Q132" s="3">
        <f>Tabel6[[#This Row],[Registered (English)]]/Tabel6[[#This Row],[Total]]</f>
        <v>0.74934581392324462</v>
      </c>
      <c r="S132">
        <v>32551</v>
      </c>
      <c r="T132">
        <v>177223</v>
      </c>
      <c r="U132">
        <f>Tabel8[[#This Row],[total.anonymous]]+Tabel8[[#This Row],[total.user]]</f>
        <v>209774</v>
      </c>
      <c r="V132" s="14">
        <f>Tabel8[[#This Row],[total.anonymous]]/Tabel8[[#This Row],[Total]]</f>
        <v>0.15517175627103455</v>
      </c>
      <c r="W132" s="3">
        <f>Tabel8[[#This Row],[total.user]]/Tabel8[[#This Row],[Dutch]]</f>
        <v>1142108.6173082239</v>
      </c>
    </row>
    <row r="133" spans="1:23" x14ac:dyDescent="0.25">
      <c r="A133" s="7" t="s">
        <v>134</v>
      </c>
      <c r="B133" s="7">
        <f>DATE(LEFT(Tabel4[[#This Row],[month]],4),MID(Tabel4[[#This Row],[month]],6,2),MID(Tabel4[[#This Row],[month]],9,2))</f>
        <v>40878</v>
      </c>
      <c r="C133" s="2">
        <v>103700</v>
      </c>
      <c r="D133" s="2">
        <v>201350</v>
      </c>
      <c r="E133" s="2">
        <f>Tabel4[[#This Row],[Japan Total Anonymous]]+Tabel4[[#This Row],[total.user]]</f>
        <v>305050</v>
      </c>
      <c r="F133" s="15">
        <f t="shared" si="2"/>
        <v>0.33994427143091299</v>
      </c>
      <c r="G133" s="5">
        <f>Tabel4[[#This Row],[total.user]]/Tabel4[[#This Row],[total]]</f>
        <v>0.66005572856908701</v>
      </c>
      <c r="H133">
        <v>2241141</v>
      </c>
      <c r="I133">
        <v>8101766</v>
      </c>
      <c r="J133" s="14">
        <f>Tabel5[[#This Row],[Anonymous (worldwide) nu]]/Tabel5[[#This Row],[total]]</f>
        <v>0.21668385880294583</v>
      </c>
      <c r="K133" s="3">
        <f>Tabel5[[#This Row],[Registered (worldwide) nu]]/Tabel5[[#This Row],[total]]</f>
        <v>0.78331614119705417</v>
      </c>
      <c r="L133">
        <f>Tabel5[[#This Row],[Anonymous (worldwide) nu]]+Tabel5[[#This Row],[Registered (worldwide) nu]]</f>
        <v>10342907</v>
      </c>
      <c r="M133">
        <v>943291</v>
      </c>
      <c r="N133">
        <v>3023456</v>
      </c>
      <c r="O133">
        <f>Tabel6[[#This Row],[Anonymous (English) na]]+Tabel6[[#This Row],[Registered (English)]]</f>
        <v>3966747</v>
      </c>
      <c r="P133" s="14">
        <f>Tabel6[[#This Row],[Anonymous (English) na]]/Tabel6[[#This Row],[Total]]</f>
        <v>0.23779963783926727</v>
      </c>
      <c r="Q133" s="3">
        <f>Tabel6[[#This Row],[Registered (English)]]/Tabel6[[#This Row],[Total]]</f>
        <v>0.76220036216073273</v>
      </c>
      <c r="S133">
        <v>28364</v>
      </c>
      <c r="T133">
        <v>194237</v>
      </c>
      <c r="U133">
        <f>Tabel8[[#This Row],[total.anonymous]]+Tabel8[[#This Row],[total.user]]</f>
        <v>222601</v>
      </c>
      <c r="V133" s="14">
        <f>Tabel8[[#This Row],[total.anonymous]]/Tabel8[[#This Row],[Total]]</f>
        <v>0.12742081122726312</v>
      </c>
      <c r="W133" s="3">
        <f>Tabel8[[#This Row],[total.user]]/Tabel8[[#This Row],[Dutch]]</f>
        <v>1524374.222147793</v>
      </c>
    </row>
    <row r="134" spans="1:23" x14ac:dyDescent="0.25">
      <c r="A134" s="6" t="s">
        <v>135</v>
      </c>
      <c r="B134" s="7">
        <f>DATE(LEFT(Tabel4[[#This Row],[month]],4),MID(Tabel4[[#This Row],[month]],6,2),MID(Tabel4[[#This Row],[month]],9,2))</f>
        <v>40909</v>
      </c>
      <c r="C134" s="1">
        <v>110785</v>
      </c>
      <c r="D134" s="1">
        <v>222653</v>
      </c>
      <c r="E134" s="1">
        <f>Tabel4[[#This Row],[Japan Total Anonymous]]+Tabel4[[#This Row],[total.user]]</f>
        <v>333438</v>
      </c>
      <c r="F134" s="15">
        <f t="shared" si="2"/>
        <v>0.33225067328858737</v>
      </c>
      <c r="G134" s="4">
        <f>Tabel4[[#This Row],[total.user]]/Tabel4[[#This Row],[total]]</f>
        <v>0.66774932671141263</v>
      </c>
      <c r="H134">
        <v>2431722</v>
      </c>
      <c r="I134">
        <v>8741383</v>
      </c>
      <c r="J134" s="14">
        <f>Tabel5[[#This Row],[Anonymous (worldwide) nu]]/Tabel5[[#This Row],[total]]</f>
        <v>0.21764066479282168</v>
      </c>
      <c r="K134" s="3">
        <f>Tabel5[[#This Row],[Registered (worldwide) nu]]/Tabel5[[#This Row],[total]]</f>
        <v>0.78235933520717826</v>
      </c>
      <c r="L134">
        <f>Tabel5[[#This Row],[Anonymous (worldwide) nu]]+Tabel5[[#This Row],[Registered (worldwide) nu]]</f>
        <v>11173105</v>
      </c>
      <c r="M134">
        <v>1010248</v>
      </c>
      <c r="N134">
        <v>3191797</v>
      </c>
      <c r="O134">
        <f>Tabel6[[#This Row],[Anonymous (English) na]]+Tabel6[[#This Row],[Registered (English)]]</f>
        <v>4202045</v>
      </c>
      <c r="P134" s="14">
        <f>Tabel6[[#This Row],[Anonymous (English) na]]/Tabel6[[#This Row],[Total]]</f>
        <v>0.24041817733984286</v>
      </c>
      <c r="Q134" s="3">
        <f>Tabel6[[#This Row],[Registered (English)]]/Tabel6[[#This Row],[Total]]</f>
        <v>0.75958182266015717</v>
      </c>
      <c r="S134">
        <v>38026</v>
      </c>
      <c r="T134">
        <v>214676</v>
      </c>
      <c r="U134">
        <f>Tabel8[[#This Row],[total.anonymous]]+Tabel8[[#This Row],[total.user]]</f>
        <v>252702</v>
      </c>
      <c r="V134" s="14">
        <f>Tabel8[[#This Row],[total.anonymous]]/Tabel8[[#This Row],[Total]]</f>
        <v>0.15047763769182673</v>
      </c>
      <c r="W134" s="3">
        <f>Tabel8[[#This Row],[total.user]]/Tabel8[[#This Row],[Dutch]]</f>
        <v>1426630.5830747383</v>
      </c>
    </row>
    <row r="135" spans="1:23" x14ac:dyDescent="0.25">
      <c r="A135" s="7" t="s">
        <v>136</v>
      </c>
      <c r="B135" s="7">
        <f>DATE(LEFT(Tabel4[[#This Row],[month]],4),MID(Tabel4[[#This Row],[month]],6,2),MID(Tabel4[[#This Row],[month]],9,2))</f>
        <v>40940</v>
      </c>
      <c r="C135" s="2">
        <v>102087</v>
      </c>
      <c r="D135" s="2">
        <v>220394</v>
      </c>
      <c r="E135" s="2">
        <f>Tabel4[[#This Row],[Japan Total Anonymous]]+Tabel4[[#This Row],[total.user]]</f>
        <v>322481</v>
      </c>
      <c r="F135" s="15">
        <f t="shared" si="2"/>
        <v>0.31656748769694959</v>
      </c>
      <c r="G135" s="5">
        <f>Tabel4[[#This Row],[total.user]]/Tabel4[[#This Row],[total]]</f>
        <v>0.68343251230305047</v>
      </c>
      <c r="H135">
        <v>2295880</v>
      </c>
      <c r="I135">
        <v>8083771</v>
      </c>
      <c r="J135" s="14">
        <f>Tabel5[[#This Row],[Anonymous (worldwide) nu]]/Tabel5[[#This Row],[total]]</f>
        <v>0.22119048125991905</v>
      </c>
      <c r="K135" s="3">
        <f>Tabel5[[#This Row],[Registered (worldwide) nu]]/Tabel5[[#This Row],[total]]</f>
        <v>0.77880951874008097</v>
      </c>
      <c r="L135">
        <f>Tabel5[[#This Row],[Anonymous (worldwide) nu]]+Tabel5[[#This Row],[Registered (worldwide) nu]]</f>
        <v>10379651</v>
      </c>
      <c r="M135">
        <v>980369</v>
      </c>
      <c r="N135">
        <v>2997095</v>
      </c>
      <c r="O135">
        <f>Tabel6[[#This Row],[Anonymous (English) na]]+Tabel6[[#This Row],[Registered (English)]]</f>
        <v>3977464</v>
      </c>
      <c r="P135" s="14">
        <f>Tabel6[[#This Row],[Anonymous (English) na]]/Tabel6[[#This Row],[Total]]</f>
        <v>0.24648092352312931</v>
      </c>
      <c r="Q135" s="3">
        <f>Tabel6[[#This Row],[Registered (English)]]/Tabel6[[#This Row],[Total]]</f>
        <v>0.75351907647687066</v>
      </c>
      <c r="S135">
        <v>31543</v>
      </c>
      <c r="T135">
        <v>173770</v>
      </c>
      <c r="U135">
        <f>Tabel8[[#This Row],[total.anonymous]]+Tabel8[[#This Row],[total.user]]</f>
        <v>205313</v>
      </c>
      <c r="V135" s="14">
        <f>Tabel8[[#This Row],[total.anonymous]]/Tabel8[[#This Row],[Total]]</f>
        <v>0.15363372022229474</v>
      </c>
      <c r="W135" s="3">
        <f>Tabel8[[#This Row],[total.user]]/Tabel8[[#This Row],[Dutch]]</f>
        <v>1131066.7980217482</v>
      </c>
    </row>
    <row r="136" spans="1:23" x14ac:dyDescent="0.25">
      <c r="A136" s="6" t="s">
        <v>137</v>
      </c>
      <c r="B136" s="7">
        <f>DATE(LEFT(Tabel4[[#This Row],[month]],4),MID(Tabel4[[#This Row],[month]],6,2),MID(Tabel4[[#This Row],[month]],9,2))</f>
        <v>40969</v>
      </c>
      <c r="C136" s="1">
        <v>114865</v>
      </c>
      <c r="D136" s="1">
        <v>229414</v>
      </c>
      <c r="E136" s="1">
        <f>Tabel4[[#This Row],[Japan Total Anonymous]]+Tabel4[[#This Row],[total.user]]</f>
        <v>344279</v>
      </c>
      <c r="F136" s="15">
        <f t="shared" si="2"/>
        <v>0.33363928674127669</v>
      </c>
      <c r="G136" s="4">
        <f>Tabel4[[#This Row],[total.user]]/Tabel4[[#This Row],[total]]</f>
        <v>0.66636071325872326</v>
      </c>
      <c r="H136">
        <v>2371659</v>
      </c>
      <c r="I136">
        <v>8391252</v>
      </c>
      <c r="J136" s="14">
        <f>Tabel5[[#This Row],[Anonymous (worldwide) nu]]/Tabel5[[#This Row],[total]]</f>
        <v>0.22035479063238561</v>
      </c>
      <c r="K136" s="3">
        <f>Tabel5[[#This Row],[Registered (worldwide) nu]]/Tabel5[[#This Row],[total]]</f>
        <v>0.77964520936761439</v>
      </c>
      <c r="L136">
        <f>Tabel5[[#This Row],[Anonymous (worldwide) nu]]+Tabel5[[#This Row],[Registered (worldwide) nu]]</f>
        <v>10762911</v>
      </c>
      <c r="M136">
        <v>1003494</v>
      </c>
      <c r="N136">
        <v>3142832</v>
      </c>
      <c r="O136">
        <f>Tabel6[[#This Row],[Anonymous (English) na]]+Tabel6[[#This Row],[Registered (English)]]</f>
        <v>4146326</v>
      </c>
      <c r="P136" s="14">
        <f>Tabel6[[#This Row],[Anonymous (English) na]]/Tabel6[[#This Row],[Total]]</f>
        <v>0.24202004376886913</v>
      </c>
      <c r="Q136" s="3">
        <f>Tabel6[[#This Row],[Registered (English)]]/Tabel6[[#This Row],[Total]]</f>
        <v>0.7579799562311309</v>
      </c>
      <c r="S136">
        <v>32926</v>
      </c>
      <c r="T136">
        <v>169735</v>
      </c>
      <c r="U136">
        <f>Tabel8[[#This Row],[total.anonymous]]+Tabel8[[#This Row],[total.user]]</f>
        <v>202661</v>
      </c>
      <c r="V136" s="14">
        <f>Tabel8[[#This Row],[total.anonymous]]/Tabel8[[#This Row],[Total]]</f>
        <v>0.16246835849028674</v>
      </c>
      <c r="W136" s="3">
        <f>Tabel8[[#This Row],[total.user]]/Tabel8[[#This Row],[Dutch]]</f>
        <v>1044726.502915629</v>
      </c>
    </row>
    <row r="137" spans="1:23" x14ac:dyDescent="0.25">
      <c r="A137" s="7" t="s">
        <v>138</v>
      </c>
      <c r="B137" s="7">
        <f>DATE(LEFT(Tabel4[[#This Row],[month]],4),MID(Tabel4[[#This Row],[month]],6,2),MID(Tabel4[[#This Row],[month]],9,2))</f>
        <v>41000</v>
      </c>
      <c r="C137" s="2">
        <v>114153</v>
      </c>
      <c r="D137" s="2">
        <v>215104</v>
      </c>
      <c r="E137" s="2">
        <f>Tabel4[[#This Row],[Japan Total Anonymous]]+Tabel4[[#This Row],[total.user]]</f>
        <v>329257</v>
      </c>
      <c r="F137" s="15">
        <f t="shared" si="2"/>
        <v>0.34669877937295185</v>
      </c>
      <c r="G137" s="5">
        <f>Tabel4[[#This Row],[total.user]]/Tabel4[[#This Row],[total]]</f>
        <v>0.65330122062704821</v>
      </c>
      <c r="H137">
        <v>2278590</v>
      </c>
      <c r="I137">
        <v>8194502</v>
      </c>
      <c r="J137" s="14">
        <f>Tabel5[[#This Row],[Anonymous (worldwide) nu]]/Tabel5[[#This Row],[total]]</f>
        <v>0.21756612087433205</v>
      </c>
      <c r="K137" s="3">
        <f>Tabel5[[#This Row],[Registered (worldwide) nu]]/Tabel5[[#This Row],[total]]</f>
        <v>0.78243387912566797</v>
      </c>
      <c r="L137">
        <f>Tabel5[[#This Row],[Anonymous (worldwide) nu]]+Tabel5[[#This Row],[Registered (worldwide) nu]]</f>
        <v>10473092</v>
      </c>
      <c r="M137">
        <v>971863</v>
      </c>
      <c r="N137">
        <v>3161655</v>
      </c>
      <c r="O137">
        <f>Tabel6[[#This Row],[Anonymous (English) na]]+Tabel6[[#This Row],[Registered (English)]]</f>
        <v>4133518</v>
      </c>
      <c r="P137" s="14">
        <f>Tabel6[[#This Row],[Anonymous (English) na]]/Tabel6[[#This Row],[Total]]</f>
        <v>0.23511764071185851</v>
      </c>
      <c r="Q137" s="3">
        <f>Tabel6[[#This Row],[Registered (English)]]/Tabel6[[#This Row],[Total]]</f>
        <v>0.76488235928814152</v>
      </c>
      <c r="S137">
        <v>32573</v>
      </c>
      <c r="T137">
        <v>172179</v>
      </c>
      <c r="U137">
        <f>Tabel8[[#This Row],[total.anonymous]]+Tabel8[[#This Row],[total.user]]</f>
        <v>204752</v>
      </c>
      <c r="V137" s="14">
        <f>Tabel8[[#This Row],[total.anonymous]]/Tabel8[[#This Row],[Total]]</f>
        <v>0.15908513714151754</v>
      </c>
      <c r="W137" s="3">
        <f>Tabel8[[#This Row],[total.user]]/Tabel8[[#This Row],[Dutch]]</f>
        <v>1082307.2670002764</v>
      </c>
    </row>
    <row r="138" spans="1:23" x14ac:dyDescent="0.25">
      <c r="A138" s="6" t="s">
        <v>139</v>
      </c>
      <c r="B138" s="7">
        <f>DATE(LEFT(Tabel4[[#This Row],[month]],4),MID(Tabel4[[#This Row],[month]],6,2),MID(Tabel4[[#This Row],[month]],9,2))</f>
        <v>41030</v>
      </c>
      <c r="C138" s="1">
        <v>107368</v>
      </c>
      <c r="D138" s="1">
        <v>217599</v>
      </c>
      <c r="E138" s="1">
        <f>Tabel4[[#This Row],[Japan Total Anonymous]]+Tabel4[[#This Row],[total.user]]</f>
        <v>324967</v>
      </c>
      <c r="F138" s="15">
        <f t="shared" si="2"/>
        <v>0.33039662488806554</v>
      </c>
      <c r="G138" s="4">
        <f>Tabel4[[#This Row],[total.user]]/Tabel4[[#This Row],[total]]</f>
        <v>0.66960337511193446</v>
      </c>
      <c r="H138">
        <v>2366059</v>
      </c>
      <c r="I138">
        <v>8382492</v>
      </c>
      <c r="J138" s="14">
        <f>Tabel5[[#This Row],[Anonymous (worldwide) nu]]/Tabel5[[#This Row],[total]]</f>
        <v>0.22012818285925237</v>
      </c>
      <c r="K138" s="3">
        <f>Tabel5[[#This Row],[Registered (worldwide) nu]]/Tabel5[[#This Row],[total]]</f>
        <v>0.7798718171407476</v>
      </c>
      <c r="L138">
        <f>Tabel5[[#This Row],[Anonymous (worldwide) nu]]+Tabel5[[#This Row],[Registered (worldwide) nu]]</f>
        <v>10748551</v>
      </c>
      <c r="M138">
        <v>984770</v>
      </c>
      <c r="N138">
        <v>3201998</v>
      </c>
      <c r="O138">
        <f>Tabel6[[#This Row],[Anonymous (English) na]]+Tabel6[[#This Row],[Registered (English)]]</f>
        <v>4186768</v>
      </c>
      <c r="P138" s="14">
        <f>Tabel6[[#This Row],[Anonymous (English) na]]/Tabel6[[#This Row],[Total]]</f>
        <v>0.23521007134859157</v>
      </c>
      <c r="Q138" s="3">
        <f>Tabel6[[#This Row],[Registered (English)]]/Tabel6[[#This Row],[Total]]</f>
        <v>0.76478992865140849</v>
      </c>
      <c r="S138">
        <v>33595</v>
      </c>
      <c r="T138">
        <v>180499</v>
      </c>
      <c r="U138">
        <f>Tabel8[[#This Row],[total.anonymous]]+Tabel8[[#This Row],[total.user]]</f>
        <v>214094</v>
      </c>
      <c r="V138" s="14">
        <f>Tabel8[[#This Row],[total.anonymous]]/Tabel8[[#This Row],[Total]]</f>
        <v>0.15691705512531878</v>
      </c>
      <c r="W138" s="3">
        <f>Tabel8[[#This Row],[total.user]]/Tabel8[[#This Row],[Dutch]]</f>
        <v>1150282.8666765888</v>
      </c>
    </row>
    <row r="139" spans="1:23" x14ac:dyDescent="0.25">
      <c r="A139" s="7" t="s">
        <v>140</v>
      </c>
      <c r="B139" s="7">
        <f>DATE(LEFT(Tabel4[[#This Row],[month]],4),MID(Tabel4[[#This Row],[month]],6,2),MID(Tabel4[[#This Row],[month]],9,2))</f>
        <v>41061</v>
      </c>
      <c r="C139" s="2">
        <v>102640</v>
      </c>
      <c r="D139" s="2">
        <v>207569</v>
      </c>
      <c r="E139" s="2">
        <f>Tabel4[[#This Row],[Japan Total Anonymous]]+Tabel4[[#This Row],[total.user]]</f>
        <v>310209</v>
      </c>
      <c r="F139" s="15">
        <f t="shared" si="2"/>
        <v>0.33087370127881527</v>
      </c>
      <c r="G139" s="5">
        <f>Tabel4[[#This Row],[total.user]]/Tabel4[[#This Row],[total]]</f>
        <v>0.66912629872118479</v>
      </c>
      <c r="H139">
        <v>2155300</v>
      </c>
      <c r="I139">
        <v>7928122</v>
      </c>
      <c r="J139" s="14">
        <f>Tabel5[[#This Row],[Anonymous (worldwide) nu]]/Tabel5[[#This Row],[total]]</f>
        <v>0.21374688077123025</v>
      </c>
      <c r="K139" s="3">
        <f>Tabel5[[#This Row],[Registered (worldwide) nu]]/Tabel5[[#This Row],[total]]</f>
        <v>0.78625311922876973</v>
      </c>
      <c r="L139">
        <f>Tabel5[[#This Row],[Anonymous (worldwide) nu]]+Tabel5[[#This Row],[Registered (worldwide) nu]]</f>
        <v>10083422</v>
      </c>
      <c r="M139">
        <v>891580</v>
      </c>
      <c r="N139">
        <v>2943001</v>
      </c>
      <c r="O139">
        <f>Tabel6[[#This Row],[Anonymous (English) na]]+Tabel6[[#This Row],[Registered (English)]]</f>
        <v>3834581</v>
      </c>
      <c r="P139" s="14">
        <f>Tabel6[[#This Row],[Anonymous (English) na]]/Tabel6[[#This Row],[Total]]</f>
        <v>0.23251040987268232</v>
      </c>
      <c r="Q139" s="3">
        <f>Tabel6[[#This Row],[Registered (English)]]/Tabel6[[#This Row],[Total]]</f>
        <v>0.76748959012731766</v>
      </c>
      <c r="S139">
        <v>30615</v>
      </c>
      <c r="T139">
        <v>166443</v>
      </c>
      <c r="U139">
        <f>Tabel8[[#This Row],[total.anonymous]]+Tabel8[[#This Row],[total.user]]</f>
        <v>197058</v>
      </c>
      <c r="V139" s="14">
        <f>Tabel8[[#This Row],[total.anonymous]]/Tabel8[[#This Row],[Total]]</f>
        <v>0.1553603507596748</v>
      </c>
      <c r="W139" s="3">
        <f>Tabel8[[#This Row],[total.user]]/Tabel8[[#This Row],[Dutch]]</f>
        <v>1071335.1198432143</v>
      </c>
    </row>
    <row r="140" spans="1:23" x14ac:dyDescent="0.25">
      <c r="A140" s="6" t="s">
        <v>141</v>
      </c>
      <c r="B140" s="7">
        <f>DATE(LEFT(Tabel4[[#This Row],[month]],4),MID(Tabel4[[#This Row],[month]],6,2),MID(Tabel4[[#This Row],[month]],9,2))</f>
        <v>41091</v>
      </c>
      <c r="C140" s="1">
        <v>107767</v>
      </c>
      <c r="D140" s="1">
        <v>216941</v>
      </c>
      <c r="E140" s="1">
        <f>Tabel4[[#This Row],[Japan Total Anonymous]]+Tabel4[[#This Row],[total.user]]</f>
        <v>324708</v>
      </c>
      <c r="F140" s="15">
        <f t="shared" si="2"/>
        <v>0.33188895869519691</v>
      </c>
      <c r="G140" s="4">
        <f>Tabel4[[#This Row],[total.user]]/Tabel4[[#This Row],[total]]</f>
        <v>0.66811104130480303</v>
      </c>
      <c r="H140">
        <v>2185375</v>
      </c>
      <c r="I140">
        <v>8184521</v>
      </c>
      <c r="J140" s="14">
        <f>Tabel5[[#This Row],[Anonymous (worldwide) nu]]/Tabel5[[#This Row],[total]]</f>
        <v>0.21074222923740027</v>
      </c>
      <c r="K140" s="3">
        <f>Tabel5[[#This Row],[Registered (worldwide) nu]]/Tabel5[[#This Row],[total]]</f>
        <v>0.78925777076259973</v>
      </c>
      <c r="L140">
        <f>Tabel5[[#This Row],[Anonymous (worldwide) nu]]+Tabel5[[#This Row],[Registered (worldwide) nu]]</f>
        <v>10369896</v>
      </c>
      <c r="M140">
        <v>922610</v>
      </c>
      <c r="N140">
        <v>3007068</v>
      </c>
      <c r="O140">
        <f>Tabel6[[#This Row],[Anonymous (English) na]]+Tabel6[[#This Row],[Registered (English)]]</f>
        <v>3929678</v>
      </c>
      <c r="P140" s="14">
        <f>Tabel6[[#This Row],[Anonymous (English) na]]/Tabel6[[#This Row],[Total]]</f>
        <v>0.23478005068099728</v>
      </c>
      <c r="Q140" s="3">
        <f>Tabel6[[#This Row],[Registered (English)]]/Tabel6[[#This Row],[Total]]</f>
        <v>0.76521994931900272</v>
      </c>
      <c r="S140">
        <v>28822</v>
      </c>
      <c r="T140">
        <v>159163</v>
      </c>
      <c r="U140">
        <f>Tabel8[[#This Row],[total.anonymous]]+Tabel8[[#This Row],[total.user]]</f>
        <v>187985</v>
      </c>
      <c r="V140" s="14">
        <f>Tabel8[[#This Row],[total.anonymous]]/Tabel8[[#This Row],[Total]]</f>
        <v>0.15332074367635715</v>
      </c>
      <c r="W140" s="3">
        <f>Tabel8[[#This Row],[total.user]]/Tabel8[[#This Row],[Dutch]]</f>
        <v>1038104.8003261398</v>
      </c>
    </row>
    <row r="141" spans="1:23" x14ac:dyDescent="0.25">
      <c r="A141" s="7" t="s">
        <v>142</v>
      </c>
      <c r="B141" s="7">
        <f>DATE(LEFT(Tabel4[[#This Row],[month]],4),MID(Tabel4[[#This Row],[month]],6,2),MID(Tabel4[[#This Row],[month]],9,2))</f>
        <v>41122</v>
      </c>
      <c r="C141" s="2">
        <v>101053</v>
      </c>
      <c r="D141" s="2">
        <v>212199</v>
      </c>
      <c r="E141" s="2">
        <f>Tabel4[[#This Row],[Japan Total Anonymous]]+Tabel4[[#This Row],[total.user]]</f>
        <v>313252</v>
      </c>
      <c r="F141" s="15">
        <f t="shared" si="2"/>
        <v>0.32259331145531395</v>
      </c>
      <c r="G141" s="5">
        <f>Tabel4[[#This Row],[total.user]]/Tabel4[[#This Row],[total]]</f>
        <v>0.67740668854468611</v>
      </c>
      <c r="H141">
        <v>2209123</v>
      </c>
      <c r="I141">
        <v>8331839</v>
      </c>
      <c r="J141" s="14">
        <f>Tabel5[[#This Row],[Anonymous (worldwide) nu]]/Tabel5[[#This Row],[total]]</f>
        <v>0.20957508432342323</v>
      </c>
      <c r="K141" s="3">
        <f>Tabel5[[#This Row],[Registered (worldwide) nu]]/Tabel5[[#This Row],[total]]</f>
        <v>0.7904249156765768</v>
      </c>
      <c r="L141">
        <f>Tabel5[[#This Row],[Anonymous (worldwide) nu]]+Tabel5[[#This Row],[Registered (worldwide) nu]]</f>
        <v>10540962</v>
      </c>
      <c r="M141">
        <v>937194</v>
      </c>
      <c r="N141">
        <v>3108173</v>
      </c>
      <c r="O141">
        <f>Tabel6[[#This Row],[Anonymous (English) na]]+Tabel6[[#This Row],[Registered (English)]]</f>
        <v>4045367</v>
      </c>
      <c r="P141" s="14">
        <f>Tabel6[[#This Row],[Anonymous (English) na]]/Tabel6[[#This Row],[Total]]</f>
        <v>0.23167094604766392</v>
      </c>
      <c r="Q141" s="3">
        <f>Tabel6[[#This Row],[Registered (English)]]/Tabel6[[#This Row],[Total]]</f>
        <v>0.76832905395233608</v>
      </c>
      <c r="S141">
        <v>29222</v>
      </c>
      <c r="T141">
        <v>184992</v>
      </c>
      <c r="U141">
        <f>Tabel8[[#This Row],[total.anonymous]]+Tabel8[[#This Row],[total.user]]</f>
        <v>214214</v>
      </c>
      <c r="V141" s="14">
        <f>Tabel8[[#This Row],[total.anonymous]]/Tabel8[[#This Row],[Total]]</f>
        <v>0.1364149868822766</v>
      </c>
      <c r="W141" s="3">
        <f>Tabel8[[#This Row],[total.user]]/Tabel8[[#This Row],[Dutch]]</f>
        <v>1356097.3337896105</v>
      </c>
    </row>
    <row r="142" spans="1:23" x14ac:dyDescent="0.25">
      <c r="A142" s="6" t="s">
        <v>143</v>
      </c>
      <c r="B142" s="7">
        <f>DATE(LEFT(Tabel4[[#This Row],[month]],4),MID(Tabel4[[#This Row],[month]],6,2),MID(Tabel4[[#This Row],[month]],9,2))</f>
        <v>41153</v>
      </c>
      <c r="C142" s="1">
        <v>101211</v>
      </c>
      <c r="D142" s="1">
        <v>212175</v>
      </c>
      <c r="E142" s="1">
        <f>Tabel4[[#This Row],[Japan Total Anonymous]]+Tabel4[[#This Row],[total.user]]</f>
        <v>313386</v>
      </c>
      <c r="F142" s="15">
        <f t="shared" si="2"/>
        <v>0.32295954509773889</v>
      </c>
      <c r="G142" s="4">
        <f>Tabel4[[#This Row],[total.user]]/Tabel4[[#This Row],[total]]</f>
        <v>0.67704045490226106</v>
      </c>
      <c r="H142">
        <v>2108989</v>
      </c>
      <c r="I142">
        <v>7729397</v>
      </c>
      <c r="J142" s="14">
        <f>Tabel5[[#This Row],[Anonymous (worldwide) nu]]/Tabel5[[#This Row],[total]]</f>
        <v>0.21436331121791724</v>
      </c>
      <c r="K142" s="3">
        <f>Tabel5[[#This Row],[Registered (worldwide) nu]]/Tabel5[[#This Row],[total]]</f>
        <v>0.7856366887820827</v>
      </c>
      <c r="L142">
        <f>Tabel5[[#This Row],[Anonymous (worldwide) nu]]+Tabel5[[#This Row],[Registered (worldwide) nu]]</f>
        <v>9838386</v>
      </c>
      <c r="M142">
        <v>893264</v>
      </c>
      <c r="N142">
        <v>2883089</v>
      </c>
      <c r="O142">
        <f>Tabel6[[#This Row],[Anonymous (English) na]]+Tabel6[[#This Row],[Registered (English)]]</f>
        <v>3776353</v>
      </c>
      <c r="P142" s="14">
        <f>Tabel6[[#This Row],[Anonymous (English) na]]/Tabel6[[#This Row],[Total]]</f>
        <v>0.23654144620484366</v>
      </c>
      <c r="Q142" s="3">
        <f>Tabel6[[#This Row],[Registered (English)]]/Tabel6[[#This Row],[Total]]</f>
        <v>0.76345855379515637</v>
      </c>
      <c r="S142">
        <v>26455</v>
      </c>
      <c r="T142">
        <v>166580</v>
      </c>
      <c r="U142">
        <f>Tabel8[[#This Row],[total.anonymous]]+Tabel8[[#This Row],[total.user]]</f>
        <v>193035</v>
      </c>
      <c r="V142" s="14">
        <f>Tabel8[[#This Row],[total.anonymous]]/Tabel8[[#This Row],[Total]]</f>
        <v>0.13704768565286088</v>
      </c>
      <c r="W142" s="3">
        <f>Tabel8[[#This Row],[total.user]]/Tabel8[[#This Row],[Dutch]]</f>
        <v>1215489.3328293329</v>
      </c>
    </row>
    <row r="143" spans="1:23" x14ac:dyDescent="0.25">
      <c r="A143" s="7" t="s">
        <v>144</v>
      </c>
      <c r="B143" s="7">
        <f>DATE(LEFT(Tabel4[[#This Row],[month]],4),MID(Tabel4[[#This Row],[month]],6,2),MID(Tabel4[[#This Row],[month]],9,2))</f>
        <v>41183</v>
      </c>
      <c r="C143" s="2">
        <v>101651</v>
      </c>
      <c r="D143" s="2">
        <v>229046</v>
      </c>
      <c r="E143" s="2">
        <f>Tabel4[[#This Row],[Japan Total Anonymous]]+Tabel4[[#This Row],[total.user]]</f>
        <v>330697</v>
      </c>
      <c r="F143" s="15">
        <f t="shared" si="2"/>
        <v>0.30738410085365153</v>
      </c>
      <c r="G143" s="5">
        <f>Tabel4[[#This Row],[total.user]]/Tabel4[[#This Row],[total]]</f>
        <v>0.69261589914634847</v>
      </c>
      <c r="H143">
        <v>2250357</v>
      </c>
      <c r="I143">
        <v>8058898</v>
      </c>
      <c r="J143" s="14">
        <f>Tabel5[[#This Row],[Anonymous (worldwide) nu]]/Tabel5[[#This Row],[total]]</f>
        <v>0.21828512341580453</v>
      </c>
      <c r="K143" s="3">
        <f>Tabel5[[#This Row],[Registered (worldwide) nu]]/Tabel5[[#This Row],[total]]</f>
        <v>0.78171487658419547</v>
      </c>
      <c r="L143">
        <f>Tabel5[[#This Row],[Anonymous (worldwide) nu]]+Tabel5[[#This Row],[Registered (worldwide) nu]]</f>
        <v>10309255</v>
      </c>
      <c r="M143">
        <v>972321</v>
      </c>
      <c r="N143">
        <v>3050551</v>
      </c>
      <c r="O143">
        <f>Tabel6[[#This Row],[Anonymous (English) na]]+Tabel6[[#This Row],[Registered (English)]]</f>
        <v>4022872</v>
      </c>
      <c r="P143" s="14">
        <f>Tabel6[[#This Row],[Anonymous (English) na]]/Tabel6[[#This Row],[Total]]</f>
        <v>0.24169821958043905</v>
      </c>
      <c r="Q143" s="3">
        <f>Tabel6[[#This Row],[Registered (English)]]/Tabel6[[#This Row],[Total]]</f>
        <v>0.75830178041956098</v>
      </c>
      <c r="S143">
        <v>30842</v>
      </c>
      <c r="T143">
        <v>170510</v>
      </c>
      <c r="U143">
        <f>Tabel8[[#This Row],[total.anonymous]]+Tabel8[[#This Row],[total.user]]</f>
        <v>201352</v>
      </c>
      <c r="V143" s="14">
        <f>Tabel8[[#This Row],[total.anonymous]]/Tabel8[[#This Row],[Total]]</f>
        <v>0.15317454010886408</v>
      </c>
      <c r="W143" s="3">
        <f>Tabel8[[#This Row],[total.user]]/Tabel8[[#This Row],[Dutch]]</f>
        <v>1113174.5515855004</v>
      </c>
    </row>
    <row r="144" spans="1:23" x14ac:dyDescent="0.25">
      <c r="A144" s="6" t="s">
        <v>145</v>
      </c>
      <c r="B144" s="7">
        <f>DATE(LEFT(Tabel4[[#This Row],[month]],4),MID(Tabel4[[#This Row],[month]],6,2),MID(Tabel4[[#This Row],[month]],9,2))</f>
        <v>41214</v>
      </c>
      <c r="C144" s="1">
        <v>91079</v>
      </c>
      <c r="D144" s="1">
        <v>213304</v>
      </c>
      <c r="E144" s="1">
        <f>Tabel4[[#This Row],[Japan Total Anonymous]]+Tabel4[[#This Row],[total.user]]</f>
        <v>304383</v>
      </c>
      <c r="F144" s="15">
        <f t="shared" si="2"/>
        <v>0.29922498956906268</v>
      </c>
      <c r="G144" s="4">
        <f>Tabel4[[#This Row],[total.user]]/Tabel4[[#This Row],[total]]</f>
        <v>0.70077501043093737</v>
      </c>
      <c r="H144">
        <v>2172877</v>
      </c>
      <c r="I144">
        <v>7722833</v>
      </c>
      <c r="J144" s="14">
        <f>Tabel5[[#This Row],[Anonymous (worldwide) nu]]/Tabel5[[#This Row],[total]]</f>
        <v>0.21957767557860933</v>
      </c>
      <c r="K144" s="3">
        <f>Tabel5[[#This Row],[Registered (worldwide) nu]]/Tabel5[[#This Row],[total]]</f>
        <v>0.7804223244213907</v>
      </c>
      <c r="L144">
        <f>Tabel5[[#This Row],[Anonymous (worldwide) nu]]+Tabel5[[#This Row],[Registered (worldwide) nu]]</f>
        <v>9895710</v>
      </c>
      <c r="M144">
        <v>923206</v>
      </c>
      <c r="N144">
        <v>2844625</v>
      </c>
      <c r="O144">
        <f>Tabel6[[#This Row],[Anonymous (English) na]]+Tabel6[[#This Row],[Registered (English)]]</f>
        <v>3767831</v>
      </c>
      <c r="P144" s="14">
        <f>Tabel6[[#This Row],[Anonymous (English) na]]/Tabel6[[#This Row],[Total]]</f>
        <v>0.24502319769649966</v>
      </c>
      <c r="Q144" s="3">
        <f>Tabel6[[#This Row],[Registered (English)]]/Tabel6[[#This Row],[Total]]</f>
        <v>0.75497680230350039</v>
      </c>
      <c r="S144">
        <v>30440</v>
      </c>
      <c r="T144">
        <v>174717</v>
      </c>
      <c r="U144">
        <f>Tabel8[[#This Row],[total.anonymous]]+Tabel8[[#This Row],[total.user]]</f>
        <v>205157</v>
      </c>
      <c r="V144" s="14">
        <f>Tabel8[[#This Row],[total.anonymous]]/Tabel8[[#This Row],[Total]]</f>
        <v>0.14837417197560893</v>
      </c>
      <c r="W144" s="3">
        <f>Tabel8[[#This Row],[total.user]]/Tabel8[[#This Row],[Dutch]]</f>
        <v>1177543.2184296977</v>
      </c>
    </row>
    <row r="145" spans="1:23" x14ac:dyDescent="0.25">
      <c r="A145" s="7" t="s">
        <v>146</v>
      </c>
      <c r="B145" s="7">
        <f>DATE(LEFT(Tabel4[[#This Row],[month]],4),MID(Tabel4[[#This Row],[month]],6,2),MID(Tabel4[[#This Row],[month]],9,2))</f>
        <v>41244</v>
      </c>
      <c r="C145" s="2">
        <v>100020</v>
      </c>
      <c r="D145" s="2">
        <v>221048</v>
      </c>
      <c r="E145" s="2">
        <f>Tabel4[[#This Row],[Japan Total Anonymous]]+Tabel4[[#This Row],[total.user]]</f>
        <v>321068</v>
      </c>
      <c r="F145" s="15">
        <f t="shared" si="2"/>
        <v>0.31152279267943239</v>
      </c>
      <c r="G145" s="5">
        <f>Tabel4[[#This Row],[total.user]]/Tabel4[[#This Row],[total]]</f>
        <v>0.68847720732056761</v>
      </c>
      <c r="H145">
        <v>2107531</v>
      </c>
      <c r="I145">
        <v>7973399</v>
      </c>
      <c r="J145" s="14">
        <f>Tabel5[[#This Row],[Anonymous (worldwide) nu]]/Tabel5[[#This Row],[total]]</f>
        <v>0.20906116796763791</v>
      </c>
      <c r="K145" s="3">
        <f>Tabel5[[#This Row],[Registered (worldwide) nu]]/Tabel5[[#This Row],[total]]</f>
        <v>0.79093883203236204</v>
      </c>
      <c r="L145">
        <f>Tabel5[[#This Row],[Anonymous (worldwide) nu]]+Tabel5[[#This Row],[Registered (worldwide) nu]]</f>
        <v>10080930</v>
      </c>
      <c r="M145">
        <v>879967</v>
      </c>
      <c r="N145">
        <v>2918883</v>
      </c>
      <c r="O145">
        <f>Tabel6[[#This Row],[Anonymous (English) na]]+Tabel6[[#This Row],[Registered (English)]]</f>
        <v>3798850</v>
      </c>
      <c r="P145" s="14">
        <f>Tabel6[[#This Row],[Anonymous (English) na]]/Tabel6[[#This Row],[Total]]</f>
        <v>0.23164036484725642</v>
      </c>
      <c r="Q145" s="3">
        <f>Tabel6[[#This Row],[Registered (English)]]/Tabel6[[#This Row],[Total]]</f>
        <v>0.76835963515274364</v>
      </c>
      <c r="S145">
        <v>29034</v>
      </c>
      <c r="T145">
        <v>176745</v>
      </c>
      <c r="U145">
        <f>Tabel8[[#This Row],[total.anonymous]]+Tabel8[[#This Row],[total.user]]</f>
        <v>205779</v>
      </c>
      <c r="V145" s="14">
        <f>Tabel8[[#This Row],[total.anonymous]]/Tabel8[[#This Row],[Total]]</f>
        <v>0.1410931144577435</v>
      </c>
      <c r="W145" s="3">
        <f>Tabel8[[#This Row],[total.user]]/Tabel8[[#This Row],[Dutch]]</f>
        <v>1252683.3834469931</v>
      </c>
    </row>
    <row r="146" spans="1:23" x14ac:dyDescent="0.25">
      <c r="A146" s="6" t="s">
        <v>147</v>
      </c>
      <c r="B146" s="7">
        <f>DATE(LEFT(Tabel4[[#This Row],[month]],4),MID(Tabel4[[#This Row],[month]],6,2),MID(Tabel4[[#This Row],[month]],9,2))</f>
        <v>41275</v>
      </c>
      <c r="C146" s="1">
        <v>100467</v>
      </c>
      <c r="D146" s="1">
        <v>231956</v>
      </c>
      <c r="E146" s="1">
        <f>Tabel4[[#This Row],[Japan Total Anonymous]]+Tabel4[[#This Row],[total.user]]</f>
        <v>332423</v>
      </c>
      <c r="F146" s="15">
        <f t="shared" si="2"/>
        <v>0.30222638024444759</v>
      </c>
      <c r="G146" s="4">
        <f>Tabel4[[#This Row],[total.user]]/Tabel4[[#This Row],[total]]</f>
        <v>0.69777361975555241</v>
      </c>
      <c r="H146">
        <v>2311119</v>
      </c>
      <c r="I146">
        <v>8651122</v>
      </c>
      <c r="J146" s="14">
        <f>Tabel5[[#This Row],[Anonymous (worldwide) nu]]/Tabel5[[#This Row],[total]]</f>
        <v>0.21082541425608139</v>
      </c>
      <c r="K146" s="3">
        <f>Tabel5[[#This Row],[Registered (worldwide) nu]]/Tabel5[[#This Row],[total]]</f>
        <v>0.78917458574391863</v>
      </c>
      <c r="L146">
        <f>Tabel5[[#This Row],[Anonymous (worldwide) nu]]+Tabel5[[#This Row],[Registered (worldwide) nu]]</f>
        <v>10962241</v>
      </c>
      <c r="M146">
        <v>961061</v>
      </c>
      <c r="N146">
        <v>3082571</v>
      </c>
      <c r="O146">
        <f>Tabel6[[#This Row],[Anonymous (English) na]]+Tabel6[[#This Row],[Registered (English)]]</f>
        <v>4043632</v>
      </c>
      <c r="P146" s="14">
        <f>Tabel6[[#This Row],[Anonymous (English) na]]/Tabel6[[#This Row],[Total]]</f>
        <v>0.23767271601372231</v>
      </c>
      <c r="Q146" s="3">
        <f>Tabel6[[#This Row],[Registered (English)]]/Tabel6[[#This Row],[Total]]</f>
        <v>0.76232728398627769</v>
      </c>
      <c r="S146">
        <v>33387</v>
      </c>
      <c r="T146">
        <v>181987</v>
      </c>
      <c r="U146">
        <f>Tabel8[[#This Row],[total.anonymous]]+Tabel8[[#This Row],[total.user]]</f>
        <v>215374</v>
      </c>
      <c r="V146" s="14">
        <f>Tabel8[[#This Row],[total.anonymous]]/Tabel8[[#This Row],[Total]]</f>
        <v>0.15501871163650208</v>
      </c>
      <c r="W146" s="3">
        <f>Tabel8[[#This Row],[total.user]]/Tabel8[[#This Row],[Dutch]]</f>
        <v>1173967.9557312727</v>
      </c>
    </row>
    <row r="147" spans="1:23" x14ac:dyDescent="0.25">
      <c r="A147" s="7" t="s">
        <v>148</v>
      </c>
      <c r="B147" s="7">
        <f>DATE(LEFT(Tabel4[[#This Row],[month]],4),MID(Tabel4[[#This Row],[month]],6,2),MID(Tabel4[[#This Row],[month]],9,2))</f>
        <v>41306</v>
      </c>
      <c r="C147" s="2">
        <v>94272</v>
      </c>
      <c r="D147" s="2">
        <v>214341</v>
      </c>
      <c r="E147" s="2">
        <f>Tabel4[[#This Row],[Japan Total Anonymous]]+Tabel4[[#This Row],[total.user]]</f>
        <v>308613</v>
      </c>
      <c r="F147" s="15">
        <f t="shared" si="2"/>
        <v>0.30546995751961192</v>
      </c>
      <c r="G147" s="5">
        <f>Tabel4[[#This Row],[total.user]]/Tabel4[[#This Row],[total]]</f>
        <v>0.69453004248038808</v>
      </c>
      <c r="H147">
        <v>2089611</v>
      </c>
      <c r="I147">
        <v>7711510</v>
      </c>
      <c r="J147" s="14">
        <f>Tabel5[[#This Row],[Anonymous (worldwide) nu]]/Tabel5[[#This Row],[total]]</f>
        <v>0.2132012246354269</v>
      </c>
      <c r="K147" s="3">
        <f>Tabel5[[#This Row],[Registered (worldwide) nu]]/Tabel5[[#This Row],[total]]</f>
        <v>0.7867987753645731</v>
      </c>
      <c r="L147">
        <f>Tabel5[[#This Row],[Anonymous (worldwide) nu]]+Tabel5[[#This Row],[Registered (worldwide) nu]]</f>
        <v>9801121</v>
      </c>
      <c r="M147">
        <v>872687</v>
      </c>
      <c r="N147">
        <v>2787757</v>
      </c>
      <c r="O147">
        <f>Tabel6[[#This Row],[Anonymous (English) na]]+Tabel6[[#This Row],[Registered (English)]]</f>
        <v>3660444</v>
      </c>
      <c r="P147" s="14">
        <f>Tabel6[[#This Row],[Anonymous (English) na]]/Tabel6[[#This Row],[Total]]</f>
        <v>0.23841014915130515</v>
      </c>
      <c r="Q147" s="3">
        <f>Tabel6[[#This Row],[Registered (English)]]/Tabel6[[#This Row],[Total]]</f>
        <v>0.7615898508486949</v>
      </c>
      <c r="S147">
        <v>28305</v>
      </c>
      <c r="T147">
        <v>155743</v>
      </c>
      <c r="U147">
        <f>Tabel8[[#This Row],[total.anonymous]]+Tabel8[[#This Row],[total.user]]</f>
        <v>184048</v>
      </c>
      <c r="V147" s="14">
        <f>Tabel8[[#This Row],[total.anonymous]]/Tabel8[[#This Row],[Total]]</f>
        <v>0.15379140224289317</v>
      </c>
      <c r="W147" s="3">
        <f>Tabel8[[#This Row],[total.user]]/Tabel8[[#This Row],[Dutch]]</f>
        <v>1012689.9015721603</v>
      </c>
    </row>
    <row r="148" spans="1:23" x14ac:dyDescent="0.25">
      <c r="A148" s="6" t="s">
        <v>149</v>
      </c>
      <c r="B148" s="7">
        <f>DATE(LEFT(Tabel4[[#This Row],[month]],4),MID(Tabel4[[#This Row],[month]],6,2),MID(Tabel4[[#This Row],[month]],9,2))</f>
        <v>41334</v>
      </c>
      <c r="C148" s="1">
        <v>110018</v>
      </c>
      <c r="D148" s="1">
        <v>229979</v>
      </c>
      <c r="E148" s="1">
        <f>Tabel4[[#This Row],[Japan Total Anonymous]]+Tabel4[[#This Row],[total.user]]</f>
        <v>339997</v>
      </c>
      <c r="F148" s="15">
        <f t="shared" si="2"/>
        <v>0.32358520810477742</v>
      </c>
      <c r="G148" s="4">
        <f>Tabel4[[#This Row],[total.user]]/Tabel4[[#This Row],[total]]</f>
        <v>0.67641479189522258</v>
      </c>
      <c r="H148">
        <v>2245699</v>
      </c>
      <c r="I148">
        <v>8216240</v>
      </c>
      <c r="J148" s="14">
        <f>Tabel5[[#This Row],[Anonymous (worldwide) nu]]/Tabel5[[#This Row],[total]]</f>
        <v>0.21465418599745228</v>
      </c>
      <c r="K148" s="3">
        <f>Tabel5[[#This Row],[Registered (worldwide) nu]]/Tabel5[[#This Row],[total]]</f>
        <v>0.78534581400254766</v>
      </c>
      <c r="L148">
        <f>Tabel5[[#This Row],[Anonymous (worldwide) nu]]+Tabel5[[#This Row],[Registered (worldwide) nu]]</f>
        <v>10461939</v>
      </c>
      <c r="M148">
        <v>927659</v>
      </c>
      <c r="N148">
        <v>2983709</v>
      </c>
      <c r="O148">
        <f>Tabel6[[#This Row],[Anonymous (English) na]]+Tabel6[[#This Row],[Registered (English)]]</f>
        <v>3911368</v>
      </c>
      <c r="P148" s="14">
        <f>Tabel6[[#This Row],[Anonymous (English) na]]/Tabel6[[#This Row],[Total]]</f>
        <v>0.23716996201840379</v>
      </c>
      <c r="Q148" s="3">
        <f>Tabel6[[#This Row],[Registered (English)]]/Tabel6[[#This Row],[Total]]</f>
        <v>0.76283003798159621</v>
      </c>
      <c r="S148">
        <v>32117</v>
      </c>
      <c r="T148">
        <v>211488</v>
      </c>
      <c r="U148">
        <f>Tabel8[[#This Row],[total.anonymous]]+Tabel8[[#This Row],[total.user]]</f>
        <v>243605</v>
      </c>
      <c r="V148" s="14">
        <f>Tabel8[[#This Row],[total.anonymous]]/Tabel8[[#This Row],[Total]]</f>
        <v>0.1318404794647072</v>
      </c>
      <c r="W148" s="3">
        <f>Tabel8[[#This Row],[total.user]]/Tabel8[[#This Row],[Dutch]]</f>
        <v>1604120.3798611329</v>
      </c>
    </row>
    <row r="149" spans="1:23" x14ac:dyDescent="0.25">
      <c r="A149" s="7" t="s">
        <v>150</v>
      </c>
      <c r="B149" s="7">
        <f>DATE(LEFT(Tabel4[[#This Row],[month]],4),MID(Tabel4[[#This Row],[month]],6,2),MID(Tabel4[[#This Row],[month]],9,2))</f>
        <v>41365</v>
      </c>
      <c r="C149" s="2">
        <v>98893</v>
      </c>
      <c r="D149" s="2">
        <v>226035</v>
      </c>
      <c r="E149" s="2">
        <f>Tabel4[[#This Row],[Japan Total Anonymous]]+Tabel4[[#This Row],[total.user]]</f>
        <v>324928</v>
      </c>
      <c r="F149" s="15">
        <f t="shared" si="2"/>
        <v>0.30435357987000194</v>
      </c>
      <c r="G149" s="5">
        <f>Tabel4[[#This Row],[total.user]]/Tabel4[[#This Row],[total]]</f>
        <v>0.695646420129998</v>
      </c>
      <c r="H149">
        <v>2226014</v>
      </c>
      <c r="I149">
        <v>7935117</v>
      </c>
      <c r="J149" s="14">
        <f>Tabel5[[#This Row],[Anonymous (worldwide) nu]]/Tabel5[[#This Row],[total]]</f>
        <v>0.2190714793461476</v>
      </c>
      <c r="K149" s="3">
        <f>Tabel5[[#This Row],[Registered (worldwide) nu]]/Tabel5[[#This Row],[total]]</f>
        <v>0.78092852065385243</v>
      </c>
      <c r="L149">
        <f>Tabel5[[#This Row],[Anonymous (worldwide) nu]]+Tabel5[[#This Row],[Registered (worldwide) nu]]</f>
        <v>10161131</v>
      </c>
      <c r="M149">
        <v>917625</v>
      </c>
      <c r="N149">
        <v>3002806</v>
      </c>
      <c r="O149">
        <f>Tabel6[[#This Row],[Anonymous (English) na]]+Tabel6[[#This Row],[Registered (English)]]</f>
        <v>3920431</v>
      </c>
      <c r="P149" s="14">
        <f>Tabel6[[#This Row],[Anonymous (English) na]]/Tabel6[[#This Row],[Total]]</f>
        <v>0.23406227529575191</v>
      </c>
      <c r="Q149" s="3">
        <f>Tabel6[[#This Row],[Registered (English)]]/Tabel6[[#This Row],[Total]]</f>
        <v>0.76593772470424804</v>
      </c>
      <c r="S149">
        <v>32015</v>
      </c>
      <c r="T149">
        <v>178196</v>
      </c>
      <c r="U149">
        <f>Tabel8[[#This Row],[total.anonymous]]+Tabel8[[#This Row],[total.user]]</f>
        <v>210211</v>
      </c>
      <c r="V149" s="14">
        <f>Tabel8[[#This Row],[total.anonymous]]/Tabel8[[#This Row],[Total]]</f>
        <v>0.15229935636098968</v>
      </c>
      <c r="W149" s="3">
        <f>Tabel8[[#This Row],[total.user]]/Tabel8[[#This Row],[Dutch]]</f>
        <v>1170037.7746681243</v>
      </c>
    </row>
    <row r="150" spans="1:23" x14ac:dyDescent="0.25">
      <c r="A150" s="6" t="s">
        <v>151</v>
      </c>
      <c r="B150" s="7">
        <f>DATE(LEFT(Tabel4[[#This Row],[month]],4),MID(Tabel4[[#This Row],[month]],6,2),MID(Tabel4[[#This Row],[month]],9,2))</f>
        <v>41395</v>
      </c>
      <c r="C150" s="1">
        <v>95514</v>
      </c>
      <c r="D150" s="1">
        <v>213344</v>
      </c>
      <c r="E150" s="1">
        <f>Tabel4[[#This Row],[Japan Total Anonymous]]+Tabel4[[#This Row],[total.user]]</f>
        <v>308858</v>
      </c>
      <c r="F150" s="15">
        <f t="shared" si="2"/>
        <v>0.30924891050256104</v>
      </c>
      <c r="G150" s="4">
        <f>Tabel4[[#This Row],[total.user]]/Tabel4[[#This Row],[total]]</f>
        <v>0.69075108949743891</v>
      </c>
      <c r="H150">
        <v>2426592</v>
      </c>
      <c r="I150">
        <v>8053504</v>
      </c>
      <c r="J150" s="14">
        <f>Tabel5[[#This Row],[Anonymous (worldwide) nu]]/Tabel5[[#This Row],[total]]</f>
        <v>0.23154291716411757</v>
      </c>
      <c r="K150" s="3">
        <f>Tabel5[[#This Row],[Registered (worldwide) nu]]/Tabel5[[#This Row],[total]]</f>
        <v>0.76845708283588243</v>
      </c>
      <c r="L150">
        <f>Tabel5[[#This Row],[Anonymous (worldwide) nu]]+Tabel5[[#This Row],[Registered (worldwide) nu]]</f>
        <v>10480096</v>
      </c>
      <c r="M150">
        <v>996519</v>
      </c>
      <c r="N150">
        <v>2939995</v>
      </c>
      <c r="O150">
        <f>Tabel6[[#This Row],[Anonymous (English) na]]+Tabel6[[#This Row],[Registered (English)]]</f>
        <v>3936514</v>
      </c>
      <c r="P150" s="14">
        <f>Tabel6[[#This Row],[Anonymous (English) na]]/Tabel6[[#This Row],[Total]]</f>
        <v>0.25314758184525699</v>
      </c>
      <c r="Q150" s="3">
        <f>Tabel6[[#This Row],[Registered (English)]]/Tabel6[[#This Row],[Total]]</f>
        <v>0.74685241815474301</v>
      </c>
      <c r="S150">
        <v>39814</v>
      </c>
      <c r="T150">
        <v>180565</v>
      </c>
      <c r="U150">
        <f>Tabel8[[#This Row],[total.anonymous]]+Tabel8[[#This Row],[total.user]]</f>
        <v>220379</v>
      </c>
      <c r="V150" s="14">
        <f>Tabel8[[#This Row],[total.anonymous]]/Tabel8[[#This Row],[Total]]</f>
        <v>0.18066149678508389</v>
      </c>
      <c r="W150" s="3">
        <f>Tabel8[[#This Row],[total.user]]/Tabel8[[#This Row],[Dutch]]</f>
        <v>999465.86966896057</v>
      </c>
    </row>
    <row r="151" spans="1:23" x14ac:dyDescent="0.25">
      <c r="A151" s="7" t="s">
        <v>152</v>
      </c>
      <c r="B151" s="7">
        <f>DATE(LEFT(Tabel4[[#This Row],[month]],4),MID(Tabel4[[#This Row],[month]],6,2),MID(Tabel4[[#This Row],[month]],9,2))</f>
        <v>41426</v>
      </c>
      <c r="C151" s="2">
        <v>92683</v>
      </c>
      <c r="D151" s="2">
        <v>203319</v>
      </c>
      <c r="E151" s="2">
        <f>Tabel4[[#This Row],[Japan Total Anonymous]]+Tabel4[[#This Row],[total.user]]</f>
        <v>296002</v>
      </c>
      <c r="F151" s="15">
        <f t="shared" si="2"/>
        <v>0.31311612759373247</v>
      </c>
      <c r="G151" s="5">
        <f>Tabel4[[#This Row],[total.user]]/Tabel4[[#This Row],[total]]</f>
        <v>0.68688387240626747</v>
      </c>
      <c r="H151">
        <v>2244753</v>
      </c>
      <c r="I151">
        <v>7643835</v>
      </c>
      <c r="J151" s="14">
        <f>Tabel5[[#This Row],[Anonymous (worldwide) nu]]/Tabel5[[#This Row],[total]]</f>
        <v>0.22700440143729317</v>
      </c>
      <c r="K151" s="3">
        <f>Tabel5[[#This Row],[Registered (worldwide) nu]]/Tabel5[[#This Row],[total]]</f>
        <v>0.77299559856270683</v>
      </c>
      <c r="L151">
        <f>Tabel5[[#This Row],[Anonymous (worldwide) nu]]+Tabel5[[#This Row],[Registered (worldwide) nu]]</f>
        <v>9888588</v>
      </c>
      <c r="M151">
        <v>902595</v>
      </c>
      <c r="N151">
        <v>2824234</v>
      </c>
      <c r="O151">
        <f>Tabel6[[#This Row],[Anonymous (English) na]]+Tabel6[[#This Row],[Registered (English)]]</f>
        <v>3726829</v>
      </c>
      <c r="P151" s="14">
        <f>Tabel6[[#This Row],[Anonymous (English) na]]/Tabel6[[#This Row],[Total]]</f>
        <v>0.24218846638791316</v>
      </c>
      <c r="Q151" s="3">
        <f>Tabel6[[#This Row],[Registered (English)]]/Tabel6[[#This Row],[Total]]</f>
        <v>0.75781153361208686</v>
      </c>
      <c r="S151">
        <v>37250</v>
      </c>
      <c r="T151">
        <v>183857</v>
      </c>
      <c r="U151">
        <f>Tabel8[[#This Row],[total.anonymous]]+Tabel8[[#This Row],[total.user]]</f>
        <v>221107</v>
      </c>
      <c r="V151" s="14">
        <f>Tabel8[[#This Row],[total.anonymous]]/Tabel8[[#This Row],[Total]]</f>
        <v>0.16847046904892202</v>
      </c>
      <c r="W151" s="3">
        <f>Tabel8[[#This Row],[total.user]]/Tabel8[[#This Row],[Dutch]]</f>
        <v>1091330.7301744965</v>
      </c>
    </row>
    <row r="152" spans="1:23" x14ac:dyDescent="0.25">
      <c r="A152" s="6" t="s">
        <v>153</v>
      </c>
      <c r="B152" s="7">
        <f>DATE(LEFT(Tabel4[[#This Row],[month]],4),MID(Tabel4[[#This Row],[month]],6,2),MID(Tabel4[[#This Row],[month]],9,2))</f>
        <v>41456</v>
      </c>
      <c r="C152" s="1">
        <v>96716</v>
      </c>
      <c r="D152" s="1">
        <v>197150</v>
      </c>
      <c r="E152" s="1">
        <f>Tabel4[[#This Row],[Japan Total Anonymous]]+Tabel4[[#This Row],[total.user]]</f>
        <v>293866</v>
      </c>
      <c r="F152" s="15">
        <f t="shared" si="2"/>
        <v>0.32911599164244926</v>
      </c>
      <c r="G152" s="4">
        <f>Tabel4[[#This Row],[total.user]]/Tabel4[[#This Row],[total]]</f>
        <v>0.67088400835755069</v>
      </c>
      <c r="H152">
        <v>2067666</v>
      </c>
      <c r="I152">
        <v>7588092</v>
      </c>
      <c r="J152" s="14">
        <f>Tabel5[[#This Row],[Anonymous (worldwide) nu]]/Tabel5[[#This Row],[total]]</f>
        <v>0.21413813395074732</v>
      </c>
      <c r="K152" s="3">
        <f>Tabel5[[#This Row],[Registered (worldwide) nu]]/Tabel5[[#This Row],[total]]</f>
        <v>0.78586186604925268</v>
      </c>
      <c r="L152">
        <f>Tabel5[[#This Row],[Anonymous (worldwide) nu]]+Tabel5[[#This Row],[Registered (worldwide) nu]]</f>
        <v>9655758</v>
      </c>
      <c r="M152">
        <v>815771</v>
      </c>
      <c r="N152">
        <v>2775250</v>
      </c>
      <c r="O152">
        <f>Tabel6[[#This Row],[Anonymous (English) na]]+Tabel6[[#This Row],[Registered (English)]]</f>
        <v>3591021</v>
      </c>
      <c r="P152" s="14">
        <f>Tabel6[[#This Row],[Anonymous (English) na]]/Tabel6[[#This Row],[Total]]</f>
        <v>0.22716965453557636</v>
      </c>
      <c r="Q152" s="3">
        <f>Tabel6[[#This Row],[Registered (English)]]/Tabel6[[#This Row],[Total]]</f>
        <v>0.77283034546442364</v>
      </c>
      <c r="S152">
        <v>27819</v>
      </c>
      <c r="T152">
        <v>158513</v>
      </c>
      <c r="U152">
        <f>Tabel8[[#This Row],[total.anonymous]]+Tabel8[[#This Row],[total.user]]</f>
        <v>186332</v>
      </c>
      <c r="V152" s="14">
        <f>Tabel8[[#This Row],[total.anonymous]]/Tabel8[[#This Row],[Total]]</f>
        <v>0.14929802717729643</v>
      </c>
      <c r="W152" s="3">
        <f>Tabel8[[#This Row],[total.user]]/Tabel8[[#This Row],[Dutch]]</f>
        <v>1061721.9999281068</v>
      </c>
    </row>
    <row r="153" spans="1:23" x14ac:dyDescent="0.25">
      <c r="A153" s="7" t="s">
        <v>154</v>
      </c>
      <c r="B153" s="7">
        <f>DATE(LEFT(Tabel4[[#This Row],[month]],4),MID(Tabel4[[#This Row],[month]],6,2),MID(Tabel4[[#This Row],[month]],9,2))</f>
        <v>41487</v>
      </c>
      <c r="C153" s="2">
        <v>90346</v>
      </c>
      <c r="D153" s="2">
        <v>196226</v>
      </c>
      <c r="E153" s="2">
        <f>Tabel4[[#This Row],[Japan Total Anonymous]]+Tabel4[[#This Row],[total.user]]</f>
        <v>286572</v>
      </c>
      <c r="F153" s="15">
        <f t="shared" si="2"/>
        <v>0.31526457574361766</v>
      </c>
      <c r="G153" s="5">
        <f>Tabel4[[#This Row],[total.user]]/Tabel4[[#This Row],[total]]</f>
        <v>0.68473542425638234</v>
      </c>
      <c r="H153">
        <v>1860034</v>
      </c>
      <c r="I153">
        <v>7912056</v>
      </c>
      <c r="J153" s="14">
        <f>Tabel5[[#This Row],[Anonymous (worldwide) nu]]/Tabel5[[#This Row],[total]]</f>
        <v>0.19034147249974162</v>
      </c>
      <c r="K153" s="3">
        <f>Tabel5[[#This Row],[Registered (worldwide) nu]]/Tabel5[[#This Row],[total]]</f>
        <v>0.80965852750025835</v>
      </c>
      <c r="L153">
        <f>Tabel5[[#This Row],[Anonymous (worldwide) nu]]+Tabel5[[#This Row],[Registered (worldwide) nu]]</f>
        <v>9772090</v>
      </c>
      <c r="M153">
        <v>756601</v>
      </c>
      <c r="N153">
        <v>2734253</v>
      </c>
      <c r="O153">
        <f>Tabel6[[#This Row],[Anonymous (English) na]]+Tabel6[[#This Row],[Registered (English)]]</f>
        <v>3490854</v>
      </c>
      <c r="P153" s="14">
        <f>Tabel6[[#This Row],[Anonymous (English) na]]/Tabel6[[#This Row],[Total]]</f>
        <v>0.21673808185618762</v>
      </c>
      <c r="Q153" s="3">
        <f>Tabel6[[#This Row],[Registered (English)]]/Tabel6[[#This Row],[Total]]</f>
        <v>0.78326191814381241</v>
      </c>
      <c r="S153">
        <v>29602</v>
      </c>
      <c r="T153">
        <v>162306</v>
      </c>
      <c r="U153">
        <f>Tabel8[[#This Row],[total.anonymous]]+Tabel8[[#This Row],[total.user]]</f>
        <v>191908</v>
      </c>
      <c r="V153" s="14">
        <f>Tabel8[[#This Row],[total.anonymous]]/Tabel8[[#This Row],[Total]]</f>
        <v>0.1542509952685662</v>
      </c>
      <c r="W153" s="3">
        <f>Tabel8[[#This Row],[total.user]]/Tabel8[[#This Row],[Dutch]]</f>
        <v>1052220.1151273563</v>
      </c>
    </row>
    <row r="154" spans="1:23" x14ac:dyDescent="0.25">
      <c r="A154" s="6" t="s">
        <v>155</v>
      </c>
      <c r="B154" s="7">
        <f>DATE(LEFT(Tabel4[[#This Row],[month]],4),MID(Tabel4[[#This Row],[month]],6,2),MID(Tabel4[[#This Row],[month]],9,2))</f>
        <v>41518</v>
      </c>
      <c r="C154" s="1">
        <v>88804</v>
      </c>
      <c r="D154" s="1">
        <v>192257</v>
      </c>
      <c r="E154" s="1">
        <f>Tabel4[[#This Row],[Japan Total Anonymous]]+Tabel4[[#This Row],[total.user]]</f>
        <v>281061</v>
      </c>
      <c r="F154" s="15">
        <f t="shared" si="2"/>
        <v>0.3159598805953156</v>
      </c>
      <c r="G154" s="4">
        <f>Tabel4[[#This Row],[total.user]]/Tabel4[[#This Row],[total]]</f>
        <v>0.68404011940468434</v>
      </c>
      <c r="H154">
        <v>1829260</v>
      </c>
      <c r="I154">
        <v>7618464</v>
      </c>
      <c r="J154" s="14">
        <f>Tabel5[[#This Row],[Anonymous (worldwide) nu]]/Tabel5[[#This Row],[total]]</f>
        <v>0.19361911927147746</v>
      </c>
      <c r="K154" s="3">
        <f>Tabel5[[#This Row],[Registered (worldwide) nu]]/Tabel5[[#This Row],[total]]</f>
        <v>0.80638088072852254</v>
      </c>
      <c r="L154">
        <f>Tabel5[[#This Row],[Anonymous (worldwide) nu]]+Tabel5[[#This Row],[Registered (worldwide) nu]]</f>
        <v>9447724</v>
      </c>
      <c r="M154">
        <v>757023</v>
      </c>
      <c r="N154">
        <v>2580550</v>
      </c>
      <c r="O154">
        <f>Tabel6[[#This Row],[Anonymous (English) na]]+Tabel6[[#This Row],[Registered (English)]]</f>
        <v>3337573</v>
      </c>
      <c r="P154" s="14">
        <f>Tabel6[[#This Row],[Anonymous (English) na]]/Tabel6[[#This Row],[Total]]</f>
        <v>0.22681840966474739</v>
      </c>
      <c r="Q154" s="3">
        <f>Tabel6[[#This Row],[Registered (English)]]/Tabel6[[#This Row],[Total]]</f>
        <v>0.77318159033525258</v>
      </c>
      <c r="S154">
        <v>29325</v>
      </c>
      <c r="T154">
        <v>159683</v>
      </c>
      <c r="U154">
        <f>Tabel8[[#This Row],[total.anonymous]]+Tabel8[[#This Row],[total.user]]</f>
        <v>189008</v>
      </c>
      <c r="V154" s="14">
        <f>Tabel8[[#This Row],[total.anonymous]]/Tabel8[[#This Row],[Total]]</f>
        <v>0.15515216287141284</v>
      </c>
      <c r="W154" s="3">
        <f>Tabel8[[#This Row],[total.user]]/Tabel8[[#This Row],[Dutch]]</f>
        <v>1029202.5392668372</v>
      </c>
    </row>
    <row r="155" spans="1:23" x14ac:dyDescent="0.25">
      <c r="A155" s="7" t="s">
        <v>156</v>
      </c>
      <c r="B155" s="7">
        <f>DATE(LEFT(Tabel4[[#This Row],[month]],4),MID(Tabel4[[#This Row],[month]],6,2),MID(Tabel4[[#This Row],[month]],9,2))</f>
        <v>41548</v>
      </c>
      <c r="C155" s="2">
        <v>93964</v>
      </c>
      <c r="D155" s="2">
        <v>208502</v>
      </c>
      <c r="E155" s="2">
        <f>Tabel4[[#This Row],[Japan Total Anonymous]]+Tabel4[[#This Row],[total.user]]</f>
        <v>302466</v>
      </c>
      <c r="F155" s="15">
        <f t="shared" si="2"/>
        <v>0.31065971051291713</v>
      </c>
      <c r="G155" s="5">
        <f>Tabel4[[#This Row],[total.user]]/Tabel4[[#This Row],[total]]</f>
        <v>0.68934028948708281</v>
      </c>
      <c r="H155">
        <v>1995224</v>
      </c>
      <c r="I155">
        <v>7326313</v>
      </c>
      <c r="J155" s="14">
        <f>Tabel5[[#This Row],[Anonymous (worldwide) nu]]/Tabel5[[#This Row],[total]]</f>
        <v>0.21404452935175819</v>
      </c>
      <c r="K155" s="3">
        <f>Tabel5[[#This Row],[Registered (worldwide) nu]]/Tabel5[[#This Row],[total]]</f>
        <v>0.78595547064824178</v>
      </c>
      <c r="L155">
        <f>Tabel5[[#This Row],[Anonymous (worldwide) nu]]+Tabel5[[#This Row],[Registered (worldwide) nu]]</f>
        <v>9321537</v>
      </c>
      <c r="M155">
        <v>876286</v>
      </c>
      <c r="N155">
        <v>2786071</v>
      </c>
      <c r="O155">
        <f>Tabel6[[#This Row],[Anonymous (English) na]]+Tabel6[[#This Row],[Registered (English)]]</f>
        <v>3662357</v>
      </c>
      <c r="P155" s="14">
        <f>Tabel6[[#This Row],[Anonymous (English) na]]/Tabel6[[#This Row],[Total]]</f>
        <v>0.23926831818962488</v>
      </c>
      <c r="Q155" s="3">
        <f>Tabel6[[#This Row],[Registered (English)]]/Tabel6[[#This Row],[Total]]</f>
        <v>0.76073168181037509</v>
      </c>
      <c r="S155">
        <v>31366</v>
      </c>
      <c r="T155">
        <v>160366</v>
      </c>
      <c r="U155">
        <f>Tabel8[[#This Row],[total.anonymous]]+Tabel8[[#This Row],[total.user]]</f>
        <v>191732</v>
      </c>
      <c r="V155" s="14">
        <f>Tabel8[[#This Row],[total.anonymous]]/Tabel8[[#This Row],[Total]]</f>
        <v>0.16359293180063839</v>
      </c>
      <c r="W155" s="3">
        <f>Tabel8[[#This Row],[total.user]]/Tabel8[[#This Row],[Dutch]]</f>
        <v>980274.62577313022</v>
      </c>
    </row>
    <row r="156" spans="1:23" x14ac:dyDescent="0.25">
      <c r="A156" s="6" t="s">
        <v>157</v>
      </c>
      <c r="B156" s="7">
        <f>DATE(LEFT(Tabel4[[#This Row],[month]],4),MID(Tabel4[[#This Row],[month]],6,2),MID(Tabel4[[#This Row],[month]],9,2))</f>
        <v>41579</v>
      </c>
      <c r="C156" s="1">
        <v>85773</v>
      </c>
      <c r="D156" s="1">
        <v>205478</v>
      </c>
      <c r="E156" s="1">
        <f>Tabel4[[#This Row],[Japan Total Anonymous]]+Tabel4[[#This Row],[total.user]]</f>
        <v>291251</v>
      </c>
      <c r="F156" s="15">
        <f t="shared" si="2"/>
        <v>0.29449855966159771</v>
      </c>
      <c r="G156" s="4">
        <f>Tabel4[[#This Row],[total.user]]/Tabel4[[#This Row],[total]]</f>
        <v>0.70550144033840223</v>
      </c>
      <c r="H156">
        <v>1961888</v>
      </c>
      <c r="I156">
        <v>7168734</v>
      </c>
      <c r="J156" s="14">
        <f>Tabel5[[#This Row],[Anonymous (worldwide) nu]]/Tabel5[[#This Row],[total]]</f>
        <v>0.2148690417805052</v>
      </c>
      <c r="K156" s="3">
        <f>Tabel5[[#This Row],[Registered (worldwide) nu]]/Tabel5[[#This Row],[total]]</f>
        <v>0.78513095821949475</v>
      </c>
      <c r="L156">
        <f>Tabel5[[#This Row],[Anonymous (worldwide) nu]]+Tabel5[[#This Row],[Registered (worldwide) nu]]</f>
        <v>9130622</v>
      </c>
      <c r="M156">
        <v>840996</v>
      </c>
      <c r="N156">
        <v>2726048</v>
      </c>
      <c r="O156">
        <f>Tabel6[[#This Row],[Anonymous (English) na]]+Tabel6[[#This Row],[Registered (English)]]</f>
        <v>3567044</v>
      </c>
      <c r="P156" s="14">
        <f>Tabel6[[#This Row],[Anonymous (English) na]]/Tabel6[[#This Row],[Total]]</f>
        <v>0.23576832806099393</v>
      </c>
      <c r="Q156" s="3">
        <f>Tabel6[[#This Row],[Registered (English)]]/Tabel6[[#This Row],[Total]]</f>
        <v>0.7642316719390061</v>
      </c>
      <c r="S156">
        <v>33395</v>
      </c>
      <c r="T156">
        <v>156270</v>
      </c>
      <c r="U156">
        <f>Tabel8[[#This Row],[total.anonymous]]+Tabel8[[#This Row],[total.user]]</f>
        <v>189665</v>
      </c>
      <c r="V156" s="14">
        <f>Tabel8[[#This Row],[total.anonymous]]/Tabel8[[#This Row],[Total]]</f>
        <v>0.17607360345872985</v>
      </c>
      <c r="W156" s="3">
        <f>Tabel8[[#This Row],[total.user]]/Tabel8[[#This Row],[Dutch]]</f>
        <v>887526.56235963479</v>
      </c>
    </row>
    <row r="157" spans="1:23" x14ac:dyDescent="0.25">
      <c r="A157" s="7" t="s">
        <v>158</v>
      </c>
      <c r="B157" s="7">
        <f>DATE(LEFT(Tabel4[[#This Row],[month]],4),MID(Tabel4[[#This Row],[month]],6,2),MID(Tabel4[[#This Row],[month]],9,2))</f>
        <v>41609</v>
      </c>
      <c r="C157" s="2">
        <v>78887</v>
      </c>
      <c r="D157" s="2">
        <v>205236</v>
      </c>
      <c r="E157" s="2">
        <f>Tabel4[[#This Row],[Japan Total Anonymous]]+Tabel4[[#This Row],[total.user]]</f>
        <v>284123</v>
      </c>
      <c r="F157" s="15">
        <f t="shared" si="2"/>
        <v>0.27765087655698412</v>
      </c>
      <c r="G157" s="5">
        <f>Tabel4[[#This Row],[total.user]]/Tabel4[[#This Row],[total]]</f>
        <v>0.72234912344301583</v>
      </c>
      <c r="H157">
        <v>1914517</v>
      </c>
      <c r="I157">
        <v>7976897</v>
      </c>
      <c r="J157" s="14">
        <f>Tabel5[[#This Row],[Anonymous (worldwide) nu]]/Tabel5[[#This Row],[total]]</f>
        <v>0.19355341915726104</v>
      </c>
      <c r="K157" s="3">
        <f>Tabel5[[#This Row],[Registered (worldwide) nu]]/Tabel5[[#This Row],[total]]</f>
        <v>0.80644658084273901</v>
      </c>
      <c r="L157">
        <f>Tabel5[[#This Row],[Anonymous (worldwide) nu]]+Tabel5[[#This Row],[Registered (worldwide) nu]]</f>
        <v>9891414</v>
      </c>
      <c r="M157">
        <v>825778</v>
      </c>
      <c r="N157">
        <v>3011125</v>
      </c>
      <c r="O157">
        <f>Tabel6[[#This Row],[Anonymous (English) na]]+Tabel6[[#This Row],[Registered (English)]]</f>
        <v>3836903</v>
      </c>
      <c r="P157" s="14">
        <f>Tabel6[[#This Row],[Anonymous (English) na]]/Tabel6[[#This Row],[Total]]</f>
        <v>0.21521993128312078</v>
      </c>
      <c r="Q157" s="3">
        <f>Tabel6[[#This Row],[Registered (English)]]/Tabel6[[#This Row],[Total]]</f>
        <v>0.78478006871687922</v>
      </c>
      <c r="S157">
        <v>30983</v>
      </c>
      <c r="T157">
        <v>180217</v>
      </c>
      <c r="U157">
        <f>Tabel8[[#This Row],[total.anonymous]]+Tabel8[[#This Row],[total.user]]</f>
        <v>211200</v>
      </c>
      <c r="V157" s="14">
        <f>Tabel8[[#This Row],[total.anonymous]]/Tabel8[[#This Row],[Total]]</f>
        <v>0.1466998106060606</v>
      </c>
      <c r="W157" s="3">
        <f>Tabel8[[#This Row],[total.user]]/Tabel8[[#This Row],[Dutch]]</f>
        <v>1228474.6602975826</v>
      </c>
    </row>
    <row r="158" spans="1:23" x14ac:dyDescent="0.25">
      <c r="A158" s="6" t="s">
        <v>159</v>
      </c>
      <c r="B158" s="7">
        <f>DATE(LEFT(Tabel4[[#This Row],[month]],4),MID(Tabel4[[#This Row],[month]],6,2),MID(Tabel4[[#This Row],[month]],9,2))</f>
        <v>41640</v>
      </c>
      <c r="C158" s="1">
        <v>83865</v>
      </c>
      <c r="D158" s="1">
        <v>227431</v>
      </c>
      <c r="E158" s="1">
        <f>Tabel4[[#This Row],[Japan Total Anonymous]]+Tabel4[[#This Row],[total.user]]</f>
        <v>311296</v>
      </c>
      <c r="F158" s="15">
        <f t="shared" si="2"/>
        <v>0.26940596731085525</v>
      </c>
      <c r="G158" s="4">
        <f>Tabel4[[#This Row],[total.user]]/Tabel4[[#This Row],[total]]</f>
        <v>0.73059403268914469</v>
      </c>
      <c r="H158">
        <v>2145800</v>
      </c>
      <c r="I158">
        <v>8211304</v>
      </c>
      <c r="J158" s="14">
        <f>Tabel5[[#This Row],[Anonymous (worldwide) nu]]/Tabel5[[#This Row],[total]]</f>
        <v>0.20718146694288286</v>
      </c>
      <c r="K158" s="3">
        <f>Tabel5[[#This Row],[Registered (worldwide) nu]]/Tabel5[[#This Row],[total]]</f>
        <v>0.79281853305711714</v>
      </c>
      <c r="L158">
        <f>Tabel5[[#This Row],[Anonymous (worldwide) nu]]+Tabel5[[#This Row],[Registered (worldwide) nu]]</f>
        <v>10357104</v>
      </c>
      <c r="M158">
        <v>914143</v>
      </c>
      <c r="N158">
        <v>2929856</v>
      </c>
      <c r="O158">
        <f>Tabel6[[#This Row],[Anonymous (English) na]]+Tabel6[[#This Row],[Registered (English)]]</f>
        <v>3843999</v>
      </c>
      <c r="P158" s="14">
        <f>Tabel6[[#This Row],[Anonymous (English) na]]/Tabel6[[#This Row],[Total]]</f>
        <v>0.23781041566347963</v>
      </c>
      <c r="Q158" s="3">
        <f>Tabel6[[#This Row],[Registered (English)]]/Tabel6[[#This Row],[Total]]</f>
        <v>0.7621895843365204</v>
      </c>
      <c r="S158">
        <v>39292</v>
      </c>
      <c r="T158">
        <v>197131</v>
      </c>
      <c r="U158">
        <f>Tabel8[[#This Row],[total.anonymous]]+Tabel8[[#This Row],[total.user]]</f>
        <v>236423</v>
      </c>
      <c r="V158" s="14">
        <f>Tabel8[[#This Row],[total.anonymous]]/Tabel8[[#This Row],[Total]]</f>
        <v>0.16619364444237658</v>
      </c>
      <c r="W158" s="3">
        <f>Tabel8[[#This Row],[total.user]]/Tabel8[[#This Row],[Dutch]]</f>
        <v>1186152.4588465847</v>
      </c>
    </row>
    <row r="159" spans="1:23" x14ac:dyDescent="0.25">
      <c r="A159" s="7" t="s">
        <v>160</v>
      </c>
      <c r="B159" s="7">
        <f>DATE(LEFT(Tabel4[[#This Row],[month]],4),MID(Tabel4[[#This Row],[month]],6,2),MID(Tabel4[[#This Row],[month]],9,2))</f>
        <v>41671</v>
      </c>
      <c r="C159" s="2">
        <v>78981</v>
      </c>
      <c r="D159" s="2">
        <v>208825</v>
      </c>
      <c r="E159" s="2">
        <f>Tabel4[[#This Row],[Japan Total Anonymous]]+Tabel4[[#This Row],[total.user]]</f>
        <v>287806</v>
      </c>
      <c r="F159" s="15">
        <f t="shared" si="2"/>
        <v>0.27442443868439159</v>
      </c>
      <c r="G159" s="5">
        <f>Tabel4[[#This Row],[total.user]]/Tabel4[[#This Row],[total]]</f>
        <v>0.72557556131560841</v>
      </c>
      <c r="H159">
        <v>1924157</v>
      </c>
      <c r="I159">
        <v>7265194</v>
      </c>
      <c r="J159" s="14">
        <f>Tabel5[[#This Row],[Anonymous (worldwide) nu]]/Tabel5[[#This Row],[total]]</f>
        <v>0.20938986877310486</v>
      </c>
      <c r="K159" s="3">
        <f>Tabel5[[#This Row],[Registered (worldwide) nu]]/Tabel5[[#This Row],[total]]</f>
        <v>0.79061013122689516</v>
      </c>
      <c r="L159">
        <f>Tabel5[[#This Row],[Anonymous (worldwide) nu]]+Tabel5[[#This Row],[Registered (worldwide) nu]]</f>
        <v>9189351</v>
      </c>
      <c r="M159">
        <v>808903</v>
      </c>
      <c r="N159">
        <v>2696671</v>
      </c>
      <c r="O159">
        <f>Tabel6[[#This Row],[Anonymous (English) na]]+Tabel6[[#This Row],[Registered (English)]]</f>
        <v>3505574</v>
      </c>
      <c r="P159" s="14">
        <f>Tabel6[[#This Row],[Anonymous (English) na]]/Tabel6[[#This Row],[Total]]</f>
        <v>0.2307476607254618</v>
      </c>
      <c r="Q159" s="3">
        <f>Tabel6[[#This Row],[Registered (English)]]/Tabel6[[#This Row],[Total]]</f>
        <v>0.76925233927453818</v>
      </c>
      <c r="S159">
        <v>33875</v>
      </c>
      <c r="T159">
        <v>167754</v>
      </c>
      <c r="U159">
        <f>Tabel8[[#This Row],[total.anonymous]]+Tabel8[[#This Row],[total.user]]</f>
        <v>201629</v>
      </c>
      <c r="V159" s="14">
        <f>Tabel8[[#This Row],[total.anonymous]]/Tabel8[[#This Row],[Total]]</f>
        <v>0.16800658635414548</v>
      </c>
      <c r="W159" s="3">
        <f>Tabel8[[#This Row],[total.user]]/Tabel8[[#This Row],[Dutch]]</f>
        <v>998496.56873800745</v>
      </c>
    </row>
    <row r="160" spans="1:23" x14ac:dyDescent="0.25">
      <c r="A160" s="6" t="s">
        <v>161</v>
      </c>
      <c r="B160" s="7">
        <f>DATE(LEFT(Tabel4[[#This Row],[month]],4),MID(Tabel4[[#This Row],[month]],6,2),MID(Tabel4[[#This Row],[month]],9,2))</f>
        <v>41699</v>
      </c>
      <c r="C160" s="1">
        <v>91222</v>
      </c>
      <c r="D160" s="1">
        <v>236479</v>
      </c>
      <c r="E160" s="1">
        <f>Tabel4[[#This Row],[Japan Total Anonymous]]+Tabel4[[#This Row],[total.user]]</f>
        <v>327701</v>
      </c>
      <c r="F160" s="15">
        <f t="shared" si="2"/>
        <v>0.27836961132251659</v>
      </c>
      <c r="G160" s="4">
        <f>Tabel4[[#This Row],[total.user]]/Tabel4[[#This Row],[total]]</f>
        <v>0.72163038867748341</v>
      </c>
      <c r="H160">
        <v>2104152</v>
      </c>
      <c r="I160">
        <v>7862288</v>
      </c>
      <c r="J160" s="14">
        <f>Tabel5[[#This Row],[Anonymous (worldwide) nu]]/Tabel5[[#This Row],[total]]</f>
        <v>0.21112373124204831</v>
      </c>
      <c r="K160" s="3">
        <f>Tabel5[[#This Row],[Registered (worldwide) nu]]/Tabel5[[#This Row],[total]]</f>
        <v>0.78887626875795169</v>
      </c>
      <c r="L160">
        <f>Tabel5[[#This Row],[Anonymous (worldwide) nu]]+Tabel5[[#This Row],[Registered (worldwide) nu]]</f>
        <v>9966440</v>
      </c>
      <c r="M160">
        <v>888378</v>
      </c>
      <c r="N160">
        <v>2913857</v>
      </c>
      <c r="O160">
        <f>Tabel6[[#This Row],[Anonymous (English) na]]+Tabel6[[#This Row],[Registered (English)]]</f>
        <v>3802235</v>
      </c>
      <c r="P160" s="14">
        <f>Tabel6[[#This Row],[Anonymous (English) na]]/Tabel6[[#This Row],[Total]]</f>
        <v>0.23364626331618113</v>
      </c>
      <c r="Q160" s="3">
        <f>Tabel6[[#This Row],[Registered (English)]]/Tabel6[[#This Row],[Total]]</f>
        <v>0.7663537366838189</v>
      </c>
      <c r="S160">
        <v>34823</v>
      </c>
      <c r="T160">
        <v>173402</v>
      </c>
      <c r="U160">
        <f>Tabel8[[#This Row],[total.anonymous]]+Tabel8[[#This Row],[total.user]]</f>
        <v>208225</v>
      </c>
      <c r="V160" s="14">
        <f>Tabel8[[#This Row],[total.anonymous]]/Tabel8[[#This Row],[Total]]</f>
        <v>0.16723736342898307</v>
      </c>
      <c r="W160" s="3">
        <f>Tabel8[[#This Row],[total.user]]/Tabel8[[#This Row],[Dutch]]</f>
        <v>1036861.5986560606</v>
      </c>
    </row>
    <row r="161" spans="1:23" x14ac:dyDescent="0.25">
      <c r="A161" s="7" t="s">
        <v>162</v>
      </c>
      <c r="B161" s="7">
        <f>DATE(LEFT(Tabel4[[#This Row],[month]],4),MID(Tabel4[[#This Row],[month]],6,2),MID(Tabel4[[#This Row],[month]],9,2))</f>
        <v>41730</v>
      </c>
      <c r="C161" s="2">
        <v>83907</v>
      </c>
      <c r="D161" s="2">
        <v>216583</v>
      </c>
      <c r="E161" s="2">
        <f>Tabel4[[#This Row],[Japan Total Anonymous]]+Tabel4[[#This Row],[total.user]]</f>
        <v>300490</v>
      </c>
      <c r="F161" s="15">
        <f t="shared" si="2"/>
        <v>0.27923391793404106</v>
      </c>
      <c r="G161" s="5">
        <f>Tabel4[[#This Row],[total.user]]/Tabel4[[#This Row],[total]]</f>
        <v>0.72076608206595894</v>
      </c>
      <c r="H161">
        <v>1957979</v>
      </c>
      <c r="I161">
        <v>7608510</v>
      </c>
      <c r="J161" s="14">
        <f>Tabel5[[#This Row],[Anonymous (worldwide) nu]]/Tabel5[[#This Row],[total]]</f>
        <v>0.20467059545043118</v>
      </c>
      <c r="K161" s="3">
        <f>Tabel5[[#This Row],[Registered (worldwide) nu]]/Tabel5[[#This Row],[total]]</f>
        <v>0.7953294045495688</v>
      </c>
      <c r="L161">
        <f>Tabel5[[#This Row],[Anonymous (worldwide) nu]]+Tabel5[[#This Row],[Registered (worldwide) nu]]</f>
        <v>9566489</v>
      </c>
      <c r="M161">
        <v>819135</v>
      </c>
      <c r="N161">
        <v>2747141</v>
      </c>
      <c r="O161">
        <f>Tabel6[[#This Row],[Anonymous (English) na]]+Tabel6[[#This Row],[Registered (English)]]</f>
        <v>3566276</v>
      </c>
      <c r="P161" s="14">
        <f>Tabel6[[#This Row],[Anonymous (English) na]]/Tabel6[[#This Row],[Total]]</f>
        <v>0.22968917716968626</v>
      </c>
      <c r="Q161" s="3">
        <f>Tabel6[[#This Row],[Registered (English)]]/Tabel6[[#This Row],[Total]]</f>
        <v>0.77031082283031371</v>
      </c>
      <c r="S161">
        <v>29331</v>
      </c>
      <c r="T161">
        <v>154187</v>
      </c>
      <c r="U161">
        <f>Tabel8[[#This Row],[total.anonymous]]+Tabel8[[#This Row],[total.user]]</f>
        <v>183518</v>
      </c>
      <c r="V161" s="14">
        <f>Tabel8[[#This Row],[total.anonymous]]/Tabel8[[#This Row],[Total]]</f>
        <v>0.15982628407022745</v>
      </c>
      <c r="W161" s="3">
        <f>Tabel8[[#This Row],[total.user]]/Tabel8[[#This Row],[Dutch]]</f>
        <v>964716.1660359347</v>
      </c>
    </row>
    <row r="162" spans="1:23" x14ac:dyDescent="0.25">
      <c r="A162" s="6" t="s">
        <v>163</v>
      </c>
      <c r="B162" s="7">
        <f>DATE(LEFT(Tabel4[[#This Row],[month]],4),MID(Tabel4[[#This Row],[month]],6,2),MID(Tabel4[[#This Row],[month]],9,2))</f>
        <v>41760</v>
      </c>
      <c r="C162" s="1">
        <v>79520</v>
      </c>
      <c r="D162" s="1">
        <v>209681</v>
      </c>
      <c r="E162" s="1">
        <f>Tabel4[[#This Row],[Japan Total Anonymous]]+Tabel4[[#This Row],[total.user]]</f>
        <v>289201</v>
      </c>
      <c r="F162" s="15">
        <f t="shared" si="2"/>
        <v>0.27496447107720928</v>
      </c>
      <c r="G162" s="4">
        <f>Tabel4[[#This Row],[total.user]]/Tabel4[[#This Row],[total]]</f>
        <v>0.72503552892279077</v>
      </c>
      <c r="H162">
        <v>1934424</v>
      </c>
      <c r="I162">
        <v>7463965</v>
      </c>
      <c r="J162" s="14">
        <f>Tabel5[[#This Row],[Anonymous (worldwide) nu]]/Tabel5[[#This Row],[total]]</f>
        <v>0.20582506214628912</v>
      </c>
      <c r="K162" s="3">
        <f>Tabel5[[#This Row],[Registered (worldwide) nu]]/Tabel5[[#This Row],[total]]</f>
        <v>0.79417493785371085</v>
      </c>
      <c r="L162">
        <f>Tabel5[[#This Row],[Anonymous (worldwide) nu]]+Tabel5[[#This Row],[Registered (worldwide) nu]]</f>
        <v>9398389</v>
      </c>
      <c r="M162">
        <v>784699</v>
      </c>
      <c r="N162">
        <v>2857287</v>
      </c>
      <c r="O162">
        <f>Tabel6[[#This Row],[Anonymous (English) na]]+Tabel6[[#This Row],[Registered (English)]]</f>
        <v>3641986</v>
      </c>
      <c r="P162" s="14">
        <f>Tabel6[[#This Row],[Anonymous (English) na]]/Tabel6[[#This Row],[Total]]</f>
        <v>0.21545909292347637</v>
      </c>
      <c r="Q162" s="3">
        <f>Tabel6[[#This Row],[Registered (English)]]/Tabel6[[#This Row],[Total]]</f>
        <v>0.78454090707652369</v>
      </c>
      <c r="S162">
        <v>30662</v>
      </c>
      <c r="T162">
        <v>151530</v>
      </c>
      <c r="U162">
        <f>Tabel8[[#This Row],[total.anonymous]]+Tabel8[[#This Row],[total.user]]</f>
        <v>182192</v>
      </c>
      <c r="V162" s="14">
        <f>Tabel8[[#This Row],[total.anonymous]]/Tabel8[[#This Row],[Total]]</f>
        <v>0.16829498550979186</v>
      </c>
      <c r="W162" s="3">
        <f>Tabel8[[#This Row],[total.user]]/Tabel8[[#This Row],[Dutch]]</f>
        <v>900383.33311590902</v>
      </c>
    </row>
    <row r="163" spans="1:23" x14ac:dyDescent="0.25">
      <c r="A163" s="7" t="s">
        <v>164</v>
      </c>
      <c r="B163" s="7">
        <f>DATE(LEFT(Tabel4[[#This Row],[month]],4),MID(Tabel4[[#This Row],[month]],6,2),MID(Tabel4[[#This Row],[month]],9,2))</f>
        <v>41791</v>
      </c>
      <c r="C163" s="2">
        <v>74354</v>
      </c>
      <c r="D163" s="2">
        <v>206916</v>
      </c>
      <c r="E163" s="2">
        <f>Tabel4[[#This Row],[Japan Total Anonymous]]+Tabel4[[#This Row],[total.user]]</f>
        <v>281270</v>
      </c>
      <c r="F163" s="15">
        <f t="shared" si="2"/>
        <v>0.26435097948590325</v>
      </c>
      <c r="G163" s="5">
        <f>Tabel4[[#This Row],[total.user]]/Tabel4[[#This Row],[total]]</f>
        <v>0.73564902051409675</v>
      </c>
      <c r="H163">
        <v>1746252</v>
      </c>
      <c r="I163">
        <v>7400716</v>
      </c>
      <c r="J163" s="14">
        <f>Tabel5[[#This Row],[Anonymous (worldwide) nu]]/Tabel5[[#This Row],[total]]</f>
        <v>0.1909104743779578</v>
      </c>
      <c r="K163" s="3">
        <f>Tabel5[[#This Row],[Registered (worldwide) nu]]/Tabel5[[#This Row],[total]]</f>
        <v>0.80908952562204217</v>
      </c>
      <c r="L163">
        <f>Tabel5[[#This Row],[Anonymous (worldwide) nu]]+Tabel5[[#This Row],[Registered (worldwide) nu]]</f>
        <v>9146968</v>
      </c>
      <c r="M163">
        <v>715442</v>
      </c>
      <c r="N163">
        <v>2662445</v>
      </c>
      <c r="O163">
        <f>Tabel6[[#This Row],[Anonymous (English) na]]+Tabel6[[#This Row],[Registered (English)]]</f>
        <v>3377887</v>
      </c>
      <c r="P163" s="14">
        <f>Tabel6[[#This Row],[Anonymous (English) na]]/Tabel6[[#This Row],[Total]]</f>
        <v>0.21180163812466196</v>
      </c>
      <c r="Q163" s="3">
        <f>Tabel6[[#This Row],[Registered (English)]]/Tabel6[[#This Row],[Total]]</f>
        <v>0.78819836187533809</v>
      </c>
      <c r="S163">
        <v>26162</v>
      </c>
      <c r="T163">
        <v>165765</v>
      </c>
      <c r="U163">
        <f>Tabel8[[#This Row],[total.anonymous]]+Tabel8[[#This Row],[total.user]]</f>
        <v>191927</v>
      </c>
      <c r="V163" s="14">
        <f>Tabel8[[#This Row],[total.anonymous]]/Tabel8[[#This Row],[Total]]</f>
        <v>0.13631224371766348</v>
      </c>
      <c r="W163" s="3">
        <f>Tabel8[[#This Row],[total.user]]/Tabel8[[#This Row],[Dutch]]</f>
        <v>1216068.3111000687</v>
      </c>
    </row>
    <row r="164" spans="1:23" x14ac:dyDescent="0.25">
      <c r="A164" s="6" t="s">
        <v>165</v>
      </c>
      <c r="B164" s="7">
        <f>DATE(LEFT(Tabel4[[#This Row],[month]],4),MID(Tabel4[[#This Row],[month]],6,2),MID(Tabel4[[#This Row],[month]],9,2))</f>
        <v>41821</v>
      </c>
      <c r="C164" s="1">
        <v>78712</v>
      </c>
      <c r="D164" s="1">
        <v>214561</v>
      </c>
      <c r="E164" s="1">
        <f>Tabel4[[#This Row],[Japan Total Anonymous]]+Tabel4[[#This Row],[total.user]]</f>
        <v>293273</v>
      </c>
      <c r="F164" s="15">
        <f t="shared" si="2"/>
        <v>0.26839156690182869</v>
      </c>
      <c r="G164" s="4">
        <f>Tabel4[[#This Row],[total.user]]/Tabel4[[#This Row],[total]]</f>
        <v>0.73160843309817136</v>
      </c>
      <c r="H164">
        <v>1716847</v>
      </c>
      <c r="I164">
        <v>7860987</v>
      </c>
      <c r="J164" s="14">
        <f>Tabel5[[#This Row],[Anonymous (worldwide) nu]]/Tabel5[[#This Row],[total]]</f>
        <v>0.17925211483097325</v>
      </c>
      <c r="K164" s="3">
        <f>Tabel5[[#This Row],[Registered (worldwide) nu]]/Tabel5[[#This Row],[total]]</f>
        <v>0.82074788516902675</v>
      </c>
      <c r="L164">
        <f>Tabel5[[#This Row],[Anonymous (worldwide) nu]]+Tabel5[[#This Row],[Registered (worldwide) nu]]</f>
        <v>9577834</v>
      </c>
      <c r="M164">
        <v>697123</v>
      </c>
      <c r="N164">
        <v>2747480</v>
      </c>
      <c r="O164">
        <f>Tabel6[[#This Row],[Anonymous (English) na]]+Tabel6[[#This Row],[Registered (English)]]</f>
        <v>3444603</v>
      </c>
      <c r="P164" s="14">
        <f>Tabel6[[#This Row],[Anonymous (English) na]]/Tabel6[[#This Row],[Total]]</f>
        <v>0.2023812323219831</v>
      </c>
      <c r="Q164" s="3">
        <f>Tabel6[[#This Row],[Registered (English)]]/Tabel6[[#This Row],[Total]]</f>
        <v>0.79761876767801687</v>
      </c>
      <c r="S164">
        <v>21496</v>
      </c>
      <c r="T164">
        <v>139338</v>
      </c>
      <c r="U164">
        <f>Tabel8[[#This Row],[total.anonymous]]+Tabel8[[#This Row],[total.user]]</f>
        <v>160834</v>
      </c>
      <c r="V164" s="14">
        <f>Tabel8[[#This Row],[total.anonymous]]/Tabel8[[#This Row],[Total]]</f>
        <v>0.13365333200691396</v>
      </c>
      <c r="W164" s="3">
        <f>Tabel8[[#This Row],[total.user]]/Tabel8[[#This Row],[Dutch]]</f>
        <v>1042532.9313360626</v>
      </c>
    </row>
    <row r="165" spans="1:23" x14ac:dyDescent="0.25">
      <c r="A165" s="7" t="s">
        <v>166</v>
      </c>
      <c r="B165" s="7">
        <f>DATE(LEFT(Tabel4[[#This Row],[month]],4),MID(Tabel4[[#This Row],[month]],6,2),MID(Tabel4[[#This Row],[month]],9,2))</f>
        <v>41852</v>
      </c>
      <c r="C165" s="2">
        <v>76887</v>
      </c>
      <c r="D165" s="2">
        <v>197491</v>
      </c>
      <c r="E165" s="2">
        <f>Tabel4[[#This Row],[Japan Total Anonymous]]+Tabel4[[#This Row],[total.user]]</f>
        <v>274378</v>
      </c>
      <c r="F165" s="15">
        <f t="shared" si="2"/>
        <v>0.28022290416870155</v>
      </c>
      <c r="G165" s="5">
        <f>Tabel4[[#This Row],[total.user]]/Tabel4[[#This Row],[total]]</f>
        <v>0.71977709583129845</v>
      </c>
      <c r="H165">
        <v>1758614</v>
      </c>
      <c r="I165">
        <v>7922825</v>
      </c>
      <c r="J165" s="14">
        <f>Tabel5[[#This Row],[Anonymous (worldwide) nu]]/Tabel5[[#This Row],[total]]</f>
        <v>0.18164799674924359</v>
      </c>
      <c r="K165" s="3">
        <f>Tabel5[[#This Row],[Registered (worldwide) nu]]/Tabel5[[#This Row],[total]]</f>
        <v>0.81835200325075641</v>
      </c>
      <c r="L165">
        <f>Tabel5[[#This Row],[Anonymous (worldwide) nu]]+Tabel5[[#This Row],[Registered (worldwide) nu]]</f>
        <v>9681439</v>
      </c>
      <c r="M165">
        <v>733350</v>
      </c>
      <c r="N165">
        <v>2831088</v>
      </c>
      <c r="O165">
        <f>Tabel6[[#This Row],[Anonymous (English) na]]+Tabel6[[#This Row],[Registered (English)]]</f>
        <v>3564438</v>
      </c>
      <c r="P165" s="14">
        <f>Tabel6[[#This Row],[Anonymous (English) na]]/Tabel6[[#This Row],[Total]]</f>
        <v>0.20574070863345076</v>
      </c>
      <c r="Q165" s="3">
        <f>Tabel6[[#This Row],[Registered (English)]]/Tabel6[[#This Row],[Total]]</f>
        <v>0.79425929136654927</v>
      </c>
      <c r="S165">
        <v>23572</v>
      </c>
      <c r="T165">
        <v>136776</v>
      </c>
      <c r="U165">
        <f>Tabel8[[#This Row],[total.anonymous]]+Tabel8[[#This Row],[total.user]]</f>
        <v>160348</v>
      </c>
      <c r="V165" s="14">
        <f>Tabel8[[#This Row],[total.anonymous]]/Tabel8[[#This Row],[Total]]</f>
        <v>0.1470052635517749</v>
      </c>
      <c r="W165" s="3">
        <f>Tabel8[[#This Row],[total.user]]/Tabel8[[#This Row],[Dutch]]</f>
        <v>930415.66468691663</v>
      </c>
    </row>
    <row r="166" spans="1:23" x14ac:dyDescent="0.25">
      <c r="A166" s="6" t="s">
        <v>167</v>
      </c>
      <c r="B166" s="7">
        <f>DATE(LEFT(Tabel4[[#This Row],[month]],4),MID(Tabel4[[#This Row],[month]],6,2),MID(Tabel4[[#This Row],[month]],9,2))</f>
        <v>41883</v>
      </c>
      <c r="C166" s="1">
        <v>78037</v>
      </c>
      <c r="D166" s="1">
        <v>195671</v>
      </c>
      <c r="E166" s="1">
        <f>Tabel4[[#This Row],[Japan Total Anonymous]]+Tabel4[[#This Row],[total.user]]</f>
        <v>273708</v>
      </c>
      <c r="F166" s="15">
        <f t="shared" si="2"/>
        <v>0.28511040963362416</v>
      </c>
      <c r="G166" s="4">
        <f>Tabel4[[#This Row],[total.user]]/Tabel4[[#This Row],[total]]</f>
        <v>0.71488959036637589</v>
      </c>
      <c r="H166">
        <v>1700794</v>
      </c>
      <c r="I166">
        <v>7026851</v>
      </c>
      <c r="J166" s="14">
        <f>Tabel5[[#This Row],[Anonymous (worldwide) nu]]/Tabel5[[#This Row],[total]]</f>
        <v>0.19487433322505671</v>
      </c>
      <c r="K166" s="3">
        <f>Tabel5[[#This Row],[Registered (worldwide) nu]]/Tabel5[[#This Row],[total]]</f>
        <v>0.80512566677494335</v>
      </c>
      <c r="L166">
        <f>Tabel5[[#This Row],[Anonymous (worldwide) nu]]+Tabel5[[#This Row],[Registered (worldwide) nu]]</f>
        <v>8727645</v>
      </c>
      <c r="M166">
        <v>709807</v>
      </c>
      <c r="N166">
        <v>2640145</v>
      </c>
      <c r="O166">
        <f>Tabel6[[#This Row],[Anonymous (English) na]]+Tabel6[[#This Row],[Registered (English)]]</f>
        <v>3349952</v>
      </c>
      <c r="P166" s="14">
        <f>Tabel6[[#This Row],[Anonymous (English) na]]/Tabel6[[#This Row],[Total]]</f>
        <v>0.21188572254169613</v>
      </c>
      <c r="Q166" s="3">
        <f>Tabel6[[#This Row],[Registered (English)]]/Tabel6[[#This Row],[Total]]</f>
        <v>0.78811427745830387</v>
      </c>
      <c r="S166">
        <v>21202</v>
      </c>
      <c r="T166">
        <v>140349</v>
      </c>
      <c r="U166">
        <f>Tabel8[[#This Row],[total.anonymous]]+Tabel8[[#This Row],[total.user]]</f>
        <v>161551</v>
      </c>
      <c r="V166" s="14">
        <f>Tabel8[[#This Row],[total.anonymous]]/Tabel8[[#This Row],[Total]]</f>
        <v>0.13124028944420027</v>
      </c>
      <c r="W166" s="3">
        <f>Tabel8[[#This Row],[total.user]]/Tabel8[[#This Row],[Dutch]]</f>
        <v>1069404.834402415</v>
      </c>
    </row>
    <row r="167" spans="1:23" x14ac:dyDescent="0.25">
      <c r="A167" s="7" t="s">
        <v>168</v>
      </c>
      <c r="B167" s="7">
        <f>DATE(LEFT(Tabel4[[#This Row],[month]],4),MID(Tabel4[[#This Row],[month]],6,2),MID(Tabel4[[#This Row],[month]],9,2))</f>
        <v>41913</v>
      </c>
      <c r="C167" s="2">
        <v>81209</v>
      </c>
      <c r="D167" s="2">
        <v>210439</v>
      </c>
      <c r="E167" s="2">
        <f>Tabel4[[#This Row],[Japan Total Anonymous]]+Tabel4[[#This Row],[total.user]]</f>
        <v>291648</v>
      </c>
      <c r="F167" s="15">
        <f t="shared" si="2"/>
        <v>0.27844867785824007</v>
      </c>
      <c r="G167" s="5">
        <f>Tabel4[[#This Row],[total.user]]/Tabel4[[#This Row],[total]]</f>
        <v>0.72155132214175988</v>
      </c>
      <c r="H167">
        <v>1797470</v>
      </c>
      <c r="I167">
        <v>7371207</v>
      </c>
      <c r="J167" s="14">
        <f>Tabel5[[#This Row],[Anonymous (worldwide) nu]]/Tabel5[[#This Row],[total]]</f>
        <v>0.19604464199142363</v>
      </c>
      <c r="K167" s="3">
        <f>Tabel5[[#This Row],[Registered (worldwide) nu]]/Tabel5[[#This Row],[total]]</f>
        <v>0.80395535800857643</v>
      </c>
      <c r="L167">
        <f>Tabel5[[#This Row],[Anonymous (worldwide) nu]]+Tabel5[[#This Row],[Registered (worldwide) nu]]</f>
        <v>9168677</v>
      </c>
      <c r="M167">
        <v>756622</v>
      </c>
      <c r="N167">
        <v>2745324</v>
      </c>
      <c r="O167">
        <f>Tabel6[[#This Row],[Anonymous (English) na]]+Tabel6[[#This Row],[Registered (English)]]</f>
        <v>3501946</v>
      </c>
      <c r="P167" s="14">
        <f>Tabel6[[#This Row],[Anonymous (English) na]]/Tabel6[[#This Row],[Total]]</f>
        <v>0.21605758626774943</v>
      </c>
      <c r="Q167" s="3">
        <f>Tabel6[[#This Row],[Registered (English)]]/Tabel6[[#This Row],[Total]]</f>
        <v>0.7839424137322506</v>
      </c>
      <c r="S167">
        <v>24753</v>
      </c>
      <c r="T167">
        <v>157302</v>
      </c>
      <c r="U167">
        <f>Tabel8[[#This Row],[total.anonymous]]+Tabel8[[#This Row],[total.user]]</f>
        <v>182055</v>
      </c>
      <c r="V167" s="14">
        <f>Tabel8[[#This Row],[total.anonymous]]/Tabel8[[#This Row],[Total]]</f>
        <v>0.13596440636071516</v>
      </c>
      <c r="W167" s="3">
        <f>Tabel8[[#This Row],[total.user]]/Tabel8[[#This Row],[Dutch]]</f>
        <v>1156935.1436189553</v>
      </c>
    </row>
    <row r="168" spans="1:23" x14ac:dyDescent="0.25">
      <c r="A168" s="6" t="s">
        <v>169</v>
      </c>
      <c r="B168" s="7">
        <f>DATE(LEFT(Tabel4[[#This Row],[month]],4),MID(Tabel4[[#This Row],[month]],6,2),MID(Tabel4[[#This Row],[month]],9,2))</f>
        <v>41944</v>
      </c>
      <c r="C168" s="1">
        <v>78107</v>
      </c>
      <c r="D168" s="1">
        <v>187930</v>
      </c>
      <c r="E168" s="1">
        <f>Tabel4[[#This Row],[Japan Total Anonymous]]+Tabel4[[#This Row],[total.user]]</f>
        <v>266037</v>
      </c>
      <c r="F168" s="15">
        <f t="shared" si="2"/>
        <v>0.29359450001315607</v>
      </c>
      <c r="G168" s="4">
        <f>Tabel4[[#This Row],[total.user]]/Tabel4[[#This Row],[total]]</f>
        <v>0.70640549998684399</v>
      </c>
      <c r="H168">
        <v>1788360</v>
      </c>
      <c r="I168">
        <v>7101855</v>
      </c>
      <c r="J168" s="14">
        <f>Tabel5[[#This Row],[Anonymous (worldwide) nu]]/Tabel5[[#This Row],[total]]</f>
        <v>0.20116048936949218</v>
      </c>
      <c r="K168" s="3">
        <f>Tabel5[[#This Row],[Registered (worldwide) nu]]/Tabel5[[#This Row],[total]]</f>
        <v>0.79883951063050784</v>
      </c>
      <c r="L168">
        <f>Tabel5[[#This Row],[Anonymous (worldwide) nu]]+Tabel5[[#This Row],[Registered (worldwide) nu]]</f>
        <v>8890215</v>
      </c>
      <c r="M168">
        <v>735138</v>
      </c>
      <c r="N168">
        <v>2690564</v>
      </c>
      <c r="O168">
        <f>Tabel6[[#This Row],[Anonymous (English) na]]+Tabel6[[#This Row],[Registered (English)]]</f>
        <v>3425702</v>
      </c>
      <c r="P168" s="14">
        <f>Tabel6[[#This Row],[Anonymous (English) na]]/Tabel6[[#This Row],[Total]]</f>
        <v>0.21459484800487608</v>
      </c>
      <c r="Q168" s="3">
        <f>Tabel6[[#This Row],[Registered (English)]]/Tabel6[[#This Row],[Total]]</f>
        <v>0.78540515199512395</v>
      </c>
      <c r="S168">
        <v>26221</v>
      </c>
      <c r="T168">
        <v>149193</v>
      </c>
      <c r="U168">
        <f>Tabel8[[#This Row],[total.anonymous]]+Tabel8[[#This Row],[total.user]]</f>
        <v>175414</v>
      </c>
      <c r="V168" s="14">
        <f>Tabel8[[#This Row],[total.anonymous]]/Tabel8[[#This Row],[Total]]</f>
        <v>0.14948065718813777</v>
      </c>
      <c r="W168" s="3">
        <f>Tabel8[[#This Row],[total.user]]/Tabel8[[#This Row],[Dutch]]</f>
        <v>998075.62266885326</v>
      </c>
    </row>
    <row r="169" spans="1:23" x14ac:dyDescent="0.25">
      <c r="A169" s="7" t="s">
        <v>170</v>
      </c>
      <c r="B169" s="7">
        <f>DATE(LEFT(Tabel4[[#This Row],[month]],4),MID(Tabel4[[#This Row],[month]],6,2),MID(Tabel4[[#This Row],[month]],9,2))</f>
        <v>41974</v>
      </c>
      <c r="C169" s="2">
        <v>79675</v>
      </c>
      <c r="D169" s="2">
        <v>198551</v>
      </c>
      <c r="E169" s="2">
        <f>Tabel4[[#This Row],[Japan Total Anonymous]]+Tabel4[[#This Row],[total.user]]</f>
        <v>278226</v>
      </c>
      <c r="F169" s="15">
        <f t="shared" si="2"/>
        <v>0.28636791672956519</v>
      </c>
      <c r="G169" s="5">
        <f>Tabel4[[#This Row],[total.user]]/Tabel4[[#This Row],[total]]</f>
        <v>0.71363208327043481</v>
      </c>
      <c r="H169">
        <v>1790450</v>
      </c>
      <c r="I169">
        <v>7604037</v>
      </c>
      <c r="J169" s="14">
        <f>Tabel5[[#This Row],[Anonymous (worldwide) nu]]/Tabel5[[#This Row],[total]]</f>
        <v>0.19058518043614303</v>
      </c>
      <c r="K169" s="3">
        <f>Tabel5[[#This Row],[Registered (worldwide) nu]]/Tabel5[[#This Row],[total]]</f>
        <v>0.80941481956385697</v>
      </c>
      <c r="L169">
        <f>Tabel5[[#This Row],[Anonymous (worldwide) nu]]+Tabel5[[#This Row],[Registered (worldwide) nu]]</f>
        <v>9394487</v>
      </c>
      <c r="M169">
        <v>727102</v>
      </c>
      <c r="N169">
        <v>2847218</v>
      </c>
      <c r="O169">
        <f>Tabel6[[#This Row],[Anonymous (English) na]]+Tabel6[[#This Row],[Registered (English)]]</f>
        <v>3574320</v>
      </c>
      <c r="P169" s="14">
        <f>Tabel6[[#This Row],[Anonymous (English) na]]/Tabel6[[#This Row],[Total]]</f>
        <v>0.20342386803643769</v>
      </c>
      <c r="Q169" s="3">
        <f>Tabel6[[#This Row],[Registered (English)]]/Tabel6[[#This Row],[Total]]</f>
        <v>0.79657613196356225</v>
      </c>
      <c r="S169">
        <v>25936</v>
      </c>
      <c r="T169">
        <v>161895</v>
      </c>
      <c r="U169">
        <f>Tabel8[[#This Row],[total.anonymous]]+Tabel8[[#This Row],[total.user]]</f>
        <v>187831</v>
      </c>
      <c r="V169" s="14">
        <f>Tabel8[[#This Row],[total.anonymous]]/Tabel8[[#This Row],[Total]]</f>
        <v>0.13808157332921617</v>
      </c>
      <c r="W169" s="3">
        <f>Tabel8[[#This Row],[total.user]]/Tabel8[[#This Row],[Dutch]]</f>
        <v>1172459.1203346699</v>
      </c>
    </row>
    <row r="170" spans="1:23" x14ac:dyDescent="0.25">
      <c r="A170" s="6" t="s">
        <v>171</v>
      </c>
      <c r="B170" s="7">
        <f>DATE(LEFT(Tabel4[[#This Row],[month]],4),MID(Tabel4[[#This Row],[month]],6,2),MID(Tabel4[[#This Row],[month]],9,2))</f>
        <v>42005</v>
      </c>
      <c r="C170" s="1">
        <v>88981</v>
      </c>
      <c r="D170" s="1">
        <v>218313</v>
      </c>
      <c r="E170" s="1">
        <f>Tabel4[[#This Row],[Japan Total Anonymous]]+Tabel4[[#This Row],[total.user]]</f>
        <v>307294</v>
      </c>
      <c r="F170" s="15">
        <f t="shared" si="2"/>
        <v>0.28956308941925324</v>
      </c>
      <c r="G170" s="4">
        <f>Tabel4[[#This Row],[total.user]]/Tabel4[[#This Row],[total]]</f>
        <v>0.71043691058074676</v>
      </c>
      <c r="H170">
        <v>1944458</v>
      </c>
      <c r="I170">
        <v>8522518</v>
      </c>
      <c r="J170" s="14">
        <f>Tabel5[[#This Row],[Anonymous (worldwide) nu]]/Tabel5[[#This Row],[total]]</f>
        <v>0.18577075174338797</v>
      </c>
      <c r="K170" s="3">
        <f>Tabel5[[#This Row],[Registered (worldwide) nu]]/Tabel5[[#This Row],[total]]</f>
        <v>0.81422924825661203</v>
      </c>
      <c r="L170">
        <f>Tabel5[[#This Row],[Anonymous (worldwide) nu]]+Tabel5[[#This Row],[Registered (worldwide) nu]]</f>
        <v>10466976</v>
      </c>
      <c r="M170">
        <v>788245</v>
      </c>
      <c r="N170">
        <v>3089204</v>
      </c>
      <c r="O170">
        <f>Tabel6[[#This Row],[Anonymous (English) na]]+Tabel6[[#This Row],[Registered (English)]]</f>
        <v>3877449</v>
      </c>
      <c r="P170" s="14">
        <f>Tabel6[[#This Row],[Anonymous (English) na]]/Tabel6[[#This Row],[Total]]</f>
        <v>0.20328958549809423</v>
      </c>
      <c r="Q170" s="3">
        <f>Tabel6[[#This Row],[Registered (English)]]/Tabel6[[#This Row],[Total]]</f>
        <v>0.79671041450190572</v>
      </c>
      <c r="S170">
        <v>29016</v>
      </c>
      <c r="T170">
        <v>176346</v>
      </c>
      <c r="U170">
        <f>Tabel8[[#This Row],[total.anonymous]]+Tabel8[[#This Row],[total.user]]</f>
        <v>205362</v>
      </c>
      <c r="V170" s="14">
        <f>Tabel8[[#This Row],[total.anonymous]]/Tabel8[[#This Row],[Total]]</f>
        <v>0.14129196248575687</v>
      </c>
      <c r="W170" s="3">
        <f>Tabel8[[#This Row],[total.user]]/Tabel8[[#This Row],[Dutch]]</f>
        <v>1248096.4727047146</v>
      </c>
    </row>
    <row r="171" spans="1:23" x14ac:dyDescent="0.25">
      <c r="A171" s="7" t="s">
        <v>172</v>
      </c>
      <c r="B171" s="7">
        <f>DATE(LEFT(Tabel4[[#This Row],[month]],4),MID(Tabel4[[#This Row],[month]],6,2),MID(Tabel4[[#This Row],[month]],9,2))</f>
        <v>42036</v>
      </c>
      <c r="C171" s="2">
        <v>73604</v>
      </c>
      <c r="D171" s="2">
        <v>193168</v>
      </c>
      <c r="E171" s="2">
        <f>Tabel4[[#This Row],[Japan Total Anonymous]]+Tabel4[[#This Row],[total.user]]</f>
        <v>266772</v>
      </c>
      <c r="F171" s="15">
        <f t="shared" si="2"/>
        <v>0.27590601712323631</v>
      </c>
      <c r="G171" s="5">
        <f>Tabel4[[#This Row],[total.user]]/Tabel4[[#This Row],[total]]</f>
        <v>0.72409398287676363</v>
      </c>
      <c r="H171">
        <v>1763735</v>
      </c>
      <c r="I171">
        <v>7622344</v>
      </c>
      <c r="J171" s="14">
        <f>Tabel5[[#This Row],[Anonymous (worldwide) nu]]/Tabel5[[#This Row],[total]]</f>
        <v>0.18790966920265639</v>
      </c>
      <c r="K171" s="3">
        <f>Tabel5[[#This Row],[Registered (worldwide) nu]]/Tabel5[[#This Row],[total]]</f>
        <v>0.81209033079734361</v>
      </c>
      <c r="L171">
        <f>Tabel5[[#This Row],[Anonymous (worldwide) nu]]+Tabel5[[#This Row],[Registered (worldwide) nu]]</f>
        <v>9386079</v>
      </c>
      <c r="M171">
        <v>724973</v>
      </c>
      <c r="N171">
        <v>2778322</v>
      </c>
      <c r="O171">
        <f>Tabel6[[#This Row],[Anonymous (English) na]]+Tabel6[[#This Row],[Registered (English)]]</f>
        <v>3503295</v>
      </c>
      <c r="P171" s="14">
        <f>Tabel6[[#This Row],[Anonymous (English) na]]/Tabel6[[#This Row],[Total]]</f>
        <v>0.2069403233241848</v>
      </c>
      <c r="Q171" s="3">
        <f>Tabel6[[#This Row],[Registered (English)]]/Tabel6[[#This Row],[Total]]</f>
        <v>0.79305967667581523</v>
      </c>
      <c r="S171">
        <v>26203</v>
      </c>
      <c r="T171">
        <v>143002</v>
      </c>
      <c r="U171">
        <f>Tabel8[[#This Row],[total.anonymous]]+Tabel8[[#This Row],[total.user]]</f>
        <v>169205</v>
      </c>
      <c r="V171" s="14">
        <f>Tabel8[[#This Row],[total.anonymous]]/Tabel8[[#This Row],[Total]]</f>
        <v>0.15485948996779056</v>
      </c>
      <c r="W171" s="3">
        <f>Tabel8[[#This Row],[total.user]]/Tabel8[[#This Row],[Dutch]]</f>
        <v>923430.65336030221</v>
      </c>
    </row>
    <row r="172" spans="1:23" x14ac:dyDescent="0.25">
      <c r="A172" s="6" t="s">
        <v>173</v>
      </c>
      <c r="B172" s="7">
        <f>DATE(LEFT(Tabel4[[#This Row],[month]],4),MID(Tabel4[[#This Row],[month]],6,2),MID(Tabel4[[#This Row],[month]],9,2))</f>
        <v>42064</v>
      </c>
      <c r="C172" s="1">
        <v>88849</v>
      </c>
      <c r="D172" s="1">
        <v>239053</v>
      </c>
      <c r="E172" s="1">
        <f>Tabel4[[#This Row],[Japan Total Anonymous]]+Tabel4[[#This Row],[total.user]]</f>
        <v>327902</v>
      </c>
      <c r="F172" s="15">
        <f t="shared" si="2"/>
        <v>0.27096205573616505</v>
      </c>
      <c r="G172" s="4">
        <f>Tabel4[[#This Row],[total.user]]/Tabel4[[#This Row],[total]]</f>
        <v>0.72903794426383495</v>
      </c>
      <c r="H172">
        <v>1916336</v>
      </c>
      <c r="I172">
        <v>8635505</v>
      </c>
      <c r="J172" s="14">
        <f>Tabel5[[#This Row],[Anonymous (worldwide) nu]]/Tabel5[[#This Row],[total]]</f>
        <v>0.18161153110627803</v>
      </c>
      <c r="K172" s="3">
        <f>Tabel5[[#This Row],[Registered (worldwide) nu]]/Tabel5[[#This Row],[total]]</f>
        <v>0.81838846889372197</v>
      </c>
      <c r="L172">
        <f>Tabel5[[#This Row],[Anonymous (worldwide) nu]]+Tabel5[[#This Row],[Registered (worldwide) nu]]</f>
        <v>10551841</v>
      </c>
      <c r="M172">
        <v>792909</v>
      </c>
      <c r="N172">
        <v>3100666</v>
      </c>
      <c r="O172">
        <f>Tabel6[[#This Row],[Anonymous (English) na]]+Tabel6[[#This Row],[Registered (English)]]</f>
        <v>3893575</v>
      </c>
      <c r="P172" s="14">
        <f>Tabel6[[#This Row],[Anonymous (English) na]]/Tabel6[[#This Row],[Total]]</f>
        <v>0.20364549289534681</v>
      </c>
      <c r="Q172" s="3">
        <f>Tabel6[[#This Row],[Registered (English)]]/Tabel6[[#This Row],[Total]]</f>
        <v>0.79635450710465316</v>
      </c>
      <c r="S172">
        <v>30687</v>
      </c>
      <c r="T172">
        <v>158606</v>
      </c>
      <c r="U172">
        <f>Tabel8[[#This Row],[total.anonymous]]+Tabel8[[#This Row],[total.user]]</f>
        <v>189293</v>
      </c>
      <c r="V172" s="14">
        <f>Tabel8[[#This Row],[total.anonymous]]/Tabel8[[#This Row],[Total]]</f>
        <v>0.16211376014960935</v>
      </c>
      <c r="W172" s="3">
        <f>Tabel8[[#This Row],[total.user]]/Tabel8[[#This Row],[Dutch]]</f>
        <v>978362.35402613482</v>
      </c>
    </row>
    <row r="173" spans="1:23" x14ac:dyDescent="0.25">
      <c r="A173" s="7" t="s">
        <v>174</v>
      </c>
      <c r="B173" s="7">
        <f>DATE(LEFT(Tabel4[[#This Row],[month]],4),MID(Tabel4[[#This Row],[month]],6,2),MID(Tabel4[[#This Row],[month]],9,2))</f>
        <v>42095</v>
      </c>
      <c r="C173" s="2">
        <v>83340</v>
      </c>
      <c r="D173" s="2">
        <v>223689</v>
      </c>
      <c r="E173" s="2">
        <f>Tabel4[[#This Row],[Japan Total Anonymous]]+Tabel4[[#This Row],[total.user]]</f>
        <v>307029</v>
      </c>
      <c r="F173" s="15">
        <f t="shared" si="2"/>
        <v>0.27144015711870867</v>
      </c>
      <c r="G173" s="5">
        <f>Tabel4[[#This Row],[total.user]]/Tabel4[[#This Row],[total]]</f>
        <v>0.72855984288129139</v>
      </c>
      <c r="H173">
        <v>1999753</v>
      </c>
      <c r="I173">
        <v>8752707</v>
      </c>
      <c r="J173" s="14">
        <f>Tabel5[[#This Row],[Anonymous (worldwide) nu]]/Tabel5[[#This Row],[total]]</f>
        <v>0.18598097551630047</v>
      </c>
      <c r="K173" s="3">
        <f>Tabel5[[#This Row],[Registered (worldwide) nu]]/Tabel5[[#This Row],[total]]</f>
        <v>0.81401902448369956</v>
      </c>
      <c r="L173">
        <f>Tabel5[[#This Row],[Anonymous (worldwide) nu]]+Tabel5[[#This Row],[Registered (worldwide) nu]]</f>
        <v>10752460</v>
      </c>
      <c r="M173">
        <v>832497</v>
      </c>
      <c r="N173">
        <v>2889935</v>
      </c>
      <c r="O173">
        <f>Tabel6[[#This Row],[Anonymous (English) na]]+Tabel6[[#This Row],[Registered (English)]]</f>
        <v>3722432</v>
      </c>
      <c r="P173" s="14">
        <f>Tabel6[[#This Row],[Anonymous (English) na]]/Tabel6[[#This Row],[Total]]</f>
        <v>0.22364330631157264</v>
      </c>
      <c r="Q173" s="3">
        <f>Tabel6[[#This Row],[Registered (English)]]/Tabel6[[#This Row],[Total]]</f>
        <v>0.7763566936884273</v>
      </c>
      <c r="S173">
        <v>29611</v>
      </c>
      <c r="T173">
        <v>149602</v>
      </c>
      <c r="U173">
        <f>Tabel8[[#This Row],[total.anonymous]]+Tabel8[[#This Row],[total.user]]</f>
        <v>179213</v>
      </c>
      <c r="V173" s="14">
        <f>Tabel8[[#This Row],[total.anonymous]]/Tabel8[[#This Row],[Total]]</f>
        <v>0.16522796895314515</v>
      </c>
      <c r="W173" s="3">
        <f>Tabel8[[#This Row],[total.user]]/Tabel8[[#This Row],[Dutch]]</f>
        <v>905427.82162034372</v>
      </c>
    </row>
    <row r="174" spans="1:23" x14ac:dyDescent="0.25">
      <c r="A174" s="6" t="s">
        <v>175</v>
      </c>
      <c r="B174" s="7">
        <f>DATE(LEFT(Tabel4[[#This Row],[month]],4),MID(Tabel4[[#This Row],[month]],6,2),MID(Tabel4[[#This Row],[month]],9,2))</f>
        <v>42125</v>
      </c>
      <c r="C174" s="1">
        <v>76342</v>
      </c>
      <c r="D174" s="1">
        <v>233361</v>
      </c>
      <c r="E174" s="1">
        <f>Tabel4[[#This Row],[Japan Total Anonymous]]+Tabel4[[#This Row],[total.user]]</f>
        <v>309703</v>
      </c>
      <c r="F174" s="15">
        <f t="shared" si="2"/>
        <v>0.24650067968343864</v>
      </c>
      <c r="G174" s="4">
        <f>Tabel4[[#This Row],[total.user]]/Tabel4[[#This Row],[total]]</f>
        <v>0.75349932031656131</v>
      </c>
      <c r="H174">
        <v>2066225</v>
      </c>
      <c r="I174">
        <v>7849624</v>
      </c>
      <c r="J174" s="14">
        <f>Tabel5[[#This Row],[Anonymous (worldwide) nu]]/Tabel5[[#This Row],[total]]</f>
        <v>0.20837600491899383</v>
      </c>
      <c r="K174" s="3">
        <f>Tabel5[[#This Row],[Registered (worldwide) nu]]/Tabel5[[#This Row],[total]]</f>
        <v>0.79162399508100623</v>
      </c>
      <c r="L174">
        <f>Tabel5[[#This Row],[Anonymous (worldwide) nu]]+Tabel5[[#This Row],[Registered (worldwide) nu]]</f>
        <v>9915849</v>
      </c>
      <c r="M174">
        <v>868185</v>
      </c>
      <c r="N174">
        <v>2995179</v>
      </c>
      <c r="O174">
        <f>Tabel6[[#This Row],[Anonymous (English) na]]+Tabel6[[#This Row],[Registered (English)]]</f>
        <v>3863364</v>
      </c>
      <c r="P174" s="14">
        <f>Tabel6[[#This Row],[Anonymous (English) na]]/Tabel6[[#This Row],[Total]]</f>
        <v>0.22472254750005435</v>
      </c>
      <c r="Q174" s="3">
        <f>Tabel6[[#This Row],[Registered (English)]]/Tabel6[[#This Row],[Total]]</f>
        <v>0.77527745249994562</v>
      </c>
      <c r="S174">
        <v>32042</v>
      </c>
      <c r="T174">
        <v>148026</v>
      </c>
      <c r="U174">
        <f>Tabel8[[#This Row],[total.anonymous]]+Tabel8[[#This Row],[total.user]]</f>
        <v>180068</v>
      </c>
      <c r="V174" s="14">
        <f>Tabel8[[#This Row],[total.anonymous]]/Tabel8[[#This Row],[Total]]</f>
        <v>0.17794388786458448</v>
      </c>
      <c r="W174" s="3">
        <f>Tabel8[[#This Row],[total.user]]/Tabel8[[#This Row],[Dutch]]</f>
        <v>831868.97721740219</v>
      </c>
    </row>
    <row r="175" spans="1:23" x14ac:dyDescent="0.25">
      <c r="A175" s="7" t="s">
        <v>176</v>
      </c>
      <c r="B175" s="7">
        <f>DATE(LEFT(Tabel4[[#This Row],[month]],4),MID(Tabel4[[#This Row],[month]],6,2),MID(Tabel4[[#This Row],[month]],9,2))</f>
        <v>42156</v>
      </c>
      <c r="C175" s="2">
        <v>75412</v>
      </c>
      <c r="D175" s="2">
        <v>214785</v>
      </c>
      <c r="E175" s="2">
        <f>Tabel4[[#This Row],[Japan Total Anonymous]]+Tabel4[[#This Row],[total.user]]</f>
        <v>290197</v>
      </c>
      <c r="F175" s="15">
        <f t="shared" si="2"/>
        <v>0.25986485042919122</v>
      </c>
      <c r="G175" s="5">
        <f>Tabel4[[#This Row],[total.user]]/Tabel4[[#This Row],[total]]</f>
        <v>0.74013514957080884</v>
      </c>
      <c r="H175">
        <v>2009435</v>
      </c>
      <c r="I175">
        <v>7701809</v>
      </c>
      <c r="J175" s="14">
        <f>Tabel5[[#This Row],[Anonymous (worldwide) nu]]/Tabel5[[#This Row],[total]]</f>
        <v>0.20691839274144486</v>
      </c>
      <c r="K175" s="3">
        <f>Tabel5[[#This Row],[Registered (worldwide) nu]]/Tabel5[[#This Row],[total]]</f>
        <v>0.79308160725855514</v>
      </c>
      <c r="L175">
        <f>Tabel5[[#This Row],[Anonymous (worldwide) nu]]+Tabel5[[#This Row],[Registered (worldwide) nu]]</f>
        <v>9711244</v>
      </c>
      <c r="M175">
        <v>846417</v>
      </c>
      <c r="N175">
        <v>2900443</v>
      </c>
      <c r="O175">
        <f>Tabel6[[#This Row],[Anonymous (English) na]]+Tabel6[[#This Row],[Registered (English)]]</f>
        <v>3746860</v>
      </c>
      <c r="P175" s="14">
        <f>Tabel6[[#This Row],[Anonymous (English) na]]/Tabel6[[#This Row],[Total]]</f>
        <v>0.2259003538963292</v>
      </c>
      <c r="Q175" s="3">
        <f>Tabel6[[#This Row],[Registered (English)]]/Tabel6[[#This Row],[Total]]</f>
        <v>0.77409964610367077</v>
      </c>
      <c r="S175">
        <v>31191</v>
      </c>
      <c r="T175">
        <v>132244</v>
      </c>
      <c r="U175">
        <f>Tabel8[[#This Row],[total.anonymous]]+Tabel8[[#This Row],[total.user]]</f>
        <v>163435</v>
      </c>
      <c r="V175" s="14">
        <f>Tabel8[[#This Row],[total.anonymous]]/Tabel8[[#This Row],[Total]]</f>
        <v>0.19084651390461038</v>
      </c>
      <c r="W175" s="3">
        <f>Tabel8[[#This Row],[total.user]]/Tabel8[[#This Row],[Dutch]]</f>
        <v>692933.79949344369</v>
      </c>
    </row>
    <row r="176" spans="1:23" x14ac:dyDescent="0.25">
      <c r="A176" s="6" t="s">
        <v>177</v>
      </c>
      <c r="B176" s="7">
        <f>DATE(LEFT(Tabel4[[#This Row],[month]],4),MID(Tabel4[[#This Row],[month]],6,2),MID(Tabel4[[#This Row],[month]],9,2))</f>
        <v>42186</v>
      </c>
      <c r="C176" s="1">
        <v>88793</v>
      </c>
      <c r="D176" s="1">
        <v>226742</v>
      </c>
      <c r="E176" s="1">
        <f>Tabel4[[#This Row],[Japan Total Anonymous]]+Tabel4[[#This Row],[total.user]]</f>
        <v>315535</v>
      </c>
      <c r="F176" s="15">
        <f t="shared" si="2"/>
        <v>0.28140459853898936</v>
      </c>
      <c r="G176" s="4">
        <f>Tabel4[[#This Row],[total.user]]/Tabel4[[#This Row],[total]]</f>
        <v>0.71859540146101064</v>
      </c>
      <c r="H176">
        <v>2040606</v>
      </c>
      <c r="I176">
        <v>8058369</v>
      </c>
      <c r="J176" s="14">
        <f>Tabel5[[#This Row],[Anonymous (worldwide) nu]]/Tabel5[[#This Row],[total]]</f>
        <v>0.20206070418037475</v>
      </c>
      <c r="K176" s="3">
        <f>Tabel5[[#This Row],[Registered (worldwide) nu]]/Tabel5[[#This Row],[total]]</f>
        <v>0.7979392958196253</v>
      </c>
      <c r="L176">
        <f>Tabel5[[#This Row],[Anonymous (worldwide) nu]]+Tabel5[[#This Row],[Registered (worldwide) nu]]</f>
        <v>10098975</v>
      </c>
      <c r="M176">
        <v>885437</v>
      </c>
      <c r="N176">
        <v>3009192</v>
      </c>
      <c r="O176">
        <f>Tabel6[[#This Row],[Anonymous (English) na]]+Tabel6[[#This Row],[Registered (English)]]</f>
        <v>3894629</v>
      </c>
      <c r="P176" s="14">
        <f>Tabel6[[#This Row],[Anonymous (English) na]]/Tabel6[[#This Row],[Total]]</f>
        <v>0.22734822752051609</v>
      </c>
      <c r="Q176" s="3">
        <f>Tabel6[[#This Row],[Registered (English)]]/Tabel6[[#This Row],[Total]]</f>
        <v>0.77265177247948391</v>
      </c>
      <c r="S176">
        <v>24117</v>
      </c>
      <c r="T176">
        <v>133366</v>
      </c>
      <c r="U176">
        <f>Tabel8[[#This Row],[total.anonymous]]+Tabel8[[#This Row],[total.user]]</f>
        <v>157483</v>
      </c>
      <c r="V176" s="14">
        <f>Tabel8[[#This Row],[total.anonymous]]/Tabel8[[#This Row],[Total]]</f>
        <v>0.15314033895722079</v>
      </c>
      <c r="W176" s="3">
        <f>Tabel8[[#This Row],[total.user]]/Tabel8[[#This Row],[Dutch]]</f>
        <v>870874.39474229794</v>
      </c>
    </row>
    <row r="177" spans="1:23" x14ac:dyDescent="0.25">
      <c r="A177" s="7" t="s">
        <v>178</v>
      </c>
      <c r="B177" s="7">
        <f>DATE(LEFT(Tabel4[[#This Row],[month]],4),MID(Tabel4[[#This Row],[month]],6,2),MID(Tabel4[[#This Row],[month]],9,2))</f>
        <v>42217</v>
      </c>
      <c r="C177" s="2">
        <v>89437</v>
      </c>
      <c r="D177" s="2">
        <v>219654</v>
      </c>
      <c r="E177" s="2">
        <f>Tabel4[[#This Row],[Japan Total Anonymous]]+Tabel4[[#This Row],[total.user]]</f>
        <v>309091</v>
      </c>
      <c r="F177" s="15">
        <f t="shared" si="2"/>
        <v>0.28935491489561327</v>
      </c>
      <c r="G177" s="5">
        <f>Tabel4[[#This Row],[total.user]]/Tabel4[[#This Row],[total]]</f>
        <v>0.71064508510438673</v>
      </c>
      <c r="H177">
        <v>2068627</v>
      </c>
      <c r="I177">
        <v>8358892</v>
      </c>
      <c r="J177" s="14">
        <f>Tabel5[[#This Row],[Anonymous (worldwide) nu]]/Tabel5[[#This Row],[total]]</f>
        <v>0.19838151337820625</v>
      </c>
      <c r="K177" s="3">
        <f>Tabel5[[#This Row],[Registered (worldwide) nu]]/Tabel5[[#This Row],[total]]</f>
        <v>0.80161848662179369</v>
      </c>
      <c r="L177">
        <f>Tabel5[[#This Row],[Anonymous (worldwide) nu]]+Tabel5[[#This Row],[Registered (worldwide) nu]]</f>
        <v>10427519</v>
      </c>
      <c r="M177">
        <v>884645</v>
      </c>
      <c r="N177">
        <v>3157134</v>
      </c>
      <c r="O177">
        <f>Tabel6[[#This Row],[Anonymous (English) na]]+Tabel6[[#This Row],[Registered (English)]]</f>
        <v>4041779</v>
      </c>
      <c r="P177" s="14">
        <f>Tabel6[[#This Row],[Anonymous (English) na]]/Tabel6[[#This Row],[Total]]</f>
        <v>0.21887515373799507</v>
      </c>
      <c r="Q177" s="3">
        <f>Tabel6[[#This Row],[Registered (English)]]/Tabel6[[#This Row],[Total]]</f>
        <v>0.78112484626200496</v>
      </c>
      <c r="S177">
        <v>23445</v>
      </c>
      <c r="T177">
        <v>142302</v>
      </c>
      <c r="U177">
        <f>Tabel8[[#This Row],[total.anonymous]]+Tabel8[[#This Row],[total.user]]</f>
        <v>165747</v>
      </c>
      <c r="V177" s="14">
        <f>Tabel8[[#This Row],[total.anonymous]]/Tabel8[[#This Row],[Total]]</f>
        <v>0.14145052399138447</v>
      </c>
      <c r="W177" s="3">
        <f>Tabel8[[#This Row],[total.user]]/Tabel8[[#This Row],[Dutch]]</f>
        <v>1006019.6030710172</v>
      </c>
    </row>
    <row r="178" spans="1:23" x14ac:dyDescent="0.25">
      <c r="A178" s="6" t="s">
        <v>179</v>
      </c>
      <c r="B178" s="7">
        <f>DATE(LEFT(Tabel4[[#This Row],[month]],4),MID(Tabel4[[#This Row],[month]],6,2),MID(Tabel4[[#This Row],[month]],9,2))</f>
        <v>42248</v>
      </c>
      <c r="C178" s="1">
        <v>91811</v>
      </c>
      <c r="D178" s="1">
        <v>219843</v>
      </c>
      <c r="E178" s="1">
        <f>Tabel4[[#This Row],[Japan Total Anonymous]]+Tabel4[[#This Row],[total.user]]</f>
        <v>311654</v>
      </c>
      <c r="F178" s="15">
        <f t="shared" si="2"/>
        <v>0.29459272141541581</v>
      </c>
      <c r="G178" s="4">
        <f>Tabel4[[#This Row],[total.user]]/Tabel4[[#This Row],[total]]</f>
        <v>0.70540727858458419</v>
      </c>
      <c r="H178">
        <v>2032109</v>
      </c>
      <c r="I178">
        <v>8211724</v>
      </c>
      <c r="J178" s="14">
        <f>Tabel5[[#This Row],[Anonymous (worldwide) nu]]/Tabel5[[#This Row],[total]]</f>
        <v>0.19837388992967769</v>
      </c>
      <c r="K178" s="3">
        <f>Tabel5[[#This Row],[Registered (worldwide) nu]]/Tabel5[[#This Row],[total]]</f>
        <v>0.80162611007032236</v>
      </c>
      <c r="L178">
        <f>Tabel5[[#This Row],[Anonymous (worldwide) nu]]+Tabel5[[#This Row],[Registered (worldwide) nu]]</f>
        <v>10243833</v>
      </c>
      <c r="M178">
        <v>878525</v>
      </c>
      <c r="N178">
        <v>3023474</v>
      </c>
      <c r="O178">
        <f>Tabel6[[#This Row],[Anonymous (English) na]]+Tabel6[[#This Row],[Registered (English)]]</f>
        <v>3901999</v>
      </c>
      <c r="P178" s="14">
        <f>Tabel6[[#This Row],[Anonymous (English) na]]/Tabel6[[#This Row],[Total]]</f>
        <v>0.22514741802855409</v>
      </c>
      <c r="Q178" s="3">
        <f>Tabel6[[#This Row],[Registered (English)]]/Tabel6[[#This Row],[Total]]</f>
        <v>0.77485258197144591</v>
      </c>
      <c r="S178">
        <v>24985</v>
      </c>
      <c r="T178">
        <v>146580</v>
      </c>
      <c r="U178">
        <f>Tabel8[[#This Row],[total.anonymous]]+Tabel8[[#This Row],[total.user]]</f>
        <v>171565</v>
      </c>
      <c r="V178" s="14">
        <f>Tabel8[[#This Row],[total.anonymous]]/Tabel8[[#This Row],[Total]]</f>
        <v>0.14562993617579342</v>
      </c>
      <c r="W178" s="3">
        <f>Tabel8[[#This Row],[total.user]]/Tabel8[[#This Row],[Dutch]]</f>
        <v>1006523.8222933761</v>
      </c>
    </row>
    <row r="179" spans="1:23" x14ac:dyDescent="0.25">
      <c r="A179" s="7" t="s">
        <v>180</v>
      </c>
      <c r="B179" s="7">
        <f>DATE(LEFT(Tabel4[[#This Row],[month]],4),MID(Tabel4[[#This Row],[month]],6,2),MID(Tabel4[[#This Row],[month]],9,2))</f>
        <v>42278</v>
      </c>
      <c r="C179" s="2">
        <v>99940</v>
      </c>
      <c r="D179" s="2">
        <v>237718</v>
      </c>
      <c r="E179" s="2">
        <f>Tabel4[[#This Row],[Japan Total Anonymous]]+Tabel4[[#This Row],[total.user]]</f>
        <v>337658</v>
      </c>
      <c r="F179" s="15">
        <f t="shared" si="2"/>
        <v>0.29597995605020466</v>
      </c>
      <c r="G179" s="5">
        <f>Tabel4[[#This Row],[total.user]]/Tabel4[[#This Row],[total]]</f>
        <v>0.70402004394979534</v>
      </c>
      <c r="H179">
        <v>2125368</v>
      </c>
      <c r="I179">
        <v>8367962</v>
      </c>
      <c r="J179" s="14">
        <f>Tabel5[[#This Row],[Anonymous (worldwide) nu]]/Tabel5[[#This Row],[total]]</f>
        <v>0.20254466408661503</v>
      </c>
      <c r="K179" s="3">
        <f>Tabel5[[#This Row],[Registered (worldwide) nu]]/Tabel5[[#This Row],[total]]</f>
        <v>0.79745533591338502</v>
      </c>
      <c r="L179">
        <f>Tabel5[[#This Row],[Anonymous (worldwide) nu]]+Tabel5[[#This Row],[Registered (worldwide) nu]]</f>
        <v>10493330</v>
      </c>
      <c r="M179">
        <v>909167</v>
      </c>
      <c r="N179">
        <v>3230233</v>
      </c>
      <c r="O179">
        <f>Tabel6[[#This Row],[Anonymous (English) na]]+Tabel6[[#This Row],[Registered (English)]]</f>
        <v>4139400</v>
      </c>
      <c r="P179" s="14">
        <f>Tabel6[[#This Row],[Anonymous (English) na]]/Tabel6[[#This Row],[Total]]</f>
        <v>0.2196373870609267</v>
      </c>
      <c r="Q179" s="3">
        <f>Tabel6[[#This Row],[Registered (English)]]/Tabel6[[#This Row],[Total]]</f>
        <v>0.78036261293907327</v>
      </c>
      <c r="S179">
        <v>28555</v>
      </c>
      <c r="T179">
        <v>160841</v>
      </c>
      <c r="U179">
        <f>Tabel8[[#This Row],[total.anonymous]]+Tabel8[[#This Row],[total.user]]</f>
        <v>189396</v>
      </c>
      <c r="V179" s="14">
        <f>Tabel8[[#This Row],[total.anonymous]]/Tabel8[[#This Row],[Total]]</f>
        <v>0.15076875963589517</v>
      </c>
      <c r="W179" s="3">
        <f>Tabel8[[#This Row],[total.user]]/Tabel8[[#This Row],[Dutch]]</f>
        <v>1066805.8846436699</v>
      </c>
    </row>
    <row r="180" spans="1:23" x14ac:dyDescent="0.25">
      <c r="A180" s="6" t="s">
        <v>181</v>
      </c>
      <c r="B180" s="7">
        <f>DATE(LEFT(Tabel4[[#This Row],[month]],4),MID(Tabel4[[#This Row],[month]],6,2),MID(Tabel4[[#This Row],[month]],9,2))</f>
        <v>42309</v>
      </c>
      <c r="C180" s="1">
        <v>95266</v>
      </c>
      <c r="D180" s="1">
        <v>244430</v>
      </c>
      <c r="E180" s="1">
        <f>Tabel4[[#This Row],[Japan Total Anonymous]]+Tabel4[[#This Row],[total.user]]</f>
        <v>339696</v>
      </c>
      <c r="F180" s="15">
        <f t="shared" si="2"/>
        <v>0.28044486835288024</v>
      </c>
      <c r="G180" s="4">
        <f>Tabel4[[#This Row],[total.user]]/Tabel4[[#This Row],[total]]</f>
        <v>0.71955513164711982</v>
      </c>
      <c r="H180">
        <v>2091266</v>
      </c>
      <c r="I180">
        <v>8532923</v>
      </c>
      <c r="J180" s="14">
        <f>Tabel5[[#This Row],[Anonymous (worldwide) nu]]/Tabel5[[#This Row],[total]]</f>
        <v>0.19684005998010765</v>
      </c>
      <c r="K180" s="3">
        <f>Tabel5[[#This Row],[Registered (worldwide) nu]]/Tabel5[[#This Row],[total]]</f>
        <v>0.80315994001989233</v>
      </c>
      <c r="L180">
        <f>Tabel5[[#This Row],[Anonymous (worldwide) nu]]+Tabel5[[#This Row],[Registered (worldwide) nu]]</f>
        <v>10624189</v>
      </c>
      <c r="M180">
        <v>870150</v>
      </c>
      <c r="N180">
        <v>3073763</v>
      </c>
      <c r="O180">
        <f>Tabel6[[#This Row],[Anonymous (English) na]]+Tabel6[[#This Row],[Registered (English)]]</f>
        <v>3943913</v>
      </c>
      <c r="P180" s="14">
        <f>Tabel6[[#This Row],[Anonymous (English) na]]/Tabel6[[#This Row],[Total]]</f>
        <v>0.22063113461174219</v>
      </c>
      <c r="Q180" s="3">
        <f>Tabel6[[#This Row],[Registered (English)]]/Tabel6[[#This Row],[Total]]</f>
        <v>0.77936886538825778</v>
      </c>
      <c r="S180">
        <v>29323</v>
      </c>
      <c r="T180">
        <v>144921</v>
      </c>
      <c r="U180">
        <f>Tabel8[[#This Row],[total.anonymous]]+Tabel8[[#This Row],[total.user]]</f>
        <v>174244</v>
      </c>
      <c r="V180" s="14">
        <f>Tabel8[[#This Row],[total.anonymous]]/Tabel8[[#This Row],[Total]]</f>
        <v>0.16828699983930581</v>
      </c>
      <c r="W180" s="3">
        <f>Tabel8[[#This Row],[total.user]]/Tabel8[[#This Row],[Dutch]]</f>
        <v>861153.86297445686</v>
      </c>
    </row>
    <row r="181" spans="1:23" x14ac:dyDescent="0.25">
      <c r="A181" s="7" t="s">
        <v>182</v>
      </c>
      <c r="B181" s="7">
        <f>DATE(LEFT(Tabel4[[#This Row],[month]],4),MID(Tabel4[[#This Row],[month]],6,2),MID(Tabel4[[#This Row],[month]],9,2))</f>
        <v>42339</v>
      </c>
      <c r="C181" s="2">
        <v>99054</v>
      </c>
      <c r="D181" s="2">
        <v>239217</v>
      </c>
      <c r="E181" s="2">
        <f>Tabel4[[#This Row],[Japan Total Anonymous]]+Tabel4[[#This Row],[total.user]]</f>
        <v>338271</v>
      </c>
      <c r="F181" s="15">
        <f t="shared" si="2"/>
        <v>0.29282439227719786</v>
      </c>
      <c r="G181" s="5">
        <f>Tabel4[[#This Row],[total.user]]/Tabel4[[#This Row],[total]]</f>
        <v>0.70717560772280208</v>
      </c>
      <c r="H181">
        <v>2009071</v>
      </c>
      <c r="I181">
        <v>8132823</v>
      </c>
      <c r="J181" s="14">
        <f>Tabel5[[#This Row],[Anonymous (worldwide) nu]]/Tabel5[[#This Row],[total]]</f>
        <v>0.19809623330711207</v>
      </c>
      <c r="K181" s="3">
        <f>Tabel5[[#This Row],[Registered (worldwide) nu]]/Tabel5[[#This Row],[total]]</f>
        <v>0.80190376669288799</v>
      </c>
      <c r="L181">
        <f>Tabel5[[#This Row],[Anonymous (worldwide) nu]]+Tabel5[[#This Row],[Registered (worldwide) nu]]</f>
        <v>10141894</v>
      </c>
      <c r="M181">
        <v>829504</v>
      </c>
      <c r="N181">
        <v>2960280</v>
      </c>
      <c r="O181">
        <f>Tabel6[[#This Row],[Anonymous (English) na]]+Tabel6[[#This Row],[Registered (English)]]</f>
        <v>3789784</v>
      </c>
      <c r="P181" s="14">
        <f>Tabel6[[#This Row],[Anonymous (English) na]]/Tabel6[[#This Row],[Total]]</f>
        <v>0.21887896513363295</v>
      </c>
      <c r="Q181" s="3">
        <f>Tabel6[[#This Row],[Registered (English)]]/Tabel6[[#This Row],[Total]]</f>
        <v>0.78112103486636708</v>
      </c>
      <c r="S181">
        <v>27247</v>
      </c>
      <c r="T181">
        <v>155911</v>
      </c>
      <c r="U181">
        <f>Tabel8[[#This Row],[total.anonymous]]+Tabel8[[#This Row],[total.user]]</f>
        <v>183158</v>
      </c>
      <c r="V181" s="14">
        <f>Tabel8[[#This Row],[total.anonymous]]/Tabel8[[#This Row],[Total]]</f>
        <v>0.14876227082628113</v>
      </c>
      <c r="W181" s="3">
        <f>Tabel8[[#This Row],[total.user]]/Tabel8[[#This Row],[Dutch]]</f>
        <v>1048054.719345249</v>
      </c>
    </row>
    <row r="182" spans="1:23" x14ac:dyDescent="0.25">
      <c r="A182" s="6" t="s">
        <v>183</v>
      </c>
      <c r="B182" s="7">
        <f>DATE(LEFT(Tabel4[[#This Row],[month]],4),MID(Tabel4[[#This Row],[month]],6,2),MID(Tabel4[[#This Row],[month]],9,2))</f>
        <v>42370</v>
      </c>
      <c r="C182" s="1">
        <v>113404</v>
      </c>
      <c r="D182" s="1">
        <v>243572</v>
      </c>
      <c r="E182" s="1">
        <f>Tabel4[[#This Row],[Japan Total Anonymous]]+Tabel4[[#This Row],[total.user]]</f>
        <v>356976</v>
      </c>
      <c r="F182" s="15">
        <f t="shared" si="2"/>
        <v>0.31767961991842592</v>
      </c>
      <c r="G182" s="4">
        <f>Tabel4[[#This Row],[total.user]]/Tabel4[[#This Row],[total]]</f>
        <v>0.68232038008157414</v>
      </c>
      <c r="H182">
        <v>2280763</v>
      </c>
      <c r="I182">
        <v>9143241</v>
      </c>
      <c r="J182" s="14">
        <f>Tabel5[[#This Row],[Anonymous (worldwide) nu]]/Tabel5[[#This Row],[total]]</f>
        <v>0.19964655124420475</v>
      </c>
      <c r="K182" s="3">
        <f>Tabel5[[#This Row],[Registered (worldwide) nu]]/Tabel5[[#This Row],[total]]</f>
        <v>0.80035344875579528</v>
      </c>
      <c r="L182">
        <f>Tabel5[[#This Row],[Anonymous (worldwide) nu]]+Tabel5[[#This Row],[Registered (worldwide) nu]]</f>
        <v>11424004</v>
      </c>
      <c r="M182">
        <v>944805</v>
      </c>
      <c r="N182">
        <v>3260279</v>
      </c>
      <c r="O182">
        <f>Tabel6[[#This Row],[Anonymous (English) na]]+Tabel6[[#This Row],[Registered (English)]]</f>
        <v>4205084</v>
      </c>
      <c r="P182" s="14">
        <f>Tabel6[[#This Row],[Anonymous (English) na]]/Tabel6[[#This Row],[Total]]</f>
        <v>0.22468159970169443</v>
      </c>
      <c r="Q182" s="3">
        <f>Tabel6[[#This Row],[Registered (English)]]/Tabel6[[#This Row],[Total]]</f>
        <v>0.77531840029830557</v>
      </c>
      <c r="S182">
        <v>34166</v>
      </c>
      <c r="T182">
        <v>174905</v>
      </c>
      <c r="U182">
        <f>Tabel8[[#This Row],[total.anonymous]]+Tabel8[[#This Row],[total.user]]</f>
        <v>209071</v>
      </c>
      <c r="V182" s="14">
        <f>Tabel8[[#This Row],[total.anonymous]]/Tabel8[[#This Row],[Total]]</f>
        <v>0.16341816894739108</v>
      </c>
      <c r="W182" s="3">
        <f>Tabel8[[#This Row],[total.user]]/Tabel8[[#This Row],[Dutch]]</f>
        <v>1070291.0277761517</v>
      </c>
    </row>
    <row r="183" spans="1:23" x14ac:dyDescent="0.25">
      <c r="A183" s="7" t="s">
        <v>184</v>
      </c>
      <c r="B183" s="7">
        <f>DATE(LEFT(Tabel4[[#This Row],[month]],4),MID(Tabel4[[#This Row],[month]],6,2),MID(Tabel4[[#This Row],[month]],9,2))</f>
        <v>42401</v>
      </c>
      <c r="C183" s="2">
        <v>106260</v>
      </c>
      <c r="D183" s="2">
        <v>221695</v>
      </c>
      <c r="E183" s="2">
        <f>Tabel4[[#This Row],[Japan Total Anonymous]]+Tabel4[[#This Row],[total.user]]</f>
        <v>327955</v>
      </c>
      <c r="F183" s="15">
        <f t="shared" si="2"/>
        <v>0.32400786693296335</v>
      </c>
      <c r="G183" s="5">
        <f>Tabel4[[#This Row],[total.user]]/Tabel4[[#This Row],[total]]</f>
        <v>0.67599213306703665</v>
      </c>
      <c r="H183">
        <v>2121044</v>
      </c>
      <c r="I183">
        <v>11196808</v>
      </c>
      <c r="J183" s="14">
        <f>Tabel5[[#This Row],[Anonymous (worldwide) nu]]/Tabel5[[#This Row],[total]]</f>
        <v>0.159263220525352</v>
      </c>
      <c r="K183" s="3">
        <f>Tabel5[[#This Row],[Registered (worldwide) nu]]/Tabel5[[#This Row],[total]]</f>
        <v>0.84073677947464798</v>
      </c>
      <c r="L183">
        <f>Tabel5[[#This Row],[Anonymous (worldwide) nu]]+Tabel5[[#This Row],[Registered (worldwide) nu]]</f>
        <v>13317852</v>
      </c>
      <c r="M183">
        <v>883150</v>
      </c>
      <c r="N183">
        <v>3021805</v>
      </c>
      <c r="O183">
        <f>Tabel6[[#This Row],[Anonymous (English) na]]+Tabel6[[#This Row],[Registered (English)]]</f>
        <v>3904955</v>
      </c>
      <c r="P183" s="14">
        <f>Tabel6[[#This Row],[Anonymous (English) na]]/Tabel6[[#This Row],[Total]]</f>
        <v>0.22616137701970956</v>
      </c>
      <c r="Q183" s="3">
        <f>Tabel6[[#This Row],[Registered (English)]]/Tabel6[[#This Row],[Total]]</f>
        <v>0.77383862298029038</v>
      </c>
      <c r="S183">
        <v>30705</v>
      </c>
      <c r="T183">
        <v>153032</v>
      </c>
      <c r="U183">
        <f>Tabel8[[#This Row],[total.anonymous]]+Tabel8[[#This Row],[total.user]]</f>
        <v>183737</v>
      </c>
      <c r="V183" s="14">
        <f>Tabel8[[#This Row],[total.anonymous]]/Tabel8[[#This Row],[Total]]</f>
        <v>0.16711386383798582</v>
      </c>
      <c r="W183" s="3">
        <f>Tabel8[[#This Row],[total.user]]/Tabel8[[#This Row],[Dutch]]</f>
        <v>915734.91561634908</v>
      </c>
    </row>
    <row r="184" spans="1:23" x14ac:dyDescent="0.25">
      <c r="A184" s="6" t="s">
        <v>185</v>
      </c>
      <c r="B184" s="7">
        <f>DATE(LEFT(Tabel4[[#This Row],[month]],4),MID(Tabel4[[#This Row],[month]],6,2),MID(Tabel4[[#This Row],[month]],9,2))</f>
        <v>42430</v>
      </c>
      <c r="C184" s="1">
        <v>107335</v>
      </c>
      <c r="D184" s="1">
        <v>250237</v>
      </c>
      <c r="E184" s="1">
        <f>Tabel4[[#This Row],[Japan Total Anonymous]]+Tabel4[[#This Row],[total.user]]</f>
        <v>357572</v>
      </c>
      <c r="F184" s="15">
        <f t="shared" si="2"/>
        <v>0.30017730694797135</v>
      </c>
      <c r="G184" s="4">
        <f>Tabel4[[#This Row],[total.user]]/Tabel4[[#This Row],[total]]</f>
        <v>0.69982269305202871</v>
      </c>
      <c r="H184">
        <v>2129833</v>
      </c>
      <c r="I184">
        <v>9378615</v>
      </c>
      <c r="J184" s="14">
        <f>Tabel5[[#This Row],[Anonymous (worldwide) nu]]/Tabel5[[#This Row],[total]]</f>
        <v>0.18506691779812534</v>
      </c>
      <c r="K184" s="3">
        <f>Tabel5[[#This Row],[Registered (worldwide) nu]]/Tabel5[[#This Row],[total]]</f>
        <v>0.81493308220187466</v>
      </c>
      <c r="L184">
        <f>Tabel5[[#This Row],[Anonymous (worldwide) nu]]+Tabel5[[#This Row],[Registered (worldwide) nu]]</f>
        <v>11508448</v>
      </c>
      <c r="M184">
        <v>884295</v>
      </c>
      <c r="N184">
        <v>3069627</v>
      </c>
      <c r="O184">
        <f>Tabel6[[#This Row],[Anonymous (English) na]]+Tabel6[[#This Row],[Registered (English)]]</f>
        <v>3953922</v>
      </c>
      <c r="P184" s="14">
        <f>Tabel6[[#This Row],[Anonymous (English) na]]/Tabel6[[#This Row],[Total]]</f>
        <v>0.22365008717926149</v>
      </c>
      <c r="Q184" s="3">
        <f>Tabel6[[#This Row],[Registered (English)]]/Tabel6[[#This Row],[Total]]</f>
        <v>0.77634991282073851</v>
      </c>
      <c r="S184">
        <v>28137</v>
      </c>
      <c r="T184">
        <v>161779</v>
      </c>
      <c r="U184">
        <f>Tabel8[[#This Row],[total.anonymous]]+Tabel8[[#This Row],[total.user]]</f>
        <v>189916</v>
      </c>
      <c r="V184" s="14">
        <f>Tabel8[[#This Row],[total.anonymous]]/Tabel8[[#This Row],[Total]]</f>
        <v>0.14815497377788076</v>
      </c>
      <c r="W184" s="3">
        <f>Tabel8[[#This Row],[total.user]]/Tabel8[[#This Row],[Dutch]]</f>
        <v>1091957.9402210612</v>
      </c>
    </row>
    <row r="185" spans="1:23" x14ac:dyDescent="0.25">
      <c r="A185" s="7" t="s">
        <v>186</v>
      </c>
      <c r="B185" s="7">
        <f>DATE(LEFT(Tabel4[[#This Row],[month]],4),MID(Tabel4[[#This Row],[month]],6,2),MID(Tabel4[[#This Row],[month]],9,2))</f>
        <v>42461</v>
      </c>
      <c r="C185" s="2">
        <v>106014</v>
      </c>
      <c r="D185" s="2">
        <v>246607</v>
      </c>
      <c r="E185" s="2">
        <f>Tabel4[[#This Row],[Japan Total Anonymous]]+Tabel4[[#This Row],[total.user]]</f>
        <v>352621</v>
      </c>
      <c r="F185" s="15">
        <f t="shared" si="2"/>
        <v>0.30064573578998416</v>
      </c>
      <c r="G185" s="5">
        <f>Tabel4[[#This Row],[total.user]]/Tabel4[[#This Row],[total]]</f>
        <v>0.6993542642100159</v>
      </c>
      <c r="H185">
        <v>2043178</v>
      </c>
      <c r="I185">
        <v>9842754</v>
      </c>
      <c r="J185" s="14">
        <f>Tabel5[[#This Row],[Anonymous (worldwide) nu]]/Tabel5[[#This Row],[total]]</f>
        <v>0.17189884646824499</v>
      </c>
      <c r="K185" s="3">
        <f>Tabel5[[#This Row],[Registered (worldwide) nu]]/Tabel5[[#This Row],[total]]</f>
        <v>0.82810115353175506</v>
      </c>
      <c r="L185">
        <f>Tabel5[[#This Row],[Anonymous (worldwide) nu]]+Tabel5[[#This Row],[Registered (worldwide) nu]]</f>
        <v>11885932</v>
      </c>
      <c r="M185">
        <v>855526</v>
      </c>
      <c r="N185">
        <v>2980960</v>
      </c>
      <c r="O185">
        <f>Tabel6[[#This Row],[Anonymous (English) na]]+Tabel6[[#This Row],[Registered (English)]]</f>
        <v>3836486</v>
      </c>
      <c r="P185" s="14">
        <f>Tabel6[[#This Row],[Anonymous (English) na]]/Tabel6[[#This Row],[Total]]</f>
        <v>0.22299729492040371</v>
      </c>
      <c r="Q185" s="3">
        <f>Tabel6[[#This Row],[Registered (English)]]/Tabel6[[#This Row],[Total]]</f>
        <v>0.77700270507959623</v>
      </c>
      <c r="S185">
        <v>24279</v>
      </c>
      <c r="T185">
        <v>146307</v>
      </c>
      <c r="U185">
        <f>Tabel8[[#This Row],[total.anonymous]]+Tabel8[[#This Row],[total.user]]</f>
        <v>170586</v>
      </c>
      <c r="V185" s="14">
        <f>Tabel8[[#This Row],[total.anonymous]]/Tabel8[[#This Row],[Total]]</f>
        <v>0.14232703738876579</v>
      </c>
      <c r="W185" s="3">
        <f>Tabel8[[#This Row],[total.user]]/Tabel8[[#This Row],[Dutch]]</f>
        <v>1027963.5035215619</v>
      </c>
    </row>
    <row r="186" spans="1:23" x14ac:dyDescent="0.25">
      <c r="A186" s="6" t="s">
        <v>187</v>
      </c>
      <c r="B186" s="7">
        <f>DATE(LEFT(Tabel4[[#This Row],[month]],4),MID(Tabel4[[#This Row],[month]],6,2),MID(Tabel4[[#This Row],[month]],9,2))</f>
        <v>42491</v>
      </c>
      <c r="C186" s="1">
        <v>100004</v>
      </c>
      <c r="D186" s="1">
        <v>244277</v>
      </c>
      <c r="E186" s="1">
        <f>Tabel4[[#This Row],[Japan Total Anonymous]]+Tabel4[[#This Row],[total.user]]</f>
        <v>344281</v>
      </c>
      <c r="F186" s="15">
        <f t="shared" si="2"/>
        <v>0.29047202721033111</v>
      </c>
      <c r="G186" s="4">
        <f>Tabel4[[#This Row],[total.user]]/Tabel4[[#This Row],[total]]</f>
        <v>0.70952797278966895</v>
      </c>
      <c r="H186">
        <v>2096210</v>
      </c>
      <c r="I186">
        <v>10309626</v>
      </c>
      <c r="J186" s="14">
        <f>Tabel5[[#This Row],[Anonymous (worldwide) nu]]/Tabel5[[#This Row],[total]]</f>
        <v>0.1689696687913656</v>
      </c>
      <c r="K186" s="3">
        <f>Tabel5[[#This Row],[Registered (worldwide) nu]]/Tabel5[[#This Row],[total]]</f>
        <v>0.83103033120863434</v>
      </c>
      <c r="L186">
        <f>Tabel5[[#This Row],[Anonymous (worldwide) nu]]+Tabel5[[#This Row],[Registered (worldwide) nu]]</f>
        <v>12405836</v>
      </c>
      <c r="M186">
        <v>876025</v>
      </c>
      <c r="N186">
        <v>3138979</v>
      </c>
      <c r="O186">
        <f>Tabel6[[#This Row],[Anonymous (English) na]]+Tabel6[[#This Row],[Registered (English)]]</f>
        <v>4015004</v>
      </c>
      <c r="P186" s="14">
        <f>Tabel6[[#This Row],[Anonymous (English) na]]/Tabel6[[#This Row],[Total]]</f>
        <v>0.21818782745920054</v>
      </c>
      <c r="Q186" s="3">
        <f>Tabel6[[#This Row],[Registered (English)]]/Tabel6[[#This Row],[Total]]</f>
        <v>0.78181217254079949</v>
      </c>
      <c r="S186">
        <v>29341</v>
      </c>
      <c r="T186">
        <v>149432</v>
      </c>
      <c r="U186">
        <f>Tabel8[[#This Row],[total.anonymous]]+Tabel8[[#This Row],[total.user]]</f>
        <v>178773</v>
      </c>
      <c r="V186" s="14">
        <f>Tabel8[[#This Row],[total.anonymous]]/Tabel8[[#This Row],[Total]]</f>
        <v>0.16412433644901636</v>
      </c>
      <c r="W186" s="3">
        <f>Tabel8[[#This Row],[total.user]]/Tabel8[[#This Row],[Dutch]]</f>
        <v>910480.45179100905</v>
      </c>
    </row>
    <row r="187" spans="1:23" x14ac:dyDescent="0.25">
      <c r="A187" s="7" t="s">
        <v>188</v>
      </c>
      <c r="B187" s="7">
        <f>DATE(LEFT(Tabel4[[#This Row],[month]],4),MID(Tabel4[[#This Row],[month]],6,2),MID(Tabel4[[#This Row],[month]],9,2))</f>
        <v>42522</v>
      </c>
      <c r="C187" s="2">
        <v>92380</v>
      </c>
      <c r="D187" s="2">
        <v>229072</v>
      </c>
      <c r="E187" s="2">
        <f>Tabel4[[#This Row],[Japan Total Anonymous]]+Tabel4[[#This Row],[total.user]]</f>
        <v>321452</v>
      </c>
      <c r="F187" s="15">
        <f t="shared" si="2"/>
        <v>0.28738349738063534</v>
      </c>
      <c r="G187" s="5">
        <f>Tabel4[[#This Row],[total.user]]/Tabel4[[#This Row],[total]]</f>
        <v>0.7126165026193646</v>
      </c>
      <c r="H187">
        <v>1961452</v>
      </c>
      <c r="I187">
        <v>9617880</v>
      </c>
      <c r="J187" s="14">
        <f>Tabel5[[#This Row],[Anonymous (worldwide) nu]]/Tabel5[[#This Row],[total]]</f>
        <v>0.16939250036185161</v>
      </c>
      <c r="K187" s="3">
        <f>Tabel5[[#This Row],[Registered (worldwide) nu]]/Tabel5[[#This Row],[total]]</f>
        <v>0.83060749963814839</v>
      </c>
      <c r="L187">
        <f>Tabel5[[#This Row],[Anonymous (worldwide) nu]]+Tabel5[[#This Row],[Registered (worldwide) nu]]</f>
        <v>11579332</v>
      </c>
      <c r="M187">
        <v>809720</v>
      </c>
      <c r="N187">
        <v>2917482</v>
      </c>
      <c r="O187">
        <f>Tabel6[[#This Row],[Anonymous (English) na]]+Tabel6[[#This Row],[Registered (English)]]</f>
        <v>3727202</v>
      </c>
      <c r="P187" s="14">
        <f>Tabel6[[#This Row],[Anonymous (English) na]]/Tabel6[[#This Row],[Total]]</f>
        <v>0.2172460735962258</v>
      </c>
      <c r="Q187" s="3">
        <f>Tabel6[[#This Row],[Registered (English)]]/Tabel6[[#This Row],[Total]]</f>
        <v>0.78275392640377417</v>
      </c>
      <c r="S187">
        <v>28555</v>
      </c>
      <c r="T187">
        <v>138662</v>
      </c>
      <c r="U187">
        <f>Tabel8[[#This Row],[total.anonymous]]+Tabel8[[#This Row],[total.user]]</f>
        <v>167217</v>
      </c>
      <c r="V187" s="14">
        <f>Tabel8[[#This Row],[total.anonymous]]/Tabel8[[#This Row],[Total]]</f>
        <v>0.17076613023795428</v>
      </c>
      <c r="W187" s="3">
        <f>Tabel8[[#This Row],[total.user]]/Tabel8[[#This Row],[Dutch]]</f>
        <v>811999.42756084749</v>
      </c>
    </row>
    <row r="188" spans="1:23" x14ac:dyDescent="0.25">
      <c r="A188" s="6" t="s">
        <v>189</v>
      </c>
      <c r="B188" s="7">
        <f>DATE(LEFT(Tabel4[[#This Row],[month]],4),MID(Tabel4[[#This Row],[month]],6,2),MID(Tabel4[[#This Row],[month]],9,2))</f>
        <v>42552</v>
      </c>
      <c r="C188" s="1">
        <v>101306</v>
      </c>
      <c r="D188" s="1">
        <v>221271</v>
      </c>
      <c r="E188" s="1">
        <f>Tabel4[[#This Row],[Japan Total Anonymous]]+Tabel4[[#This Row],[total.user]]</f>
        <v>322577</v>
      </c>
      <c r="F188" s="15">
        <f t="shared" si="2"/>
        <v>0.31405214878928134</v>
      </c>
      <c r="G188" s="4">
        <f>Tabel4[[#This Row],[total.user]]/Tabel4[[#This Row],[total]]</f>
        <v>0.68594785121071866</v>
      </c>
      <c r="H188">
        <v>1904577</v>
      </c>
      <c r="I188">
        <v>12412444</v>
      </c>
      <c r="J188" s="14">
        <f>Tabel5[[#This Row],[Anonymous (worldwide) nu]]/Tabel5[[#This Row],[total]]</f>
        <v>0.13302886124145519</v>
      </c>
      <c r="K188" s="3">
        <f>Tabel5[[#This Row],[Registered (worldwide) nu]]/Tabel5[[#This Row],[total]]</f>
        <v>0.86697113875854481</v>
      </c>
      <c r="L188">
        <f>Tabel5[[#This Row],[Anonymous (worldwide) nu]]+Tabel5[[#This Row],[Registered (worldwide) nu]]</f>
        <v>14317021</v>
      </c>
      <c r="M188">
        <v>816654</v>
      </c>
      <c r="N188">
        <v>3005772</v>
      </c>
      <c r="O188">
        <f>Tabel6[[#This Row],[Anonymous (English) na]]+Tabel6[[#This Row],[Registered (English)]]</f>
        <v>3822426</v>
      </c>
      <c r="P188" s="14">
        <f>Tabel6[[#This Row],[Anonymous (English) na]]/Tabel6[[#This Row],[Total]]</f>
        <v>0.21364808632004911</v>
      </c>
      <c r="Q188" s="3">
        <f>Tabel6[[#This Row],[Registered (English)]]/Tabel6[[#This Row],[Total]]</f>
        <v>0.78635191367995094</v>
      </c>
      <c r="S188">
        <v>21011</v>
      </c>
      <c r="T188">
        <v>121483</v>
      </c>
      <c r="U188">
        <f>Tabel8[[#This Row],[total.anonymous]]+Tabel8[[#This Row],[total.user]]</f>
        <v>142494</v>
      </c>
      <c r="V188" s="14">
        <f>Tabel8[[#This Row],[total.anonymous]]/Tabel8[[#This Row],[Total]]</f>
        <v>0.14745182253287858</v>
      </c>
      <c r="W188" s="3">
        <f>Tabel8[[#This Row],[total.user]]/Tabel8[[#This Row],[Dutch]]</f>
        <v>823882.66155823134</v>
      </c>
    </row>
    <row r="189" spans="1:23" x14ac:dyDescent="0.25">
      <c r="A189" s="7" t="s">
        <v>190</v>
      </c>
      <c r="B189" s="7">
        <f>DATE(LEFT(Tabel4[[#This Row],[month]],4),MID(Tabel4[[#This Row],[month]],6,2),MID(Tabel4[[#This Row],[month]],9,2))</f>
        <v>42583</v>
      </c>
      <c r="C189" s="2">
        <v>97061</v>
      </c>
      <c r="D189" s="2">
        <v>233329</v>
      </c>
      <c r="E189" s="2">
        <f>Tabel4[[#This Row],[Japan Total Anonymous]]+Tabel4[[#This Row],[total.user]]</f>
        <v>330390</v>
      </c>
      <c r="F189" s="15">
        <f t="shared" si="2"/>
        <v>0.29377705136354004</v>
      </c>
      <c r="G189" s="5">
        <f>Tabel4[[#This Row],[total.user]]/Tabel4[[#This Row],[total]]</f>
        <v>0.70622294863645996</v>
      </c>
      <c r="H189">
        <v>1980441</v>
      </c>
      <c r="I189">
        <v>11676868</v>
      </c>
      <c r="J189" s="14">
        <f>Tabel5[[#This Row],[Anonymous (worldwide) nu]]/Tabel5[[#This Row],[total]]</f>
        <v>0.1450096062115897</v>
      </c>
      <c r="K189" s="3">
        <f>Tabel5[[#This Row],[Registered (worldwide) nu]]/Tabel5[[#This Row],[total]]</f>
        <v>0.85499039378841024</v>
      </c>
      <c r="L189">
        <f>Tabel5[[#This Row],[Anonymous (worldwide) nu]]+Tabel5[[#This Row],[Registered (worldwide) nu]]</f>
        <v>13657309</v>
      </c>
      <c r="M189">
        <v>857556</v>
      </c>
      <c r="N189">
        <v>3122531</v>
      </c>
      <c r="O189">
        <f>Tabel6[[#This Row],[Anonymous (English) na]]+Tabel6[[#This Row],[Registered (English)]]</f>
        <v>3980087</v>
      </c>
      <c r="P189" s="14">
        <f>Tabel6[[#This Row],[Anonymous (English) na]]/Tabel6[[#This Row],[Total]]</f>
        <v>0.21546162181881953</v>
      </c>
      <c r="Q189" s="3">
        <f>Tabel6[[#This Row],[Registered (English)]]/Tabel6[[#This Row],[Total]]</f>
        <v>0.78453837818118044</v>
      </c>
      <c r="S189">
        <v>22359</v>
      </c>
      <c r="T189">
        <v>144962</v>
      </c>
      <c r="U189">
        <f>Tabel8[[#This Row],[total.anonymous]]+Tabel8[[#This Row],[total.user]]</f>
        <v>167321</v>
      </c>
      <c r="V189" s="14">
        <f>Tabel8[[#This Row],[total.anonymous]]/Tabel8[[#This Row],[Total]]</f>
        <v>0.13362937108910417</v>
      </c>
      <c r="W189" s="3">
        <f>Tabel8[[#This Row],[total.user]]/Tabel8[[#This Row],[Dutch]]</f>
        <v>1084806.4225591486</v>
      </c>
    </row>
    <row r="190" spans="1:23" x14ac:dyDescent="0.25">
      <c r="A190" s="6" t="s">
        <v>191</v>
      </c>
      <c r="B190" s="7">
        <f>DATE(LEFT(Tabel4[[#This Row],[month]],4),MID(Tabel4[[#This Row],[month]],6,2),MID(Tabel4[[#This Row],[month]],9,2))</f>
        <v>42614</v>
      </c>
      <c r="C190" s="1">
        <v>92375</v>
      </c>
      <c r="D190" s="1">
        <v>228151</v>
      </c>
      <c r="E190" s="1">
        <f>Tabel4[[#This Row],[Japan Total Anonymous]]+Tabel4[[#This Row],[total.user]]</f>
        <v>320526</v>
      </c>
      <c r="F190" s="15">
        <f t="shared" si="2"/>
        <v>0.28819814929210114</v>
      </c>
      <c r="G190" s="4">
        <f>Tabel4[[#This Row],[total.user]]/Tabel4[[#This Row],[total]]</f>
        <v>0.71180185070789892</v>
      </c>
      <c r="H190">
        <v>1921545</v>
      </c>
      <c r="I190">
        <v>10728495</v>
      </c>
      <c r="J190" s="14">
        <f>Tabel5[[#This Row],[Anonymous (worldwide) nu]]/Tabel5[[#This Row],[total]]</f>
        <v>0.1519003101966476</v>
      </c>
      <c r="K190" s="3">
        <f>Tabel5[[#This Row],[Registered (worldwide) nu]]/Tabel5[[#This Row],[total]]</f>
        <v>0.84809968980335237</v>
      </c>
      <c r="L190">
        <f>Tabel5[[#This Row],[Anonymous (worldwide) nu]]+Tabel5[[#This Row],[Registered (worldwide) nu]]</f>
        <v>12650040</v>
      </c>
      <c r="M190">
        <v>846373</v>
      </c>
      <c r="N190">
        <v>2996529</v>
      </c>
      <c r="O190">
        <f>Tabel6[[#This Row],[Anonymous (English) na]]+Tabel6[[#This Row],[Registered (English)]]</f>
        <v>3842902</v>
      </c>
      <c r="P190" s="14">
        <f>Tabel6[[#This Row],[Anonymous (English) na]]/Tabel6[[#This Row],[Total]]</f>
        <v>0.22024319121330702</v>
      </c>
      <c r="Q190" s="3">
        <f>Tabel6[[#This Row],[Registered (English)]]/Tabel6[[#This Row],[Total]]</f>
        <v>0.77975680878669296</v>
      </c>
      <c r="S190">
        <v>21891</v>
      </c>
      <c r="T190">
        <v>129748</v>
      </c>
      <c r="U190">
        <f>Tabel8[[#This Row],[total.anonymous]]+Tabel8[[#This Row],[total.user]]</f>
        <v>151639</v>
      </c>
      <c r="V190" s="14">
        <f>Tabel8[[#This Row],[total.anonymous]]/Tabel8[[#This Row],[Total]]</f>
        <v>0.14436259801238469</v>
      </c>
      <c r="W190" s="3">
        <f>Tabel8[[#This Row],[total.user]]/Tabel8[[#This Row],[Dutch]]</f>
        <v>898764.65086108446</v>
      </c>
    </row>
    <row r="191" spans="1:23" x14ac:dyDescent="0.25">
      <c r="A191" s="7" t="s">
        <v>192</v>
      </c>
      <c r="B191" s="7">
        <f>DATE(LEFT(Tabel4[[#This Row],[month]],4),MID(Tabel4[[#This Row],[month]],6,2),MID(Tabel4[[#This Row],[month]],9,2))</f>
        <v>42644</v>
      </c>
      <c r="C191" s="2">
        <v>96283</v>
      </c>
      <c r="D191" s="2">
        <v>254197</v>
      </c>
      <c r="E191" s="2">
        <f>Tabel4[[#This Row],[Japan Total Anonymous]]+Tabel4[[#This Row],[total.user]]</f>
        <v>350480</v>
      </c>
      <c r="F191" s="15">
        <f t="shared" si="2"/>
        <v>0.27471753024423645</v>
      </c>
      <c r="G191" s="5">
        <f>Tabel4[[#This Row],[total.user]]/Tabel4[[#This Row],[total]]</f>
        <v>0.72528246975576349</v>
      </c>
      <c r="H191">
        <v>2033761</v>
      </c>
      <c r="I191">
        <v>8249847</v>
      </c>
      <c r="J191" s="14">
        <f>Tabel5[[#This Row],[Anonymous (worldwide) nu]]/Tabel5[[#This Row],[total]]</f>
        <v>0.19776726222936541</v>
      </c>
      <c r="K191" s="3">
        <f>Tabel5[[#This Row],[Registered (worldwide) nu]]/Tabel5[[#This Row],[total]]</f>
        <v>0.80223273777063464</v>
      </c>
      <c r="L191">
        <f>Tabel5[[#This Row],[Anonymous (worldwide) nu]]+Tabel5[[#This Row],[Registered (worldwide) nu]]</f>
        <v>10283608</v>
      </c>
      <c r="M191">
        <v>893381</v>
      </c>
      <c r="N191">
        <v>3100907</v>
      </c>
      <c r="O191">
        <f>Tabel6[[#This Row],[Anonymous (English) na]]+Tabel6[[#This Row],[Registered (English)]]</f>
        <v>3994288</v>
      </c>
      <c r="P191" s="14">
        <f>Tabel6[[#This Row],[Anonymous (English) na]]/Tabel6[[#This Row],[Total]]</f>
        <v>0.22366464311036161</v>
      </c>
      <c r="Q191" s="3">
        <f>Tabel6[[#This Row],[Registered (English)]]/Tabel6[[#This Row],[Total]]</f>
        <v>0.77633535688963839</v>
      </c>
      <c r="S191">
        <v>25631</v>
      </c>
      <c r="T191">
        <v>146128</v>
      </c>
      <c r="U191">
        <f>Tabel8[[#This Row],[total.anonymous]]+Tabel8[[#This Row],[total.user]]</f>
        <v>171759</v>
      </c>
      <c r="V191" s="14">
        <f>Tabel8[[#This Row],[total.anonymous]]/Tabel8[[#This Row],[Total]]</f>
        <v>0.1492265325252243</v>
      </c>
      <c r="W191" s="3">
        <f>Tabel8[[#This Row],[total.user]]/Tabel8[[#This Row],[Dutch]]</f>
        <v>979236.04822285508</v>
      </c>
    </row>
    <row r="192" spans="1:23" x14ac:dyDescent="0.25">
      <c r="A192" s="6" t="s">
        <v>193</v>
      </c>
      <c r="B192" s="7">
        <f>DATE(LEFT(Tabel4[[#This Row],[month]],4),MID(Tabel4[[#This Row],[month]],6,2),MID(Tabel4[[#This Row],[month]],9,2))</f>
        <v>42675</v>
      </c>
      <c r="C192" s="1">
        <v>95204</v>
      </c>
      <c r="D192" s="1">
        <v>238934</v>
      </c>
      <c r="E192" s="1">
        <f>Tabel4[[#This Row],[Japan Total Anonymous]]+Tabel4[[#This Row],[total.user]]</f>
        <v>334138</v>
      </c>
      <c r="F192" s="15">
        <f t="shared" si="2"/>
        <v>0.28492419299810257</v>
      </c>
      <c r="G192" s="4">
        <f>Tabel4[[#This Row],[total.user]]/Tabel4[[#This Row],[total]]</f>
        <v>0.71507580700189743</v>
      </c>
      <c r="H192">
        <v>2011841</v>
      </c>
      <c r="I192">
        <v>8320404</v>
      </c>
      <c r="J192" s="14">
        <f>Tabel5[[#This Row],[Anonymous (worldwide) nu]]/Tabel5[[#This Row],[total]]</f>
        <v>0.19471479818761556</v>
      </c>
      <c r="K192" s="3">
        <f>Tabel5[[#This Row],[Registered (worldwide) nu]]/Tabel5[[#This Row],[total]]</f>
        <v>0.80528520181238439</v>
      </c>
      <c r="L192">
        <f>Tabel5[[#This Row],[Anonymous (worldwide) nu]]+Tabel5[[#This Row],[Registered (worldwide) nu]]</f>
        <v>10332245</v>
      </c>
      <c r="M192">
        <v>866576</v>
      </c>
      <c r="N192">
        <v>3064048</v>
      </c>
      <c r="O192">
        <f>Tabel6[[#This Row],[Anonymous (English) na]]+Tabel6[[#This Row],[Registered (English)]]</f>
        <v>3930624</v>
      </c>
      <c r="P192" s="14">
        <f>Tabel6[[#This Row],[Anonymous (English) na]]/Tabel6[[#This Row],[Total]]</f>
        <v>0.22046779340888367</v>
      </c>
      <c r="Q192" s="3">
        <f>Tabel6[[#This Row],[Registered (English)]]/Tabel6[[#This Row],[Total]]</f>
        <v>0.77953220659111633</v>
      </c>
      <c r="S192">
        <v>25499</v>
      </c>
      <c r="T192">
        <v>134760</v>
      </c>
      <c r="U192">
        <f>Tabel8[[#This Row],[total.anonymous]]+Tabel8[[#This Row],[total.user]]</f>
        <v>160259</v>
      </c>
      <c r="V192" s="14">
        <f>Tabel8[[#This Row],[total.anonymous]]/Tabel8[[#This Row],[Total]]</f>
        <v>0.15911118876318958</v>
      </c>
      <c r="W192" s="3">
        <f>Tabel8[[#This Row],[total.user]]/Tabel8[[#This Row],[Dutch]]</f>
        <v>846954.89391740854</v>
      </c>
    </row>
    <row r="193" spans="1:23" x14ac:dyDescent="0.25">
      <c r="A193" s="7" t="s">
        <v>194</v>
      </c>
      <c r="B193" s="7">
        <f>DATE(LEFT(Tabel4[[#This Row],[month]],4),MID(Tabel4[[#This Row],[month]],6,2),MID(Tabel4[[#This Row],[month]],9,2))</f>
        <v>42705</v>
      </c>
      <c r="C193" s="2">
        <v>89840</v>
      </c>
      <c r="D193" s="2">
        <v>243921</v>
      </c>
      <c r="E193" s="2">
        <f>Tabel4[[#This Row],[Japan Total Anonymous]]+Tabel4[[#This Row],[total.user]]</f>
        <v>333761</v>
      </c>
      <c r="F193" s="15">
        <f t="shared" si="2"/>
        <v>0.26917464892542869</v>
      </c>
      <c r="G193" s="5">
        <f>Tabel4[[#This Row],[total.user]]/Tabel4[[#This Row],[total]]</f>
        <v>0.73082535107457136</v>
      </c>
      <c r="H193">
        <v>1963998</v>
      </c>
      <c r="I193">
        <v>8411932</v>
      </c>
      <c r="J193" s="14">
        <f>Tabel5[[#This Row],[Anonymous (worldwide) nu]]/Tabel5[[#This Row],[total]]</f>
        <v>0.18928404490007161</v>
      </c>
      <c r="K193" s="3">
        <f>Tabel5[[#This Row],[Registered (worldwide) nu]]/Tabel5[[#This Row],[total]]</f>
        <v>0.81071595509992844</v>
      </c>
      <c r="L193">
        <f>Tabel5[[#This Row],[Anonymous (worldwide) nu]]+Tabel5[[#This Row],[Registered (worldwide) nu]]</f>
        <v>10375930</v>
      </c>
      <c r="M193">
        <v>861546</v>
      </c>
      <c r="N193">
        <v>3300073</v>
      </c>
      <c r="O193">
        <f>Tabel6[[#This Row],[Anonymous (English) na]]+Tabel6[[#This Row],[Registered (English)]]</f>
        <v>4161619</v>
      </c>
      <c r="P193" s="14">
        <f>Tabel6[[#This Row],[Anonymous (English) na]]/Tabel6[[#This Row],[Total]]</f>
        <v>0.2070218345312245</v>
      </c>
      <c r="Q193" s="3">
        <f>Tabel6[[#This Row],[Registered (English)]]/Tabel6[[#This Row],[Total]]</f>
        <v>0.79297816546877553</v>
      </c>
      <c r="S193">
        <v>24016</v>
      </c>
      <c r="T193">
        <v>153123</v>
      </c>
      <c r="U193">
        <f>Tabel8[[#This Row],[total.anonymous]]+Tabel8[[#This Row],[total.user]]</f>
        <v>177139</v>
      </c>
      <c r="V193" s="14">
        <f>Tabel8[[#This Row],[total.anonymous]]/Tabel8[[#This Row],[Total]]</f>
        <v>0.13557714563139681</v>
      </c>
      <c r="W193" s="3">
        <f>Tabel8[[#This Row],[total.user]]/Tabel8[[#This Row],[Dutch]]</f>
        <v>1129416.0183627582</v>
      </c>
    </row>
    <row r="194" spans="1:23" x14ac:dyDescent="0.25">
      <c r="A194" s="6" t="s">
        <v>195</v>
      </c>
      <c r="B194" s="7">
        <f>DATE(LEFT(Tabel4[[#This Row],[month]],4),MID(Tabel4[[#This Row],[month]],6,2),MID(Tabel4[[#This Row],[month]],9,2))</f>
        <v>42736</v>
      </c>
      <c r="C194" s="1">
        <v>94410</v>
      </c>
      <c r="D194" s="1">
        <v>246913</v>
      </c>
      <c r="E194" s="1">
        <f>Tabel4[[#This Row],[Japan Total Anonymous]]+Tabel4[[#This Row],[total.user]]</f>
        <v>341323</v>
      </c>
      <c r="F194" s="15">
        <f t="shared" si="2"/>
        <v>0.27660017051297453</v>
      </c>
      <c r="G194" s="4">
        <f>Tabel4[[#This Row],[total.user]]/Tabel4[[#This Row],[total]]</f>
        <v>0.72339982948702553</v>
      </c>
      <c r="H194">
        <v>2146115</v>
      </c>
      <c r="I194">
        <v>8939303</v>
      </c>
      <c r="J194" s="14">
        <f>Tabel5[[#This Row],[Anonymous (worldwide) nu]]/Tabel5[[#This Row],[total]]</f>
        <v>0.19359802219456226</v>
      </c>
      <c r="K194" s="3">
        <f>Tabel5[[#This Row],[Registered (worldwide) nu]]/Tabel5[[#This Row],[total]]</f>
        <v>0.80640197780543776</v>
      </c>
      <c r="L194">
        <f>Tabel5[[#This Row],[Anonymous (worldwide) nu]]+Tabel5[[#This Row],[Registered (worldwide) nu]]</f>
        <v>11085418</v>
      </c>
      <c r="M194">
        <v>909660</v>
      </c>
      <c r="N194">
        <v>3388205</v>
      </c>
      <c r="O194">
        <f>Tabel6[[#This Row],[Anonymous (English) na]]+Tabel6[[#This Row],[Registered (English)]]</f>
        <v>4297865</v>
      </c>
      <c r="P194" s="14">
        <f>Tabel6[[#This Row],[Anonymous (English) na]]/Tabel6[[#This Row],[Total]]</f>
        <v>0.21165392584457632</v>
      </c>
      <c r="Q194" s="3">
        <f>Tabel6[[#This Row],[Registered (English)]]/Tabel6[[#This Row],[Total]]</f>
        <v>0.78834607415542368</v>
      </c>
      <c r="S194">
        <v>27730</v>
      </c>
      <c r="T194">
        <v>164561</v>
      </c>
      <c r="U194">
        <f>Tabel8[[#This Row],[total.anonymous]]+Tabel8[[#This Row],[total.user]]</f>
        <v>192291</v>
      </c>
      <c r="V194" s="14">
        <f>Tabel8[[#This Row],[total.anonymous]]/Tabel8[[#This Row],[Total]]</f>
        <v>0.14420851729930159</v>
      </c>
      <c r="W194" s="3">
        <f>Tabel8[[#This Row],[total.user]]/Tabel8[[#This Row],[Dutch]]</f>
        <v>1141132.3206274791</v>
      </c>
    </row>
    <row r="195" spans="1:23" x14ac:dyDescent="0.25">
      <c r="A195" s="7" t="s">
        <v>196</v>
      </c>
      <c r="B195" s="7">
        <f>DATE(LEFT(Tabel4[[#This Row],[month]],4),MID(Tabel4[[#This Row],[month]],6,2),MID(Tabel4[[#This Row],[month]],9,2))</f>
        <v>42767</v>
      </c>
      <c r="C195" s="2">
        <v>84564</v>
      </c>
      <c r="D195" s="2">
        <v>237667</v>
      </c>
      <c r="E195" s="2">
        <f>Tabel4[[#This Row],[Japan Total Anonymous]]+Tabel4[[#This Row],[total.user]]</f>
        <v>322231</v>
      </c>
      <c r="F195" s="15">
        <f t="shared" ref="F195:F223" si="3">C195/E195</f>
        <v>0.26243285096716329</v>
      </c>
      <c r="G195" s="5">
        <f>Tabel4[[#This Row],[total.user]]/Tabel4[[#This Row],[total]]</f>
        <v>0.73756714903283671</v>
      </c>
      <c r="H195">
        <v>1939723</v>
      </c>
      <c r="I195">
        <v>8093526</v>
      </c>
      <c r="J195" s="14">
        <f>Tabel5[[#This Row],[Anonymous (worldwide) nu]]/Tabel5[[#This Row],[total]]</f>
        <v>0.19332949874960742</v>
      </c>
      <c r="K195" s="3">
        <f>Tabel5[[#This Row],[Registered (worldwide) nu]]/Tabel5[[#This Row],[total]]</f>
        <v>0.80667050125039252</v>
      </c>
      <c r="L195">
        <f>Tabel5[[#This Row],[Anonymous (worldwide) nu]]+Tabel5[[#This Row],[Registered (worldwide) nu]]</f>
        <v>10033249</v>
      </c>
      <c r="M195">
        <v>815403</v>
      </c>
      <c r="N195">
        <v>3059540</v>
      </c>
      <c r="O195">
        <f>Tabel6[[#This Row],[Anonymous (English) na]]+Tabel6[[#This Row],[Registered (English)]]</f>
        <v>3874943</v>
      </c>
      <c r="P195" s="14">
        <f>Tabel6[[#This Row],[Anonymous (English) na]]/Tabel6[[#This Row],[Total]]</f>
        <v>0.21042967599781467</v>
      </c>
      <c r="Q195" s="3">
        <f>Tabel6[[#This Row],[Registered (English)]]/Tabel6[[#This Row],[Total]]</f>
        <v>0.7895703240021853</v>
      </c>
      <c r="S195">
        <v>23499</v>
      </c>
      <c r="T195">
        <v>128775</v>
      </c>
      <c r="U195">
        <f>Tabel8[[#This Row],[total.anonymous]]+Tabel8[[#This Row],[total.user]]</f>
        <v>152274</v>
      </c>
      <c r="V195" s="14">
        <f>Tabel8[[#This Row],[total.anonymous]]/Tabel8[[#This Row],[Total]]</f>
        <v>0.15432050120178101</v>
      </c>
      <c r="W195" s="3">
        <f>Tabel8[[#This Row],[total.user]]/Tabel8[[#This Row],[Dutch]]</f>
        <v>834464.63040980464</v>
      </c>
    </row>
    <row r="196" spans="1:23" x14ac:dyDescent="0.25">
      <c r="A196" s="6" t="s">
        <v>197</v>
      </c>
      <c r="B196" s="7">
        <f>DATE(LEFT(Tabel4[[#This Row],[month]],4),MID(Tabel4[[#This Row],[month]],6,2),MID(Tabel4[[#This Row],[month]],9,2))</f>
        <v>42795</v>
      </c>
      <c r="C196" s="1">
        <v>89761</v>
      </c>
      <c r="D196" s="1">
        <v>280906</v>
      </c>
      <c r="E196" s="1">
        <f>Tabel4[[#This Row],[Japan Total Anonymous]]+Tabel4[[#This Row],[total.user]]</f>
        <v>370667</v>
      </c>
      <c r="F196" s="15">
        <f t="shared" si="3"/>
        <v>0.24216075345255986</v>
      </c>
      <c r="G196" s="4">
        <f>Tabel4[[#This Row],[total.user]]/Tabel4[[#This Row],[total]]</f>
        <v>0.75783924654744017</v>
      </c>
      <c r="H196">
        <v>2118012</v>
      </c>
      <c r="I196">
        <v>8829341</v>
      </c>
      <c r="J196" s="14">
        <f>Tabel5[[#This Row],[Anonymous (worldwide) nu]]/Tabel5[[#This Row],[total]]</f>
        <v>0.19347252253581299</v>
      </c>
      <c r="K196" s="3">
        <f>Tabel5[[#This Row],[Registered (worldwide) nu]]/Tabel5[[#This Row],[total]]</f>
        <v>0.80652747746418696</v>
      </c>
      <c r="L196">
        <f>Tabel5[[#This Row],[Anonymous (worldwide) nu]]+Tabel5[[#This Row],[Registered (worldwide) nu]]</f>
        <v>10947353</v>
      </c>
      <c r="M196">
        <v>900062</v>
      </c>
      <c r="N196">
        <v>3303834</v>
      </c>
      <c r="O196">
        <f>Tabel6[[#This Row],[Anonymous (English) na]]+Tabel6[[#This Row],[Registered (English)]]</f>
        <v>4203896</v>
      </c>
      <c r="P196" s="14">
        <f>Tabel6[[#This Row],[Anonymous (English) na]]/Tabel6[[#This Row],[Total]]</f>
        <v>0.21410187121660479</v>
      </c>
      <c r="Q196" s="3">
        <f>Tabel6[[#This Row],[Registered (English)]]/Tabel6[[#This Row],[Total]]</f>
        <v>0.78589812878339527</v>
      </c>
      <c r="S196">
        <v>25383</v>
      </c>
      <c r="T196">
        <v>132977</v>
      </c>
      <c r="U196">
        <f>Tabel8[[#This Row],[total.anonymous]]+Tabel8[[#This Row],[total.user]]</f>
        <v>158360</v>
      </c>
      <c r="V196" s="14">
        <f>Tabel8[[#This Row],[total.anonymous]]/Tabel8[[#This Row],[Total]]</f>
        <v>0.16028668855771661</v>
      </c>
      <c r="W196" s="3">
        <f>Tabel8[[#This Row],[total.user]]/Tabel8[[#This Row],[Dutch]]</f>
        <v>829619.73446795088</v>
      </c>
    </row>
    <row r="197" spans="1:23" x14ac:dyDescent="0.25">
      <c r="A197" s="7" t="s">
        <v>198</v>
      </c>
      <c r="B197" s="7">
        <f>DATE(LEFT(Tabel4[[#This Row],[month]],4),MID(Tabel4[[#This Row],[month]],6,2),MID(Tabel4[[#This Row],[month]],9,2))</f>
        <v>42826</v>
      </c>
      <c r="C197" s="2">
        <v>89120</v>
      </c>
      <c r="D197" s="2">
        <v>276249</v>
      </c>
      <c r="E197" s="2">
        <f>Tabel4[[#This Row],[Japan Total Anonymous]]+Tabel4[[#This Row],[total.user]]</f>
        <v>365369</v>
      </c>
      <c r="F197" s="15">
        <f t="shared" si="3"/>
        <v>0.24391779269724581</v>
      </c>
      <c r="G197" s="5">
        <f>Tabel4[[#This Row],[total.user]]/Tabel4[[#This Row],[total]]</f>
        <v>0.75608220730275422</v>
      </c>
      <c r="H197">
        <v>1900371</v>
      </c>
      <c r="I197">
        <v>8414406</v>
      </c>
      <c r="J197" s="14">
        <f>Tabel5[[#This Row],[Anonymous (worldwide) nu]]/Tabel5[[#This Row],[total]]</f>
        <v>0.18423772031135524</v>
      </c>
      <c r="K197" s="3">
        <f>Tabel5[[#This Row],[Registered (worldwide) nu]]/Tabel5[[#This Row],[total]]</f>
        <v>0.81576227968864479</v>
      </c>
      <c r="L197">
        <f>Tabel5[[#This Row],[Anonymous (worldwide) nu]]+Tabel5[[#This Row],[Registered (worldwide) nu]]</f>
        <v>10314777</v>
      </c>
      <c r="M197">
        <v>819945</v>
      </c>
      <c r="N197">
        <v>3170821</v>
      </c>
      <c r="O197">
        <f>Tabel6[[#This Row],[Anonymous (English) na]]+Tabel6[[#This Row],[Registered (English)]]</f>
        <v>3990766</v>
      </c>
      <c r="P197" s="14">
        <f>Tabel6[[#This Row],[Anonymous (English) na]]/Tabel6[[#This Row],[Total]]</f>
        <v>0.20546055569281688</v>
      </c>
      <c r="Q197" s="3">
        <f>Tabel6[[#This Row],[Registered (English)]]/Tabel6[[#This Row],[Total]]</f>
        <v>0.79453944430718315</v>
      </c>
      <c r="S197">
        <v>19900</v>
      </c>
      <c r="T197">
        <v>116896</v>
      </c>
      <c r="U197">
        <f>Tabel8[[#This Row],[total.anonymous]]+Tabel8[[#This Row],[total.user]]</f>
        <v>136796</v>
      </c>
      <c r="V197" s="14">
        <f>Tabel8[[#This Row],[total.anonymous]]/Tabel8[[#This Row],[Total]]</f>
        <v>0.14547208982718793</v>
      </c>
      <c r="W197" s="3">
        <f>Tabel8[[#This Row],[total.user]]/Tabel8[[#This Row],[Dutch]]</f>
        <v>803563.07618090452</v>
      </c>
    </row>
    <row r="198" spans="1:23" x14ac:dyDescent="0.25">
      <c r="A198" s="6" t="s">
        <v>199</v>
      </c>
      <c r="B198" s="7">
        <f>DATE(LEFT(Tabel4[[#This Row],[month]],4),MID(Tabel4[[#This Row],[month]],6,2),MID(Tabel4[[#This Row],[month]],9,2))</f>
        <v>42856</v>
      </c>
      <c r="C198" s="1">
        <v>91062</v>
      </c>
      <c r="D198" s="1">
        <v>248262</v>
      </c>
      <c r="E198" s="1">
        <f>Tabel4[[#This Row],[Japan Total Anonymous]]+Tabel4[[#This Row],[total.user]]</f>
        <v>339324</v>
      </c>
      <c r="F198" s="15">
        <f t="shared" si="3"/>
        <v>0.26836298051419882</v>
      </c>
      <c r="G198" s="4">
        <f>Tabel4[[#This Row],[total.user]]/Tabel4[[#This Row],[total]]</f>
        <v>0.73163701948580118</v>
      </c>
      <c r="H198">
        <v>1977215</v>
      </c>
      <c r="I198">
        <v>8258809</v>
      </c>
      <c r="J198" s="14">
        <f>Tabel5[[#This Row],[Anonymous (worldwide) nu]]/Tabel5[[#This Row],[total]]</f>
        <v>0.19316240368330514</v>
      </c>
      <c r="K198" s="3">
        <f>Tabel5[[#This Row],[Registered (worldwide) nu]]/Tabel5[[#This Row],[total]]</f>
        <v>0.80683759631669483</v>
      </c>
      <c r="L198">
        <f>Tabel5[[#This Row],[Anonymous (worldwide) nu]]+Tabel5[[#This Row],[Registered (worldwide) nu]]</f>
        <v>10236024</v>
      </c>
      <c r="M198">
        <v>839847</v>
      </c>
      <c r="N198">
        <v>3165588</v>
      </c>
      <c r="O198">
        <f>Tabel6[[#This Row],[Anonymous (English) na]]+Tabel6[[#This Row],[Registered (English)]]</f>
        <v>4005435</v>
      </c>
      <c r="P198" s="14">
        <f>Tabel6[[#This Row],[Anonymous (English) na]]/Tabel6[[#This Row],[Total]]</f>
        <v>0.20967685157791852</v>
      </c>
      <c r="Q198" s="3">
        <f>Tabel6[[#This Row],[Registered (English)]]/Tabel6[[#This Row],[Total]]</f>
        <v>0.79032314842208151</v>
      </c>
      <c r="S198">
        <v>23605</v>
      </c>
      <c r="T198">
        <v>125533</v>
      </c>
      <c r="U198">
        <f>Tabel8[[#This Row],[total.anonymous]]+Tabel8[[#This Row],[total.user]]</f>
        <v>149138</v>
      </c>
      <c r="V198" s="14">
        <f>Tabel8[[#This Row],[total.anonymous]]/Tabel8[[#This Row],[Total]]</f>
        <v>0.15827622738671565</v>
      </c>
      <c r="W198" s="3">
        <f>Tabel8[[#This Row],[total.user]]/Tabel8[[#This Row],[Dutch]]</f>
        <v>793126.05608981149</v>
      </c>
    </row>
    <row r="199" spans="1:23" x14ac:dyDescent="0.25">
      <c r="A199" s="7" t="s">
        <v>200</v>
      </c>
      <c r="B199" s="7">
        <f>DATE(LEFT(Tabel4[[#This Row],[month]],4),MID(Tabel4[[#This Row],[month]],6,2),MID(Tabel4[[#This Row],[month]],9,2))</f>
        <v>42887</v>
      </c>
      <c r="C199" s="2">
        <v>90440</v>
      </c>
      <c r="D199" s="2">
        <v>227873</v>
      </c>
      <c r="E199" s="2">
        <f>Tabel4[[#This Row],[Japan Total Anonymous]]+Tabel4[[#This Row],[total.user]]</f>
        <v>318313</v>
      </c>
      <c r="F199" s="15">
        <f t="shared" si="3"/>
        <v>0.28412286020363603</v>
      </c>
      <c r="G199" s="5">
        <f>Tabel4[[#This Row],[total.user]]/Tabel4[[#This Row],[total]]</f>
        <v>0.71587713979636391</v>
      </c>
      <c r="H199">
        <v>1854739</v>
      </c>
      <c r="I199">
        <v>8068661</v>
      </c>
      <c r="J199" s="14">
        <f>Tabel5[[#This Row],[Anonymous (worldwide) nu]]/Tabel5[[#This Row],[total]]</f>
        <v>0.18690559687203984</v>
      </c>
      <c r="K199" s="3">
        <f>Tabel5[[#This Row],[Registered (worldwide) nu]]/Tabel5[[#This Row],[total]]</f>
        <v>0.81309440312796022</v>
      </c>
      <c r="L199">
        <f>Tabel5[[#This Row],[Anonymous (worldwide) nu]]+Tabel5[[#This Row],[Registered (worldwide) nu]]</f>
        <v>9923400</v>
      </c>
      <c r="M199">
        <v>788810</v>
      </c>
      <c r="N199">
        <v>3162329</v>
      </c>
      <c r="O199">
        <f>Tabel6[[#This Row],[Anonymous (English) na]]+Tabel6[[#This Row],[Registered (English)]]</f>
        <v>3951139</v>
      </c>
      <c r="P199" s="14">
        <f>Tabel6[[#This Row],[Anonymous (English) na]]/Tabel6[[#This Row],[Total]]</f>
        <v>0.1996411667622931</v>
      </c>
      <c r="Q199" s="3">
        <f>Tabel6[[#This Row],[Registered (English)]]/Tabel6[[#This Row],[Total]]</f>
        <v>0.80035883323770685</v>
      </c>
      <c r="S199">
        <v>23174</v>
      </c>
      <c r="T199">
        <v>128441</v>
      </c>
      <c r="U199">
        <f>Tabel8[[#This Row],[total.anonymous]]+Tabel8[[#This Row],[total.user]]</f>
        <v>151615</v>
      </c>
      <c r="V199" s="14">
        <f>Tabel8[[#This Row],[total.anonymous]]/Tabel8[[#This Row],[Total]]</f>
        <v>0.15284767338324046</v>
      </c>
      <c r="W199" s="3">
        <f>Tabel8[[#This Row],[total.user]]/Tabel8[[#This Row],[Dutch]]</f>
        <v>840320.28199706564</v>
      </c>
    </row>
    <row r="200" spans="1:23" x14ac:dyDescent="0.25">
      <c r="A200" s="6" t="s">
        <v>201</v>
      </c>
      <c r="B200" s="7">
        <f>DATE(LEFT(Tabel4[[#This Row],[month]],4),MID(Tabel4[[#This Row],[month]],6,2),MID(Tabel4[[#This Row],[month]],9,2))</f>
        <v>42917</v>
      </c>
      <c r="C200" s="1">
        <v>88757</v>
      </c>
      <c r="D200" s="1">
        <v>243304</v>
      </c>
      <c r="E200" s="1">
        <f>Tabel4[[#This Row],[Japan Total Anonymous]]+Tabel4[[#This Row],[total.user]]</f>
        <v>332061</v>
      </c>
      <c r="F200" s="15">
        <f t="shared" si="3"/>
        <v>0.26729125070393694</v>
      </c>
      <c r="G200" s="4">
        <f>Tabel4[[#This Row],[total.user]]/Tabel4[[#This Row],[total]]</f>
        <v>0.73270874929606311</v>
      </c>
      <c r="H200">
        <v>1858812</v>
      </c>
      <c r="I200">
        <v>8152599</v>
      </c>
      <c r="J200" s="14">
        <f>Tabel5[[#This Row],[Anonymous (worldwide) nu]]/Tabel5[[#This Row],[total]]</f>
        <v>0.18566933272442815</v>
      </c>
      <c r="K200" s="3">
        <f>Tabel5[[#This Row],[Registered (worldwide) nu]]/Tabel5[[#This Row],[total]]</f>
        <v>0.8143306672755718</v>
      </c>
      <c r="L200">
        <f>Tabel5[[#This Row],[Anonymous (worldwide) nu]]+Tabel5[[#This Row],[Registered (worldwide) nu]]</f>
        <v>10011411</v>
      </c>
      <c r="M200">
        <v>804331</v>
      </c>
      <c r="N200">
        <v>3084088</v>
      </c>
      <c r="O200">
        <f>Tabel6[[#This Row],[Anonymous (English) na]]+Tabel6[[#This Row],[Registered (English)]]</f>
        <v>3888419</v>
      </c>
      <c r="P200" s="14">
        <f>Tabel6[[#This Row],[Anonymous (English) na]]/Tabel6[[#This Row],[Total]]</f>
        <v>0.20685296517684951</v>
      </c>
      <c r="Q200" s="3">
        <f>Tabel6[[#This Row],[Registered (English)]]/Tabel6[[#This Row],[Total]]</f>
        <v>0.79314703482315052</v>
      </c>
      <c r="S200">
        <v>19761</v>
      </c>
      <c r="T200">
        <v>127742</v>
      </c>
      <c r="U200">
        <f>Tabel8[[#This Row],[total.anonymous]]+Tabel8[[#This Row],[total.user]]</f>
        <v>147503</v>
      </c>
      <c r="V200" s="14">
        <f>Tabel8[[#This Row],[total.anonymous]]/Tabel8[[#This Row],[Total]]</f>
        <v>0.13397015653918903</v>
      </c>
      <c r="W200" s="3">
        <f>Tabel8[[#This Row],[total.user]]/Tabel8[[#This Row],[Dutch]]</f>
        <v>953510.86615049851</v>
      </c>
    </row>
    <row r="201" spans="1:23" x14ac:dyDescent="0.25">
      <c r="A201" s="7" t="s">
        <v>202</v>
      </c>
      <c r="B201" s="7">
        <f>DATE(LEFT(Tabel4[[#This Row],[month]],4),MID(Tabel4[[#This Row],[month]],6,2),MID(Tabel4[[#This Row],[month]],9,2))</f>
        <v>42948</v>
      </c>
      <c r="C201" s="2">
        <v>88436</v>
      </c>
      <c r="D201" s="2">
        <v>250711</v>
      </c>
      <c r="E201" s="2">
        <f>Tabel4[[#This Row],[Japan Total Anonymous]]+Tabel4[[#This Row],[total.user]]</f>
        <v>339147</v>
      </c>
      <c r="F201" s="15">
        <f t="shared" si="3"/>
        <v>0.26076008338567053</v>
      </c>
      <c r="G201" s="5">
        <f>Tabel4[[#This Row],[total.user]]/Tabel4[[#This Row],[total]]</f>
        <v>0.73923991661432953</v>
      </c>
      <c r="H201">
        <v>1889644</v>
      </c>
      <c r="I201">
        <v>8329906</v>
      </c>
      <c r="J201" s="14">
        <f>Tabel5[[#This Row],[Anonymous (worldwide) nu]]/Tabel5[[#This Row],[total]]</f>
        <v>0.18490481479125792</v>
      </c>
      <c r="K201" s="3">
        <f>Tabel5[[#This Row],[Registered (worldwide) nu]]/Tabel5[[#This Row],[total]]</f>
        <v>0.81509518520874202</v>
      </c>
      <c r="L201">
        <f>Tabel5[[#This Row],[Anonymous (worldwide) nu]]+Tabel5[[#This Row],[Registered (worldwide) nu]]</f>
        <v>10219550</v>
      </c>
      <c r="M201">
        <v>823614</v>
      </c>
      <c r="N201">
        <v>3177045</v>
      </c>
      <c r="O201">
        <f>Tabel6[[#This Row],[Anonymous (English) na]]+Tabel6[[#This Row],[Registered (English)]]</f>
        <v>4000659</v>
      </c>
      <c r="P201" s="14">
        <f>Tabel6[[#This Row],[Anonymous (English) na]]/Tabel6[[#This Row],[Total]]</f>
        <v>0.20586958298620303</v>
      </c>
      <c r="Q201" s="3">
        <f>Tabel6[[#This Row],[Registered (English)]]/Tabel6[[#This Row],[Total]]</f>
        <v>0.79413041701379694</v>
      </c>
      <c r="S201">
        <v>20013</v>
      </c>
      <c r="T201">
        <v>127354</v>
      </c>
      <c r="U201">
        <f>Tabel8[[#This Row],[total.anonymous]]+Tabel8[[#This Row],[total.user]]</f>
        <v>147367</v>
      </c>
      <c r="V201" s="14">
        <f>Tabel8[[#This Row],[total.anonymous]]/Tabel8[[#This Row],[Total]]</f>
        <v>0.13580380953673482</v>
      </c>
      <c r="W201" s="3">
        <f>Tabel8[[#This Row],[total.user]]/Tabel8[[#This Row],[Dutch]]</f>
        <v>937779.28936191474</v>
      </c>
    </row>
    <row r="202" spans="1:23" x14ac:dyDescent="0.25">
      <c r="A202" s="6" t="s">
        <v>203</v>
      </c>
      <c r="B202" s="7">
        <f>DATE(LEFT(Tabel4[[#This Row],[month]],4),MID(Tabel4[[#This Row],[month]],6,2),MID(Tabel4[[#This Row],[month]],9,2))</f>
        <v>42979</v>
      </c>
      <c r="C202" s="1">
        <v>85665</v>
      </c>
      <c r="D202" s="1">
        <v>247806</v>
      </c>
      <c r="E202" s="1">
        <f>Tabel4[[#This Row],[Japan Total Anonymous]]+Tabel4[[#This Row],[total.user]]</f>
        <v>333471</v>
      </c>
      <c r="F202" s="15">
        <f t="shared" si="3"/>
        <v>0.25688890488228361</v>
      </c>
      <c r="G202" s="4">
        <f>Tabel4[[#This Row],[total.user]]/Tabel4[[#This Row],[total]]</f>
        <v>0.74311109511771634</v>
      </c>
      <c r="H202">
        <v>1816323</v>
      </c>
      <c r="I202">
        <v>7914669</v>
      </c>
      <c r="J202" s="14">
        <f>Tabel5[[#This Row],[Anonymous (worldwide) nu]]/Tabel5[[#This Row],[total]]</f>
        <v>0.18665342649546932</v>
      </c>
      <c r="K202" s="3">
        <f>Tabel5[[#This Row],[Registered (worldwide) nu]]/Tabel5[[#This Row],[total]]</f>
        <v>0.81334657350453066</v>
      </c>
      <c r="L202">
        <f>Tabel5[[#This Row],[Anonymous (worldwide) nu]]+Tabel5[[#This Row],[Registered (worldwide) nu]]</f>
        <v>9730992</v>
      </c>
      <c r="M202">
        <v>779913</v>
      </c>
      <c r="N202">
        <v>3067210</v>
      </c>
      <c r="O202">
        <f>Tabel6[[#This Row],[Anonymous (English) na]]+Tabel6[[#This Row],[Registered (English)]]</f>
        <v>3847123</v>
      </c>
      <c r="P202" s="14">
        <f>Tabel6[[#This Row],[Anonymous (English) na]]/Tabel6[[#This Row],[Total]]</f>
        <v>0.20272629702767497</v>
      </c>
      <c r="Q202" s="3">
        <f>Tabel6[[#This Row],[Registered (English)]]/Tabel6[[#This Row],[Total]]</f>
        <v>0.79727370297232503</v>
      </c>
      <c r="S202">
        <v>21378</v>
      </c>
      <c r="T202">
        <v>114070</v>
      </c>
      <c r="U202">
        <f>Tabel8[[#This Row],[total.anonymous]]+Tabel8[[#This Row],[total.user]]</f>
        <v>135448</v>
      </c>
      <c r="V202" s="14">
        <f>Tabel8[[#This Row],[total.anonymous]]/Tabel8[[#This Row],[Total]]</f>
        <v>0.15783178784478177</v>
      </c>
      <c r="W202" s="3">
        <f>Tabel8[[#This Row],[total.user]]/Tabel8[[#This Row],[Dutch]]</f>
        <v>722731.46973524173</v>
      </c>
    </row>
    <row r="203" spans="1:23" x14ac:dyDescent="0.25">
      <c r="A203" s="7" t="s">
        <v>204</v>
      </c>
      <c r="B203" s="7">
        <f>DATE(LEFT(Tabel4[[#This Row],[month]],4),MID(Tabel4[[#This Row],[month]],6,2),MID(Tabel4[[#This Row],[month]],9,2))</f>
        <v>43009</v>
      </c>
      <c r="C203" s="2">
        <v>88242</v>
      </c>
      <c r="D203" s="2">
        <v>259426</v>
      </c>
      <c r="E203" s="2">
        <f>Tabel4[[#This Row],[Japan Total Anonymous]]+Tabel4[[#This Row],[total.user]]</f>
        <v>347668</v>
      </c>
      <c r="F203" s="15">
        <f t="shared" si="3"/>
        <v>0.25381110714819888</v>
      </c>
      <c r="G203" s="5">
        <f>Tabel4[[#This Row],[total.user]]/Tabel4[[#This Row],[total]]</f>
        <v>0.74618889285180112</v>
      </c>
      <c r="H203">
        <v>1972944</v>
      </c>
      <c r="I203">
        <v>8402297</v>
      </c>
      <c r="J203" s="14">
        <f>Tabel5[[#This Row],[Anonymous (worldwide) nu]]/Tabel5[[#This Row],[total]]</f>
        <v>0.19015885992431406</v>
      </c>
      <c r="K203" s="3">
        <f>Tabel5[[#This Row],[Registered (worldwide) nu]]/Tabel5[[#This Row],[total]]</f>
        <v>0.80984114007568597</v>
      </c>
      <c r="L203">
        <f>Tabel5[[#This Row],[Anonymous (worldwide) nu]]+Tabel5[[#This Row],[Registered (worldwide) nu]]</f>
        <v>10375241</v>
      </c>
      <c r="M203">
        <v>852138</v>
      </c>
      <c r="N203">
        <v>3110227</v>
      </c>
      <c r="O203">
        <f>Tabel6[[#This Row],[Anonymous (English) na]]+Tabel6[[#This Row],[Registered (English)]]</f>
        <v>3962365</v>
      </c>
      <c r="P203" s="14">
        <f>Tabel6[[#This Row],[Anonymous (English) na]]/Tabel6[[#This Row],[Total]]</f>
        <v>0.21505792626373391</v>
      </c>
      <c r="Q203" s="3">
        <f>Tabel6[[#This Row],[Registered (English)]]/Tabel6[[#This Row],[Total]]</f>
        <v>0.78494207373626612</v>
      </c>
      <c r="S203">
        <v>23743</v>
      </c>
      <c r="T203">
        <v>127793</v>
      </c>
      <c r="U203">
        <f>Tabel8[[#This Row],[total.anonymous]]+Tabel8[[#This Row],[total.user]]</f>
        <v>151536</v>
      </c>
      <c r="V203" s="14">
        <f>Tabel8[[#This Row],[total.anonymous]]/Tabel8[[#This Row],[Total]]</f>
        <v>0.15668224052370394</v>
      </c>
      <c r="W203" s="3">
        <f>Tabel8[[#This Row],[total.user]]/Tabel8[[#This Row],[Dutch]]</f>
        <v>815618.92128206207</v>
      </c>
    </row>
    <row r="204" spans="1:23" x14ac:dyDescent="0.25">
      <c r="A204" s="6" t="s">
        <v>205</v>
      </c>
      <c r="B204" s="7">
        <f>DATE(LEFT(Tabel4[[#This Row],[month]],4),MID(Tabel4[[#This Row],[month]],6,2),MID(Tabel4[[#This Row],[month]],9,2))</f>
        <v>43040</v>
      </c>
      <c r="C204" s="1">
        <v>81999</v>
      </c>
      <c r="D204" s="1">
        <v>232236</v>
      </c>
      <c r="E204" s="1">
        <f>Tabel4[[#This Row],[Japan Total Anonymous]]+Tabel4[[#This Row],[total.user]]</f>
        <v>314235</v>
      </c>
      <c r="F204" s="15">
        <f t="shared" si="3"/>
        <v>0.26094801661177147</v>
      </c>
      <c r="G204" s="4">
        <f>Tabel4[[#This Row],[total.user]]/Tabel4[[#This Row],[total]]</f>
        <v>0.73905198338822853</v>
      </c>
      <c r="H204">
        <v>1928673</v>
      </c>
      <c r="I204">
        <v>8308454</v>
      </c>
      <c r="J204" s="14">
        <f>Tabel5[[#This Row],[Anonymous (worldwide) nu]]/Tabel5[[#This Row],[total]]</f>
        <v>0.18839983131986152</v>
      </c>
      <c r="K204" s="3">
        <f>Tabel5[[#This Row],[Registered (worldwide) nu]]/Tabel5[[#This Row],[total]]</f>
        <v>0.81160016868013851</v>
      </c>
      <c r="L204">
        <f>Tabel5[[#This Row],[Anonymous (worldwide) nu]]+Tabel5[[#This Row],[Registered (worldwide) nu]]</f>
        <v>10237127</v>
      </c>
      <c r="M204">
        <v>831806</v>
      </c>
      <c r="N204">
        <v>3067915</v>
      </c>
      <c r="O204">
        <f>Tabel6[[#This Row],[Anonymous (English) na]]+Tabel6[[#This Row],[Registered (English)]]</f>
        <v>3899721</v>
      </c>
      <c r="P204" s="14">
        <f>Tabel6[[#This Row],[Anonymous (English) na]]/Tabel6[[#This Row],[Total]]</f>
        <v>0.2132988488150819</v>
      </c>
      <c r="Q204" s="3">
        <f>Tabel6[[#This Row],[Registered (English)]]/Tabel6[[#This Row],[Total]]</f>
        <v>0.78670115118491812</v>
      </c>
      <c r="S204">
        <v>25374</v>
      </c>
      <c r="T204">
        <v>121624</v>
      </c>
      <c r="U204">
        <f>Tabel8[[#This Row],[total.anonymous]]+Tabel8[[#This Row],[total.user]]</f>
        <v>146998</v>
      </c>
      <c r="V204" s="14">
        <f>Tabel8[[#This Row],[total.anonymous]]/Tabel8[[#This Row],[Total]]</f>
        <v>0.17261459339582852</v>
      </c>
      <c r="W204" s="3">
        <f>Tabel8[[#This Row],[total.user]]/Tabel8[[#This Row],[Dutch]]</f>
        <v>704598.59509734367</v>
      </c>
    </row>
    <row r="205" spans="1:23" x14ac:dyDescent="0.25">
      <c r="A205" s="7" t="s">
        <v>206</v>
      </c>
      <c r="B205" s="7">
        <f>DATE(LEFT(Tabel4[[#This Row],[month]],4),MID(Tabel4[[#This Row],[month]],6,2),MID(Tabel4[[#This Row],[month]],9,2))</f>
        <v>43070</v>
      </c>
      <c r="C205" s="2">
        <v>82086</v>
      </c>
      <c r="D205" s="2">
        <v>247154</v>
      </c>
      <c r="E205" s="2">
        <f>Tabel4[[#This Row],[Japan Total Anonymous]]+Tabel4[[#This Row],[total.user]]</f>
        <v>329240</v>
      </c>
      <c r="F205" s="15">
        <f t="shared" si="3"/>
        <v>0.24931964524359129</v>
      </c>
      <c r="G205" s="5">
        <f>Tabel4[[#This Row],[total.user]]/Tabel4[[#This Row],[total]]</f>
        <v>0.75068035475640871</v>
      </c>
      <c r="H205">
        <v>1852606</v>
      </c>
      <c r="I205">
        <v>8159963</v>
      </c>
      <c r="J205" s="14">
        <f>Tabel5[[#This Row],[Anonymous (worldwide) nu]]/Tabel5[[#This Row],[total]]</f>
        <v>0.18502803825871261</v>
      </c>
      <c r="K205" s="3">
        <f>Tabel5[[#This Row],[Registered (worldwide) nu]]/Tabel5[[#This Row],[total]]</f>
        <v>0.81497196174128739</v>
      </c>
      <c r="L205">
        <f>Tabel5[[#This Row],[Anonymous (worldwide) nu]]+Tabel5[[#This Row],[Registered (worldwide) nu]]</f>
        <v>10012569</v>
      </c>
      <c r="M205">
        <v>791776</v>
      </c>
      <c r="N205">
        <v>3011471</v>
      </c>
      <c r="O205">
        <f>Tabel6[[#This Row],[Anonymous (English) na]]+Tabel6[[#This Row],[Registered (English)]]</f>
        <v>3803247</v>
      </c>
      <c r="P205" s="14">
        <f>Tabel6[[#This Row],[Anonymous (English) na]]/Tabel6[[#This Row],[Total]]</f>
        <v>0.20818421732798317</v>
      </c>
      <c r="Q205" s="3">
        <f>Tabel6[[#This Row],[Registered (English)]]/Tabel6[[#This Row],[Total]]</f>
        <v>0.7918157826720168</v>
      </c>
      <c r="S205">
        <v>25123</v>
      </c>
      <c r="T205">
        <v>130096</v>
      </c>
      <c r="U205">
        <f>Tabel8[[#This Row],[total.anonymous]]+Tabel8[[#This Row],[total.user]]</f>
        <v>155219</v>
      </c>
      <c r="V205" s="14">
        <f>Tabel8[[#This Row],[total.anonymous]]/Tabel8[[#This Row],[Total]]</f>
        <v>0.16185518525438253</v>
      </c>
      <c r="W205" s="3">
        <f>Tabel8[[#This Row],[total.user]]/Tabel8[[#This Row],[Dutch]]</f>
        <v>803780.24216853082</v>
      </c>
    </row>
    <row r="206" spans="1:23" x14ac:dyDescent="0.25">
      <c r="A206" s="6" t="s">
        <v>207</v>
      </c>
      <c r="B206" s="7">
        <f>DATE(LEFT(Tabel4[[#This Row],[month]],4),MID(Tabel4[[#This Row],[month]],6,2),MID(Tabel4[[#This Row],[month]],9,2))</f>
        <v>43101</v>
      </c>
      <c r="C206" s="1">
        <v>95622</v>
      </c>
      <c r="D206" s="1">
        <v>266858</v>
      </c>
      <c r="E206" s="1">
        <f>Tabel4[[#This Row],[Japan Total Anonymous]]+Tabel4[[#This Row],[total.user]]</f>
        <v>362480</v>
      </c>
      <c r="F206" s="15">
        <f t="shared" si="3"/>
        <v>0.26379938203487091</v>
      </c>
      <c r="G206" s="4">
        <f>Tabel4[[#This Row],[total.user]]/Tabel4[[#This Row],[total]]</f>
        <v>0.73620061796512914</v>
      </c>
      <c r="H206">
        <v>2066388</v>
      </c>
      <c r="I206">
        <v>9149211</v>
      </c>
      <c r="J206" s="14">
        <f>Tabel5[[#This Row],[Anonymous (worldwide) nu]]/Tabel5[[#This Row],[total]]</f>
        <v>0.18424232178771727</v>
      </c>
      <c r="K206" s="3">
        <f>Tabel5[[#This Row],[Registered (worldwide) nu]]/Tabel5[[#This Row],[total]]</f>
        <v>0.81575767821228273</v>
      </c>
      <c r="L206">
        <f>Tabel5[[#This Row],[Anonymous (worldwide) nu]]+Tabel5[[#This Row],[Registered (worldwide) nu]]</f>
        <v>11215599</v>
      </c>
      <c r="M206">
        <v>871745</v>
      </c>
      <c r="N206">
        <v>3466008</v>
      </c>
      <c r="O206">
        <f>Tabel6[[#This Row],[Anonymous (English) na]]+Tabel6[[#This Row],[Registered (English)]]</f>
        <v>4337753</v>
      </c>
      <c r="P206" s="14">
        <f>Tabel6[[#This Row],[Anonymous (English) na]]/Tabel6[[#This Row],[Total]]</f>
        <v>0.20096695224462988</v>
      </c>
      <c r="Q206" s="3">
        <f>Tabel6[[#This Row],[Registered (English)]]/Tabel6[[#This Row],[Total]]</f>
        <v>0.7990330477553701</v>
      </c>
      <c r="S206">
        <v>26969</v>
      </c>
      <c r="T206">
        <v>143093</v>
      </c>
      <c r="U206">
        <f>Tabel8[[#This Row],[total.anonymous]]+Tabel8[[#This Row],[total.user]]</f>
        <v>170062</v>
      </c>
      <c r="V206" s="14">
        <f>Tabel8[[#This Row],[total.anonymous]]/Tabel8[[#This Row],[Total]]</f>
        <v>0.15858334019357645</v>
      </c>
      <c r="W206" s="3">
        <f>Tabel8[[#This Row],[total.user]]/Tabel8[[#This Row],[Dutch]]</f>
        <v>902320.50747154141</v>
      </c>
    </row>
    <row r="207" spans="1:23" x14ac:dyDescent="0.25">
      <c r="A207" s="7" t="s">
        <v>208</v>
      </c>
      <c r="B207" s="7">
        <f>DATE(LEFT(Tabel4[[#This Row],[month]],4),MID(Tabel4[[#This Row],[month]],6,2),MID(Tabel4[[#This Row],[month]],9,2))</f>
        <v>43132</v>
      </c>
      <c r="C207" s="2">
        <v>83324</v>
      </c>
      <c r="D207" s="2">
        <v>243634</v>
      </c>
      <c r="E207" s="2">
        <f>Tabel4[[#This Row],[Japan Total Anonymous]]+Tabel4[[#This Row],[total.user]]</f>
        <v>326958</v>
      </c>
      <c r="F207" s="15">
        <f t="shared" si="3"/>
        <v>0.2548461881954257</v>
      </c>
      <c r="G207" s="5">
        <f>Tabel4[[#This Row],[total.user]]/Tabel4[[#This Row],[total]]</f>
        <v>0.7451538118045743</v>
      </c>
      <c r="H207">
        <v>1818486</v>
      </c>
      <c r="I207">
        <v>8293459</v>
      </c>
      <c r="J207" s="14">
        <f>Tabel5[[#This Row],[Anonymous (worldwide) nu]]/Tabel5[[#This Row],[total]]</f>
        <v>0.17983543225363666</v>
      </c>
      <c r="K207" s="3">
        <f>Tabel5[[#This Row],[Registered (worldwide) nu]]/Tabel5[[#This Row],[total]]</f>
        <v>0.82016456774636337</v>
      </c>
      <c r="L207">
        <f>Tabel5[[#This Row],[Anonymous (worldwide) nu]]+Tabel5[[#This Row],[Registered (worldwide) nu]]</f>
        <v>10111945</v>
      </c>
      <c r="M207">
        <v>766887</v>
      </c>
      <c r="N207">
        <v>3240203</v>
      </c>
      <c r="O207">
        <f>Tabel6[[#This Row],[Anonymous (English) na]]+Tabel6[[#This Row],[Registered (English)]]</f>
        <v>4007090</v>
      </c>
      <c r="P207" s="14">
        <f>Tabel6[[#This Row],[Anonymous (English) na]]/Tabel6[[#This Row],[Total]]</f>
        <v>0.19138252447536741</v>
      </c>
      <c r="Q207" s="3">
        <f>Tabel6[[#This Row],[Registered (English)]]/Tabel6[[#This Row],[Total]]</f>
        <v>0.80861747552463259</v>
      </c>
      <c r="S207">
        <v>23289</v>
      </c>
      <c r="T207">
        <v>120583</v>
      </c>
      <c r="U207">
        <f>Tabel8[[#This Row],[total.anonymous]]+Tabel8[[#This Row],[total.user]]</f>
        <v>143872</v>
      </c>
      <c r="V207" s="14">
        <f>Tabel8[[#This Row],[total.anonymous]]/Tabel8[[#This Row],[Total]]</f>
        <v>0.16187305382562278</v>
      </c>
      <c r="W207" s="3">
        <f>Tabel8[[#This Row],[total.user]]/Tabel8[[#This Row],[Dutch]]</f>
        <v>744923.24170209107</v>
      </c>
    </row>
    <row r="208" spans="1:23" x14ac:dyDescent="0.25">
      <c r="A208" s="6" t="s">
        <v>209</v>
      </c>
      <c r="B208" s="7">
        <f>DATE(LEFT(Tabel4[[#This Row],[month]],4),MID(Tabel4[[#This Row],[month]],6,2),MID(Tabel4[[#This Row],[month]],9,2))</f>
        <v>43160</v>
      </c>
      <c r="C208" s="1">
        <v>98374</v>
      </c>
      <c r="D208" s="1">
        <v>266684</v>
      </c>
      <c r="E208" s="1">
        <f>Tabel4[[#This Row],[Japan Total Anonymous]]+Tabel4[[#This Row],[total.user]]</f>
        <v>365058</v>
      </c>
      <c r="F208" s="15">
        <f t="shared" si="3"/>
        <v>0.26947498753622712</v>
      </c>
      <c r="G208" s="4">
        <f>Tabel4[[#This Row],[total.user]]/Tabel4[[#This Row],[total]]</f>
        <v>0.73052501246377288</v>
      </c>
      <c r="H208">
        <v>1989221</v>
      </c>
      <c r="I208">
        <v>9173266</v>
      </c>
      <c r="J208" s="14">
        <f>Tabel5[[#This Row],[Anonymous (worldwide) nu]]/Tabel5[[#This Row],[total]]</f>
        <v>0.178205896230831</v>
      </c>
      <c r="K208" s="3">
        <f>Tabel5[[#This Row],[Registered (worldwide) nu]]/Tabel5[[#This Row],[total]]</f>
        <v>0.82179410376916895</v>
      </c>
      <c r="L208">
        <f>Tabel5[[#This Row],[Anonymous (worldwide) nu]]+Tabel5[[#This Row],[Registered (worldwide) nu]]</f>
        <v>11162487</v>
      </c>
      <c r="M208">
        <v>851472</v>
      </c>
      <c r="N208">
        <v>3437328</v>
      </c>
      <c r="O208">
        <f>Tabel6[[#This Row],[Anonymous (English) na]]+Tabel6[[#This Row],[Registered (English)]]</f>
        <v>4288800</v>
      </c>
      <c r="P208" s="14">
        <f>Tabel6[[#This Row],[Anonymous (English) na]]/Tabel6[[#This Row],[Total]]</f>
        <v>0.19853385562395076</v>
      </c>
      <c r="Q208" s="3">
        <f>Tabel6[[#This Row],[Registered (English)]]/Tabel6[[#This Row],[Total]]</f>
        <v>0.80146614437604924</v>
      </c>
      <c r="S208">
        <v>26836</v>
      </c>
      <c r="T208">
        <v>134289</v>
      </c>
      <c r="U208">
        <f>Tabel8[[#This Row],[total.anonymous]]+Tabel8[[#This Row],[total.user]]</f>
        <v>161125</v>
      </c>
      <c r="V208" s="14">
        <f>Tabel8[[#This Row],[total.anonymous]]/Tabel8[[#This Row],[Total]]</f>
        <v>0.16655391776570985</v>
      </c>
      <c r="W208" s="3">
        <f>Tabel8[[#This Row],[total.user]]/Tabel8[[#This Row],[Dutch]]</f>
        <v>806279.44272618869</v>
      </c>
    </row>
    <row r="209" spans="1:23" x14ac:dyDescent="0.25">
      <c r="A209" s="7" t="s">
        <v>210</v>
      </c>
      <c r="B209" s="7">
        <f>DATE(LEFT(Tabel4[[#This Row],[month]],4),MID(Tabel4[[#This Row],[month]],6,2),MID(Tabel4[[#This Row],[month]],9,2))</f>
        <v>43191</v>
      </c>
      <c r="C209" s="2">
        <v>95173</v>
      </c>
      <c r="D209" s="2">
        <v>257461</v>
      </c>
      <c r="E209" s="2">
        <f>Tabel4[[#This Row],[Japan Total Anonymous]]+Tabel4[[#This Row],[total.user]]</f>
        <v>352634</v>
      </c>
      <c r="F209" s="15">
        <f t="shared" si="3"/>
        <v>0.2698917291015614</v>
      </c>
      <c r="G209" s="5">
        <f>Tabel4[[#This Row],[total.user]]/Tabel4[[#This Row],[total]]</f>
        <v>0.73010827089843866</v>
      </c>
      <c r="H209">
        <v>1871277</v>
      </c>
      <c r="I209">
        <v>8456489</v>
      </c>
      <c r="J209" s="14">
        <f>Tabel5[[#This Row],[Anonymous (worldwide) nu]]/Tabel5[[#This Row],[total]]</f>
        <v>0.18118894250702428</v>
      </c>
      <c r="K209" s="3">
        <f>Tabel5[[#This Row],[Registered (worldwide) nu]]/Tabel5[[#This Row],[total]]</f>
        <v>0.81881105749297578</v>
      </c>
      <c r="L209">
        <f>Tabel5[[#This Row],[Anonymous (worldwide) nu]]+Tabel5[[#This Row],[Registered (worldwide) nu]]</f>
        <v>10327766</v>
      </c>
      <c r="M209">
        <v>797691</v>
      </c>
      <c r="N209">
        <v>3337660</v>
      </c>
      <c r="O209">
        <f>Tabel6[[#This Row],[Anonymous (English) na]]+Tabel6[[#This Row],[Registered (English)]]</f>
        <v>4135351</v>
      </c>
      <c r="P209" s="14">
        <f>Tabel6[[#This Row],[Anonymous (English) na]]/Tabel6[[#This Row],[Total]]</f>
        <v>0.19289559701220041</v>
      </c>
      <c r="Q209" s="3">
        <f>Tabel6[[#This Row],[Registered (English)]]/Tabel6[[#This Row],[Total]]</f>
        <v>0.80710440298779962</v>
      </c>
      <c r="S209">
        <v>22170</v>
      </c>
      <c r="T209">
        <v>119967</v>
      </c>
      <c r="U209">
        <f>Tabel8[[#This Row],[total.anonymous]]+Tabel8[[#This Row],[total.user]]</f>
        <v>142137</v>
      </c>
      <c r="V209" s="14">
        <f>Tabel8[[#This Row],[total.anonymous]]/Tabel8[[#This Row],[Total]]</f>
        <v>0.15597627640937969</v>
      </c>
      <c r="W209" s="3">
        <f>Tabel8[[#This Row],[total.user]]/Tabel8[[#This Row],[Dutch]]</f>
        <v>769136.19661704998</v>
      </c>
    </row>
    <row r="210" spans="1:23" x14ac:dyDescent="0.25">
      <c r="A210" s="6" t="s">
        <v>211</v>
      </c>
      <c r="B210" s="7">
        <f>DATE(LEFT(Tabel4[[#This Row],[month]],4),MID(Tabel4[[#This Row],[month]],6,2),MID(Tabel4[[#This Row],[month]],9,2))</f>
        <v>43221</v>
      </c>
      <c r="C210" s="1">
        <v>89835</v>
      </c>
      <c r="D210" s="1">
        <v>242349</v>
      </c>
      <c r="E210" s="1">
        <f>Tabel4[[#This Row],[Japan Total Anonymous]]+Tabel4[[#This Row],[total.user]]</f>
        <v>332184</v>
      </c>
      <c r="F210" s="15">
        <f t="shared" si="3"/>
        <v>0.27043746839101224</v>
      </c>
      <c r="G210" s="4">
        <f>Tabel4[[#This Row],[total.user]]/Tabel4[[#This Row],[total]]</f>
        <v>0.72956253160898776</v>
      </c>
      <c r="H210">
        <v>1921058</v>
      </c>
      <c r="I210">
        <v>8757298</v>
      </c>
      <c r="J210" s="14">
        <f>Tabel5[[#This Row],[Anonymous (worldwide) nu]]/Tabel5[[#This Row],[total]]</f>
        <v>0.1799020373548138</v>
      </c>
      <c r="K210" s="3">
        <f>Tabel5[[#This Row],[Registered (worldwide) nu]]/Tabel5[[#This Row],[total]]</f>
        <v>0.8200979626451862</v>
      </c>
      <c r="L210">
        <f>Tabel5[[#This Row],[Anonymous (worldwide) nu]]+Tabel5[[#This Row],[Registered (worldwide) nu]]</f>
        <v>10678356</v>
      </c>
      <c r="M210">
        <v>805757</v>
      </c>
      <c r="N210">
        <v>3181880</v>
      </c>
      <c r="O210">
        <f>Tabel6[[#This Row],[Anonymous (English) na]]+Tabel6[[#This Row],[Registered (English)]]</f>
        <v>3987637</v>
      </c>
      <c r="P210" s="14">
        <f>Tabel6[[#This Row],[Anonymous (English) na]]/Tabel6[[#This Row],[Total]]</f>
        <v>0.20206377862378144</v>
      </c>
      <c r="Q210" s="3">
        <f>Tabel6[[#This Row],[Registered (English)]]/Tabel6[[#This Row],[Total]]</f>
        <v>0.79793622137621856</v>
      </c>
      <c r="S210">
        <v>24401</v>
      </c>
      <c r="T210">
        <v>117589</v>
      </c>
      <c r="U210">
        <f>Tabel8[[#This Row],[total.anonymous]]+Tabel8[[#This Row],[total.user]]</f>
        <v>141990</v>
      </c>
      <c r="V210" s="14">
        <f>Tabel8[[#This Row],[total.anonymous]]/Tabel8[[#This Row],[Total]]</f>
        <v>0.17185013029086554</v>
      </c>
      <c r="W210" s="3">
        <f>Tabel8[[#This Row],[total.user]]/Tabel8[[#This Row],[Dutch]]</f>
        <v>684253.19085283391</v>
      </c>
    </row>
    <row r="211" spans="1:23" x14ac:dyDescent="0.25">
      <c r="A211" s="7" t="s">
        <v>212</v>
      </c>
      <c r="B211" s="7">
        <f>DATE(LEFT(Tabel4[[#This Row],[month]],4),MID(Tabel4[[#This Row],[month]],6,2),MID(Tabel4[[#This Row],[month]],9,2))</f>
        <v>43252</v>
      </c>
      <c r="C211" s="2">
        <v>87709</v>
      </c>
      <c r="D211" s="2">
        <v>218842</v>
      </c>
      <c r="E211" s="2">
        <f>Tabel4[[#This Row],[Japan Total Anonymous]]+Tabel4[[#This Row],[total.user]]</f>
        <v>306551</v>
      </c>
      <c r="F211" s="15">
        <f t="shared" si="3"/>
        <v>0.28611552400742452</v>
      </c>
      <c r="G211" s="5">
        <f>Tabel4[[#This Row],[total.user]]/Tabel4[[#This Row],[total]]</f>
        <v>0.71388447599257543</v>
      </c>
      <c r="H211">
        <v>1791638</v>
      </c>
      <c r="I211">
        <v>7754243</v>
      </c>
      <c r="J211" s="14">
        <f>Tabel5[[#This Row],[Anonymous (worldwide) nu]]/Tabel5[[#This Row],[total]]</f>
        <v>0.1876870243825583</v>
      </c>
      <c r="K211" s="3">
        <f>Tabel5[[#This Row],[Registered (worldwide) nu]]/Tabel5[[#This Row],[total]]</f>
        <v>0.81231297561744165</v>
      </c>
      <c r="L211">
        <f>Tabel5[[#This Row],[Anonymous (worldwide) nu]]+Tabel5[[#This Row],[Registered (worldwide) nu]]</f>
        <v>9545881</v>
      </c>
      <c r="M211">
        <v>746539</v>
      </c>
      <c r="N211">
        <v>2893124</v>
      </c>
      <c r="O211">
        <f>Tabel6[[#This Row],[Anonymous (English) na]]+Tabel6[[#This Row],[Registered (English)]]</f>
        <v>3639663</v>
      </c>
      <c r="P211" s="14">
        <f>Tabel6[[#This Row],[Anonymous (English) na]]/Tabel6[[#This Row],[Total]]</f>
        <v>0.20511212164422915</v>
      </c>
      <c r="Q211" s="3">
        <f>Tabel6[[#This Row],[Registered (English)]]/Tabel6[[#This Row],[Total]]</f>
        <v>0.7948878783557709</v>
      </c>
      <c r="S211">
        <v>21752</v>
      </c>
      <c r="T211">
        <v>119355</v>
      </c>
      <c r="U211">
        <f>Tabel8[[#This Row],[total.anonymous]]+Tabel8[[#This Row],[total.user]]</f>
        <v>141107</v>
      </c>
      <c r="V211" s="14">
        <f>Tabel8[[#This Row],[total.anonymous]]/Tabel8[[#This Row],[Total]]</f>
        <v>0.15415252255380668</v>
      </c>
      <c r="W211" s="3">
        <f>Tabel8[[#This Row],[total.user]]/Tabel8[[#This Row],[Dutch]]</f>
        <v>774265.63005700626</v>
      </c>
    </row>
    <row r="212" spans="1:23" x14ac:dyDescent="0.25">
      <c r="A212" s="6" t="s">
        <v>213</v>
      </c>
      <c r="B212" s="7">
        <f>DATE(LEFT(Tabel4[[#This Row],[month]],4),MID(Tabel4[[#This Row],[month]],6,2),MID(Tabel4[[#This Row],[month]],9,2))</f>
        <v>43282</v>
      </c>
      <c r="C212" s="1">
        <v>91621</v>
      </c>
      <c r="D212" s="1">
        <v>233984</v>
      </c>
      <c r="E212" s="1">
        <f>Tabel4[[#This Row],[Japan Total Anonymous]]+Tabel4[[#This Row],[total.user]]</f>
        <v>325605</v>
      </c>
      <c r="F212" s="15">
        <f t="shared" si="3"/>
        <v>0.28138695658850449</v>
      </c>
      <c r="G212" s="4">
        <f>Tabel4[[#This Row],[total.user]]/Tabel4[[#This Row],[total]]</f>
        <v>0.71861304341149557</v>
      </c>
      <c r="H212">
        <v>1760551</v>
      </c>
      <c r="I212">
        <v>7992118</v>
      </c>
      <c r="J212" s="14">
        <f>Tabel5[[#This Row],[Anonymous (worldwide) nu]]/Tabel5[[#This Row],[total]]</f>
        <v>0.18051991716318885</v>
      </c>
      <c r="K212" s="3">
        <f>Tabel5[[#This Row],[Registered (worldwide) nu]]/Tabel5[[#This Row],[total]]</f>
        <v>0.81948008283681117</v>
      </c>
      <c r="L212">
        <f>Tabel5[[#This Row],[Anonymous (worldwide) nu]]+Tabel5[[#This Row],[Registered (worldwide) nu]]</f>
        <v>9752669</v>
      </c>
      <c r="M212">
        <v>758069</v>
      </c>
      <c r="N212">
        <v>3060840</v>
      </c>
      <c r="O212">
        <f>Tabel6[[#This Row],[Anonymous (English) na]]+Tabel6[[#This Row],[Registered (English)]]</f>
        <v>3818909</v>
      </c>
      <c r="P212" s="14">
        <f>Tabel6[[#This Row],[Anonymous (English) na]]/Tabel6[[#This Row],[Total]]</f>
        <v>0.19850407537859635</v>
      </c>
      <c r="Q212" s="3">
        <f>Tabel6[[#This Row],[Registered (English)]]/Tabel6[[#This Row],[Total]]</f>
        <v>0.80149592462140362</v>
      </c>
      <c r="S212">
        <v>17783</v>
      </c>
      <c r="T212">
        <v>111395</v>
      </c>
      <c r="U212">
        <f>Tabel8[[#This Row],[total.anonymous]]+Tabel8[[#This Row],[total.user]]</f>
        <v>129178</v>
      </c>
      <c r="V212" s="14">
        <f>Tabel8[[#This Row],[total.anonymous]]/Tabel8[[#This Row],[Total]]</f>
        <v>0.13766275991267862</v>
      </c>
      <c r="W212" s="3">
        <f>Tabel8[[#This Row],[total.user]]/Tabel8[[#This Row],[Dutch]]</f>
        <v>809187.61232637917</v>
      </c>
    </row>
    <row r="213" spans="1:23" x14ac:dyDescent="0.25">
      <c r="A213" s="7" t="s">
        <v>214</v>
      </c>
      <c r="B213" s="7">
        <f>DATE(LEFT(Tabel4[[#This Row],[month]],4),MID(Tabel4[[#This Row],[month]],6,2),MID(Tabel4[[#This Row],[month]],9,2))</f>
        <v>43313</v>
      </c>
      <c r="C213" s="2">
        <v>96178</v>
      </c>
      <c r="D213" s="2">
        <v>242554</v>
      </c>
      <c r="E213" s="2">
        <f>Tabel4[[#This Row],[Japan Total Anonymous]]+Tabel4[[#This Row],[total.user]]</f>
        <v>338732</v>
      </c>
      <c r="F213" s="15">
        <f t="shared" si="3"/>
        <v>0.28393538254431233</v>
      </c>
      <c r="G213" s="5">
        <f>Tabel4[[#This Row],[total.user]]/Tabel4[[#This Row],[total]]</f>
        <v>0.71606461745568772</v>
      </c>
      <c r="H213">
        <v>1824942</v>
      </c>
      <c r="I213">
        <v>8336927</v>
      </c>
      <c r="J213" s="14">
        <f>Tabel5[[#This Row],[Anonymous (worldwide) nu]]/Tabel5[[#This Row],[total]]</f>
        <v>0.17958723931591719</v>
      </c>
      <c r="K213" s="3">
        <f>Tabel5[[#This Row],[Registered (worldwide) nu]]/Tabel5[[#This Row],[total]]</f>
        <v>0.82041276068408286</v>
      </c>
      <c r="L213">
        <f>Tabel5[[#This Row],[Anonymous (worldwide) nu]]+Tabel5[[#This Row],[Registered (worldwide) nu]]</f>
        <v>10161869</v>
      </c>
      <c r="M213">
        <v>773915</v>
      </c>
      <c r="N213">
        <v>3155670</v>
      </c>
      <c r="O213">
        <f>Tabel6[[#This Row],[Anonymous (English) na]]+Tabel6[[#This Row],[Registered (English)]]</f>
        <v>3929585</v>
      </c>
      <c r="P213" s="14">
        <f>Tabel6[[#This Row],[Anonymous (English) na]]/Tabel6[[#This Row],[Total]]</f>
        <v>0.19694573345531399</v>
      </c>
      <c r="Q213" s="3">
        <f>Tabel6[[#This Row],[Registered (English)]]/Tabel6[[#This Row],[Total]]</f>
        <v>0.80305426654468604</v>
      </c>
      <c r="S213">
        <v>18961</v>
      </c>
      <c r="T213">
        <v>113418</v>
      </c>
      <c r="U213">
        <f>Tabel8[[#This Row],[total.anonymous]]+Tabel8[[#This Row],[total.user]]</f>
        <v>132379</v>
      </c>
      <c r="V213" s="14">
        <f>Tabel8[[#This Row],[total.anonymous]]/Tabel8[[#This Row],[Total]]</f>
        <v>0.14323268796410307</v>
      </c>
      <c r="W213" s="3">
        <f>Tabel8[[#This Row],[total.user]]/Tabel8[[#This Row],[Dutch]]</f>
        <v>791844.3870049048</v>
      </c>
    </row>
    <row r="214" spans="1:23" x14ac:dyDescent="0.25">
      <c r="A214" s="6" t="s">
        <v>215</v>
      </c>
      <c r="B214" s="7">
        <f>DATE(LEFT(Tabel4[[#This Row],[month]],4),MID(Tabel4[[#This Row],[month]],6,2),MID(Tabel4[[#This Row],[month]],9,2))</f>
        <v>43344</v>
      </c>
      <c r="C214" s="1">
        <v>90169</v>
      </c>
      <c r="D214" s="1">
        <v>239070</v>
      </c>
      <c r="E214" s="1">
        <f>Tabel4[[#This Row],[Japan Total Anonymous]]+Tabel4[[#This Row],[total.user]]</f>
        <v>329239</v>
      </c>
      <c r="F214" s="15">
        <f t="shared" si="3"/>
        <v>0.27387095696439367</v>
      </c>
      <c r="G214" s="4">
        <f>Tabel4[[#This Row],[total.user]]/Tabel4[[#This Row],[total]]</f>
        <v>0.72612904303560633</v>
      </c>
      <c r="H214">
        <v>1748553</v>
      </c>
      <c r="I214">
        <v>7896731</v>
      </c>
      <c r="J214" s="14">
        <f>Tabel5[[#This Row],[Anonymous (worldwide) nu]]/Tabel5[[#This Row],[total]]</f>
        <v>0.18128579728704722</v>
      </c>
      <c r="K214" s="3">
        <f>Tabel5[[#This Row],[Registered (worldwide) nu]]/Tabel5[[#This Row],[total]]</f>
        <v>0.81871420271295281</v>
      </c>
      <c r="L214">
        <f>Tabel5[[#This Row],[Anonymous (worldwide) nu]]+Tabel5[[#This Row],[Registered (worldwide) nu]]</f>
        <v>9645284</v>
      </c>
      <c r="M214">
        <v>737007</v>
      </c>
      <c r="N214">
        <v>2983690</v>
      </c>
      <c r="O214">
        <f>Tabel6[[#This Row],[Anonymous (English) na]]+Tabel6[[#This Row],[Registered (English)]]</f>
        <v>3720697</v>
      </c>
      <c r="P214" s="14">
        <f>Tabel6[[#This Row],[Anonymous (English) na]]/Tabel6[[#This Row],[Total]]</f>
        <v>0.19808304734301127</v>
      </c>
      <c r="Q214" s="3">
        <f>Tabel6[[#This Row],[Registered (English)]]/Tabel6[[#This Row],[Total]]</f>
        <v>0.8019169526569887</v>
      </c>
      <c r="S214">
        <v>19936</v>
      </c>
      <c r="T214">
        <v>119836</v>
      </c>
      <c r="U214">
        <f>Tabel8[[#This Row],[total.anonymous]]+Tabel8[[#This Row],[total.user]]</f>
        <v>139772</v>
      </c>
      <c r="V214" s="14">
        <f>Tabel8[[#This Row],[total.anonymous]]/Tabel8[[#This Row],[Total]]</f>
        <v>0.14263228686718371</v>
      </c>
      <c r="W214" s="3">
        <f>Tabel8[[#This Row],[total.user]]/Tabel8[[#This Row],[Dutch]]</f>
        <v>840174.42776886025</v>
      </c>
    </row>
    <row r="215" spans="1:23" x14ac:dyDescent="0.25">
      <c r="A215" s="7" t="s">
        <v>216</v>
      </c>
      <c r="B215" s="7">
        <f>DATE(LEFT(Tabel4[[#This Row],[month]],4),MID(Tabel4[[#This Row],[month]],6,2),MID(Tabel4[[#This Row],[month]],9,2))</f>
        <v>43374</v>
      </c>
      <c r="C215" s="2">
        <v>89010</v>
      </c>
      <c r="D215" s="2">
        <v>255278</v>
      </c>
      <c r="E215" s="2">
        <f>Tabel4[[#This Row],[Japan Total Anonymous]]+Tabel4[[#This Row],[total.user]]</f>
        <v>344288</v>
      </c>
      <c r="F215" s="15">
        <f t="shared" si="3"/>
        <v>0.25853355330421041</v>
      </c>
      <c r="G215" s="5">
        <f>Tabel4[[#This Row],[total.user]]/Tabel4[[#This Row],[total]]</f>
        <v>0.74146644669578954</v>
      </c>
      <c r="H215">
        <v>1910059</v>
      </c>
      <c r="I215">
        <v>8373278</v>
      </c>
      <c r="J215" s="14">
        <f>Tabel5[[#This Row],[Anonymous (worldwide) nu]]/Tabel5[[#This Row],[total]]</f>
        <v>0.18574311043195413</v>
      </c>
      <c r="K215" s="3">
        <f>Tabel5[[#This Row],[Registered (worldwide) nu]]/Tabel5[[#This Row],[total]]</f>
        <v>0.81425688956804587</v>
      </c>
      <c r="L215">
        <f>Tabel5[[#This Row],[Anonymous (worldwide) nu]]+Tabel5[[#This Row],[Registered (worldwide) nu]]</f>
        <v>10283337</v>
      </c>
      <c r="M215">
        <v>805802</v>
      </c>
      <c r="N215">
        <v>3200664</v>
      </c>
      <c r="O215">
        <f>Tabel6[[#This Row],[Anonymous (English) na]]+Tabel6[[#This Row],[Registered (English)]]</f>
        <v>4006466</v>
      </c>
      <c r="P215" s="14">
        <f>Tabel6[[#This Row],[Anonymous (English) na]]/Tabel6[[#This Row],[Total]]</f>
        <v>0.2011253808219014</v>
      </c>
      <c r="Q215" s="3">
        <f>Tabel6[[#This Row],[Registered (English)]]/Tabel6[[#This Row],[Total]]</f>
        <v>0.79887461917809865</v>
      </c>
      <c r="S215">
        <v>24203</v>
      </c>
      <c r="T215">
        <v>128572</v>
      </c>
      <c r="U215">
        <f>Tabel8[[#This Row],[total.anonymous]]+Tabel8[[#This Row],[total.user]]</f>
        <v>152775</v>
      </c>
      <c r="V215" s="14">
        <f>Tabel8[[#This Row],[total.anonymous]]/Tabel8[[#This Row],[Total]]</f>
        <v>0.15842251677303223</v>
      </c>
      <c r="W215" s="3">
        <f>Tabel8[[#This Row],[total.user]]/Tabel8[[#This Row],[Dutch]]</f>
        <v>811576.55249349261</v>
      </c>
    </row>
    <row r="216" spans="1:23" x14ac:dyDescent="0.25">
      <c r="A216" s="6" t="s">
        <v>217</v>
      </c>
      <c r="B216" s="7">
        <f>DATE(LEFT(Tabel4[[#This Row],[month]],4),MID(Tabel4[[#This Row],[month]],6,2),MID(Tabel4[[#This Row],[month]],9,2))</f>
        <v>43405</v>
      </c>
      <c r="C216" s="1">
        <v>84619</v>
      </c>
      <c r="D216" s="1">
        <v>233796</v>
      </c>
      <c r="E216" s="1">
        <f>Tabel4[[#This Row],[Japan Total Anonymous]]+Tabel4[[#This Row],[total.user]]</f>
        <v>318415</v>
      </c>
      <c r="F216" s="15">
        <f t="shared" si="3"/>
        <v>0.26575067129375185</v>
      </c>
      <c r="G216" s="4">
        <f>Tabel4[[#This Row],[total.user]]/Tabel4[[#This Row],[total]]</f>
        <v>0.73424932870624815</v>
      </c>
      <c r="H216">
        <v>1880551</v>
      </c>
      <c r="I216">
        <v>8210628</v>
      </c>
      <c r="J216" s="14">
        <f>Tabel5[[#This Row],[Anonymous (worldwide) nu]]/Tabel5[[#This Row],[total]]</f>
        <v>0.18635592530862846</v>
      </c>
      <c r="K216" s="3">
        <f>Tabel5[[#This Row],[Registered (worldwide) nu]]/Tabel5[[#This Row],[total]]</f>
        <v>0.81364407469137157</v>
      </c>
      <c r="L216">
        <f>Tabel5[[#This Row],[Anonymous (worldwide) nu]]+Tabel5[[#This Row],[Registered (worldwide) nu]]</f>
        <v>10091179</v>
      </c>
      <c r="M216">
        <v>788049</v>
      </c>
      <c r="N216">
        <v>3181678</v>
      </c>
      <c r="O216">
        <f>Tabel6[[#This Row],[Anonymous (English) na]]+Tabel6[[#This Row],[Registered (English)]]</f>
        <v>3969727</v>
      </c>
      <c r="P216" s="14">
        <f>Tabel6[[#This Row],[Anonymous (English) na]]/Tabel6[[#This Row],[Total]]</f>
        <v>0.19851465856468214</v>
      </c>
      <c r="Q216" s="3">
        <f>Tabel6[[#This Row],[Registered (English)]]/Tabel6[[#This Row],[Total]]</f>
        <v>0.8014853414353178</v>
      </c>
      <c r="S216">
        <v>26606</v>
      </c>
      <c r="T216">
        <v>115967</v>
      </c>
      <c r="U216">
        <f>Tabel8[[#This Row],[total.anonymous]]+Tabel8[[#This Row],[total.user]]</f>
        <v>142573</v>
      </c>
      <c r="V216" s="14">
        <f>Tabel8[[#This Row],[total.anonymous]]/Tabel8[[#This Row],[Total]]</f>
        <v>0.18661317360229496</v>
      </c>
      <c r="W216" s="3">
        <f>Tabel8[[#This Row],[total.user]]/Tabel8[[#This Row],[Dutch]]</f>
        <v>621429.86886416597</v>
      </c>
    </row>
    <row r="217" spans="1:23" x14ac:dyDescent="0.25">
      <c r="A217" s="7" t="s">
        <v>218</v>
      </c>
      <c r="B217" s="7">
        <f>DATE(LEFT(Tabel4[[#This Row],[month]],4),MID(Tabel4[[#This Row],[month]],6,2),MID(Tabel4[[#This Row],[month]],9,2))</f>
        <v>43435</v>
      </c>
      <c r="C217" s="2">
        <v>90405</v>
      </c>
      <c r="D217" s="2">
        <v>237775</v>
      </c>
      <c r="E217" s="2">
        <f>Tabel4[[#This Row],[Japan Total Anonymous]]+Tabel4[[#This Row],[total.user]]</f>
        <v>328180</v>
      </c>
      <c r="F217" s="15">
        <f t="shared" si="3"/>
        <v>0.27547382533975256</v>
      </c>
      <c r="G217" s="5">
        <f>Tabel4[[#This Row],[total.user]]/Tabel4[[#This Row],[total]]</f>
        <v>0.72452617466024738</v>
      </c>
      <c r="H217">
        <v>1837917</v>
      </c>
      <c r="I217">
        <v>8431706</v>
      </c>
      <c r="J217" s="14">
        <f>Tabel5[[#This Row],[Anonymous (worldwide) nu]]/Tabel5[[#This Row],[total]]</f>
        <v>0.1789663554348587</v>
      </c>
      <c r="K217" s="3">
        <f>Tabel5[[#This Row],[Registered (worldwide) nu]]/Tabel5[[#This Row],[total]]</f>
        <v>0.82103364456514127</v>
      </c>
      <c r="L217">
        <f>Tabel5[[#This Row],[Anonymous (worldwide) nu]]+Tabel5[[#This Row],[Registered (worldwide) nu]]</f>
        <v>10269623</v>
      </c>
      <c r="M217">
        <v>767078</v>
      </c>
      <c r="N217">
        <v>3217859</v>
      </c>
      <c r="O217">
        <f>Tabel6[[#This Row],[Anonymous (English) na]]+Tabel6[[#This Row],[Registered (English)]]</f>
        <v>3984937</v>
      </c>
      <c r="P217" s="14">
        <f>Tabel6[[#This Row],[Anonymous (English) na]]/Tabel6[[#This Row],[Total]]</f>
        <v>0.19249438573307431</v>
      </c>
      <c r="Q217" s="3">
        <f>Tabel6[[#This Row],[Registered (English)]]/Tabel6[[#This Row],[Total]]</f>
        <v>0.80750561426692569</v>
      </c>
      <c r="S217">
        <v>24952</v>
      </c>
      <c r="T217">
        <v>139932</v>
      </c>
      <c r="U217">
        <f>Tabel8[[#This Row],[total.anonymous]]+Tabel8[[#This Row],[total.user]]</f>
        <v>164884</v>
      </c>
      <c r="V217" s="14">
        <f>Tabel8[[#This Row],[total.anonymous]]/Tabel8[[#This Row],[Total]]</f>
        <v>0.15133063244462774</v>
      </c>
      <c r="W217" s="3">
        <f>Tabel8[[#This Row],[total.user]]/Tabel8[[#This Row],[Dutch]]</f>
        <v>924677.29592818208</v>
      </c>
    </row>
    <row r="218" spans="1:23" x14ac:dyDescent="0.25">
      <c r="A218" s="6" t="s">
        <v>219</v>
      </c>
      <c r="B218" s="7">
        <f>DATE(LEFT(Tabel4[[#This Row],[month]],4),MID(Tabel4[[#This Row],[month]],6,2),MID(Tabel4[[#This Row],[month]],9,2))</f>
        <v>43466</v>
      </c>
      <c r="C218" s="1">
        <v>90424</v>
      </c>
      <c r="D218" s="1">
        <v>249692</v>
      </c>
      <c r="E218" s="1">
        <f>Tabel4[[#This Row],[Japan Total Anonymous]]+Tabel4[[#This Row],[total.user]]</f>
        <v>340116</v>
      </c>
      <c r="F218" s="15">
        <f t="shared" si="3"/>
        <v>0.26586223523738961</v>
      </c>
      <c r="G218" s="4">
        <f>Tabel4[[#This Row],[total.user]]/Tabel4[[#This Row],[total]]</f>
        <v>0.73413776476261039</v>
      </c>
      <c r="H218">
        <v>2018863</v>
      </c>
      <c r="I218">
        <v>9159090</v>
      </c>
      <c r="J218" s="14">
        <f>Tabel5[[#This Row],[Anonymous (worldwide) nu]]/Tabel5[[#This Row],[total]]</f>
        <v>0.18061115483308973</v>
      </c>
      <c r="K218" s="3">
        <f>Tabel5[[#This Row],[Registered (worldwide) nu]]/Tabel5[[#This Row],[total]]</f>
        <v>0.81938884516691024</v>
      </c>
      <c r="L218">
        <f>Tabel5[[#This Row],[Anonymous (worldwide) nu]]+Tabel5[[#This Row],[Registered (worldwide) nu]]</f>
        <v>11177953</v>
      </c>
      <c r="M218">
        <v>848123</v>
      </c>
      <c r="N218">
        <v>3457581</v>
      </c>
      <c r="O218">
        <f>Tabel6[[#This Row],[Anonymous (English) na]]+Tabel6[[#This Row],[Registered (English)]]</f>
        <v>4305704</v>
      </c>
      <c r="P218" s="14">
        <f>Tabel6[[#This Row],[Anonymous (English) na]]/Tabel6[[#This Row],[Total]]</f>
        <v>0.19697661520624735</v>
      </c>
      <c r="Q218" s="3">
        <f>Tabel6[[#This Row],[Registered (English)]]/Tabel6[[#This Row],[Total]]</f>
        <v>0.80302338479375268</v>
      </c>
      <c r="S218">
        <v>30531</v>
      </c>
      <c r="T218">
        <v>152122</v>
      </c>
      <c r="U218">
        <f>Tabel8[[#This Row],[total.anonymous]]+Tabel8[[#This Row],[total.user]]</f>
        <v>182653</v>
      </c>
      <c r="V218" s="14">
        <f>Tabel8[[#This Row],[total.anonymous]]/Tabel8[[#This Row],[Total]]</f>
        <v>0.16715301692279896</v>
      </c>
      <c r="W218" s="3">
        <f>Tabel8[[#This Row],[total.user]]/Tabel8[[#This Row],[Dutch]]</f>
        <v>910076.30493596673</v>
      </c>
    </row>
    <row r="219" spans="1:23" x14ac:dyDescent="0.25">
      <c r="A219" s="7" t="s">
        <v>220</v>
      </c>
      <c r="B219" s="7">
        <f>DATE(LEFT(Tabel4[[#This Row],[month]],4),MID(Tabel4[[#This Row],[month]],6,2),MID(Tabel4[[#This Row],[month]],9,2))</f>
        <v>43497</v>
      </c>
      <c r="C219" s="2">
        <v>85150</v>
      </c>
      <c r="D219" s="2">
        <v>231972</v>
      </c>
      <c r="E219" s="2">
        <f>Tabel4[[#This Row],[Japan Total Anonymous]]+Tabel4[[#This Row],[total.user]]</f>
        <v>317122</v>
      </c>
      <c r="F219" s="15">
        <f t="shared" si="3"/>
        <v>0.26850864966795113</v>
      </c>
      <c r="G219" s="5">
        <f>Tabel4[[#This Row],[total.user]]/Tabel4[[#This Row],[total]]</f>
        <v>0.73149135033204882</v>
      </c>
      <c r="H219">
        <v>1795507</v>
      </c>
      <c r="I219">
        <v>8297198</v>
      </c>
      <c r="J219" s="14">
        <f>Tabel5[[#This Row],[Anonymous (worldwide) nu]]/Tabel5[[#This Row],[total]]</f>
        <v>0.1779014644735975</v>
      </c>
      <c r="K219" s="3">
        <f>Tabel5[[#This Row],[Registered (worldwide) nu]]/Tabel5[[#This Row],[total]]</f>
        <v>0.82209853552640244</v>
      </c>
      <c r="L219">
        <f>Tabel5[[#This Row],[Anonymous (worldwide) nu]]+Tabel5[[#This Row],[Registered (worldwide) nu]]</f>
        <v>10092705</v>
      </c>
      <c r="M219">
        <v>754038</v>
      </c>
      <c r="N219">
        <v>3075644</v>
      </c>
      <c r="O219">
        <f>Tabel6[[#This Row],[Anonymous (English) na]]+Tabel6[[#This Row],[Registered (English)]]</f>
        <v>3829682</v>
      </c>
      <c r="P219" s="14">
        <f>Tabel6[[#This Row],[Anonymous (English) na]]/Tabel6[[#This Row],[Total]]</f>
        <v>0.19689311018512765</v>
      </c>
      <c r="Q219" s="3">
        <f>Tabel6[[#This Row],[Registered (English)]]/Tabel6[[#This Row],[Total]]</f>
        <v>0.80310688981487233</v>
      </c>
      <c r="S219">
        <v>26990</v>
      </c>
      <c r="T219">
        <v>141638</v>
      </c>
      <c r="U219">
        <f>Tabel8[[#This Row],[total.anonymous]]+Tabel8[[#This Row],[total.user]]</f>
        <v>168628</v>
      </c>
      <c r="V219" s="14">
        <f>Tabel8[[#This Row],[total.anonymous]]/Tabel8[[#This Row],[Total]]</f>
        <v>0.16005645563014445</v>
      </c>
      <c r="W219" s="3">
        <f>Tabel8[[#This Row],[total.user]]/Tabel8[[#This Row],[Dutch]]</f>
        <v>884925.25616895151</v>
      </c>
    </row>
    <row r="220" spans="1:23" x14ac:dyDescent="0.25">
      <c r="A220" s="6" t="s">
        <v>221</v>
      </c>
      <c r="B220" s="7">
        <f>DATE(LEFT(Tabel4[[#This Row],[month]],4),MID(Tabel4[[#This Row],[month]],6,2),MID(Tabel4[[#This Row],[month]],9,2))</f>
        <v>43525</v>
      </c>
      <c r="C220" s="1">
        <v>104536</v>
      </c>
      <c r="D220" s="1">
        <v>266135</v>
      </c>
      <c r="E220" s="1">
        <f>Tabel4[[#This Row],[Japan Total Anonymous]]+Tabel4[[#This Row],[total.user]]</f>
        <v>370671</v>
      </c>
      <c r="F220" s="15">
        <f t="shared" si="3"/>
        <v>0.28201828575745069</v>
      </c>
      <c r="G220" s="4">
        <f>Tabel4[[#This Row],[total.user]]/Tabel4[[#This Row],[total]]</f>
        <v>0.71798171424254931</v>
      </c>
      <c r="H220">
        <v>1975556</v>
      </c>
      <c r="I220">
        <v>8836070</v>
      </c>
      <c r="J220" s="14">
        <f>Tabel5[[#This Row],[Anonymous (worldwide) nu]]/Tabel5[[#This Row],[total]]</f>
        <v>0.18272515160994285</v>
      </c>
      <c r="K220" s="3">
        <f>Tabel5[[#This Row],[Registered (worldwide) nu]]/Tabel5[[#This Row],[total]]</f>
        <v>0.81727484839005715</v>
      </c>
      <c r="L220">
        <f>Tabel5[[#This Row],[Anonymous (worldwide) nu]]+Tabel5[[#This Row],[Registered (worldwide) nu]]</f>
        <v>10811626</v>
      </c>
      <c r="M220">
        <v>810904</v>
      </c>
      <c r="N220">
        <v>3373434</v>
      </c>
      <c r="O220">
        <f>Tabel6[[#This Row],[Anonymous (English) na]]+Tabel6[[#This Row],[Registered (English)]]</f>
        <v>4184338</v>
      </c>
      <c r="P220" s="14">
        <f>Tabel6[[#This Row],[Anonymous (English) na]]/Tabel6[[#This Row],[Total]]</f>
        <v>0.19379505192936133</v>
      </c>
      <c r="Q220" s="3">
        <f>Tabel6[[#This Row],[Registered (English)]]/Tabel6[[#This Row],[Total]]</f>
        <v>0.80620494807063869</v>
      </c>
      <c r="S220">
        <v>28437</v>
      </c>
      <c r="T220">
        <v>160967</v>
      </c>
      <c r="U220">
        <f>Tabel8[[#This Row],[total.anonymous]]+Tabel8[[#This Row],[total.user]]</f>
        <v>189404</v>
      </c>
      <c r="V220" s="14">
        <f>Tabel8[[#This Row],[total.anonymous]]/Tabel8[[#This Row],[Total]]</f>
        <v>0.15013938459589027</v>
      </c>
      <c r="W220" s="3">
        <f>Tabel8[[#This Row],[total.user]]/Tabel8[[#This Row],[Dutch]]</f>
        <v>1072117.0892850864</v>
      </c>
    </row>
    <row r="221" spans="1:23" x14ac:dyDescent="0.25">
      <c r="A221" s="7" t="s">
        <v>222</v>
      </c>
      <c r="B221" s="7">
        <f>DATE(LEFT(Tabel4[[#This Row],[month]],4),MID(Tabel4[[#This Row],[month]],6,2),MID(Tabel4[[#This Row],[month]],9,2))</f>
        <v>43556</v>
      </c>
      <c r="C221" s="2">
        <v>106264</v>
      </c>
      <c r="D221" s="2">
        <v>251818</v>
      </c>
      <c r="E221" s="2">
        <f>Tabel4[[#This Row],[Japan Total Anonymous]]+Tabel4[[#This Row],[total.user]]</f>
        <v>358082</v>
      </c>
      <c r="F221" s="15">
        <f t="shared" si="3"/>
        <v>0.29675884294658766</v>
      </c>
      <c r="G221" s="5">
        <f>Tabel4[[#This Row],[total.user]]/Tabel4[[#This Row],[total]]</f>
        <v>0.70324115705341239</v>
      </c>
      <c r="H221">
        <v>1895905</v>
      </c>
      <c r="I221">
        <v>8253433</v>
      </c>
      <c r="J221" s="14">
        <f>Tabel5[[#This Row],[Anonymous (worldwide) nu]]/Tabel5[[#This Row],[total]]</f>
        <v>0.18680085341526709</v>
      </c>
      <c r="K221" s="3">
        <f>Tabel5[[#This Row],[Registered (worldwide) nu]]/Tabel5[[#This Row],[total]]</f>
        <v>0.81319914658473291</v>
      </c>
      <c r="L221">
        <f>Tabel5[[#This Row],[Anonymous (worldwide) nu]]+Tabel5[[#This Row],[Registered (worldwide) nu]]</f>
        <v>10149338</v>
      </c>
      <c r="M221">
        <v>779339</v>
      </c>
      <c r="N221">
        <v>3186042</v>
      </c>
      <c r="O221">
        <f>Tabel6[[#This Row],[Anonymous (English) na]]+Tabel6[[#This Row],[Registered (English)]]</f>
        <v>3965381</v>
      </c>
      <c r="P221" s="14">
        <f>Tabel6[[#This Row],[Anonymous (English) na]]/Tabel6[[#This Row],[Total]]</f>
        <v>0.19653571750104215</v>
      </c>
      <c r="Q221" s="3">
        <f>Tabel6[[#This Row],[Registered (English)]]/Tabel6[[#This Row],[Total]]</f>
        <v>0.80346428249895785</v>
      </c>
      <c r="S221">
        <v>23928</v>
      </c>
      <c r="T221">
        <v>145560</v>
      </c>
      <c r="U221">
        <f>Tabel8[[#This Row],[total.anonymous]]+Tabel8[[#This Row],[total.user]]</f>
        <v>169488</v>
      </c>
      <c r="V221" s="14">
        <f>Tabel8[[#This Row],[total.anonymous]]/Tabel8[[#This Row],[Total]]</f>
        <v>0.1411781365052393</v>
      </c>
      <c r="W221" s="3">
        <f>Tabel8[[#This Row],[total.user]]/Tabel8[[#This Row],[Dutch]]</f>
        <v>1031037.8335005016</v>
      </c>
    </row>
    <row r="222" spans="1:23" x14ac:dyDescent="0.25">
      <c r="A222" s="6" t="s">
        <v>223</v>
      </c>
      <c r="B222" s="7">
        <f>DATE(LEFT(Tabel4[[#This Row],[month]],4),MID(Tabel4[[#This Row],[month]],6,2),MID(Tabel4[[#This Row],[month]],9,2))</f>
        <v>43586</v>
      </c>
      <c r="C222" s="1">
        <v>107660</v>
      </c>
      <c r="D222" s="1">
        <v>251293</v>
      </c>
      <c r="E222" s="1">
        <f>Tabel4[[#This Row],[Japan Total Anonymous]]+Tabel4[[#This Row],[total.user]]</f>
        <v>358953</v>
      </c>
      <c r="F222" s="15">
        <f t="shared" si="3"/>
        <v>0.29992784570681957</v>
      </c>
      <c r="G222" s="4">
        <f>Tabel4[[#This Row],[total.user]]/Tabel4[[#This Row],[total]]</f>
        <v>0.70007215429318048</v>
      </c>
      <c r="H222">
        <v>1966149</v>
      </c>
      <c r="I222">
        <v>8688677</v>
      </c>
      <c r="J222" s="14">
        <f>Tabel5[[#This Row],[Anonymous (worldwide) nu]]/Tabel5[[#This Row],[total]]</f>
        <v>0.18453131003734832</v>
      </c>
      <c r="K222" s="3">
        <f>Tabel5[[#This Row],[Registered (worldwide) nu]]/Tabel5[[#This Row],[total]]</f>
        <v>0.81546868996265165</v>
      </c>
      <c r="L222">
        <f>Tabel5[[#This Row],[Anonymous (worldwide) nu]]+Tabel5[[#This Row],[Registered (worldwide) nu]]</f>
        <v>10654826</v>
      </c>
      <c r="M222">
        <v>797010</v>
      </c>
      <c r="N222">
        <v>3311617</v>
      </c>
      <c r="O222">
        <f>Tabel6[[#This Row],[Anonymous (English) na]]+Tabel6[[#This Row],[Registered (English)]]</f>
        <v>4108627</v>
      </c>
      <c r="P222" s="14">
        <f>Tabel6[[#This Row],[Anonymous (English) na]]/Tabel6[[#This Row],[Total]]</f>
        <v>0.19398451112743989</v>
      </c>
      <c r="Q222" s="3">
        <f>Tabel6[[#This Row],[Registered (English)]]/Tabel6[[#This Row],[Total]]</f>
        <v>0.80601548887256014</v>
      </c>
      <c r="S222">
        <v>28845</v>
      </c>
      <c r="T222">
        <v>129984</v>
      </c>
      <c r="U222">
        <f>Tabel8[[#This Row],[total.anonymous]]+Tabel8[[#This Row],[total.user]]</f>
        <v>158829</v>
      </c>
      <c r="V222" s="14">
        <f>Tabel8[[#This Row],[total.anonymous]]/Tabel8[[#This Row],[Total]]</f>
        <v>0.18161041119694765</v>
      </c>
      <c r="W222" s="3">
        <f>Tabel8[[#This Row],[total.user]]/Tabel8[[#This Row],[Dutch]]</f>
        <v>715729.89204368182</v>
      </c>
    </row>
    <row r="223" spans="1:23" x14ac:dyDescent="0.25">
      <c r="A223" s="11" t="s">
        <v>224</v>
      </c>
      <c r="B223" s="7">
        <f>DATE(LEFT(Tabel4[[#This Row],[month]],4),MID(Tabel4[[#This Row],[month]],6,2),MID(Tabel4[[#This Row],[month]],9,2))</f>
        <v>43617</v>
      </c>
      <c r="C223" s="12">
        <v>98577</v>
      </c>
      <c r="D223" s="12">
        <v>248286</v>
      </c>
      <c r="E223" s="12">
        <f>Tabel4[[#This Row],[Japan Total Anonymous]]+Tabel4[[#This Row],[total.user]]</f>
        <v>346863</v>
      </c>
      <c r="F223" s="15">
        <f t="shared" si="3"/>
        <v>0.28419577758365694</v>
      </c>
      <c r="G223" s="13">
        <f>Tabel4[[#This Row],[total.user]]/Tabel4[[#This Row],[total]]</f>
        <v>0.71580422241634301</v>
      </c>
      <c r="H223">
        <v>1819356</v>
      </c>
      <c r="I223">
        <v>8082563</v>
      </c>
      <c r="J223" s="14">
        <f>Tabel5[[#This Row],[Anonymous (worldwide) nu]]/Tabel5[[#This Row],[total]]</f>
        <v>0.18373771791104329</v>
      </c>
      <c r="K223" s="3">
        <f>Tabel5[[#This Row],[Registered (worldwide) nu]]/Tabel5[[#This Row],[total]]</f>
        <v>0.81626228208895668</v>
      </c>
      <c r="L223">
        <f>Tabel5[[#This Row],[Anonymous (worldwide) nu]]+Tabel5[[#This Row],[Registered (worldwide) nu]]</f>
        <v>9901919</v>
      </c>
      <c r="M223">
        <v>742685</v>
      </c>
      <c r="N223">
        <v>3137562</v>
      </c>
      <c r="O223">
        <f>Tabel6[[#This Row],[Anonymous (English) na]]+Tabel6[[#This Row],[Registered (English)]]</f>
        <v>3880247</v>
      </c>
      <c r="P223" s="14">
        <f>Tabel6[[#This Row],[Anonymous (English) na]]/Tabel6[[#This Row],[Total]]</f>
        <v>0.19140147521536643</v>
      </c>
      <c r="Q223" s="3">
        <f>Tabel6[[#This Row],[Registered (English)]]/Tabel6[[#This Row],[Total]]</f>
        <v>0.80859852478463357</v>
      </c>
      <c r="S223">
        <v>26363</v>
      </c>
      <c r="T223">
        <v>126427</v>
      </c>
      <c r="U223">
        <f>Tabel8[[#This Row],[total.anonymous]]+Tabel8[[#This Row],[total.user]]</f>
        <v>152790</v>
      </c>
      <c r="V223" s="14">
        <f>Tabel8[[#This Row],[total.anonymous]]/Tabel8[[#This Row],[Total]]</f>
        <v>0.17254401466064534</v>
      </c>
      <c r="W223" s="3">
        <f>Tabel8[[#This Row],[total.user]]/Tabel8[[#This Row],[Dutch]]</f>
        <v>732723.18514584831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stevie poppe</dc:creator>
  <cp:lastModifiedBy>stevie poppe</cp:lastModifiedBy>
  <cp:lastPrinted>2019-07-12T03:31:58Z</cp:lastPrinted>
  <dcterms:created xsi:type="dcterms:W3CDTF">2019-07-12T02:10:29Z</dcterms:created>
  <dcterms:modified xsi:type="dcterms:W3CDTF">2019-07-20T04:17:39Z</dcterms:modified>
</cp:coreProperties>
</file>