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ker\osm-SeaMarkRenderer\doc\"/>
    </mc:Choice>
  </mc:AlternateContent>
  <bookViews>
    <workbookView xWindow="0" yWindow="0" windowWidth="26295" windowHeight="10650"/>
  </bookViews>
  <sheets>
    <sheet name="tiles" sheetId="1" r:id="rId1"/>
    <sheet name="measurements" sheetId="2" r:id="rId2"/>
    <sheet name="estimation" sheetId="3" r:id="rId3"/>
    <sheet name="Tabelle1" sheetId="5" r:id="rId4"/>
    <sheet name="world.osm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6" i="3"/>
  <c r="B32" i="2" l="1"/>
  <c r="B34" i="2" s="1"/>
  <c r="B4" i="5" l="1"/>
  <c r="B5" i="5" s="1"/>
  <c r="B6" i="5" s="1"/>
  <c r="B7" i="5" s="1"/>
  <c r="B3" i="5"/>
  <c r="B16" i="2" l="1"/>
  <c r="B4" i="2" s="1"/>
  <c r="B22" i="2" s="1"/>
  <c r="B2" i="2"/>
  <c r="B25" i="4"/>
  <c r="B17" i="4"/>
  <c r="B6" i="3" l="1"/>
  <c r="B13" i="3" l="1"/>
  <c r="B11" i="3"/>
  <c r="B12" i="3" s="1"/>
  <c r="B9" i="3"/>
  <c r="B10" i="3" s="1"/>
  <c r="B5" i="2"/>
  <c r="B6" i="2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  <c r="B7" i="3" l="1"/>
</calcChain>
</file>

<file path=xl/sharedStrings.xml><?xml version="1.0" encoding="utf-8"?>
<sst xmlns="http://schemas.openxmlformats.org/spreadsheetml/2006/main" count="64" uniqueCount="56">
  <si>
    <t>Level</t>
  </si>
  <si>
    <t>Tiles</t>
  </si>
  <si>
    <t>sum time [s]</t>
  </si>
  <si>
    <t>time [s] / for a layer 9 tile</t>
  </si>
  <si>
    <t>number of tiles / planet / z9</t>
  </si>
  <si>
    <t>runtime jsearch 272 164 9 sample [s]</t>
  </si>
  <si>
    <t>number of generated tiles</t>
  </si>
  <si>
    <t>number of tiles in cache</t>
  </si>
  <si>
    <t>t1.openseamap.org</t>
  </si>
  <si>
    <t>size of tiles in cache [kbytes]</t>
  </si>
  <si>
    <t>medium size of picture [kbytes]</t>
  </si>
  <si>
    <t>middle time for rendering a tile[s]</t>
  </si>
  <si>
    <t>runtime render planet [days]</t>
  </si>
  <si>
    <t>runtime overpass  272 164 9 sample [s]</t>
  </si>
  <si>
    <t>runtime jsearch / planet sample [days]</t>
  </si>
  <si>
    <t>runtime osmosis  / planet sample [days]</t>
  </si>
  <si>
    <t>runtime overpass  / planet sample [days]</t>
  </si>
  <si>
    <t>psql</t>
  </si>
  <si>
    <t>planet_osm_line</t>
  </si>
  <si>
    <t>table</t>
  </si>
  <si>
    <t>count</t>
  </si>
  <si>
    <t>planet_osm_point</t>
  </si>
  <si>
    <t>planet_osm_polygon</t>
  </si>
  <si>
    <t>planet_osm_nodes</t>
  </si>
  <si>
    <t>planet_osm_rels</t>
  </si>
  <si>
    <t>planet_osm_ways</t>
  </si>
  <si>
    <t>line</t>
  </si>
  <si>
    <t>polygon</t>
  </si>
  <si>
    <t>points</t>
  </si>
  <si>
    <t>&lt;node id=</t>
  </si>
  <si>
    <t>&lt;/node&gt;</t>
  </si>
  <si>
    <t>&lt;way id=</t>
  </si>
  <si>
    <t>&lt;nd ref=</t>
  </si>
  <si>
    <t>osm file / sample 272 164 9</t>
  </si>
  <si>
    <t>sum</t>
  </si>
  <si>
    <t>sum time [days]</t>
  </si>
  <si>
    <t>size tiles [kbyte]</t>
  </si>
  <si>
    <t>size osm files [kbyte]</t>
  </si>
  <si>
    <t>number of generated osm files</t>
  </si>
  <si>
    <t>psql - seacharts imported</t>
  </si>
  <si>
    <t>runtime for osm file extract generation (z9 - z12)</t>
  </si>
  <si>
    <t>runtime query psql[s]</t>
  </si>
  <si>
    <t>comment</t>
  </si>
  <si>
    <t>value</t>
  </si>
  <si>
    <t>online via internet</t>
  </si>
  <si>
    <t>local osm db with planet</t>
  </si>
  <si>
    <t>runtime / s</t>
  </si>
  <si>
    <t>runtime / h</t>
  </si>
  <si>
    <t>runtime / days</t>
  </si>
  <si>
    <t>runtime osmium  272 164 9 sample [s]</t>
  </si>
  <si>
    <t>runtime osmium  0-512 164 9 sample [s]</t>
  </si>
  <si>
    <t>???</t>
  </si>
  <si>
    <t>runtime jrenderer all tyles y=162 z=9-12 [s]</t>
  </si>
  <si>
    <t>runtime renderer y=162 / z=9</t>
  </si>
  <si>
    <t>runtime render x=272 y=164 z=9 sample [s]</t>
  </si>
  <si>
    <t>runime osmium extract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</si>
</sst>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2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3" fontId="0" fillId="0" borderId="0" xfId="0" applyNumberFormat="1"/>
    <xf numFmtId="3" fontId="1" fillId="2" borderId="0" xfId="1" applyNumberForma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8" sqref="C18"/>
    </sheetView>
  </sheetViews>
  <sheetFormatPr baseColWidth="10" defaultRowHeight="15" x14ac:dyDescent="0.25"/>
  <cols>
    <col min="5" max="5" width="23.5703125" bestFit="1" customWidth="1"/>
    <col min="6" max="7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f>B2*4</f>
        <v>4</v>
      </c>
    </row>
    <row r="4" spans="1:2" x14ac:dyDescent="0.25">
      <c r="A4">
        <v>2</v>
      </c>
      <c r="B4">
        <f t="shared" ref="B4:B20" si="0">B3*4</f>
        <v>16</v>
      </c>
    </row>
    <row r="5" spans="1:2" x14ac:dyDescent="0.25">
      <c r="A5">
        <v>3</v>
      </c>
      <c r="B5">
        <f t="shared" si="0"/>
        <v>64</v>
      </c>
    </row>
    <row r="6" spans="1:2" x14ac:dyDescent="0.25">
      <c r="A6">
        <v>4</v>
      </c>
      <c r="B6">
        <f t="shared" si="0"/>
        <v>256</v>
      </c>
    </row>
    <row r="7" spans="1:2" x14ac:dyDescent="0.25">
      <c r="A7">
        <v>5</v>
      </c>
      <c r="B7">
        <f t="shared" si="0"/>
        <v>1024</v>
      </c>
    </row>
    <row r="8" spans="1:2" x14ac:dyDescent="0.25">
      <c r="A8">
        <v>6</v>
      </c>
      <c r="B8">
        <f t="shared" si="0"/>
        <v>4096</v>
      </c>
    </row>
    <row r="9" spans="1:2" x14ac:dyDescent="0.25">
      <c r="A9">
        <v>7</v>
      </c>
      <c r="B9">
        <f t="shared" si="0"/>
        <v>16384</v>
      </c>
    </row>
    <row r="10" spans="1:2" x14ac:dyDescent="0.25">
      <c r="A10">
        <v>8</v>
      </c>
      <c r="B10">
        <f t="shared" si="0"/>
        <v>65536</v>
      </c>
    </row>
    <row r="11" spans="1:2" x14ac:dyDescent="0.25">
      <c r="A11">
        <v>9</v>
      </c>
      <c r="B11">
        <f t="shared" si="0"/>
        <v>262144</v>
      </c>
    </row>
    <row r="12" spans="1:2" x14ac:dyDescent="0.25">
      <c r="A12">
        <v>10</v>
      </c>
      <c r="B12">
        <f t="shared" si="0"/>
        <v>1048576</v>
      </c>
    </row>
    <row r="13" spans="1:2" x14ac:dyDescent="0.25">
      <c r="A13">
        <v>11</v>
      </c>
      <c r="B13">
        <f t="shared" si="0"/>
        <v>4194304</v>
      </c>
    </row>
    <row r="14" spans="1:2" x14ac:dyDescent="0.25">
      <c r="A14">
        <v>12</v>
      </c>
      <c r="B14">
        <f t="shared" si="0"/>
        <v>16777216</v>
      </c>
    </row>
    <row r="15" spans="1:2" x14ac:dyDescent="0.25">
      <c r="A15">
        <v>13</v>
      </c>
      <c r="B15">
        <f t="shared" si="0"/>
        <v>67108864</v>
      </c>
    </row>
    <row r="16" spans="1:2" x14ac:dyDescent="0.25">
      <c r="A16">
        <v>14</v>
      </c>
      <c r="B16">
        <f t="shared" si="0"/>
        <v>268435456</v>
      </c>
    </row>
    <row r="17" spans="1:2" x14ac:dyDescent="0.25">
      <c r="A17">
        <v>15</v>
      </c>
      <c r="B17">
        <f t="shared" si="0"/>
        <v>1073741824</v>
      </c>
    </row>
    <row r="18" spans="1:2" x14ac:dyDescent="0.25">
      <c r="A18">
        <v>16</v>
      </c>
      <c r="B18">
        <f t="shared" si="0"/>
        <v>4294967296</v>
      </c>
    </row>
    <row r="19" spans="1:2" x14ac:dyDescent="0.25">
      <c r="A19">
        <v>17</v>
      </c>
      <c r="B19">
        <f t="shared" si="0"/>
        <v>17179869184</v>
      </c>
    </row>
    <row r="20" spans="1:2" x14ac:dyDescent="0.25">
      <c r="A20">
        <v>18</v>
      </c>
      <c r="B20">
        <f t="shared" si="0"/>
        <v>68719476736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0" sqref="C30"/>
    </sheetView>
  </sheetViews>
  <sheetFormatPr baseColWidth="10" defaultRowHeight="15" x14ac:dyDescent="0.25"/>
  <cols>
    <col min="1" max="1" width="41" customWidth="1"/>
    <col min="2" max="2" width="19.7109375" customWidth="1"/>
    <col min="3" max="3" width="22.85546875" bestFit="1" customWidth="1"/>
  </cols>
  <sheetData>
    <row r="1" spans="1:3" ht="14.25" customHeight="1" x14ac:dyDescent="0.25">
      <c r="B1" t="s">
        <v>43</v>
      </c>
      <c r="C1" t="s">
        <v>42</v>
      </c>
    </row>
    <row r="2" spans="1:3" x14ac:dyDescent="0.25">
      <c r="A2" t="s">
        <v>4</v>
      </c>
      <c r="B2">
        <f>512*512</f>
        <v>262144</v>
      </c>
    </row>
    <row r="4" spans="1:3" x14ac:dyDescent="0.25">
      <c r="A4" t="s">
        <v>3</v>
      </c>
      <c r="B4">
        <f>30+B16</f>
        <v>321</v>
      </c>
    </row>
    <row r="5" spans="1:3" x14ac:dyDescent="0.25">
      <c r="A5" t="s">
        <v>2</v>
      </c>
      <c r="B5">
        <f>B4*B2</f>
        <v>84148224</v>
      </c>
    </row>
    <row r="6" spans="1:3" x14ac:dyDescent="0.25">
      <c r="A6" t="s">
        <v>35</v>
      </c>
      <c r="B6" s="2">
        <f>B5/3600/24</f>
        <v>973.9377777777778</v>
      </c>
    </row>
    <row r="9" spans="1:3" x14ac:dyDescent="0.25">
      <c r="A9" t="s">
        <v>5</v>
      </c>
      <c r="B9">
        <v>28.6</v>
      </c>
    </row>
    <row r="10" spans="1:3" x14ac:dyDescent="0.25">
      <c r="A10" t="s">
        <v>49</v>
      </c>
      <c r="B10">
        <v>30</v>
      </c>
    </row>
    <row r="11" spans="1:3" x14ac:dyDescent="0.25">
      <c r="A11" t="s">
        <v>50</v>
      </c>
      <c r="B11" t="s">
        <v>51</v>
      </c>
    </row>
    <row r="12" spans="1:3" x14ac:dyDescent="0.25">
      <c r="A12" t="s">
        <v>13</v>
      </c>
      <c r="B12">
        <v>5</v>
      </c>
      <c r="C12" t="s">
        <v>44</v>
      </c>
    </row>
    <row r="13" spans="1:3" x14ac:dyDescent="0.25">
      <c r="A13" t="s">
        <v>41</v>
      </c>
      <c r="B13">
        <v>0.5</v>
      </c>
      <c r="C13" t="s">
        <v>45</v>
      </c>
    </row>
    <row r="16" spans="1:3" x14ac:dyDescent="0.25">
      <c r="A16" s="1" t="s">
        <v>54</v>
      </c>
      <c r="B16" s="1">
        <f>60*5-9</f>
        <v>291</v>
      </c>
    </row>
    <row r="17" spans="1:2" x14ac:dyDescent="0.25">
      <c r="A17" t="s">
        <v>36</v>
      </c>
      <c r="B17">
        <v>10380</v>
      </c>
    </row>
    <row r="18" spans="1:2" x14ac:dyDescent="0.25">
      <c r="A18" t="s">
        <v>37</v>
      </c>
      <c r="B18">
        <v>356</v>
      </c>
    </row>
    <row r="19" spans="1:2" x14ac:dyDescent="0.25">
      <c r="A19" t="s">
        <v>38</v>
      </c>
      <c r="B19">
        <v>105</v>
      </c>
    </row>
    <row r="20" spans="1:2" x14ac:dyDescent="0.25">
      <c r="A20" t="s">
        <v>6</v>
      </c>
      <c r="B20">
        <v>1957</v>
      </c>
    </row>
    <row r="22" spans="1:2" x14ac:dyDescent="0.25">
      <c r="A22" t="s">
        <v>11</v>
      </c>
      <c r="B22" s="2">
        <f>B4/B20</f>
        <v>0.16402657128257536</v>
      </c>
    </row>
    <row r="24" spans="1:2" x14ac:dyDescent="0.25">
      <c r="A24" s="8"/>
      <c r="B24" s="2"/>
    </row>
    <row r="25" spans="1:2" x14ac:dyDescent="0.25">
      <c r="B25" s="2"/>
    </row>
    <row r="26" spans="1:2" x14ac:dyDescent="0.25">
      <c r="B26" s="2"/>
    </row>
    <row r="29" spans="1:2" x14ac:dyDescent="0.25">
      <c r="A29" s="9" t="s">
        <v>53</v>
      </c>
      <c r="B29" s="9"/>
    </row>
    <row r="30" spans="1:2" x14ac:dyDescent="0.25">
      <c r="A30" t="s">
        <v>6</v>
      </c>
      <c r="B30" s="8">
        <v>123411</v>
      </c>
    </row>
    <row r="31" spans="1:2" x14ac:dyDescent="0.25">
      <c r="A31" t="s">
        <v>36</v>
      </c>
      <c r="B31">
        <v>498992</v>
      </c>
    </row>
    <row r="32" spans="1:2" x14ac:dyDescent="0.25">
      <c r="A32" t="s">
        <v>52</v>
      </c>
      <c r="B32">
        <f>12060</f>
        <v>12060</v>
      </c>
    </row>
    <row r="34" spans="1:2" x14ac:dyDescent="0.25">
      <c r="A34" t="s">
        <v>11</v>
      </c>
      <c r="B34" s="2">
        <f>B32/B30</f>
        <v>9.7722245180737535E-2</v>
      </c>
    </row>
    <row r="36" spans="1:2" x14ac:dyDescent="0.25">
      <c r="A36" s="9" t="s">
        <v>53</v>
      </c>
      <c r="B36" s="9"/>
    </row>
    <row r="37" spans="1:2" x14ac:dyDescent="0.25">
      <c r="A37" t="s">
        <v>55</v>
      </c>
      <c r="B37">
        <v>140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16" sqref="A15:B16"/>
    </sheetView>
  </sheetViews>
  <sheetFormatPr baseColWidth="10" defaultRowHeight="15" x14ac:dyDescent="0.25"/>
  <cols>
    <col min="1" max="1" width="44.42578125" bestFit="1" customWidth="1"/>
  </cols>
  <sheetData>
    <row r="2" spans="1:2" x14ac:dyDescent="0.25">
      <c r="A2" s="1" t="s">
        <v>8</v>
      </c>
      <c r="B2" s="1"/>
    </row>
    <row r="3" spans="1:2" x14ac:dyDescent="0.25">
      <c r="A3" t="s">
        <v>7</v>
      </c>
      <c r="B3">
        <v>4032499</v>
      </c>
    </row>
    <row r="4" spans="1:2" x14ac:dyDescent="0.25">
      <c r="A4" t="s">
        <v>9</v>
      </c>
      <c r="B4">
        <v>17574080</v>
      </c>
    </row>
    <row r="6" spans="1:2" x14ac:dyDescent="0.25">
      <c r="A6" t="s">
        <v>10</v>
      </c>
      <c r="B6" s="2">
        <f>B4/B3</f>
        <v>4.358111434125588</v>
      </c>
    </row>
    <row r="7" spans="1:2" x14ac:dyDescent="0.25">
      <c r="A7" t="s">
        <v>11</v>
      </c>
      <c r="B7" s="2">
        <f>measurements!B22</f>
        <v>0.16402657128257536</v>
      </c>
    </row>
    <row r="8" spans="1:2" x14ac:dyDescent="0.25">
      <c r="B8" s="2"/>
    </row>
    <row r="9" spans="1:2" x14ac:dyDescent="0.25">
      <c r="A9" t="s">
        <v>14</v>
      </c>
      <c r="B9" s="2">
        <f>measurements!B9*measurements!$B$2/3600/24</f>
        <v>86.774518518518519</v>
      </c>
    </row>
    <row r="10" spans="1:2" x14ac:dyDescent="0.25">
      <c r="A10" t="s">
        <v>14</v>
      </c>
      <c r="B10" s="2">
        <f>B9/16</f>
        <v>5.4234074074074075</v>
      </c>
    </row>
    <row r="11" spans="1:2" x14ac:dyDescent="0.25">
      <c r="A11" t="s">
        <v>15</v>
      </c>
      <c r="B11" s="2">
        <f>measurements!B10*measurements!$B$2/3600/24</f>
        <v>91.022222222222226</v>
      </c>
    </row>
    <row r="12" spans="1:2" x14ac:dyDescent="0.25">
      <c r="A12" t="s">
        <v>15</v>
      </c>
      <c r="B12" s="2">
        <f>B11/16</f>
        <v>5.6888888888888891</v>
      </c>
    </row>
    <row r="13" spans="1:2" x14ac:dyDescent="0.25">
      <c r="A13" t="s">
        <v>16</v>
      </c>
      <c r="B13" s="2">
        <f>measurements!B12*measurements!$B$2/3600/24</f>
        <v>15.170370370370371</v>
      </c>
    </row>
    <row r="14" spans="1:2" x14ac:dyDescent="0.25">
      <c r="B14" s="2"/>
    </row>
    <row r="15" spans="1:2" x14ac:dyDescent="0.25">
      <c r="A15" t="s">
        <v>40</v>
      </c>
      <c r="B15" s="2">
        <f>5*measurements!B2/3600/24</f>
        <v>15.170370370370371</v>
      </c>
    </row>
    <row r="16" spans="1:2" x14ac:dyDescent="0.25">
      <c r="A16" t="s">
        <v>12</v>
      </c>
      <c r="B16" s="2">
        <f>(B3*B7)/3600/24</f>
        <v>7.6555206559075684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7" sqref="D7"/>
    </sheetView>
  </sheetViews>
  <sheetFormatPr baseColWidth="10" defaultRowHeight="15" x14ac:dyDescent="0.25"/>
  <cols>
    <col min="1" max="1" width="19.7109375" customWidth="1"/>
  </cols>
  <sheetData>
    <row r="3" spans="1:2" x14ac:dyDescent="0.25">
      <c r="B3">
        <f>512</f>
        <v>512</v>
      </c>
    </row>
    <row r="4" spans="1:2" x14ac:dyDescent="0.25">
      <c r="A4" t="s">
        <v>46</v>
      </c>
      <c r="B4">
        <f>20*B3</f>
        <v>10240</v>
      </c>
    </row>
    <row r="5" spans="1:2" x14ac:dyDescent="0.25">
      <c r="A5" t="s">
        <v>47</v>
      </c>
      <c r="B5">
        <f>B4/3600</f>
        <v>2.8444444444444446</v>
      </c>
    </row>
    <row r="6" spans="1:2" x14ac:dyDescent="0.25">
      <c r="A6" t="s">
        <v>48</v>
      </c>
      <c r="B6">
        <f>B5/24</f>
        <v>0.11851851851851852</v>
      </c>
    </row>
    <row r="7" spans="1:2" x14ac:dyDescent="0.25">
      <c r="B7">
        <f>B6*512</f>
        <v>60.681481481481484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A19" sqref="A19:XFD19"/>
    </sheetView>
  </sheetViews>
  <sheetFormatPr baseColWidth="10" defaultRowHeight="15" x14ac:dyDescent="0.25"/>
  <cols>
    <col min="1" max="1" width="19.7109375" bestFit="1" customWidth="1"/>
  </cols>
  <sheetData>
    <row r="2" spans="1:2" x14ac:dyDescent="0.25">
      <c r="A2" s="7" t="s">
        <v>39</v>
      </c>
      <c r="B2" s="4"/>
    </row>
    <row r="3" spans="1:2" x14ac:dyDescent="0.25">
      <c r="A3" s="5" t="s">
        <v>19</v>
      </c>
      <c r="B3" s="6" t="s">
        <v>20</v>
      </c>
    </row>
    <row r="4" spans="1:2" x14ac:dyDescent="0.25">
      <c r="A4" s="3" t="s">
        <v>18</v>
      </c>
      <c r="B4">
        <v>41134</v>
      </c>
    </row>
    <row r="5" spans="1:2" x14ac:dyDescent="0.25">
      <c r="A5" t="s">
        <v>21</v>
      </c>
      <c r="B5">
        <v>385338</v>
      </c>
    </row>
    <row r="6" spans="1:2" x14ac:dyDescent="0.25">
      <c r="A6" t="s">
        <v>22</v>
      </c>
      <c r="B6">
        <v>14123</v>
      </c>
    </row>
    <row r="8" spans="1:2" x14ac:dyDescent="0.25">
      <c r="A8" s="3" t="s">
        <v>23</v>
      </c>
      <c r="B8">
        <v>1349861</v>
      </c>
    </row>
    <row r="9" spans="1:2" x14ac:dyDescent="0.25">
      <c r="A9" t="s">
        <v>24</v>
      </c>
      <c r="B9">
        <v>840</v>
      </c>
    </row>
    <row r="10" spans="1:2" x14ac:dyDescent="0.25">
      <c r="A10" t="s">
        <v>25</v>
      </c>
      <c r="B10">
        <v>53929</v>
      </c>
    </row>
    <row r="12" spans="1:2" x14ac:dyDescent="0.25">
      <c r="A12" s="7" t="s">
        <v>17</v>
      </c>
      <c r="B12" s="4"/>
    </row>
    <row r="13" spans="1:2" x14ac:dyDescent="0.25">
      <c r="A13" t="s">
        <v>26</v>
      </c>
      <c r="B13">
        <v>19</v>
      </c>
    </row>
    <row r="14" spans="1:2" x14ac:dyDescent="0.25">
      <c r="A14" t="s">
        <v>28</v>
      </c>
      <c r="B14">
        <v>604</v>
      </c>
    </row>
    <row r="15" spans="1:2" x14ac:dyDescent="0.25">
      <c r="A15" t="s">
        <v>27</v>
      </c>
      <c r="B15">
        <v>10</v>
      </c>
    </row>
    <row r="17" spans="1:2" x14ac:dyDescent="0.25">
      <c r="A17" s="5" t="s">
        <v>34</v>
      </c>
      <c r="B17" s="5">
        <f>SUM(B13:B15)</f>
        <v>633</v>
      </c>
    </row>
    <row r="19" spans="1:2" x14ac:dyDescent="0.25">
      <c r="A19" s="7" t="s">
        <v>33</v>
      </c>
      <c r="B19" s="7"/>
    </row>
    <row r="20" spans="1:2" x14ac:dyDescent="0.25">
      <c r="A20" t="s">
        <v>32</v>
      </c>
      <c r="B20">
        <v>1201</v>
      </c>
    </row>
    <row r="21" spans="1:2" x14ac:dyDescent="0.25">
      <c r="A21" t="s">
        <v>29</v>
      </c>
      <c r="B21">
        <v>1743</v>
      </c>
    </row>
    <row r="22" spans="1:2" x14ac:dyDescent="0.25">
      <c r="A22" t="s">
        <v>30</v>
      </c>
      <c r="B22">
        <v>626</v>
      </c>
    </row>
    <row r="23" spans="1:2" x14ac:dyDescent="0.25">
      <c r="A23" t="s">
        <v>31</v>
      </c>
      <c r="B23">
        <v>46</v>
      </c>
    </row>
    <row r="25" spans="1:2" x14ac:dyDescent="0.25">
      <c r="A25" s="5" t="s">
        <v>34</v>
      </c>
      <c r="B25" s="5">
        <f>B23+B22</f>
        <v>672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tiles</vt:lpstr>
      <vt:lpstr>measurements</vt:lpstr>
      <vt:lpstr>estimation</vt:lpstr>
      <vt:lpstr>Tabelle1</vt:lpstr>
      <vt:lpstr>world.osm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stevo</dc:creator>
  <cp:lastModifiedBy>stevo</cp:lastModifiedBy>
  <dcterms:created xsi:type="dcterms:W3CDTF">2020-12-28T13:53:02Z</dcterms:created>
  <dcterms:modified xsi:type="dcterms:W3CDTF">2021-01-03T19:55:57Z</dcterms:modified>
</cp:coreProperties>
</file>