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500" yWindow="980" windowWidth="25600" windowHeight="19020" tabRatio="500" activeTab="2"/>
  </bookViews>
  <sheets>
    <sheet name="coax" sheetId="1" r:id="rId1"/>
    <sheet name="waveguide open" sheetId="2" r:id="rId2"/>
    <sheet name="waveguide clos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5" i="2"/>
  <c r="O4" i="2"/>
  <c r="L37" i="2"/>
  <c r="L29" i="2"/>
  <c r="L23" i="2"/>
  <c r="L16" i="2"/>
  <c r="L10" i="2"/>
  <c r="L4" i="2"/>
  <c r="K37" i="2"/>
  <c r="K29" i="2"/>
  <c r="K23" i="2"/>
  <c r="K16" i="2"/>
  <c r="K10" i="2"/>
  <c r="K4" i="2"/>
  <c r="D15" i="1"/>
  <c r="D14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<sst xmlns="http://schemas.openxmlformats.org/spreadsheetml/2006/main" count="15" uniqueCount="11">
  <si>
    <t>nulls</t>
  </si>
  <si>
    <t>mm</t>
  </si>
  <si>
    <t>null number</t>
  </si>
  <si>
    <t>freq</t>
  </si>
  <si>
    <t>num</t>
  </si>
  <si>
    <t>freq (GHz)</t>
  </si>
  <si>
    <t>data (cm)</t>
  </si>
  <si>
    <t>wavelength (cm)</t>
  </si>
  <si>
    <t>velocity (Gm/s)</t>
  </si>
  <si>
    <t>vel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</si>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</sst>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coax!$C$2</c:f>
              <c:strCache>
                <c:ptCount val="1"/>
                <c:pt idx="0">
                  <c:v>nulls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coax!$B$3:$B$13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coax!$C$3:$C$13</c:f>
              <c:numCache>
                <c:formatCode>General</c:formatCode>
                <c:ptCount val="11"/>
                <c:pt idx="0">
                  <c:v>0.0</c:v>
                </c:pt>
                <c:pt idx="1">
                  <c:v>520.0</c:v>
                </c:pt>
                <c:pt idx="2">
                  <c:v>1020.0</c:v>
                </c:pt>
                <c:pt idx="3">
                  <c:v>1530.0</c:v>
                </c:pt>
                <c:pt idx="4">
                  <c:v>2035.0</c:v>
                </c:pt>
                <c:pt idx="5">
                  <c:v>2535.0</c:v>
                </c:pt>
                <c:pt idx="6">
                  <c:v>3090.0</c:v>
                </c:pt>
                <c:pt idx="7">
                  <c:v>3510.0</c:v>
                </c:pt>
                <c:pt idx="8">
                  <c:v>4025.0</c:v>
                </c:pt>
                <c:pt idx="9">
                  <c:v>4505.0</c:v>
                </c:pt>
                <c:pt idx="10">
                  <c:v>5015.0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08840"/>
        <c:axId val="-2139929368"/>
      </c:scatterChart>
      <c:valAx>
        <c:axId val="213360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29368"/>
        <c:crosses val="autoZero"/>
        <c:crossBetween val="midCat"/>
      </c:valAx>
      <c:valAx>
        <c:axId val="-213992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0884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65553277733774"/>
                  <c:y val="0.231707317073171"/>
                </c:manualLayout>
              </c:layout>
              <c:numFmt formatCode="General" sourceLinked="0"/>
            </c:trendlineLbl>
          </c:trendline>
          <c:xVal>
            <c:numRef>
              <c:f>'waveguide open'!$E$4:$E$8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'waveguide open'!$F$4:$F$8</c:f>
              <c:numCache>
                <c:formatCode>General</c:formatCode>
                <c:ptCount val="5"/>
                <c:pt idx="0">
                  <c:v>8.61</c:v>
                </c:pt>
                <c:pt idx="1">
                  <c:v>10.62</c:v>
                </c:pt>
                <c:pt idx="2">
                  <c:v>12.6</c:v>
                </c:pt>
                <c:pt idx="3">
                  <c:v>14.91</c:v>
                </c:pt>
                <c:pt idx="4">
                  <c:v>16.79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32136"/>
        <c:axId val="-2087227128"/>
      </c:scatterChart>
      <c:valAx>
        <c:axId val="-208733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227128"/>
        <c:crosses val="autoZero"/>
        <c:crossBetween val="midCat"/>
      </c:valAx>
      <c:valAx>
        <c:axId val="-208722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3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5351872923399"/>
                  <c:y val="0.24"/>
                </c:manualLayout>
              </c:layout>
              <c:numFmt formatCode="General" sourceLinked="0"/>
            </c:trendlineLbl>
          </c:trendline>
          <c:xVal>
            <c:numRef>
              <c:f>'waveguide open'!$E$10:$E$14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'waveguide open'!$F$10:$F$14</c:f>
              <c:numCache>
                <c:formatCode>General</c:formatCode>
                <c:ptCount val="5"/>
                <c:pt idx="0">
                  <c:v>10.53</c:v>
                </c:pt>
                <c:pt idx="1">
                  <c:v>12.37</c:v>
                </c:pt>
                <c:pt idx="2">
                  <c:v>14.19</c:v>
                </c:pt>
                <c:pt idx="3">
                  <c:v>16.16</c:v>
                </c:pt>
                <c:pt idx="4">
                  <c:v>17.93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07112"/>
        <c:axId val="-2087019960"/>
      </c:scatterChart>
      <c:valAx>
        <c:axId val="-208730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019960"/>
        <c:crosses val="autoZero"/>
        <c:crossBetween val="midCat"/>
      </c:valAx>
      <c:valAx>
        <c:axId val="-208701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07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91954022988506"/>
                  <c:y val="0.303370786516854"/>
                </c:manualLayout>
              </c:layout>
              <c:numFmt formatCode="General" sourceLinked="0"/>
            </c:trendlineLbl>
          </c:trendline>
          <c:xVal>
            <c:numRef>
              <c:f>'waveguide open'!$E$16:$E$21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'waveguide open'!$F$16:$F$21</c:f>
              <c:numCache>
                <c:formatCode>General</c:formatCode>
                <c:ptCount val="6"/>
                <c:pt idx="0">
                  <c:v>8.97</c:v>
                </c:pt>
                <c:pt idx="1">
                  <c:v>10.66</c:v>
                </c:pt>
                <c:pt idx="2">
                  <c:v>12.35</c:v>
                </c:pt>
                <c:pt idx="3">
                  <c:v>13.9</c:v>
                </c:pt>
                <c:pt idx="4">
                  <c:v>15.43</c:v>
                </c:pt>
                <c:pt idx="5">
                  <c:v>17.13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24664"/>
        <c:axId val="-2142666136"/>
      </c:scatterChart>
      <c:valAx>
        <c:axId val="-214272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66136"/>
        <c:crosses val="autoZero"/>
        <c:crossBetween val="midCat"/>
      </c:valAx>
      <c:valAx>
        <c:axId val="-214266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24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436781609195"/>
          <c:y val="0.251411129788552"/>
          <c:w val="0.35632183908046"/>
          <c:h val="0.49717685570202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57818241469816"/>
                  <c:y val="0.227036307961505"/>
                </c:manualLayout>
              </c:layout>
              <c:numFmt formatCode="General" sourceLinked="0"/>
            </c:trendlineLbl>
          </c:trendline>
          <c:xVal>
            <c:numRef>
              <c:f>'waveguide open'!$E$23:$E$27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'waveguide open'!$F$23:$F$27</c:f>
              <c:numCache>
                <c:formatCode>General</c:formatCode>
                <c:ptCount val="5"/>
                <c:pt idx="0">
                  <c:v>11.8</c:v>
                </c:pt>
                <c:pt idx="1">
                  <c:v>13.24</c:v>
                </c:pt>
                <c:pt idx="2">
                  <c:v>14.9</c:v>
                </c:pt>
                <c:pt idx="3">
                  <c:v>16.35</c:v>
                </c:pt>
                <c:pt idx="4">
                  <c:v>17.91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24456"/>
        <c:axId val="-2139267368"/>
      </c:scatterChart>
      <c:valAx>
        <c:axId val="-214002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67368"/>
        <c:crosses val="autoZero"/>
        <c:crossBetween val="midCat"/>
      </c:valAx>
      <c:valAx>
        <c:axId val="-213926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2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3352821915225"/>
                  <c:y val="0.386138613861386"/>
                </c:manualLayout>
              </c:layout>
              <c:numFmt formatCode="General" sourceLinked="0"/>
            </c:trendlineLbl>
          </c:trendline>
          <c:xVal>
            <c:numRef>
              <c:f>'waveguide open'!$E$29:$E$35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'waveguide open'!$F$29:$F$35</c:f>
              <c:numCache>
                <c:formatCode>General</c:formatCode>
                <c:ptCount val="7"/>
                <c:pt idx="0">
                  <c:v>8.9</c:v>
                </c:pt>
                <c:pt idx="1">
                  <c:v>10.11</c:v>
                </c:pt>
                <c:pt idx="2">
                  <c:v>11.47</c:v>
                </c:pt>
                <c:pt idx="3">
                  <c:v>12.96</c:v>
                </c:pt>
                <c:pt idx="4">
                  <c:v>14.33</c:v>
                </c:pt>
                <c:pt idx="5">
                  <c:v>15.72</c:v>
                </c:pt>
                <c:pt idx="6">
                  <c:v>17.19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52696"/>
        <c:axId val="-2071733736"/>
      </c:scatterChart>
      <c:valAx>
        <c:axId val="-207175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733736"/>
        <c:crosses val="autoZero"/>
        <c:crossBetween val="midCat"/>
      </c:valAx>
      <c:valAx>
        <c:axId val="-207173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5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1437239462714"/>
                  <c:y val="0.407407407407407"/>
                </c:manualLayout>
              </c:layout>
              <c:numFmt formatCode="General" sourceLinked="0"/>
            </c:trendlineLbl>
          </c:trendline>
          <c:xVal>
            <c:numRef>
              <c:f>'waveguide open'!$E$37:$E$43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'waveguide open'!$F$37:$F$43</c:f>
              <c:numCache>
                <c:formatCode>General</c:formatCode>
                <c:ptCount val="7"/>
                <c:pt idx="0">
                  <c:v>10.06</c:v>
                </c:pt>
                <c:pt idx="1">
                  <c:v>11.25</c:v>
                </c:pt>
                <c:pt idx="2">
                  <c:v>12.63</c:v>
                </c:pt>
                <c:pt idx="3">
                  <c:v>13.96</c:v>
                </c:pt>
                <c:pt idx="4">
                  <c:v>15.2</c:v>
                </c:pt>
                <c:pt idx="5">
                  <c:v>16.53</c:v>
                </c:pt>
                <c:pt idx="6">
                  <c:v>17.82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35224"/>
        <c:axId val="-2081573464"/>
      </c:scatterChart>
      <c:valAx>
        <c:axId val="-20817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573464"/>
        <c:crosses val="autoZero"/>
        <c:crossBetween val="midCat"/>
      </c:valAx>
      <c:valAx>
        <c:axId val="-208157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73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'waveguide closed'!$F$3</c:f>
              <c:strCache>
                <c:ptCount val="1"/>
                <c:pt idx="0">
                  <c:v>wl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604330708661"/>
                  <c:y val="-0.401065543890347"/>
                </c:manualLayout>
              </c:layout>
              <c:numFmt formatCode="General" sourceLinked="0"/>
            </c:trendlineLbl>
          </c:trendline>
          <c:xVal>
            <c:numRef>
              <c:f>'waveguide closed'!$E$4:$E$9</c:f>
              <c:numCache>
                <c:formatCode>General</c:formatCode>
                <c:ptCount val="6"/>
                <c:pt idx="0">
                  <c:v>7.5</c:v>
                </c:pt>
                <c:pt idx="1">
                  <c:v>7.75</c:v>
                </c:pt>
                <c:pt idx="2">
                  <c:v>8.0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</c:numCache>
            </c:numRef>
          </c:xVal>
          <c:yVal>
            <c:numRef>
              <c:f>'waveguide closed'!$F$4:$F$9</c:f>
              <c:numCache>
                <c:formatCode>General</c:formatCode>
                <c:ptCount val="6"/>
                <c:pt idx="0">
                  <c:v>7.972</c:v>
                </c:pt>
                <c:pt idx="1">
                  <c:v>7.336</c:v>
                </c:pt>
                <c:pt idx="2">
                  <c:v>6.5612</c:v>
                </c:pt>
                <c:pt idx="3">
                  <c:v>6.0412</c:v>
                </c:pt>
                <c:pt idx="4">
                  <c:v>5.5756</c:v>
                </c:pt>
                <c:pt idx="5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70056"/>
        <c:axId val="-2067742696"/>
      </c:scatterChart>
      <c:valAx>
        <c:axId val="-20669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42696"/>
        <c:crosses val="autoZero"/>
        <c:crossBetween val="midCat"/>
      </c:valAx>
      <c:valAx>
        <c:axId val="-206774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7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14</xdr:row>
      <xdr:rowOff>88900</xdr:rowOff>
    </xdr:from>
    <xdr:to>
      <xdr:col>15</xdr:col>
      <xdr:colOff>495300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127000</xdr:rowOff>
    </xdr:from>
    <xdr:to>
      <xdr:col>8</xdr:col>
      <xdr:colOff>787400</xdr:colOff>
      <xdr:row>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9</xdr:row>
      <xdr:rowOff>0</xdr:rowOff>
    </xdr:from>
    <xdr:to>
      <xdr:col>9</xdr:col>
      <xdr:colOff>12700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15</xdr:row>
      <xdr:rowOff>0</xdr:rowOff>
    </xdr:from>
    <xdr:to>
      <xdr:col>9</xdr:col>
      <xdr:colOff>25400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22</xdr:row>
      <xdr:rowOff>25400</xdr:rowOff>
    </xdr:from>
    <xdr:to>
      <xdr:col>8</xdr:col>
      <xdr:colOff>787400</xdr:colOff>
      <xdr:row>26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28</xdr:row>
      <xdr:rowOff>12700</xdr:rowOff>
    </xdr:from>
    <xdr:to>
      <xdr:col>8</xdr:col>
      <xdr:colOff>812800</xdr:colOff>
      <xdr:row>34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330200</xdr:colOff>
      <xdr:row>36</xdr:row>
      <xdr:rowOff>0</xdr:rowOff>
    </xdr:from>
    <xdr:to>
      <xdr:col>9</xdr:col>
      <xdr:colOff>12700</xdr:colOff>
      <xdr:row>43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14" sqref="E14"/>
    </sheetView>
  </sheetViews>
  <sheetFormatPr baseColWidth="10" defaultRowHeight="15" x14ac:dyDescent="0"/>
  <sheetData>
    <row r="2" spans="2:5">
      <c r="B2" t="s">
        <v>2</v>
      </c>
      <c r="C2" t="s">
        <v>0</v>
      </c>
    </row>
    <row r="3" spans="2:5">
      <c r="B3">
        <v>0</v>
      </c>
      <c r="C3">
        <v>0</v>
      </c>
      <c r="D3">
        <f>C4-C3</f>
        <v>520</v>
      </c>
    </row>
    <row r="4" spans="2:5">
      <c r="B4">
        <v>1</v>
      </c>
      <c r="C4">
        <v>520</v>
      </c>
      <c r="D4">
        <f t="shared" ref="D4:D13" si="0">C5-C4</f>
        <v>500</v>
      </c>
    </row>
    <row r="5" spans="2:5">
      <c r="B5">
        <v>2</v>
      </c>
      <c r="C5">
        <v>1020</v>
      </c>
      <c r="D5">
        <f t="shared" si="0"/>
        <v>510</v>
      </c>
    </row>
    <row r="6" spans="2:5">
      <c r="B6">
        <v>3</v>
      </c>
      <c r="C6">
        <v>1530</v>
      </c>
      <c r="D6">
        <f t="shared" si="0"/>
        <v>505</v>
      </c>
    </row>
    <row r="7" spans="2:5">
      <c r="B7">
        <v>4</v>
      </c>
      <c r="C7">
        <v>2035</v>
      </c>
      <c r="D7">
        <f t="shared" si="0"/>
        <v>500</v>
      </c>
    </row>
    <row r="8" spans="2:5">
      <c r="B8">
        <v>5</v>
      </c>
      <c r="C8">
        <v>2535</v>
      </c>
      <c r="D8">
        <f t="shared" si="0"/>
        <v>555</v>
      </c>
    </row>
    <row r="9" spans="2:5">
      <c r="B9">
        <v>6</v>
      </c>
      <c r="C9">
        <v>3090</v>
      </c>
      <c r="D9">
        <f t="shared" si="0"/>
        <v>420</v>
      </c>
    </row>
    <row r="10" spans="2:5">
      <c r="B10">
        <v>7</v>
      </c>
      <c r="C10">
        <v>3510</v>
      </c>
      <c r="D10">
        <f t="shared" si="0"/>
        <v>515</v>
      </c>
    </row>
    <row r="11" spans="2:5">
      <c r="B11">
        <v>8</v>
      </c>
      <c r="C11">
        <v>4025</v>
      </c>
      <c r="D11">
        <f t="shared" si="0"/>
        <v>480</v>
      </c>
    </row>
    <row r="12" spans="2:5">
      <c r="B12">
        <v>9</v>
      </c>
      <c r="C12">
        <v>4505</v>
      </c>
      <c r="D12">
        <f t="shared" si="0"/>
        <v>510</v>
      </c>
    </row>
    <row r="13" spans="2:5">
      <c r="B13">
        <v>10</v>
      </c>
      <c r="C13">
        <v>5015</v>
      </c>
    </row>
    <row r="14" spans="2:5">
      <c r="D14">
        <f>AVERAGE(D3:D12)</f>
        <v>501.5</v>
      </c>
      <c r="E14" t="s">
        <v>1</v>
      </c>
    </row>
    <row r="15" spans="2:5">
      <c r="D15">
        <f>D14*2</f>
        <v>1003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3"/>
  <sheetViews>
    <sheetView workbookViewId="0">
      <selection activeCell="J3" sqref="J3:K37"/>
    </sheetView>
  </sheetViews>
  <sheetFormatPr baseColWidth="10" defaultRowHeight="15" x14ac:dyDescent="0"/>
  <cols>
    <col min="11" max="11" width="14.83203125" bestFit="1" customWidth="1"/>
  </cols>
  <sheetData>
    <row r="3" spans="4:15">
      <c r="D3" t="s">
        <v>5</v>
      </c>
      <c r="E3" t="s">
        <v>4</v>
      </c>
      <c r="F3" t="s">
        <v>6</v>
      </c>
      <c r="J3" t="s">
        <v>5</v>
      </c>
      <c r="K3" t="s">
        <v>7</v>
      </c>
      <c r="L3" t="s">
        <v>8</v>
      </c>
      <c r="N3" t="s">
        <v>3</v>
      </c>
      <c r="O3" t="s">
        <v>10</v>
      </c>
    </row>
    <row r="4" spans="4:15">
      <c r="D4">
        <v>7.5</v>
      </c>
      <c r="E4">
        <v>0</v>
      </c>
      <c r="F4">
        <v>8.61</v>
      </c>
      <c r="J4">
        <v>7.5</v>
      </c>
      <c r="K4">
        <f>2.065*4</f>
        <v>8.26</v>
      </c>
      <c r="L4">
        <f>K4*D4/100</f>
        <v>0.61949999999999994</v>
      </c>
      <c r="N4">
        <v>7</v>
      </c>
      <c r="O4">
        <f>-2.4286*N4+26.244</f>
        <v>9.2438000000000002</v>
      </c>
    </row>
    <row r="5" spans="4:15">
      <c r="E5">
        <v>1</v>
      </c>
      <c r="F5">
        <v>10.62</v>
      </c>
      <c r="N5">
        <v>7.25</v>
      </c>
      <c r="O5">
        <f>-2.4286*N5+26.244</f>
        <v>8.6366499999999995</v>
      </c>
    </row>
    <row r="6" spans="4:15">
      <c r="E6">
        <v>2</v>
      </c>
      <c r="F6">
        <v>12.6</v>
      </c>
      <c r="N6">
        <v>7.5</v>
      </c>
      <c r="O6">
        <f t="shared" ref="O6:O11" si="0">-2.4286*N6+26.244</f>
        <v>8.0295000000000023</v>
      </c>
    </row>
    <row r="7" spans="4:15">
      <c r="E7">
        <v>3</v>
      </c>
      <c r="F7">
        <v>14.91</v>
      </c>
      <c r="N7">
        <v>7.75</v>
      </c>
      <c r="O7">
        <f t="shared" si="0"/>
        <v>7.4223500000000016</v>
      </c>
    </row>
    <row r="8" spans="4:15">
      <c r="E8">
        <v>4</v>
      </c>
      <c r="F8">
        <v>16.79</v>
      </c>
      <c r="N8">
        <v>8</v>
      </c>
      <c r="O8">
        <f t="shared" si="0"/>
        <v>6.8152000000000008</v>
      </c>
    </row>
    <row r="9" spans="4:15">
      <c r="N9">
        <v>8.25</v>
      </c>
      <c r="O9">
        <f t="shared" si="0"/>
        <v>6.2080500000000001</v>
      </c>
    </row>
    <row r="10" spans="4:15">
      <c r="D10">
        <v>7.75</v>
      </c>
      <c r="E10">
        <v>0</v>
      </c>
      <c r="F10">
        <v>10.53</v>
      </c>
      <c r="J10">
        <v>7.75</v>
      </c>
      <c r="K10">
        <f>1.859*4</f>
        <v>7.4359999999999999</v>
      </c>
      <c r="L10">
        <f>K10*D10/100</f>
        <v>0.57628999999999997</v>
      </c>
      <c r="N10">
        <v>8.5</v>
      </c>
      <c r="O10">
        <f t="shared" si="0"/>
        <v>5.6008999999999993</v>
      </c>
    </row>
    <row r="11" spans="4:15">
      <c r="E11">
        <v>1</v>
      </c>
      <c r="F11">
        <v>12.37</v>
      </c>
      <c r="N11">
        <v>8.75</v>
      </c>
      <c r="O11">
        <f t="shared" si="0"/>
        <v>4.9937500000000021</v>
      </c>
    </row>
    <row r="12" spans="4:15">
      <c r="E12">
        <v>2</v>
      </c>
      <c r="F12">
        <v>14.19</v>
      </c>
    </row>
    <row r="13" spans="4:15">
      <c r="E13">
        <v>3</v>
      </c>
      <c r="F13">
        <v>16.16</v>
      </c>
    </row>
    <row r="14" spans="4:15">
      <c r="E14">
        <v>4</v>
      </c>
      <c r="F14">
        <v>17.93</v>
      </c>
    </row>
    <row r="16" spans="4:15">
      <c r="D16">
        <v>8</v>
      </c>
      <c r="E16" s="1">
        <v>0</v>
      </c>
      <c r="F16">
        <v>8.9700000000000006</v>
      </c>
      <c r="J16">
        <v>8</v>
      </c>
      <c r="K16">
        <f>1.6189*4</f>
        <v>6.4756</v>
      </c>
      <c r="L16">
        <f>K16*D16/100</f>
        <v>0.51804799999999995</v>
      </c>
    </row>
    <row r="17" spans="4:12">
      <c r="E17" s="1">
        <v>1</v>
      </c>
      <c r="F17">
        <v>10.66</v>
      </c>
    </row>
    <row r="18" spans="4:12">
      <c r="E18" s="1">
        <v>2</v>
      </c>
      <c r="F18">
        <v>12.35</v>
      </c>
    </row>
    <row r="19" spans="4:12">
      <c r="E19" s="1">
        <v>3</v>
      </c>
      <c r="F19">
        <v>13.9</v>
      </c>
    </row>
    <row r="20" spans="4:12">
      <c r="E20" s="1">
        <v>4</v>
      </c>
      <c r="F20">
        <v>15.43</v>
      </c>
    </row>
    <row r="21" spans="4:12">
      <c r="E21" s="1">
        <v>5</v>
      </c>
      <c r="F21">
        <v>17.13</v>
      </c>
    </row>
    <row r="23" spans="4:12">
      <c r="D23">
        <v>8.25</v>
      </c>
      <c r="E23" s="1">
        <v>0</v>
      </c>
      <c r="F23">
        <v>11.8</v>
      </c>
      <c r="J23">
        <v>8.25</v>
      </c>
      <c r="K23">
        <f>1.533*4</f>
        <v>6.1319999999999997</v>
      </c>
      <c r="L23">
        <f>K23*D23/100</f>
        <v>0.50588999999999995</v>
      </c>
    </row>
    <row r="24" spans="4:12">
      <c r="E24" s="1">
        <v>1</v>
      </c>
      <c r="F24">
        <v>13.24</v>
      </c>
    </row>
    <row r="25" spans="4:12">
      <c r="E25" s="1">
        <v>2</v>
      </c>
      <c r="F25">
        <v>14.9</v>
      </c>
    </row>
    <row r="26" spans="4:12">
      <c r="E26" s="1">
        <v>3</v>
      </c>
      <c r="F26">
        <v>16.350000000000001</v>
      </c>
    </row>
    <row r="27" spans="4:12">
      <c r="E27" s="1">
        <v>4</v>
      </c>
      <c r="F27">
        <v>17.91</v>
      </c>
    </row>
    <row r="28" spans="4:12">
      <c r="E28" s="1"/>
    </row>
    <row r="29" spans="4:12">
      <c r="D29">
        <v>8.5</v>
      </c>
      <c r="E29" s="1">
        <v>0</v>
      </c>
      <c r="F29">
        <v>8.9</v>
      </c>
      <c r="J29">
        <v>8.5</v>
      </c>
      <c r="K29">
        <f>1.3911*4</f>
        <v>5.5644</v>
      </c>
      <c r="L29">
        <f>K29*D29/100</f>
        <v>0.47297400000000001</v>
      </c>
    </row>
    <row r="30" spans="4:12">
      <c r="E30" s="1">
        <v>1</v>
      </c>
      <c r="F30">
        <v>10.11</v>
      </c>
    </row>
    <row r="31" spans="4:12">
      <c r="E31" s="1">
        <v>2</v>
      </c>
      <c r="F31">
        <v>11.47</v>
      </c>
    </row>
    <row r="32" spans="4:12">
      <c r="E32" s="1">
        <v>3</v>
      </c>
      <c r="F32">
        <v>12.96</v>
      </c>
    </row>
    <row r="33" spans="4:12">
      <c r="E33" s="1">
        <v>4</v>
      </c>
      <c r="F33">
        <v>14.33</v>
      </c>
    </row>
    <row r="34" spans="4:12">
      <c r="E34" s="1">
        <v>5</v>
      </c>
      <c r="F34">
        <v>15.72</v>
      </c>
    </row>
    <row r="35" spans="4:12">
      <c r="E35" s="1">
        <v>6</v>
      </c>
      <c r="F35">
        <v>17.190000000000001</v>
      </c>
    </row>
    <row r="37" spans="4:12">
      <c r="D37">
        <v>8.75</v>
      </c>
      <c r="E37" s="1">
        <v>0</v>
      </c>
      <c r="F37">
        <v>10.06</v>
      </c>
      <c r="J37">
        <v>8.75</v>
      </c>
      <c r="K37">
        <f>1.3004*4</f>
        <v>5.2016</v>
      </c>
      <c r="L37">
        <f>K37*D37/100</f>
        <v>0.45514000000000004</v>
      </c>
    </row>
    <row r="38" spans="4:12">
      <c r="E38" s="1">
        <v>1</v>
      </c>
      <c r="F38">
        <v>11.25</v>
      </c>
    </row>
    <row r="39" spans="4:12">
      <c r="E39" s="1">
        <v>2</v>
      </c>
      <c r="F39">
        <v>12.63</v>
      </c>
    </row>
    <row r="40" spans="4:12">
      <c r="E40" s="1">
        <v>3</v>
      </c>
      <c r="F40">
        <v>13.96</v>
      </c>
    </row>
    <row r="41" spans="4:12">
      <c r="E41" s="1">
        <v>4</v>
      </c>
      <c r="F41">
        <v>15.2</v>
      </c>
    </row>
    <row r="42" spans="4:12">
      <c r="E42" s="1">
        <v>5</v>
      </c>
      <c r="F42">
        <v>16.53</v>
      </c>
    </row>
    <row r="43" spans="4:12">
      <c r="E43" s="1">
        <v>6</v>
      </c>
      <c r="F43">
        <v>17.82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tabSelected="1" workbookViewId="0">
      <selection activeCell="E3" sqref="E3:F9"/>
    </sheetView>
  </sheetViews>
  <sheetFormatPr baseColWidth="10" defaultRowHeight="15" x14ac:dyDescent="0"/>
  <sheetData>
    <row r="3" spans="2:6">
      <c r="B3" t="s">
        <v>3</v>
      </c>
      <c r="C3" t="s">
        <v>9</v>
      </c>
      <c r="E3" t="s">
        <v>3</v>
      </c>
      <c r="F3" t="s">
        <v>10</v>
      </c>
    </row>
    <row r="4" spans="2:6">
      <c r="B4">
        <v>7.5</v>
      </c>
      <c r="C4">
        <v>1.9930000000000001</v>
      </c>
      <c r="E4">
        <v>7.5</v>
      </c>
      <c r="F4">
        <v>7.9720000000000004</v>
      </c>
    </row>
    <row r="5" spans="2:6">
      <c r="B5">
        <v>7.75</v>
      </c>
      <c r="C5">
        <v>1.8340000000000001</v>
      </c>
      <c r="E5">
        <v>7.75</v>
      </c>
      <c r="F5">
        <v>7.3360000000000003</v>
      </c>
    </row>
    <row r="6" spans="2:6">
      <c r="B6">
        <v>8</v>
      </c>
      <c r="C6">
        <v>1.6403000000000001</v>
      </c>
      <c r="E6">
        <v>8</v>
      </c>
      <c r="F6">
        <v>6.5612000000000004</v>
      </c>
    </row>
    <row r="7" spans="2:6">
      <c r="B7">
        <v>8.25</v>
      </c>
      <c r="C7">
        <v>1.5103</v>
      </c>
      <c r="E7">
        <v>8.25</v>
      </c>
      <c r="F7">
        <v>6.0411999999999999</v>
      </c>
    </row>
    <row r="8" spans="2:6">
      <c r="B8">
        <v>8.5</v>
      </c>
      <c r="C8">
        <v>1.3938999999999999</v>
      </c>
      <c r="E8">
        <v>8.5</v>
      </c>
      <c r="F8">
        <v>5.5755999999999997</v>
      </c>
    </row>
    <row r="9" spans="2:6">
      <c r="B9">
        <v>8.75</v>
      </c>
      <c r="C9">
        <v>1.2775000000000001</v>
      </c>
      <c r="E9">
        <v>8.75</v>
      </c>
      <c r="F9">
        <v>5.1100000000000003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coax</vt:lpstr>
      <vt:lpstr>waveguide open</vt:lpstr>
      <vt:lpstr>waveguide closed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Stevo</dc:creator>
  <cp:lastModifiedBy>Stevo</cp:lastModifiedBy>
  <dcterms:created xsi:type="dcterms:W3CDTF">2015-03-03T23:00:07Z</dcterms:created>
  <dcterms:modified xsi:type="dcterms:W3CDTF">2015-03-04T00:59:20Z</dcterms:modified>
</cp:coreProperties>
</file>