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D56" i="1" l="1"/>
  <c r="M41" i="1" l="1"/>
  <c r="M42" i="1"/>
  <c r="M16" i="1" l="1"/>
  <c r="M17" i="1" l="1"/>
  <c r="M60" i="1" l="1"/>
  <c r="M64" i="1" l="1"/>
  <c r="M63" i="1"/>
  <c r="M14" i="1"/>
  <c r="M15" i="1"/>
  <c r="M32" i="1"/>
  <c r="M33" i="1"/>
  <c r="M34" i="1"/>
  <c r="M35" i="1"/>
  <c r="M18" i="1"/>
  <c r="M19" i="1"/>
  <c r="M66" i="1"/>
  <c r="M65" i="1"/>
  <c r="M44" i="1"/>
  <c r="M43" i="1"/>
  <c r="D37" i="1"/>
  <c r="D38" i="1" s="1"/>
  <c r="D39" i="1" s="1"/>
  <c r="D40" i="1" s="1"/>
  <c r="M98" i="1"/>
  <c r="M97" i="1"/>
  <c r="M96" i="1"/>
  <c r="M62" i="1"/>
  <c r="M61" i="1"/>
  <c r="M59" i="1"/>
  <c r="M58" i="1"/>
  <c r="M57" i="1"/>
  <c r="M56" i="1"/>
  <c r="M94" i="1"/>
  <c r="M95" i="1"/>
  <c r="M40" i="1"/>
  <c r="D4" i="1"/>
  <c r="D46" i="1"/>
  <c r="D47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K93" i="1"/>
  <c r="M93" i="1" s="1"/>
  <c r="K92" i="1"/>
  <c r="M92" i="1" s="1"/>
  <c r="K91" i="1"/>
  <c r="M91" i="1" s="1"/>
  <c r="K90" i="1"/>
  <c r="M90" i="1" s="1"/>
  <c r="M89" i="1"/>
  <c r="M88" i="1"/>
  <c r="M87" i="1"/>
  <c r="M31" i="1"/>
  <c r="M30" i="1"/>
  <c r="M86" i="1"/>
  <c r="M82" i="1"/>
  <c r="M85" i="1"/>
  <c r="M79" i="1"/>
  <c r="M80" i="1"/>
  <c r="M81" i="1"/>
  <c r="M83" i="1"/>
  <c r="M84" i="1"/>
  <c r="M78" i="1"/>
  <c r="M77" i="1"/>
  <c r="M75" i="1"/>
  <c r="M76" i="1"/>
  <c r="M74" i="1"/>
  <c r="M73" i="1"/>
  <c r="M72" i="1"/>
  <c r="M71" i="1"/>
  <c r="M70" i="1"/>
  <c r="M69" i="1"/>
  <c r="M68" i="1"/>
  <c r="M67" i="1"/>
  <c r="M39" i="1"/>
  <c r="M38" i="1"/>
  <c r="M37" i="1"/>
  <c r="M29" i="1"/>
  <c r="M28" i="1"/>
  <c r="D41" i="1" l="1"/>
  <c r="D42" i="1" s="1"/>
  <c r="P95" i="1"/>
  <c r="D48" i="1"/>
  <c r="D49" i="1" s="1"/>
  <c r="D50" i="1" s="1"/>
  <c r="D51" i="1" s="1"/>
  <c r="D52" i="1" s="1"/>
  <c r="D53" i="1" s="1"/>
  <c r="D54" i="1" s="1"/>
  <c r="D55" i="1" s="1"/>
  <c r="D57" i="1" s="1"/>
  <c r="D58" i="1" s="1"/>
  <c r="D59" i="1" s="1"/>
  <c r="D82" i="1"/>
  <c r="D83" i="1" s="1"/>
  <c r="D84" i="1" s="1"/>
  <c r="D85" i="1" s="1"/>
  <c r="M4" i="1"/>
  <c r="M5" i="1"/>
  <c r="M6" i="1"/>
  <c r="M7" i="1"/>
  <c r="M8" i="1"/>
  <c r="M9" i="1"/>
  <c r="M10" i="1"/>
  <c r="M11" i="1"/>
  <c r="M12" i="1"/>
  <c r="M13" i="1"/>
  <c r="M20" i="1"/>
  <c r="M21" i="1"/>
  <c r="M22" i="1"/>
  <c r="M23" i="1"/>
  <c r="M24" i="1"/>
  <c r="M25" i="1"/>
  <c r="M26" i="1"/>
  <c r="M27" i="1"/>
  <c r="M36" i="1"/>
  <c r="M45" i="1"/>
  <c r="M46" i="1"/>
  <c r="M47" i="1"/>
  <c r="M48" i="1"/>
  <c r="M49" i="1"/>
  <c r="M50" i="1"/>
  <c r="M51" i="1"/>
  <c r="M52" i="1"/>
  <c r="M53" i="1"/>
  <c r="M54" i="1"/>
  <c r="M55" i="1"/>
  <c r="M99" i="1"/>
  <c r="M3" i="1"/>
  <c r="D5" i="1"/>
  <c r="D6" i="1" s="1"/>
  <c r="D7" i="1" s="1"/>
  <c r="D8" i="1" s="1"/>
  <c r="D9" i="1" s="1"/>
  <c r="D10" i="1" s="1"/>
  <c r="D11" i="1" s="1"/>
  <c r="D12" i="1" s="1"/>
  <c r="D13" i="1" s="1"/>
  <c r="D14" i="1" s="1"/>
  <c r="D60" i="1" l="1"/>
  <c r="D61" i="1" s="1"/>
  <c r="D62" i="1" s="1"/>
  <c r="D63" i="1" s="1"/>
  <c r="D64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15" i="1"/>
  <c r="M1" i="1"/>
  <c r="D16" i="1" l="1"/>
  <c r="D17" i="1" s="1"/>
</calcChain>
</file>

<file path=xl/sharedStrings.xml><?xml version="1.0" encoding="utf-8"?>
<sst xmlns="http://schemas.openxmlformats.org/spreadsheetml/2006/main" count="686" uniqueCount="383">
  <si>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</si>
  <si>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</si>
  <si>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</si>
  <si>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</si>
  <si>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</si>
  <si>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</si>
  <si>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</si>
  <si>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</si>
  <si>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</si>
  <si>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</si>
  <si>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</si>
  <si>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</si>
  <si>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</si>
  <si>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</si>
  <si>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</si>
  <si>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</si>
  <si>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</si>
  <si>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</si>
  <si>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</si>
  <si>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</si>
  <si>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</si>
  <si>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</si>
  <si>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</si>
  <si>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</si>
  <si>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</si>
  <si>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</si>
  <si>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</si>
  <si>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</si>
  <si>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Voltage Regulator boost cap</t>
  </si>
  <si>
    <t>Total:</t>
  </si>
  <si>
    <t>160-1579-1-ND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</si>
  <si>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</si>
  <si>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</si>
  <si>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</si>
  <si>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</si>
  <si>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</si>
  <si>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</si>
  <si>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</si>
  <si>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</si>
  <si>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</si>
  <si>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</si>
  <si>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</si>
  <si>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</si>
  <si>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</si>
  <si>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</si>
  <si>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</si>
  <si>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</si>
  <si>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</si>
  <si>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</si>
  <si>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</si>
  <si>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</si>
  <si>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</si>
  <si>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</si>
  <si>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</si>
  <si>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</si>
  <si>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</si>
  <si>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</si>
  <si>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</si>
  <si>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</si>
  <si>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</si>
  <si>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</si>
  <si>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</si>
  <si>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</si>
  <si>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</si>
  <si>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300-8206-1-ND</t>
  </si>
  <si>
    <t>16MHz Crystal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</si>
  <si>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</si>
  <si>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</si>
  <si>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</si>
  <si>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</si>
  <si>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</si>
  <si>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</si>
  <si>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</si>
  <si>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</si>
  <si>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</si>
  <si>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</si>
  <si>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</si>
  <si>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</si>
  <si>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</si>
  <si>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</si>
  <si>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</si>
  <si>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</si>
  <si>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</si>
  <si>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</si>
  <si>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</si>
  <si>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</si>
  <si>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</si>
  <si>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</si>
  <si>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</si>
  <si>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</si>
  <si>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</si>
  <si>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</si>
  <si>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</si>
  <si>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</si>
  <si>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</si>
  <si>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</si>
  <si>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</si>
  <si>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</si>
  <si>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</si>
  <si>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</si>
  <si>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</si>
  <si>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</si>
  <si>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</si>
  <si>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</si>
  <si>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</si>
  <si>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</si>
  <si>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</si>
  <si>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</si>
  <si>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</si>
  <si>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</si>
  <si>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</si>
  <si>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</si>
  <si>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</si>
  <si>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</si>
  <si>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</si>
  <si>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</si>
  <si>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</si>
  <si>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</si>
  <si>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</si>
  <si>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</si>
  <si>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</si>
  <si>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</si>
  <si>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</si>
  <si>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</si>
  <si>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</si>
  <si>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</si>
  <si>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</si>
  <si>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</si>
  <si>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</si>
  <si>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</si>
  <si>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</si>
  <si>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</si>
  <si>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</si>
  <si>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</si>
  <si>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</si>
  <si>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</si>
  <si>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</si>
  <si>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</si>
  <si>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</si>
  <si>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</si>
  <si>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</si>
  <si>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</si>
  <si>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</si>
  <si>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</si>
  <si>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</si>
  <si>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</si>
  <si>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</si>
  <si>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</si>
  <si>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</si>
  <si>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</si>
  <si>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</si>
  <si>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</si>
  <si>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</si>
  <si>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RMCF0805FT1K00</t>
  </si>
  <si>
    <t>RMCF0805FT12K4</t>
  </si>
  <si>
    <t>RMCF0805FT100K</t>
  </si>
  <si>
    <t>RMCF0805FT147R</t>
  </si>
  <si>
    <t>T491C107K016ZT</t>
  </si>
  <si>
    <t>TMK105B7103KV-F</t>
  </si>
  <si>
    <t>UMK105B7102KV-F</t>
  </si>
  <si>
    <t>UMK105B7222KV-F</t>
  </si>
  <si>
    <t>UMK105CG220JV-F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</si>
  <si>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</si>
  <si>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</si>
  <si>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</si>
  <si>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</si>
  <si>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</si>
  <si>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</si>
  <si>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</si>
  <si>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</si>
  <si>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Nordic Semiconductor</t>
  </si>
  <si>
    <t>Atmel</t>
  </si>
  <si>
    <t>Diodes Inc</t>
  </si>
  <si>
    <t>DMN3404L-7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</si>
  <si>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</si>
  <si>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</si>
  <si>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</si>
  <si>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</si>
  <si>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</si>
  <si>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</si>
  <si>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</si>
  <si>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</si>
  <si>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</si>
  <si>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</si>
  <si>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</si>
  <si>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</si>
  <si>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</si>
  <si>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</si>
  <si>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</si>
  <si>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</si>
  <si>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</si>
  <si>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</si>
  <si>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</si>
  <si>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</si>
  <si>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</si>
  <si>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</si>
  <si>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</si>
  <si>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</si>
  <si>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</si>
  <si>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</si>
  <si>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</si>
  <si>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</si>
  <si>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</si>
  <si>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</si>
  <si>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</si>
  <si>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</si>
  <si>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</si>
  <si>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</si>
  <si>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</si>
  <si>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</si>
  <si>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</si>
  <si>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</si>
  <si>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</si>
  <si>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</si>
  <si>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</si>
  <si>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</si>
  <si>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</si>
  <si>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</si>
  <si>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</si>
  <si>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R35</t>
  </si>
  <si>
    <t>L1</t>
  </si>
  <si>
    <t>L2</t>
  </si>
  <si>
    <t>L3</t>
  </si>
  <si>
    <t>R1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</si>
  <si>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</si>
  <si>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</si>
  <si>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</si>
  <si>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</si>
  <si>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</si>
  <si>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</si>
  <si>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</si>
  <si>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R5, R6, R25, R26, R29, R30, R50, R56</t>
  </si>
  <si>
    <t>220 0805</t>
  </si>
  <si>
    <t>R58, R59, R60, R61, R62, R63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</si>
  <si>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</si>
  <si>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</si>
  <si>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</si>
  <si>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</si>
  <si>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</si>
  <si>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</si>
  <si>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LT1160CS#PBF-ND</t>
  </si>
  <si>
    <t>Linear Technologies</t>
  </si>
  <si>
    <t>Half Bridge Driver</t>
  </si>
  <si>
    <t>LT1160CS#PBF</t>
  </si>
  <si>
    <t>Straight Male header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</si>
  <si>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</si>
  <si>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</si>
  <si>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</si>
  <si>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</si>
  <si>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</si>
  <si>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</si>
  <si>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BZV55C3V3-TP</t>
  </si>
  <si>
    <t>3.3V TVS</t>
  </si>
  <si>
    <t>Semtech</t>
  </si>
  <si>
    <t>UCLAMP3304A.TCT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</si>
  <si>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</si>
  <si>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</si>
  <si>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</si>
  <si>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</si>
  <si>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</si>
  <si>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</si>
  <si>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</si>
  <si>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</si>
  <si>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</si>
  <si>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</si>
  <si>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</si>
  <si>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</si>
  <si>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</si>
  <si>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</si>
  <si>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</si>
  <si>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</si>
  <si>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</si>
  <si>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</si>
  <si>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</si>
  <si>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</si>
  <si>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</si>
  <si>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</si>
  <si>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</si>
  <si>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</si>
  <si>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</si>
  <si>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</si>
  <si>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</si>
  <si>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</si>
  <si>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</si>
  <si>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</si>
  <si>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</si>
  <si>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</si>
  <si>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</si>
  <si>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</si>
  <si>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</si>
  <si>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</si>
  <si>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</si>
  <si>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</si>
  <si>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</si>
  <si>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</si>
  <si>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</si>
  <si>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</si>
  <si>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</si>
  <si>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</si>
  <si>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</si>
  <si>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Xmega64A1</t>
  </si>
  <si>
    <t>5V TVS</t>
  </si>
  <si>
    <t>UCLAMP0504ACT-ND</t>
  </si>
  <si>
    <t>UCLAMP0504A.TCT</t>
  </si>
  <si>
    <t>3362P-203LF-ND</t>
  </si>
  <si>
    <t>IC9</t>
  </si>
  <si>
    <t>74LVC2T45DC,125</t>
  </si>
  <si>
    <t>568-5479-1-ND</t>
  </si>
  <si>
    <t>2-bit Level Translator</t>
  </si>
  <si>
    <t>q4, q5, q6, q7, q8, q9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</si>
  <si>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</si>
  <si>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</si>
  <si>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</si>
  <si>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</si>
  <si>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</si>
  <si>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</si>
  <si>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</si>
  <si>
    <t>x</t>
  </si>
  <si>
    <t>schematic</t>
  </si>
  <si>
    <t>supplier</t>
  </si>
  <si>
    <t>C17, C18, C19, C22, C23, C24, C27, C28, C29, C32, C33, C34, C35, C36, C37, C38, C41, C42, C45, C48, C49, C50</t>
  </si>
  <si>
    <t>qty</t>
  </si>
  <si>
    <t>C15, C20, C25, C30, C51, C52</t>
  </si>
  <si>
    <t>20k Potentiometer</t>
  </si>
  <si>
    <t>3362P-1-203LF</t>
  </si>
  <si>
    <t>R76</t>
  </si>
  <si>
    <t>D14, D15, D16, D47</t>
  </si>
  <si>
    <t>R4, R7, R8, R10, R11, R12, R13, R14, R15, R17, R18, R19, R20, R22, R23, R24, R27, R28, R31, R32, R33, R34, R36, R37, R41, R42, R48, R49, R51, R52, R53, R54, R55, R57, R65, R66, R67, R68, R72, R75, R77, R78, R79, R80, R81, R82, R83, R84</t>
  </si>
  <si>
    <t>R2</t>
  </si>
  <si>
    <t>R3, R69, R70</t>
  </si>
  <si>
    <t>15 0805</t>
  </si>
  <si>
    <t>R21, R43, R44, R45, R46, R47, R64</t>
  </si>
  <si>
    <t>R38</t>
  </si>
  <si>
    <t>R39, R71, R73</t>
  </si>
  <si>
    <t>0 0805</t>
  </si>
  <si>
    <t>R9, R74</t>
  </si>
  <si>
    <t>RMCF0805ZT0R00</t>
  </si>
  <si>
    <t>RMCF0805ZT0R00CT-ND</t>
  </si>
  <si>
    <t>RMCF0805JT15R0CT-ND</t>
  </si>
  <si>
    <t>RMCF0805JT15R0</t>
  </si>
  <si>
    <t>L4</t>
  </si>
  <si>
    <t>IC3</t>
  </si>
  <si>
    <t>nRF24L01P-T</t>
  </si>
  <si>
    <t>Nordic 2.4GHz Wireless IC</t>
  </si>
  <si>
    <t>949-NRF24L01P-T</t>
  </si>
  <si>
    <t>U1</t>
  </si>
  <si>
    <t>IC4, IC7, IC10, IC13</t>
  </si>
  <si>
    <t>ACS716KLATR-12CB-T</t>
  </si>
  <si>
    <t>±12A Current Sensor</t>
  </si>
  <si>
    <t>620-1443-1-ND</t>
  </si>
  <si>
    <t>IC5</t>
  </si>
  <si>
    <t>IC1, IC2, IC6, IC8</t>
  </si>
  <si>
    <t>IC11, IC12</t>
  </si>
  <si>
    <t>Texas Instruments</t>
  </si>
  <si>
    <t>D1, D3, D4, D5, D6</t>
  </si>
  <si>
    <t>D2</t>
  </si>
  <si>
    <t>D10, D11, D12, D13, D45, D46, D50, D51, D52</t>
  </si>
  <si>
    <t>D17, D18, D19, D48, D49</t>
  </si>
  <si>
    <t>Used only for Omni+ output</t>
  </si>
  <si>
    <t>D20, D21, D22, D23, D24, D25, D26, D27</t>
  </si>
  <si>
    <t>D28, D29, D30, D31, D32, D33, D34, D35</t>
  </si>
  <si>
    <t>D36, D37, D38, D39, D40, D41, D42, D43</t>
  </si>
  <si>
    <t>Rev B</t>
  </si>
  <si>
    <t>Q2, Q3, Q10, Q11, Q12, Q13, Q16, Q17</t>
  </si>
  <si>
    <t>PROG1</t>
  </si>
  <si>
    <t>FCI</t>
  </si>
  <si>
    <t>Q1</t>
  </si>
  <si>
    <t>SW1</t>
  </si>
  <si>
    <t>Debug LED 0805</t>
  </si>
  <si>
    <t>LED1</t>
  </si>
  <si>
    <t>already have</t>
  </si>
  <si>
    <t>have some</t>
  </si>
  <si>
    <t>C11, C12</t>
  </si>
  <si>
    <t>TDK Corporation</t>
  </si>
  <si>
    <t>Min qty 10</t>
  </si>
  <si>
    <t>C0805C103K5RACTU</t>
  </si>
  <si>
    <t>399-1158-1-ND</t>
  </si>
  <si>
    <t>500R07S1R0BV4T</t>
  </si>
  <si>
    <t>712-1266-1-ND</t>
  </si>
  <si>
    <t>500R07S4R7BV4T</t>
  </si>
  <si>
    <t>712-1166-1-ND</t>
  </si>
  <si>
    <t>04025U1R5BAT2A</t>
  </si>
  <si>
    <t>478-5992-1-ND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</si>
</sst>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2">
    <xf numFmtId="0" fontId="0" fillId="0" borderId="0" xfId="0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2" fillId="36" borderId="0" xfId="0" applyFon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 wrapText="1"/>
    </xf>
    <xf numFmtId="164" fontId="19" fillId="36" borderId="0" xfId="0" applyNumberFormat="1" applyFont="1" applyFill="1" applyAlignment="1">
      <alignment horizontal="center" vertical="center" wrapText="1"/>
    </xf>
    <xf numFmtId="0" fontId="19" fillId="36" borderId="0" xfId="0" applyNumberFormat="1" applyFont="1" applyFill="1" applyAlignment="1">
      <alignment horizontal="center" vertical="center" wrapText="1"/>
    </xf>
    <xf numFmtId="49" fontId="19" fillId="36" borderId="0" xfId="0" applyNumberFormat="1" applyFont="1" applyFill="1" applyAlignment="1">
      <alignment horizontal="center" vertical="center" wrapText="1"/>
    </xf>
    <xf numFmtId="0" fontId="23" fillId="36" borderId="0" xfId="0" applyFont="1" applyFill="1" applyAlignment="1">
      <alignment horizontal="center" vertical="center" wrapText="1"/>
    </xf>
    <xf numFmtId="49" fontId="23" fillId="36" borderId="0" xfId="0" applyNumberFormat="1" applyFont="1" applyFill="1" applyAlignment="1">
      <alignment horizontal="center" vertical="center" wrapText="1"/>
    </xf>
    <xf numFmtId="164" fontId="23" fillId="36" borderId="0" xfId="0" applyNumberFormat="1" applyFont="1" applyFill="1" applyAlignment="1">
      <alignment horizontal="center" vertical="center" wrapText="1"/>
    </xf>
    <xf numFmtId="0" fontId="27" fillId="36" borderId="0" xfId="0" applyFont="1" applyFill="1" applyAlignment="1">
      <alignment horizontal="center" vertical="center" wrapText="1"/>
    </xf>
    <xf numFmtId="0" fontId="28" fillId="36" borderId="0" xfId="0" applyFont="1" applyFill="1" applyAlignment="1">
      <alignment horizontal="center" vertical="center" wrapText="1"/>
    </xf>
    <xf numFmtId="164" fontId="28" fillId="36" borderId="0" xfId="0" applyNumberFormat="1" applyFont="1" applyFill="1" applyAlignment="1">
      <alignment horizontal="center" vertical="center" wrapText="1"/>
    </xf>
    <xf numFmtId="0" fontId="28" fillId="36" borderId="0" xfId="0" applyNumberFormat="1" applyFont="1" applyFill="1" applyAlignment="1">
      <alignment horizontal="center" vertical="center" wrapText="1"/>
    </xf>
    <xf numFmtId="49" fontId="28" fillId="36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64" fontId="25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wrapText="1"/>
    </xf>
    <xf numFmtId="0" fontId="20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 wrapText="1"/>
    </xf>
    <xf numFmtId="49" fontId="20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3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2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D2:N99" totalsRowShown="0" headerRowDxfId="1" dataDxfId="0">
  <autoFilter ref="D2:N99"/>
  <tableColumns count="11">
    <tableColumn id="1" name="ID #" dataDxfId="12">
      <calculatedColumnFormula>1+D2</calculatedColumnFormula>
    </tableColumn>
    <tableColumn id="2" name="Manufacturer" dataDxfId="11"/>
    <tableColumn id="3" name="MFG Part #" dataDxfId="10"/>
    <tableColumn id="4" name="Description" dataDxfId="9"/>
    <tableColumn id="5" name="Supplier" dataDxfId="8"/>
    <tableColumn id="6" name="Supplier Part #" dataDxfId="7"/>
    <tableColumn id="7" name="Schematic Ref." dataDxfId="6"/>
    <tableColumn id="8" name="Price" dataDxfId="5"/>
    <tableColumn id="15" name="Qty" dataDxfId="4"/>
    <tableColumn id="10" name="Sub Total" dataDxfId="3">
      <calculatedColumnFormula>Table2[[#This Row],[Price]]*Table2[[#This Row],[Qty]]</calculatedColumnFormula>
    </tableColumn>
    <tableColumn id="11" name="NOTES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6"/>
  <sheetViews>
    <sheetView tabSelected="1" workbookViewId="0">
      <pane ySplit="2" topLeftCell="A39" activePane="bottomLeft" state="frozen"/>
      <selection pane="bottomLeft" activeCell="C85" sqref="A85:C85"/>
    </sheetView>
  </sheetViews>
  <sheetFormatPr defaultRowHeight="15" x14ac:dyDescent="0.25"/>
  <cols>
    <col min="1" max="1" width="11.28515625" style="48" customWidth="1"/>
    <col min="2" max="2" width="7.5703125" style="48" customWidth="1"/>
    <col min="3" max="3" width="9.85546875" style="48" customWidth="1"/>
    <col min="4" max="4" width="12.140625" style="48" customWidth="1"/>
    <col min="5" max="5" width="21.7109375" style="48" customWidth="1"/>
    <col min="6" max="6" width="24.7109375" style="48" customWidth="1"/>
    <col min="7" max="7" width="36.140625" style="48" customWidth="1"/>
    <col min="8" max="8" width="18.42578125" style="48" bestFit="1" customWidth="1"/>
    <col min="9" max="9" width="24" style="48" customWidth="1"/>
    <col min="10" max="10" width="14.85546875" style="48" customWidth="1"/>
    <col min="11" max="11" width="10" style="48" bestFit="1" customWidth="1"/>
    <col min="12" max="12" width="8.7109375" style="48" customWidth="1"/>
    <col min="13" max="13" width="13.7109375" style="48" bestFit="1" customWidth="1"/>
    <col min="14" max="14" width="36.5703125" style="60" customWidth="1"/>
    <col min="15" max="16384" width="9.140625" style="48"/>
  </cols>
  <sheetData>
    <row r="1" spans="1:14" ht="15.75" x14ac:dyDescent="0.25">
      <c r="D1" s="49"/>
      <c r="E1" s="49"/>
      <c r="F1" s="49"/>
      <c r="G1" s="49"/>
      <c r="H1" s="49"/>
      <c r="I1" s="49"/>
      <c r="J1" s="49"/>
      <c r="K1" s="49"/>
      <c r="L1" s="50" t="s">
        <v>29</v>
      </c>
      <c r="M1" s="51">
        <f>SUM(Table2[Sub Total])</f>
        <v>226.67000000000002</v>
      </c>
      <c r="N1" s="52"/>
    </row>
    <row r="2" spans="1:14" x14ac:dyDescent="0.25">
      <c r="A2" s="48" t="s">
        <v>318</v>
      </c>
      <c r="B2" s="48" t="s">
        <v>321</v>
      </c>
      <c r="C2" s="48" t="s">
        <v>319</v>
      </c>
      <c r="D2" s="53" t="s">
        <v>0</v>
      </c>
      <c r="E2" s="53" t="s">
        <v>1</v>
      </c>
      <c r="F2" s="53" t="s">
        <v>2</v>
      </c>
      <c r="G2" s="53" t="s">
        <v>3</v>
      </c>
      <c r="H2" s="53" t="s">
        <v>4</v>
      </c>
      <c r="I2" s="53" t="s">
        <v>5</v>
      </c>
      <c r="J2" s="53" t="s">
        <v>6</v>
      </c>
      <c r="K2" s="54" t="s">
        <v>7</v>
      </c>
      <c r="L2" s="53" t="s">
        <v>8</v>
      </c>
      <c r="M2" s="54" t="s">
        <v>9</v>
      </c>
      <c r="N2" s="55" t="s">
        <v>10</v>
      </c>
    </row>
    <row r="3" spans="1:14" x14ac:dyDescent="0.25">
      <c r="D3" s="17" t="s">
        <v>12</v>
      </c>
      <c r="E3" s="1"/>
      <c r="F3" s="1"/>
      <c r="G3" s="1"/>
      <c r="H3" s="1"/>
      <c r="I3" s="1"/>
      <c r="J3" s="1"/>
      <c r="K3" s="2"/>
      <c r="L3" s="3"/>
      <c r="M3" s="2">
        <f>Table2[[#This Row],[Price]]*Table2[[#This Row],[Qty]]</f>
        <v>0</v>
      </c>
      <c r="N3" s="4"/>
    </row>
    <row r="4" spans="1:14" s="56" customFormat="1" ht="147.75" customHeight="1" x14ac:dyDescent="0.25">
      <c r="A4" s="56" t="s">
        <v>317</v>
      </c>
      <c r="B4" s="56" t="s">
        <v>317</v>
      </c>
      <c r="C4" s="56" t="s">
        <v>317</v>
      </c>
      <c r="D4" s="16">
        <f>1</f>
        <v>1</v>
      </c>
      <c r="E4" s="11" t="s">
        <v>146</v>
      </c>
      <c r="F4" s="11" t="s">
        <v>147</v>
      </c>
      <c r="G4" s="11" t="s">
        <v>32</v>
      </c>
      <c r="H4" s="11" t="s">
        <v>18</v>
      </c>
      <c r="I4" s="11" t="s">
        <v>31</v>
      </c>
      <c r="J4" s="11" t="s">
        <v>327</v>
      </c>
      <c r="K4" s="15">
        <v>0.03</v>
      </c>
      <c r="L4" s="11">
        <v>48</v>
      </c>
      <c r="M4" s="15">
        <f>Table2[[#This Row],[Price]]*Table2[[#This Row],[Qty]]</f>
        <v>1.44</v>
      </c>
      <c r="N4" s="13"/>
    </row>
    <row r="5" spans="1:14" s="56" customFormat="1" x14ac:dyDescent="0.25">
      <c r="A5" s="56" t="s">
        <v>317</v>
      </c>
      <c r="B5" s="56" t="s">
        <v>317</v>
      </c>
      <c r="C5" s="56" t="s">
        <v>317</v>
      </c>
      <c r="D5" s="16">
        <f>1+D4</f>
        <v>2</v>
      </c>
      <c r="E5" s="11" t="s">
        <v>146</v>
      </c>
      <c r="F5" s="11" t="s">
        <v>148</v>
      </c>
      <c r="G5" s="11" t="s">
        <v>54</v>
      </c>
      <c r="H5" s="11" t="s">
        <v>18</v>
      </c>
      <c r="I5" s="11" t="s">
        <v>56</v>
      </c>
      <c r="J5" s="11" t="s">
        <v>223</v>
      </c>
      <c r="K5" s="15">
        <v>0.04</v>
      </c>
      <c r="L5" s="11">
        <v>1</v>
      </c>
      <c r="M5" s="15">
        <f>Table2[[#This Row],[Price]]*Table2[[#This Row],[Qty]]</f>
        <v>0.04</v>
      </c>
      <c r="N5" s="13"/>
    </row>
    <row r="6" spans="1:14" s="56" customFormat="1" x14ac:dyDescent="0.25">
      <c r="A6" s="56" t="s">
        <v>317</v>
      </c>
      <c r="B6" s="56" t="s">
        <v>317</v>
      </c>
      <c r="C6" s="56" t="s">
        <v>317</v>
      </c>
      <c r="D6" s="16">
        <f>1+D5</f>
        <v>3</v>
      </c>
      <c r="E6" s="11" t="s">
        <v>17</v>
      </c>
      <c r="F6" s="11" t="s">
        <v>149</v>
      </c>
      <c r="G6" s="11" t="s">
        <v>55</v>
      </c>
      <c r="H6" s="11" t="s">
        <v>18</v>
      </c>
      <c r="I6" s="11" t="s">
        <v>57</v>
      </c>
      <c r="J6" s="11" t="s">
        <v>328</v>
      </c>
      <c r="K6" s="15">
        <v>0.1</v>
      </c>
      <c r="L6" s="11">
        <v>1</v>
      </c>
      <c r="M6" s="15">
        <f>Table2[[#This Row],[Price]]*Table2[[#This Row],[Qty]]</f>
        <v>0.1</v>
      </c>
      <c r="N6" s="13"/>
    </row>
    <row r="7" spans="1:14" s="56" customFormat="1" x14ac:dyDescent="0.25">
      <c r="A7" s="56" t="s">
        <v>317</v>
      </c>
      <c r="B7" s="56" t="s">
        <v>317</v>
      </c>
      <c r="C7" s="56" t="s">
        <v>317</v>
      </c>
      <c r="D7" s="16">
        <f t="shared" ref="D7:D27" si="0">1+D6</f>
        <v>4</v>
      </c>
      <c r="E7" s="11" t="s">
        <v>17</v>
      </c>
      <c r="F7" s="11" t="s">
        <v>150</v>
      </c>
      <c r="G7" s="11" t="s">
        <v>109</v>
      </c>
      <c r="H7" s="11" t="s">
        <v>18</v>
      </c>
      <c r="I7" s="11" t="s">
        <v>117</v>
      </c>
      <c r="J7" s="11" t="s">
        <v>329</v>
      </c>
      <c r="K7" s="15">
        <v>0.1</v>
      </c>
      <c r="L7" s="11">
        <v>3</v>
      </c>
      <c r="M7" s="15">
        <f>Table2[[#This Row],[Price]]*Table2[[#This Row],[Qty]]</f>
        <v>0.30000000000000004</v>
      </c>
      <c r="N7" s="13"/>
    </row>
    <row r="8" spans="1:14" s="56" customFormat="1" x14ac:dyDescent="0.25">
      <c r="A8" s="56" t="s">
        <v>317</v>
      </c>
      <c r="B8" s="56" t="s">
        <v>317</v>
      </c>
      <c r="C8" s="56" t="s">
        <v>317</v>
      </c>
      <c r="D8" s="16">
        <f t="shared" si="0"/>
        <v>5</v>
      </c>
      <c r="E8" s="11" t="s">
        <v>146</v>
      </c>
      <c r="F8" s="7" t="s">
        <v>156</v>
      </c>
      <c r="G8" s="7" t="s">
        <v>110</v>
      </c>
      <c r="H8" s="7" t="s">
        <v>18</v>
      </c>
      <c r="I8" s="7" t="s">
        <v>118</v>
      </c>
      <c r="J8" s="8" t="s">
        <v>218</v>
      </c>
      <c r="K8" s="15">
        <v>0.04</v>
      </c>
      <c r="L8" s="11">
        <v>1</v>
      </c>
      <c r="M8" s="15">
        <f>Table2[[#This Row],[Price]]*Table2[[#This Row],[Qty]]</f>
        <v>0.04</v>
      </c>
      <c r="N8" s="10"/>
    </row>
    <row r="9" spans="1:14" s="56" customFormat="1" ht="30" x14ac:dyDescent="0.25">
      <c r="A9" s="56" t="s">
        <v>317</v>
      </c>
      <c r="B9" s="56" t="s">
        <v>317</v>
      </c>
      <c r="C9" s="56" t="s">
        <v>371</v>
      </c>
      <c r="D9" s="16">
        <f t="shared" si="0"/>
        <v>6</v>
      </c>
      <c r="E9" s="11" t="s">
        <v>146</v>
      </c>
      <c r="F9" s="11" t="s">
        <v>155</v>
      </c>
      <c r="G9" s="11" t="s">
        <v>111</v>
      </c>
      <c r="H9" s="11" t="s">
        <v>18</v>
      </c>
      <c r="I9" s="11" t="s">
        <v>119</v>
      </c>
      <c r="J9" s="12" t="s">
        <v>331</v>
      </c>
      <c r="K9" s="15">
        <v>0.04</v>
      </c>
      <c r="L9" s="11">
        <v>7</v>
      </c>
      <c r="M9" s="15">
        <f>Table2[[#This Row],[Price]]*Table2[[#This Row],[Qty]]</f>
        <v>0.28000000000000003</v>
      </c>
      <c r="N9" s="13"/>
    </row>
    <row r="10" spans="1:14" s="56" customFormat="1" x14ac:dyDescent="0.25">
      <c r="A10" s="56" t="s">
        <v>317</v>
      </c>
      <c r="B10" s="56" t="s">
        <v>317</v>
      </c>
      <c r="C10" s="56" t="s">
        <v>317</v>
      </c>
      <c r="D10" s="16">
        <f t="shared" si="0"/>
        <v>7</v>
      </c>
      <c r="E10" s="11" t="s">
        <v>17</v>
      </c>
      <c r="F10" s="11" t="s">
        <v>151</v>
      </c>
      <c r="G10" s="11" t="s">
        <v>112</v>
      </c>
      <c r="H10" s="11" t="s">
        <v>18</v>
      </c>
      <c r="I10" s="11" t="s">
        <v>120</v>
      </c>
      <c r="J10" s="12" t="s">
        <v>219</v>
      </c>
      <c r="K10" s="15">
        <v>0.1</v>
      </c>
      <c r="L10" s="11">
        <v>1</v>
      </c>
      <c r="M10" s="15">
        <f>Table2[[#This Row],[Price]]*Table2[[#This Row],[Qty]]</f>
        <v>0.1</v>
      </c>
      <c r="N10" s="13"/>
    </row>
    <row r="11" spans="1:14" s="56" customFormat="1" x14ac:dyDescent="0.25">
      <c r="A11" s="56" t="s">
        <v>317</v>
      </c>
      <c r="B11" s="56" t="s">
        <v>317</v>
      </c>
      <c r="C11" s="56" t="s">
        <v>317</v>
      </c>
      <c r="D11" s="16">
        <f t="shared" si="0"/>
        <v>8</v>
      </c>
      <c r="E11" s="11" t="s">
        <v>146</v>
      </c>
      <c r="F11" s="11" t="s">
        <v>154</v>
      </c>
      <c r="G11" s="11" t="s">
        <v>113</v>
      </c>
      <c r="H11" s="11" t="s">
        <v>18</v>
      </c>
      <c r="I11" s="11" t="s">
        <v>121</v>
      </c>
      <c r="J11" s="12" t="s">
        <v>332</v>
      </c>
      <c r="K11" s="15">
        <v>0.04</v>
      </c>
      <c r="L11" s="11">
        <v>1</v>
      </c>
      <c r="M11" s="15">
        <f>Table2[[#This Row],[Price]]*Table2[[#This Row],[Qty]]</f>
        <v>0.04</v>
      </c>
      <c r="N11" s="13"/>
    </row>
    <row r="12" spans="1:14" s="56" customFormat="1" ht="30" x14ac:dyDescent="0.25">
      <c r="A12" s="56" t="s">
        <v>317</v>
      </c>
      <c r="B12" s="56" t="s">
        <v>317</v>
      </c>
      <c r="C12" s="56" t="s">
        <v>370</v>
      </c>
      <c r="D12" s="16">
        <f t="shared" si="0"/>
        <v>9</v>
      </c>
      <c r="E12" s="11" t="s">
        <v>146</v>
      </c>
      <c r="F12" s="11" t="s">
        <v>153</v>
      </c>
      <c r="G12" s="11" t="s">
        <v>290</v>
      </c>
      <c r="H12" s="11" t="s">
        <v>18</v>
      </c>
      <c r="I12" s="11" t="s">
        <v>122</v>
      </c>
      <c r="J12" s="12" t="s">
        <v>333</v>
      </c>
      <c r="K12" s="15">
        <v>0.04</v>
      </c>
      <c r="L12" s="11">
        <v>1</v>
      </c>
      <c r="M12" s="15">
        <f>Table2[[#This Row],[Price]]*Table2[[#This Row],[Qty]]</f>
        <v>0.04</v>
      </c>
      <c r="N12" s="13"/>
    </row>
    <row r="13" spans="1:14" s="56" customFormat="1" x14ac:dyDescent="0.25">
      <c r="A13" s="56" t="s">
        <v>317</v>
      </c>
      <c r="B13" s="56" t="s">
        <v>317</v>
      </c>
      <c r="C13" s="56" t="s">
        <v>317</v>
      </c>
      <c r="D13" s="16">
        <f t="shared" si="0"/>
        <v>10</v>
      </c>
      <c r="E13" s="11" t="s">
        <v>17</v>
      </c>
      <c r="F13" s="11" t="s">
        <v>152</v>
      </c>
      <c r="G13" s="11" t="s">
        <v>114</v>
      </c>
      <c r="H13" s="11" t="s">
        <v>18</v>
      </c>
      <c r="I13" s="11" t="s">
        <v>123</v>
      </c>
      <c r="J13" s="12" t="s">
        <v>217</v>
      </c>
      <c r="K13" s="15">
        <v>0.1</v>
      </c>
      <c r="L13" s="11">
        <v>1</v>
      </c>
      <c r="M13" s="15">
        <f>Table2[[#This Row],[Price]]*Table2[[#This Row],[Qty]]</f>
        <v>0.1</v>
      </c>
      <c r="N13" s="13"/>
    </row>
    <row r="14" spans="1:14" s="56" customFormat="1" ht="24" x14ac:dyDescent="0.25">
      <c r="A14" s="56" t="s">
        <v>317</v>
      </c>
      <c r="B14" s="56" t="s">
        <v>317</v>
      </c>
      <c r="C14" s="56" t="s">
        <v>317</v>
      </c>
      <c r="D14" s="16">
        <f>1+D13</f>
        <v>11</v>
      </c>
      <c r="E14" s="11" t="s">
        <v>146</v>
      </c>
      <c r="F14" s="11" t="s">
        <v>339</v>
      </c>
      <c r="G14" s="11" t="s">
        <v>330</v>
      </c>
      <c r="H14" s="11" t="s">
        <v>18</v>
      </c>
      <c r="I14" s="7" t="s">
        <v>338</v>
      </c>
      <c r="J14" s="12" t="s">
        <v>231</v>
      </c>
      <c r="K14" s="15">
        <v>0.03</v>
      </c>
      <c r="L14" s="12">
        <v>8</v>
      </c>
      <c r="M14" s="15">
        <f>Table2[[#This Row],[Price]]*Table2[[#This Row],[Qty]]</f>
        <v>0.24</v>
      </c>
      <c r="N14" s="13"/>
    </row>
    <row r="15" spans="1:14" s="56" customFormat="1" ht="24" x14ac:dyDescent="0.25">
      <c r="A15" s="56" t="s">
        <v>317</v>
      </c>
      <c r="B15" s="56" t="s">
        <v>317</v>
      </c>
      <c r="C15" s="56" t="s">
        <v>317</v>
      </c>
      <c r="D15" s="16">
        <f>1+D14</f>
        <v>12</v>
      </c>
      <c r="E15" s="11" t="s">
        <v>146</v>
      </c>
      <c r="F15" s="11" t="s">
        <v>270</v>
      </c>
      <c r="G15" s="11" t="s">
        <v>232</v>
      </c>
      <c r="H15" s="11" t="s">
        <v>18</v>
      </c>
      <c r="I15" s="11" t="s">
        <v>269</v>
      </c>
      <c r="J15" s="15" t="s">
        <v>233</v>
      </c>
      <c r="K15" s="15">
        <v>0.04</v>
      </c>
      <c r="L15" s="12">
        <v>6</v>
      </c>
      <c r="M15" s="15">
        <f>Table2[[#This Row],[Price]]*Table2[[#This Row],[Qty]]</f>
        <v>0.24</v>
      </c>
      <c r="N15" s="13"/>
    </row>
    <row r="16" spans="1:14" s="56" customFormat="1" ht="30" x14ac:dyDescent="0.25">
      <c r="A16" s="56" t="s">
        <v>317</v>
      </c>
      <c r="B16" s="56" t="s">
        <v>317</v>
      </c>
      <c r="C16" s="56" t="s">
        <v>370</v>
      </c>
      <c r="D16" s="16">
        <f>1+D15</f>
        <v>13</v>
      </c>
      <c r="E16" s="11" t="s">
        <v>146</v>
      </c>
      <c r="F16" s="11" t="s">
        <v>336</v>
      </c>
      <c r="G16" s="11" t="s">
        <v>334</v>
      </c>
      <c r="H16" s="11" t="s">
        <v>18</v>
      </c>
      <c r="I16" s="11" t="s">
        <v>337</v>
      </c>
      <c r="J16" s="15" t="s">
        <v>335</v>
      </c>
      <c r="K16" s="15">
        <v>0.03</v>
      </c>
      <c r="L16" s="12">
        <v>2</v>
      </c>
      <c r="M16" s="15">
        <f>Table2[[#This Row],[Price]]*Table2[[#This Row],[Qty]]</f>
        <v>0.06</v>
      </c>
      <c r="N16" s="13"/>
    </row>
    <row r="17" spans="1:14" s="56" customFormat="1" x14ac:dyDescent="0.25">
      <c r="A17" s="56" t="s">
        <v>317</v>
      </c>
      <c r="B17" s="56" t="s">
        <v>317</v>
      </c>
      <c r="C17" s="56" t="s">
        <v>317</v>
      </c>
      <c r="D17" s="20">
        <f>1+D16</f>
        <v>14</v>
      </c>
      <c r="E17" s="11" t="s">
        <v>256</v>
      </c>
      <c r="F17" s="21" t="s">
        <v>324</v>
      </c>
      <c r="G17" s="1" t="s">
        <v>323</v>
      </c>
      <c r="H17" s="1" t="s">
        <v>18</v>
      </c>
      <c r="I17" s="1" t="s">
        <v>304</v>
      </c>
      <c r="J17" s="15" t="s">
        <v>325</v>
      </c>
      <c r="K17" s="22">
        <v>1.05</v>
      </c>
      <c r="L17" s="29">
        <v>1</v>
      </c>
      <c r="M17" s="22">
        <f>Table2[[#This Row],[Price]]*Table2[[#This Row],[Qty]]</f>
        <v>1.05</v>
      </c>
      <c r="N17" s="25"/>
    </row>
    <row r="18" spans="1:14" x14ac:dyDescent="0.25">
      <c r="D18" s="16"/>
      <c r="E18" s="7"/>
      <c r="F18" s="7"/>
      <c r="G18" s="7"/>
      <c r="H18" s="7"/>
      <c r="I18" s="7"/>
      <c r="J18" s="7"/>
      <c r="K18" s="9"/>
      <c r="L18" s="1"/>
      <c r="M18" s="2">
        <f>Table2[[#This Row],[Price]]*Table2[[#This Row],[Qty]]</f>
        <v>0</v>
      </c>
      <c r="N18" s="10"/>
    </row>
    <row r="19" spans="1:14" x14ac:dyDescent="0.25">
      <c r="D19" s="17" t="s">
        <v>13</v>
      </c>
      <c r="E19" s="6"/>
      <c r="F19" s="14"/>
      <c r="G19" s="11"/>
      <c r="H19" s="6"/>
      <c r="I19" s="14"/>
      <c r="J19" s="1"/>
      <c r="K19" s="2"/>
      <c r="L19" s="1"/>
      <c r="M19" s="2">
        <f>Table2[[#This Row],[Price]]*Table2[[#This Row],[Qty]]</f>
        <v>0</v>
      </c>
      <c r="N19" s="10"/>
    </row>
    <row r="20" spans="1:14" s="56" customFormat="1" x14ac:dyDescent="0.25">
      <c r="A20" s="56" t="s">
        <v>317</v>
      </c>
      <c r="B20" s="56" t="s">
        <v>317</v>
      </c>
      <c r="C20" s="56" t="s">
        <v>317</v>
      </c>
      <c r="D20" s="16">
        <v>1</v>
      </c>
      <c r="E20" s="7" t="s">
        <v>11</v>
      </c>
      <c r="F20" s="18" t="s">
        <v>157</v>
      </c>
      <c r="G20" s="21" t="s">
        <v>105</v>
      </c>
      <c r="H20" s="7" t="s">
        <v>18</v>
      </c>
      <c r="I20" s="18" t="s">
        <v>25</v>
      </c>
      <c r="J20" s="7" t="s">
        <v>372</v>
      </c>
      <c r="K20" s="9">
        <v>1.34</v>
      </c>
      <c r="L20" s="11">
        <v>2</v>
      </c>
      <c r="M20" s="15">
        <f>Table2[[#This Row],[Price]]*Table2[[#This Row],[Qty]]</f>
        <v>2.68</v>
      </c>
      <c r="N20" s="10" t="s">
        <v>27</v>
      </c>
    </row>
    <row r="21" spans="1:14" s="56" customFormat="1" ht="24" x14ac:dyDescent="0.25">
      <c r="A21" s="56" t="s">
        <v>317</v>
      </c>
      <c r="B21" s="56" t="s">
        <v>317</v>
      </c>
      <c r="C21" s="56" t="s">
        <v>317</v>
      </c>
      <c r="D21" s="16">
        <f t="shared" si="0"/>
        <v>2</v>
      </c>
      <c r="E21" s="7" t="s">
        <v>11</v>
      </c>
      <c r="F21" s="18" t="s">
        <v>375</v>
      </c>
      <c r="G21" s="21" t="s">
        <v>106</v>
      </c>
      <c r="H21" s="7" t="s">
        <v>18</v>
      </c>
      <c r="I21" s="18" t="s">
        <v>376</v>
      </c>
      <c r="J21" s="7" t="s">
        <v>235</v>
      </c>
      <c r="K21" s="9">
        <v>0.05</v>
      </c>
      <c r="L21" s="11">
        <v>5</v>
      </c>
      <c r="M21" s="15">
        <f>Table2[[#This Row],[Price]]*Table2[[#This Row],[Qty]]</f>
        <v>0.25</v>
      </c>
      <c r="N21" s="13" t="s">
        <v>28</v>
      </c>
    </row>
    <row r="22" spans="1:14" s="56" customFormat="1" x14ac:dyDescent="0.25">
      <c r="A22" s="56" t="s">
        <v>317</v>
      </c>
      <c r="B22" s="56" t="s">
        <v>317</v>
      </c>
      <c r="C22" s="56" t="s">
        <v>317</v>
      </c>
      <c r="D22" s="16">
        <f t="shared" si="0"/>
        <v>3</v>
      </c>
      <c r="E22" s="7" t="s">
        <v>16</v>
      </c>
      <c r="F22" s="7" t="s">
        <v>158</v>
      </c>
      <c r="G22" s="7" t="s">
        <v>34</v>
      </c>
      <c r="H22" s="7" t="s">
        <v>18</v>
      </c>
      <c r="I22" s="7" t="s">
        <v>33</v>
      </c>
      <c r="J22" s="8" t="s">
        <v>35</v>
      </c>
      <c r="K22" s="9">
        <v>0.05</v>
      </c>
      <c r="L22" s="11">
        <v>1</v>
      </c>
      <c r="M22" s="15">
        <f>Table2[[#This Row],[Price]]*Table2[[#This Row],[Qty]]</f>
        <v>0.05</v>
      </c>
      <c r="N22" s="10"/>
    </row>
    <row r="23" spans="1:14" s="56" customFormat="1" x14ac:dyDescent="0.25">
      <c r="A23" s="56" t="s">
        <v>317</v>
      </c>
      <c r="B23" s="56" t="s">
        <v>317</v>
      </c>
      <c r="C23" s="56" t="s">
        <v>317</v>
      </c>
      <c r="D23" s="16">
        <f t="shared" si="0"/>
        <v>4</v>
      </c>
      <c r="E23" s="7" t="s">
        <v>16</v>
      </c>
      <c r="F23" s="11" t="s">
        <v>159</v>
      </c>
      <c r="G23" s="11" t="s">
        <v>36</v>
      </c>
      <c r="H23" s="7" t="s">
        <v>18</v>
      </c>
      <c r="I23" s="11" t="s">
        <v>37</v>
      </c>
      <c r="J23" s="11" t="s">
        <v>38</v>
      </c>
      <c r="K23" s="9">
        <v>0.05</v>
      </c>
      <c r="L23" s="11">
        <v>1</v>
      </c>
      <c r="M23" s="15">
        <f>Table2[[#This Row],[Price]]*Table2[[#This Row],[Qty]]</f>
        <v>0.05</v>
      </c>
      <c r="N23" s="13"/>
    </row>
    <row r="24" spans="1:14" s="56" customFormat="1" x14ac:dyDescent="0.25">
      <c r="A24" s="56" t="s">
        <v>317</v>
      </c>
      <c r="B24" s="56" t="s">
        <v>317</v>
      </c>
      <c r="C24" s="56" t="s">
        <v>317</v>
      </c>
      <c r="D24" s="16">
        <f t="shared" si="0"/>
        <v>5</v>
      </c>
      <c r="E24" s="7" t="s">
        <v>16</v>
      </c>
      <c r="F24" s="11" t="s">
        <v>160</v>
      </c>
      <c r="G24" s="11" t="s">
        <v>39</v>
      </c>
      <c r="H24" s="7" t="s">
        <v>18</v>
      </c>
      <c r="I24" s="11" t="s">
        <v>41</v>
      </c>
      <c r="J24" s="11" t="s">
        <v>40</v>
      </c>
      <c r="K24" s="9">
        <v>0.05</v>
      </c>
      <c r="L24" s="11">
        <v>1</v>
      </c>
      <c r="M24" s="15">
        <f>Table2[[#This Row],[Price]]*Table2[[#This Row],[Qty]]</f>
        <v>0.05</v>
      </c>
      <c r="N24" s="13"/>
    </row>
    <row r="25" spans="1:14" s="56" customFormat="1" x14ac:dyDescent="0.25">
      <c r="A25" s="56" t="s">
        <v>317</v>
      </c>
      <c r="B25" s="56" t="s">
        <v>317</v>
      </c>
      <c r="C25" s="56" t="s">
        <v>317</v>
      </c>
      <c r="D25" s="16">
        <f t="shared" si="0"/>
        <v>6</v>
      </c>
      <c r="E25" s="7" t="s">
        <v>16</v>
      </c>
      <c r="F25" s="11" t="s">
        <v>161</v>
      </c>
      <c r="G25" s="11" t="s">
        <v>42</v>
      </c>
      <c r="H25" s="7" t="s">
        <v>18</v>
      </c>
      <c r="I25" s="11" t="s">
        <v>43</v>
      </c>
      <c r="J25" s="11" t="s">
        <v>44</v>
      </c>
      <c r="K25" s="15">
        <v>0.06</v>
      </c>
      <c r="L25" s="11">
        <v>2</v>
      </c>
      <c r="M25" s="15">
        <f>Table2[[#This Row],[Price]]*Table2[[#This Row],[Qty]]</f>
        <v>0.12</v>
      </c>
      <c r="N25" s="13"/>
    </row>
    <row r="26" spans="1:14" s="56" customFormat="1" x14ac:dyDescent="0.25">
      <c r="A26" s="56" t="s">
        <v>317</v>
      </c>
      <c r="B26" s="56" t="s">
        <v>317</v>
      </c>
      <c r="C26" s="56" t="s">
        <v>317</v>
      </c>
      <c r="D26" s="16">
        <f t="shared" si="0"/>
        <v>7</v>
      </c>
      <c r="E26" s="7" t="s">
        <v>186</v>
      </c>
      <c r="F26" s="11" t="s">
        <v>377</v>
      </c>
      <c r="G26" s="11" t="s">
        <v>47</v>
      </c>
      <c r="H26" s="7" t="s">
        <v>18</v>
      </c>
      <c r="I26" s="11" t="s">
        <v>378</v>
      </c>
      <c r="J26" s="11" t="s">
        <v>45</v>
      </c>
      <c r="K26" s="15">
        <v>0.19</v>
      </c>
      <c r="L26" s="11">
        <v>1</v>
      </c>
      <c r="M26" s="15">
        <f>Table2[[#This Row],[Price]]*Table2[[#This Row],[Qty]]</f>
        <v>0.19</v>
      </c>
      <c r="N26" s="13"/>
    </row>
    <row r="27" spans="1:14" s="56" customFormat="1" x14ac:dyDescent="0.25">
      <c r="A27" s="56" t="s">
        <v>317</v>
      </c>
      <c r="B27" s="56" t="s">
        <v>317</v>
      </c>
      <c r="C27" s="56" t="s">
        <v>317</v>
      </c>
      <c r="D27" s="16">
        <f t="shared" si="0"/>
        <v>8</v>
      </c>
      <c r="E27" s="7" t="s">
        <v>186</v>
      </c>
      <c r="F27" s="11" t="s">
        <v>379</v>
      </c>
      <c r="G27" s="11" t="s">
        <v>46</v>
      </c>
      <c r="H27" s="7" t="s">
        <v>18</v>
      </c>
      <c r="I27" s="11" t="s">
        <v>380</v>
      </c>
      <c r="J27" s="11" t="s">
        <v>48</v>
      </c>
      <c r="K27" s="15">
        <v>0.26</v>
      </c>
      <c r="L27" s="11">
        <v>1</v>
      </c>
      <c r="M27" s="15">
        <f>Table2[[#This Row],[Price]]*Table2[[#This Row],[Qty]]</f>
        <v>0.26</v>
      </c>
      <c r="N27" s="13"/>
    </row>
    <row r="28" spans="1:14" s="56" customFormat="1" x14ac:dyDescent="0.25">
      <c r="A28" s="56" t="s">
        <v>317</v>
      </c>
      <c r="B28" s="56" t="s">
        <v>317</v>
      </c>
      <c r="C28" s="56" t="s">
        <v>317</v>
      </c>
      <c r="D28" s="16">
        <f t="shared" ref="D28:D33" si="1">1+D27</f>
        <v>9</v>
      </c>
      <c r="E28" s="7" t="s">
        <v>163</v>
      </c>
      <c r="F28" s="11" t="s">
        <v>381</v>
      </c>
      <c r="G28" s="11" t="s">
        <v>49</v>
      </c>
      <c r="H28" s="7" t="s">
        <v>18</v>
      </c>
      <c r="I28" s="11" t="s">
        <v>382</v>
      </c>
      <c r="J28" s="11" t="s">
        <v>50</v>
      </c>
      <c r="K28" s="15">
        <v>0.16</v>
      </c>
      <c r="L28" s="12">
        <v>1</v>
      </c>
      <c r="M28" s="15">
        <f>Table2[[#This Row],[Price]]*Table2[[#This Row],[Qty]]</f>
        <v>0.16</v>
      </c>
      <c r="N28" s="13"/>
    </row>
    <row r="29" spans="1:14" s="56" customFormat="1" x14ac:dyDescent="0.25">
      <c r="A29" s="56" t="s">
        <v>317</v>
      </c>
      <c r="B29" s="56" t="s">
        <v>317</v>
      </c>
      <c r="C29" s="56" t="s">
        <v>317</v>
      </c>
      <c r="D29" s="16">
        <f t="shared" si="1"/>
        <v>10</v>
      </c>
      <c r="E29" s="11" t="s">
        <v>373</v>
      </c>
      <c r="F29" s="11" t="s">
        <v>162</v>
      </c>
      <c r="G29" s="11" t="s">
        <v>52</v>
      </c>
      <c r="H29" s="7" t="s">
        <v>18</v>
      </c>
      <c r="I29" s="11" t="s">
        <v>53</v>
      </c>
      <c r="J29" s="11" t="s">
        <v>51</v>
      </c>
      <c r="K29" s="15">
        <v>0.04</v>
      </c>
      <c r="L29" s="12">
        <v>1</v>
      </c>
      <c r="M29" s="15">
        <f>Table2[[#This Row],[Price]]*Table2[[#This Row],[Qty]]</f>
        <v>0.04</v>
      </c>
      <c r="N29" s="13" t="s">
        <v>374</v>
      </c>
    </row>
    <row r="30" spans="1:14" s="56" customFormat="1" ht="72" x14ac:dyDescent="0.25">
      <c r="A30" s="56" t="s">
        <v>317</v>
      </c>
      <c r="B30" s="56" t="s">
        <v>317</v>
      </c>
      <c r="C30" s="56" t="s">
        <v>370</v>
      </c>
      <c r="D30" s="20">
        <f t="shared" si="1"/>
        <v>11</v>
      </c>
      <c r="E30" s="11" t="s">
        <v>163</v>
      </c>
      <c r="F30" s="33" t="s">
        <v>164</v>
      </c>
      <c r="G30" s="21" t="s">
        <v>107</v>
      </c>
      <c r="H30" s="21" t="s">
        <v>18</v>
      </c>
      <c r="I30" s="21" t="s">
        <v>108</v>
      </c>
      <c r="J30" s="21" t="s">
        <v>320</v>
      </c>
      <c r="K30" s="22">
        <v>0.05</v>
      </c>
      <c r="L30" s="29">
        <v>22</v>
      </c>
      <c r="M30" s="22">
        <f>Table2[[#This Row],[Price]]*Table2[[#This Row],[Qty]]</f>
        <v>1.1000000000000001</v>
      </c>
      <c r="N30" s="25"/>
    </row>
    <row r="31" spans="1:14" s="56" customFormat="1" ht="30" x14ac:dyDescent="0.25">
      <c r="A31" s="56" t="s">
        <v>317</v>
      </c>
      <c r="B31" s="56" t="s">
        <v>317</v>
      </c>
      <c r="C31" s="56" t="s">
        <v>370</v>
      </c>
      <c r="D31" s="20">
        <f t="shared" si="1"/>
        <v>12</v>
      </c>
      <c r="E31" s="11" t="s">
        <v>163</v>
      </c>
      <c r="F31" s="33" t="s">
        <v>165</v>
      </c>
      <c r="G31" s="21" t="s">
        <v>115</v>
      </c>
      <c r="H31" s="21" t="s">
        <v>18</v>
      </c>
      <c r="I31" s="21" t="s">
        <v>116</v>
      </c>
      <c r="J31" s="11" t="s">
        <v>322</v>
      </c>
      <c r="K31" s="22">
        <v>0.3</v>
      </c>
      <c r="L31" s="29">
        <v>6</v>
      </c>
      <c r="M31" s="22">
        <f>Table2[[#This Row],[Price]]*Table2[[#This Row],[Qty]]</f>
        <v>1.7999999999999998</v>
      </c>
      <c r="N31" s="25"/>
    </row>
    <row r="32" spans="1:14" s="56" customFormat="1" x14ac:dyDescent="0.25">
      <c r="A32" s="56" t="s">
        <v>317</v>
      </c>
      <c r="B32" s="56" t="s">
        <v>317</v>
      </c>
      <c r="C32" s="56" t="s">
        <v>317</v>
      </c>
      <c r="D32" s="16">
        <f t="shared" si="1"/>
        <v>13</v>
      </c>
      <c r="E32" s="11" t="s">
        <v>265</v>
      </c>
      <c r="F32" s="11" t="s">
        <v>266</v>
      </c>
      <c r="G32" s="11" t="s">
        <v>236</v>
      </c>
      <c r="H32" s="11" t="s">
        <v>18</v>
      </c>
      <c r="I32" s="11" t="s">
        <v>264</v>
      </c>
      <c r="J32" s="11" t="s">
        <v>238</v>
      </c>
      <c r="K32" s="15">
        <v>0.26</v>
      </c>
      <c r="L32" s="12">
        <v>4</v>
      </c>
      <c r="M32" s="15">
        <f>Table2[[#This Row],[Price]]*Table2[[#This Row],[Qty]]</f>
        <v>1.04</v>
      </c>
      <c r="N32" s="13"/>
    </row>
    <row r="33" spans="1:14" s="56" customFormat="1" ht="30" x14ac:dyDescent="0.25">
      <c r="A33" s="56" t="s">
        <v>317</v>
      </c>
      <c r="B33" s="56" t="s">
        <v>317</v>
      </c>
      <c r="C33" s="56" t="s">
        <v>370</v>
      </c>
      <c r="D33" s="16">
        <f t="shared" si="1"/>
        <v>14</v>
      </c>
      <c r="E33" s="11" t="s">
        <v>16</v>
      </c>
      <c r="F33" s="32" t="s">
        <v>268</v>
      </c>
      <c r="G33" s="11" t="s">
        <v>237</v>
      </c>
      <c r="H33" s="11" t="s">
        <v>18</v>
      </c>
      <c r="I33" s="11" t="s">
        <v>267</v>
      </c>
      <c r="J33" s="11" t="s">
        <v>239</v>
      </c>
      <c r="K33" s="15">
        <v>0.39</v>
      </c>
      <c r="L33" s="12">
        <v>4</v>
      </c>
      <c r="M33" s="15">
        <f>Table2[[#This Row],[Price]]*Table2[[#This Row],[Qty]]</f>
        <v>1.56</v>
      </c>
      <c r="N33" s="13"/>
    </row>
    <row r="34" spans="1:14" x14ac:dyDescent="0.25">
      <c r="D34" s="16"/>
      <c r="E34" s="11"/>
      <c r="F34" s="11"/>
      <c r="G34" s="11"/>
      <c r="H34" s="11"/>
      <c r="I34" s="11"/>
      <c r="J34" s="11"/>
      <c r="K34" s="15"/>
      <c r="L34" s="1"/>
      <c r="M34" s="2">
        <f>Table2[[#This Row],[Price]]*Table2[[#This Row],[Qty]]</f>
        <v>0</v>
      </c>
      <c r="N34" s="13"/>
    </row>
    <row r="35" spans="1:14" x14ac:dyDescent="0.25">
      <c r="D35" s="17" t="s">
        <v>14</v>
      </c>
      <c r="E35" s="11"/>
      <c r="F35" s="11"/>
      <c r="G35" s="11"/>
      <c r="H35" s="11"/>
      <c r="I35" s="11"/>
      <c r="J35" s="11"/>
      <c r="K35" s="15"/>
      <c r="L35" s="1"/>
      <c r="M35" s="2">
        <f>Table2[[#This Row],[Price]]*Table2[[#This Row],[Qty]]</f>
        <v>0</v>
      </c>
      <c r="N35" s="13"/>
    </row>
    <row r="36" spans="1:14" s="56" customFormat="1" x14ac:dyDescent="0.25">
      <c r="A36" s="56" t="s">
        <v>317</v>
      </c>
      <c r="B36" s="56" t="s">
        <v>317</v>
      </c>
      <c r="C36" s="56" t="s">
        <v>317</v>
      </c>
      <c r="D36" s="16">
        <v>1</v>
      </c>
      <c r="E36" s="11" t="s">
        <v>166</v>
      </c>
      <c r="F36" s="11" t="s">
        <v>167</v>
      </c>
      <c r="G36" s="13" t="s">
        <v>24</v>
      </c>
      <c r="H36" s="11" t="s">
        <v>18</v>
      </c>
      <c r="I36" s="11" t="s">
        <v>22</v>
      </c>
      <c r="J36" s="11" t="s">
        <v>341</v>
      </c>
      <c r="K36" s="15">
        <v>3.47</v>
      </c>
      <c r="L36" s="11">
        <v>1</v>
      </c>
      <c r="M36" s="15">
        <f>Table2[[#This Row],[Price]]*Table2[[#This Row],[Qty]]</f>
        <v>3.47</v>
      </c>
      <c r="N36" s="13"/>
    </row>
    <row r="37" spans="1:14" s="56" customFormat="1" x14ac:dyDescent="0.25">
      <c r="A37" s="56" t="s">
        <v>317</v>
      </c>
      <c r="B37" s="56" t="s">
        <v>317</v>
      </c>
      <c r="C37" s="56" t="s">
        <v>317</v>
      </c>
      <c r="D37" s="16">
        <f>1+D36</f>
        <v>2</v>
      </c>
      <c r="E37" s="11" t="s">
        <v>170</v>
      </c>
      <c r="F37" s="11" t="s">
        <v>342</v>
      </c>
      <c r="G37" s="11" t="s">
        <v>343</v>
      </c>
      <c r="H37" s="11" t="s">
        <v>68</v>
      </c>
      <c r="I37" s="11" t="s">
        <v>344</v>
      </c>
      <c r="J37" s="11" t="s">
        <v>345</v>
      </c>
      <c r="K37" s="15">
        <v>3.6</v>
      </c>
      <c r="L37" s="12">
        <v>1</v>
      </c>
      <c r="M37" s="15">
        <f>Table2[[#This Row],[Price]]*Table2[[#This Row],[Qty]]</f>
        <v>3.6</v>
      </c>
      <c r="N37" s="13"/>
    </row>
    <row r="38" spans="1:14" s="56" customFormat="1" x14ac:dyDescent="0.25">
      <c r="A38" s="56" t="s">
        <v>317</v>
      </c>
      <c r="B38" s="56" t="s">
        <v>317</v>
      </c>
      <c r="C38" s="56" t="s">
        <v>317</v>
      </c>
      <c r="D38" s="16">
        <f t="shared" ref="D38:D39" si="2">1+D37</f>
        <v>3</v>
      </c>
      <c r="E38" s="11" t="s">
        <v>169</v>
      </c>
      <c r="F38" s="11" t="s">
        <v>347</v>
      </c>
      <c r="G38" s="26" t="s">
        <v>348</v>
      </c>
      <c r="H38" s="21" t="s">
        <v>18</v>
      </c>
      <c r="I38" s="21" t="s">
        <v>349</v>
      </c>
      <c r="J38" s="11" t="s">
        <v>346</v>
      </c>
      <c r="K38" s="22">
        <v>4.3499999999999996</v>
      </c>
      <c r="L38" s="29">
        <v>4</v>
      </c>
      <c r="M38" s="22">
        <f>Table2[[#This Row],[Price]]*Table2[[#This Row],[Qty]]</f>
        <v>17.399999999999999</v>
      </c>
      <c r="N38" s="25"/>
    </row>
    <row r="39" spans="1:14" s="56" customFormat="1" x14ac:dyDescent="0.25">
      <c r="A39" s="56" t="s">
        <v>317</v>
      </c>
      <c r="B39" s="56" t="s">
        <v>317</v>
      </c>
      <c r="C39" s="56" t="s">
        <v>317</v>
      </c>
      <c r="D39" s="16">
        <f t="shared" si="2"/>
        <v>4</v>
      </c>
      <c r="E39" s="11" t="s">
        <v>171</v>
      </c>
      <c r="F39" s="11" t="s">
        <v>288</v>
      </c>
      <c r="G39" s="11" t="s">
        <v>300</v>
      </c>
      <c r="H39" s="11" t="s">
        <v>68</v>
      </c>
      <c r="I39" s="21" t="s">
        <v>289</v>
      </c>
      <c r="J39" s="11" t="s">
        <v>350</v>
      </c>
      <c r="K39" s="22">
        <v>7.5</v>
      </c>
      <c r="L39" s="29">
        <v>1</v>
      </c>
      <c r="M39" s="22">
        <f>Table2[[#This Row],[Price]]*Table2[[#This Row],[Qty]]</f>
        <v>7.5</v>
      </c>
      <c r="N39" s="25"/>
    </row>
    <row r="40" spans="1:14" s="56" customFormat="1" x14ac:dyDescent="0.25">
      <c r="A40" s="56" t="s">
        <v>317</v>
      </c>
      <c r="B40" s="56" t="s">
        <v>317</v>
      </c>
      <c r="C40" s="56" t="s">
        <v>317</v>
      </c>
      <c r="D40" s="16">
        <f>1+D39</f>
        <v>5</v>
      </c>
      <c r="E40" s="11" t="s">
        <v>241</v>
      </c>
      <c r="F40" s="11" t="s">
        <v>243</v>
      </c>
      <c r="G40" s="11" t="s">
        <v>242</v>
      </c>
      <c r="H40" s="11" t="s">
        <v>18</v>
      </c>
      <c r="I40" s="11" t="s">
        <v>240</v>
      </c>
      <c r="J40" s="11" t="s">
        <v>351</v>
      </c>
      <c r="K40" s="15">
        <v>5.65</v>
      </c>
      <c r="L40" s="12">
        <v>4</v>
      </c>
      <c r="M40" s="15">
        <f>Table2[[#This Row],[Price]]*Table2[[#This Row],[Qty]]</f>
        <v>22.6</v>
      </c>
      <c r="N40" s="13"/>
    </row>
    <row r="41" spans="1:14" s="56" customFormat="1" x14ac:dyDescent="0.25">
      <c r="A41" s="56" t="s">
        <v>317</v>
      </c>
      <c r="B41" s="56" t="s">
        <v>317</v>
      </c>
      <c r="C41" s="56" t="s">
        <v>317</v>
      </c>
      <c r="D41" s="20">
        <f>1+D40</f>
        <v>6</v>
      </c>
      <c r="E41" s="11" t="s">
        <v>181</v>
      </c>
      <c r="F41" s="21" t="s">
        <v>306</v>
      </c>
      <c r="G41" s="21" t="s">
        <v>308</v>
      </c>
      <c r="H41" s="21" t="s">
        <v>18</v>
      </c>
      <c r="I41" s="21" t="s">
        <v>307</v>
      </c>
      <c r="J41" s="21" t="s">
        <v>305</v>
      </c>
      <c r="K41" s="22">
        <v>0.62</v>
      </c>
      <c r="L41" s="29">
        <v>1</v>
      </c>
      <c r="M41" s="22">
        <f>Table2[[#This Row],[Price]]*Table2[[#This Row],[Qty]]</f>
        <v>0.62</v>
      </c>
      <c r="N41" s="25"/>
    </row>
    <row r="42" spans="1:14" s="56" customFormat="1" x14ac:dyDescent="0.25">
      <c r="A42" s="56" t="s">
        <v>317</v>
      </c>
      <c r="B42" s="56" t="s">
        <v>317</v>
      </c>
      <c r="C42" s="56" t="s">
        <v>317</v>
      </c>
      <c r="D42" s="20">
        <f>1+D41</f>
        <v>7</v>
      </c>
      <c r="E42" s="11" t="s">
        <v>353</v>
      </c>
      <c r="F42" s="21" t="s">
        <v>311</v>
      </c>
      <c r="G42" s="21" t="s">
        <v>310</v>
      </c>
      <c r="H42" s="21" t="s">
        <v>18</v>
      </c>
      <c r="I42" s="21" t="s">
        <v>312</v>
      </c>
      <c r="J42" s="11" t="s">
        <v>352</v>
      </c>
      <c r="K42" s="22">
        <v>1.26</v>
      </c>
      <c r="L42" s="29">
        <v>2</v>
      </c>
      <c r="M42" s="22">
        <f>Table2[[#This Row],[Price]]*Table2[[#This Row],[Qty]]</f>
        <v>2.52</v>
      </c>
      <c r="N42" s="25"/>
    </row>
    <row r="43" spans="1:14" x14ac:dyDescent="0.25">
      <c r="D43" s="16"/>
      <c r="E43" s="7"/>
      <c r="F43" s="7"/>
      <c r="G43" s="7"/>
      <c r="H43" s="7"/>
      <c r="I43" s="7"/>
      <c r="J43" s="7"/>
      <c r="K43" s="9"/>
      <c r="L43" s="1"/>
      <c r="M43" s="2">
        <f>Table2[[#This Row],[Price]]*Table2[[#This Row],[Qty]]</f>
        <v>0</v>
      </c>
      <c r="N43" s="10"/>
    </row>
    <row r="44" spans="1:14" x14ac:dyDescent="0.25">
      <c r="D44" s="17" t="s">
        <v>15</v>
      </c>
      <c r="E44" s="7"/>
      <c r="F44" s="7"/>
      <c r="G44" s="7"/>
      <c r="H44" s="7"/>
      <c r="I44" s="7"/>
      <c r="J44" s="7"/>
      <c r="K44" s="9"/>
      <c r="L44" s="1"/>
      <c r="M44" s="2">
        <f>Table2[[#This Row],[Price]]*Table2[[#This Row],[Qty]]</f>
        <v>0</v>
      </c>
      <c r="N44" s="10"/>
    </row>
    <row r="45" spans="1:14" s="56" customFormat="1" ht="24" x14ac:dyDescent="0.25">
      <c r="D45" s="35">
        <v>1</v>
      </c>
      <c r="E45" s="40" t="s">
        <v>172</v>
      </c>
      <c r="F45" s="40" t="s">
        <v>173</v>
      </c>
      <c r="G45" s="41" t="s">
        <v>104</v>
      </c>
      <c r="H45" s="40" t="s">
        <v>18</v>
      </c>
      <c r="I45" s="40" t="s">
        <v>19</v>
      </c>
      <c r="J45" s="40" t="s">
        <v>309</v>
      </c>
      <c r="K45" s="42">
        <v>0.49</v>
      </c>
      <c r="L45" s="36">
        <v>0</v>
      </c>
      <c r="M45" s="37">
        <f>Table2[[#This Row],[Price]]*Table2[[#This Row],[Qty]]</f>
        <v>0</v>
      </c>
      <c r="N45" s="39" t="s">
        <v>358</v>
      </c>
    </row>
    <row r="46" spans="1:14" s="56" customFormat="1" ht="24" customHeight="1" x14ac:dyDescent="0.25">
      <c r="A46" s="56" t="s">
        <v>317</v>
      </c>
      <c r="B46" s="56" t="s">
        <v>317</v>
      </c>
      <c r="C46" s="56" t="s">
        <v>317</v>
      </c>
      <c r="D46" s="16">
        <f>1+D45</f>
        <v>2</v>
      </c>
      <c r="E46" s="7" t="s">
        <v>168</v>
      </c>
      <c r="F46" s="7" t="s">
        <v>174</v>
      </c>
      <c r="G46" s="10" t="s">
        <v>21</v>
      </c>
      <c r="H46" s="7" t="s">
        <v>18</v>
      </c>
      <c r="I46" s="7" t="s">
        <v>20</v>
      </c>
      <c r="J46" s="7" t="s">
        <v>363</v>
      </c>
      <c r="K46" s="9">
        <v>0.69</v>
      </c>
      <c r="L46" s="11">
        <v>8</v>
      </c>
      <c r="M46" s="15">
        <f>Table2[[#This Row],[Price]]*Table2[[#This Row],[Qty]]</f>
        <v>5.52</v>
      </c>
      <c r="N46" s="25"/>
    </row>
    <row r="47" spans="1:14" s="56" customFormat="1" x14ac:dyDescent="0.25">
      <c r="A47" s="56" t="s">
        <v>317</v>
      </c>
      <c r="B47" s="56" t="s">
        <v>317</v>
      </c>
      <c r="C47" s="56" t="s">
        <v>317</v>
      </c>
      <c r="D47" s="16">
        <f>1+D46</f>
        <v>3</v>
      </c>
      <c r="E47" s="11" t="s">
        <v>175</v>
      </c>
      <c r="F47" s="18" t="s">
        <v>176</v>
      </c>
      <c r="G47" s="13" t="s">
        <v>234</v>
      </c>
      <c r="H47" s="7" t="s">
        <v>18</v>
      </c>
      <c r="I47" s="18" t="s">
        <v>23</v>
      </c>
      <c r="J47" s="11" t="s">
        <v>340</v>
      </c>
      <c r="K47" s="15">
        <v>1.89</v>
      </c>
      <c r="L47" s="11">
        <v>1</v>
      </c>
      <c r="M47" s="15">
        <f>Table2[[#This Row],[Price]]*Table2[[#This Row],[Qty]]</f>
        <v>1.89</v>
      </c>
      <c r="N47" s="25"/>
    </row>
    <row r="48" spans="1:14" s="56" customFormat="1" x14ac:dyDescent="0.25">
      <c r="A48" s="56" t="s">
        <v>317</v>
      </c>
      <c r="B48" s="56" t="s">
        <v>317</v>
      </c>
      <c r="C48" s="56" t="s">
        <v>317</v>
      </c>
      <c r="D48" s="16">
        <f t="shared" ref="D48:D55" si="3">1+D47</f>
        <v>4</v>
      </c>
      <c r="E48" s="7" t="s">
        <v>177</v>
      </c>
      <c r="F48" s="18" t="s">
        <v>178</v>
      </c>
      <c r="G48" s="10" t="s">
        <v>248</v>
      </c>
      <c r="H48" s="7" t="s">
        <v>18</v>
      </c>
      <c r="I48" s="7" t="s">
        <v>26</v>
      </c>
      <c r="J48" s="7" t="s">
        <v>354</v>
      </c>
      <c r="K48" s="9">
        <v>0.51</v>
      </c>
      <c r="L48" s="11">
        <v>5</v>
      </c>
      <c r="M48" s="15">
        <f>Table2[[#This Row],[Price]]*Table2[[#This Row],[Qty]]</f>
        <v>2.5499999999999998</v>
      </c>
      <c r="N48" s="25"/>
    </row>
    <row r="49" spans="1:14" s="56" customFormat="1" x14ac:dyDescent="0.25">
      <c r="A49" s="56" t="s">
        <v>317</v>
      </c>
      <c r="B49" s="56" t="s">
        <v>317</v>
      </c>
      <c r="C49" s="56" t="s">
        <v>317</v>
      </c>
      <c r="D49" s="16">
        <f t="shared" si="3"/>
        <v>5</v>
      </c>
      <c r="E49" s="11" t="s">
        <v>179</v>
      </c>
      <c r="F49" s="18" t="s">
        <v>180</v>
      </c>
      <c r="G49" s="13" t="s">
        <v>368</v>
      </c>
      <c r="H49" s="11" t="s">
        <v>18</v>
      </c>
      <c r="I49" s="11" t="s">
        <v>30</v>
      </c>
      <c r="J49" s="11" t="s">
        <v>369</v>
      </c>
      <c r="K49" s="15">
        <v>0.46</v>
      </c>
      <c r="L49" s="11">
        <v>1</v>
      </c>
      <c r="M49" s="15">
        <f>Table2[[#This Row],[Price]]*Table2[[#This Row],[Qty]]</f>
        <v>0.46</v>
      </c>
      <c r="N49" s="25"/>
    </row>
    <row r="50" spans="1:14" s="56" customFormat="1" x14ac:dyDescent="0.25">
      <c r="A50" s="56" t="s">
        <v>317</v>
      </c>
      <c r="B50" s="56" t="s">
        <v>317</v>
      </c>
      <c r="C50" s="56" t="s">
        <v>317</v>
      </c>
      <c r="D50" s="16">
        <f t="shared" si="3"/>
        <v>6</v>
      </c>
      <c r="E50" s="11" t="s">
        <v>181</v>
      </c>
      <c r="F50" s="11" t="s">
        <v>182</v>
      </c>
      <c r="G50" s="11" t="s">
        <v>81</v>
      </c>
      <c r="H50" s="11" t="s">
        <v>18</v>
      </c>
      <c r="I50" s="11" t="s">
        <v>82</v>
      </c>
      <c r="J50" s="11" t="s">
        <v>355</v>
      </c>
      <c r="K50" s="15">
        <v>0.47</v>
      </c>
      <c r="L50" s="11">
        <v>1</v>
      </c>
      <c r="M50" s="15">
        <f>Table2[[#This Row],[Price]]*Table2[[#This Row],[Qty]]</f>
        <v>0.47</v>
      </c>
      <c r="N50" s="13"/>
    </row>
    <row r="51" spans="1:14" s="56" customFormat="1" x14ac:dyDescent="0.25">
      <c r="A51" s="56" t="s">
        <v>317</v>
      </c>
      <c r="B51" s="56" t="s">
        <v>317</v>
      </c>
      <c r="C51" s="56" t="s">
        <v>317</v>
      </c>
      <c r="D51" s="16">
        <f t="shared" si="3"/>
        <v>7</v>
      </c>
      <c r="E51" s="11" t="s">
        <v>183</v>
      </c>
      <c r="F51" s="11" t="s">
        <v>184</v>
      </c>
      <c r="G51" s="11" t="s">
        <v>80</v>
      </c>
      <c r="H51" s="11" t="s">
        <v>18</v>
      </c>
      <c r="I51" s="11" t="s">
        <v>79</v>
      </c>
      <c r="J51" s="11" t="s">
        <v>367</v>
      </c>
      <c r="K51" s="15">
        <v>0.95</v>
      </c>
      <c r="L51" s="11">
        <v>1</v>
      </c>
      <c r="M51" s="15">
        <f>Table2[[#This Row],[Price]]*Table2[[#This Row],[Qty]]</f>
        <v>0.95</v>
      </c>
      <c r="N51" s="10"/>
    </row>
    <row r="52" spans="1:14" s="56" customFormat="1" x14ac:dyDescent="0.25">
      <c r="A52" s="56" t="s">
        <v>317</v>
      </c>
      <c r="B52" s="56" t="s">
        <v>317</v>
      </c>
      <c r="C52" s="56" t="s">
        <v>317</v>
      </c>
      <c r="D52" s="16">
        <f t="shared" si="3"/>
        <v>8</v>
      </c>
      <c r="E52" s="11" t="s">
        <v>186</v>
      </c>
      <c r="F52" s="11" t="s">
        <v>185</v>
      </c>
      <c r="G52" s="11" t="s">
        <v>58</v>
      </c>
      <c r="H52" s="11" t="s">
        <v>18</v>
      </c>
      <c r="I52" s="11" t="s">
        <v>59</v>
      </c>
      <c r="J52" s="11" t="s">
        <v>221</v>
      </c>
      <c r="K52" s="15">
        <v>0.1</v>
      </c>
      <c r="L52" s="11">
        <v>1</v>
      </c>
      <c r="M52" s="15">
        <f>Table2[[#This Row],[Price]]*Table2[[#This Row],[Qty]]</f>
        <v>0.1</v>
      </c>
      <c r="N52" s="13"/>
    </row>
    <row r="53" spans="1:14" s="56" customFormat="1" x14ac:dyDescent="0.25">
      <c r="A53" s="56" t="s">
        <v>317</v>
      </c>
      <c r="B53" s="56" t="s">
        <v>317</v>
      </c>
      <c r="C53" s="56" t="s">
        <v>317</v>
      </c>
      <c r="D53" s="16">
        <f t="shared" si="3"/>
        <v>9</v>
      </c>
      <c r="E53" s="11" t="s">
        <v>186</v>
      </c>
      <c r="F53" s="11" t="s">
        <v>187</v>
      </c>
      <c r="G53" s="11" t="s">
        <v>60</v>
      </c>
      <c r="H53" s="11" t="s">
        <v>18</v>
      </c>
      <c r="I53" s="11" t="s">
        <v>61</v>
      </c>
      <c r="J53" s="11" t="s">
        <v>220</v>
      </c>
      <c r="K53" s="15">
        <v>0.1</v>
      </c>
      <c r="L53" s="11">
        <v>1</v>
      </c>
      <c r="M53" s="15">
        <f>Table2[[#This Row],[Price]]*Table2[[#This Row],[Qty]]</f>
        <v>0.1</v>
      </c>
      <c r="N53" s="13"/>
    </row>
    <row r="54" spans="1:14" s="56" customFormat="1" x14ac:dyDescent="0.25">
      <c r="A54" s="56" t="s">
        <v>317</v>
      </c>
      <c r="B54" s="56" t="s">
        <v>317</v>
      </c>
      <c r="C54" s="56" t="s">
        <v>317</v>
      </c>
      <c r="D54" s="16">
        <f t="shared" si="3"/>
        <v>10</v>
      </c>
      <c r="E54" s="11" t="s">
        <v>186</v>
      </c>
      <c r="F54" s="11" t="s">
        <v>188</v>
      </c>
      <c r="G54" s="11" t="s">
        <v>62</v>
      </c>
      <c r="H54" s="11" t="s">
        <v>18</v>
      </c>
      <c r="I54" s="11" t="s">
        <v>63</v>
      </c>
      <c r="J54" s="11" t="s">
        <v>222</v>
      </c>
      <c r="K54" s="15">
        <v>0.1</v>
      </c>
      <c r="L54" s="11">
        <v>1</v>
      </c>
      <c r="M54" s="15">
        <f>Table2[[#This Row],[Price]]*Table2[[#This Row],[Qty]]</f>
        <v>0.1</v>
      </c>
      <c r="N54" s="13"/>
    </row>
    <row r="55" spans="1:14" s="56" customFormat="1" x14ac:dyDescent="0.25">
      <c r="A55" s="56" t="s">
        <v>317</v>
      </c>
      <c r="B55" s="56" t="s">
        <v>317</v>
      </c>
      <c r="C55" s="56" t="s">
        <v>317</v>
      </c>
      <c r="D55" s="16">
        <f t="shared" si="3"/>
        <v>11</v>
      </c>
      <c r="E55" s="11" t="s">
        <v>190</v>
      </c>
      <c r="F55" s="11" t="s">
        <v>189</v>
      </c>
      <c r="G55" s="11" t="s">
        <v>65</v>
      </c>
      <c r="H55" s="11" t="s">
        <v>18</v>
      </c>
      <c r="I55" s="11" t="s">
        <v>64</v>
      </c>
      <c r="J55" s="11" t="s">
        <v>366</v>
      </c>
      <c r="K55" s="15">
        <v>1.5</v>
      </c>
      <c r="L55" s="11">
        <v>1</v>
      </c>
      <c r="M55" s="15">
        <f>Table2[[#This Row],[Price]]*Table2[[#This Row],[Qty]]</f>
        <v>1.5</v>
      </c>
      <c r="N55" s="13"/>
    </row>
    <row r="56" spans="1:14" s="56" customFormat="1" x14ac:dyDescent="0.25">
      <c r="C56" s="57"/>
      <c r="D56" s="35">
        <f>1+D55</f>
        <v>12</v>
      </c>
      <c r="E56" s="36" t="s">
        <v>177</v>
      </c>
      <c r="F56" s="36" t="s">
        <v>247</v>
      </c>
      <c r="G56" s="36" t="s">
        <v>246</v>
      </c>
      <c r="H56" s="36" t="s">
        <v>18</v>
      </c>
      <c r="I56" s="36" t="s">
        <v>224</v>
      </c>
      <c r="J56" s="36" t="s">
        <v>245</v>
      </c>
      <c r="K56" s="37">
        <v>0.49</v>
      </c>
      <c r="L56" s="38">
        <v>0</v>
      </c>
      <c r="M56" s="37">
        <f>Table2[[#This Row],[Price]]*Table2[[#This Row],[Qty]]</f>
        <v>0</v>
      </c>
      <c r="N56" s="39" t="s">
        <v>358</v>
      </c>
    </row>
    <row r="57" spans="1:14" s="56" customFormat="1" ht="36" x14ac:dyDescent="0.25">
      <c r="A57" s="56" t="s">
        <v>317</v>
      </c>
      <c r="B57" s="56" t="s">
        <v>317</v>
      </c>
      <c r="C57" s="56" t="s">
        <v>317</v>
      </c>
      <c r="D57" s="16">
        <f t="shared" ref="D57:D62" si="4">1+D56</f>
        <v>13</v>
      </c>
      <c r="E57" s="11" t="s">
        <v>177</v>
      </c>
      <c r="F57" s="11" t="s">
        <v>250</v>
      </c>
      <c r="G57" s="11" t="s">
        <v>249</v>
      </c>
      <c r="H57" s="11" t="s">
        <v>18</v>
      </c>
      <c r="I57" s="11" t="s">
        <v>228</v>
      </c>
      <c r="J57" s="11" t="s">
        <v>359</v>
      </c>
      <c r="K57" s="15">
        <v>1</v>
      </c>
      <c r="L57" s="12">
        <v>8</v>
      </c>
      <c r="M57" s="15">
        <f>Table2[[#This Row],[Price]]*Table2[[#This Row],[Qty]]</f>
        <v>8</v>
      </c>
      <c r="N57" s="13"/>
    </row>
    <row r="58" spans="1:14" s="56" customFormat="1" ht="24" x14ac:dyDescent="0.25">
      <c r="A58" s="56" t="s">
        <v>317</v>
      </c>
      <c r="B58" s="56" t="s">
        <v>317</v>
      </c>
      <c r="C58" s="56" t="s">
        <v>317</v>
      </c>
      <c r="D58" s="16">
        <f t="shared" si="4"/>
        <v>14</v>
      </c>
      <c r="E58" s="11" t="s">
        <v>177</v>
      </c>
      <c r="F58" s="11" t="s">
        <v>251</v>
      </c>
      <c r="G58" s="11" t="s">
        <v>227</v>
      </c>
      <c r="H58" s="11" t="s">
        <v>18</v>
      </c>
      <c r="I58" s="11" t="s">
        <v>226</v>
      </c>
      <c r="J58" s="11" t="s">
        <v>357</v>
      </c>
      <c r="K58" s="15">
        <v>0.38</v>
      </c>
      <c r="L58" s="12">
        <v>5</v>
      </c>
      <c r="M58" s="15">
        <f>Table2[[#This Row],[Price]]*Table2[[#This Row],[Qty]]</f>
        <v>1.9</v>
      </c>
      <c r="N58" s="13"/>
    </row>
    <row r="59" spans="1:14" s="56" customFormat="1" ht="36" x14ac:dyDescent="0.25">
      <c r="A59" s="56" t="s">
        <v>317</v>
      </c>
      <c r="B59" s="56" t="s">
        <v>317</v>
      </c>
      <c r="C59" s="56" t="s">
        <v>317</v>
      </c>
      <c r="D59" s="16">
        <f t="shared" si="4"/>
        <v>15</v>
      </c>
      <c r="E59" s="11" t="s">
        <v>253</v>
      </c>
      <c r="F59" s="11" t="s">
        <v>254</v>
      </c>
      <c r="G59" s="11" t="s">
        <v>252</v>
      </c>
      <c r="H59" s="11" t="s">
        <v>18</v>
      </c>
      <c r="I59" s="11" t="s">
        <v>225</v>
      </c>
      <c r="J59" s="11" t="s">
        <v>356</v>
      </c>
      <c r="K59" s="15">
        <v>0.56999999999999995</v>
      </c>
      <c r="L59" s="12">
        <v>9</v>
      </c>
      <c r="M59" s="15">
        <f>Table2[[#This Row],[Price]]*Table2[[#This Row],[Qty]]</f>
        <v>5.13</v>
      </c>
      <c r="N59" s="13"/>
    </row>
    <row r="60" spans="1:14" s="56" customFormat="1" ht="15" customHeight="1" x14ac:dyDescent="0.25">
      <c r="A60" s="56" t="s">
        <v>317</v>
      </c>
      <c r="B60" s="56" t="s">
        <v>317</v>
      </c>
      <c r="C60" s="56" t="s">
        <v>317</v>
      </c>
      <c r="D60" s="20">
        <f>1+D59</f>
        <v>16</v>
      </c>
      <c r="E60" s="11" t="s">
        <v>253</v>
      </c>
      <c r="F60" s="21" t="s">
        <v>303</v>
      </c>
      <c r="G60" s="21" t="s">
        <v>301</v>
      </c>
      <c r="H60" s="21" t="s">
        <v>18</v>
      </c>
      <c r="I60" s="21" t="s">
        <v>302</v>
      </c>
      <c r="J60" s="11" t="s">
        <v>326</v>
      </c>
      <c r="K60" s="22">
        <v>0.49</v>
      </c>
      <c r="L60" s="29">
        <v>4</v>
      </c>
      <c r="M60" s="22">
        <f>Table2[[#This Row],[Price]]*Table2[[#This Row],[Qty]]</f>
        <v>1.96</v>
      </c>
      <c r="N60" s="25"/>
    </row>
    <row r="61" spans="1:14" s="56" customFormat="1" ht="36" x14ac:dyDescent="0.25">
      <c r="A61" s="56" t="s">
        <v>317</v>
      </c>
      <c r="B61" s="56" t="s">
        <v>317</v>
      </c>
      <c r="C61" s="56" t="s">
        <v>317</v>
      </c>
      <c r="D61" s="20">
        <f>1+D60</f>
        <v>17</v>
      </c>
      <c r="E61" s="11" t="s">
        <v>256</v>
      </c>
      <c r="F61" s="11" t="s">
        <v>257</v>
      </c>
      <c r="G61" s="11" t="s">
        <v>255</v>
      </c>
      <c r="H61" s="11" t="s">
        <v>18</v>
      </c>
      <c r="I61" s="11" t="s">
        <v>229</v>
      </c>
      <c r="J61" s="11" t="s">
        <v>360</v>
      </c>
      <c r="K61" s="15">
        <v>0.3</v>
      </c>
      <c r="L61" s="12">
        <v>8</v>
      </c>
      <c r="M61" s="15">
        <f>Table2[[#This Row],[Price]]*Table2[[#This Row],[Qty]]</f>
        <v>2.4</v>
      </c>
      <c r="N61" s="13"/>
    </row>
    <row r="62" spans="1:14" s="56" customFormat="1" ht="36" x14ac:dyDescent="0.25">
      <c r="A62" s="56" t="s">
        <v>317</v>
      </c>
      <c r="B62" s="56" t="s">
        <v>317</v>
      </c>
      <c r="C62" s="56" t="s">
        <v>317</v>
      </c>
      <c r="D62" s="16">
        <f t="shared" si="4"/>
        <v>18</v>
      </c>
      <c r="E62" s="11" t="s">
        <v>256</v>
      </c>
      <c r="F62" s="11" t="s">
        <v>258</v>
      </c>
      <c r="G62" s="11" t="s">
        <v>259</v>
      </c>
      <c r="H62" s="11" t="s">
        <v>18</v>
      </c>
      <c r="I62" s="11" t="s">
        <v>230</v>
      </c>
      <c r="J62" s="11" t="s">
        <v>361</v>
      </c>
      <c r="K62" s="15">
        <v>0.34</v>
      </c>
      <c r="L62" s="12">
        <v>8</v>
      </c>
      <c r="M62" s="15">
        <f>Table2[[#This Row],[Price]]*Table2[[#This Row],[Qty]]</f>
        <v>2.72</v>
      </c>
      <c r="N62" s="13"/>
    </row>
    <row r="63" spans="1:14" s="56" customFormat="1" x14ac:dyDescent="0.25">
      <c r="D63" s="43">
        <f>1+D62</f>
        <v>19</v>
      </c>
      <c r="E63" s="44" t="s">
        <v>282</v>
      </c>
      <c r="F63" s="44" t="s">
        <v>283</v>
      </c>
      <c r="G63" s="44" t="s">
        <v>284</v>
      </c>
      <c r="H63" s="44" t="s">
        <v>18</v>
      </c>
      <c r="I63" s="44" t="s">
        <v>281</v>
      </c>
      <c r="J63" s="44"/>
      <c r="K63" s="45">
        <v>0.48</v>
      </c>
      <c r="L63" s="46">
        <v>0</v>
      </c>
      <c r="M63" s="45">
        <f>Table2[[#This Row],[Price]]*Table2[[#This Row],[Qty]]</f>
        <v>0</v>
      </c>
      <c r="N63" s="47" t="s">
        <v>362</v>
      </c>
    </row>
    <row r="64" spans="1:14" s="56" customFormat="1" x14ac:dyDescent="0.25">
      <c r="D64" s="43">
        <f>1+D63</f>
        <v>20</v>
      </c>
      <c r="E64" s="44" t="s">
        <v>282</v>
      </c>
      <c r="F64" s="44" t="s">
        <v>287</v>
      </c>
      <c r="G64" s="44" t="s">
        <v>286</v>
      </c>
      <c r="H64" s="44" t="s">
        <v>18</v>
      </c>
      <c r="I64" s="44" t="s">
        <v>285</v>
      </c>
      <c r="J64" s="44"/>
      <c r="K64" s="45">
        <v>4</v>
      </c>
      <c r="L64" s="46">
        <v>0</v>
      </c>
      <c r="M64" s="45">
        <f>Table2[[#This Row],[Price]]*Table2[[#This Row],[Qty]]</f>
        <v>0</v>
      </c>
      <c r="N64" s="47" t="s">
        <v>362</v>
      </c>
    </row>
    <row r="65" spans="4:14" x14ac:dyDescent="0.25">
      <c r="D65" s="20"/>
      <c r="E65" s="27"/>
      <c r="F65" s="27"/>
      <c r="G65" s="27"/>
      <c r="H65" s="27"/>
      <c r="I65" s="27"/>
      <c r="J65" s="27"/>
      <c r="K65" s="24"/>
      <c r="L65" s="23"/>
      <c r="M65" s="24">
        <f>Table2[[#This Row],[Price]]*Table2[[#This Row],[Qty]]</f>
        <v>0</v>
      </c>
      <c r="N65" s="28"/>
    </row>
    <row r="66" spans="4:14" ht="24" x14ac:dyDescent="0.25">
      <c r="D66" s="20" t="s">
        <v>66</v>
      </c>
      <c r="E66" s="27"/>
      <c r="F66" s="27"/>
      <c r="G66" s="27"/>
      <c r="H66" s="27"/>
      <c r="I66" s="27"/>
      <c r="J66" s="27"/>
      <c r="K66" s="24"/>
      <c r="L66" s="23"/>
      <c r="M66" s="24">
        <f>Table2[[#This Row],[Price]]*Table2[[#This Row],[Qty]]</f>
        <v>0</v>
      </c>
      <c r="N66" s="28"/>
    </row>
    <row r="67" spans="4:14" s="56" customFormat="1" x14ac:dyDescent="0.25">
      <c r="D67" s="20">
        <f>1</f>
        <v>1</v>
      </c>
      <c r="E67" s="11" t="s">
        <v>195</v>
      </c>
      <c r="F67" s="30" t="s">
        <v>194</v>
      </c>
      <c r="G67" s="11" t="s">
        <v>84</v>
      </c>
      <c r="H67" s="11" t="s">
        <v>68</v>
      </c>
      <c r="I67" s="11" t="s">
        <v>85</v>
      </c>
      <c r="J67" s="11"/>
      <c r="K67" s="15">
        <v>0.67</v>
      </c>
      <c r="L67" s="11">
        <v>1</v>
      </c>
      <c r="M67" s="22">
        <f>Table2[[#This Row],[Price]]*Table2[[#This Row],[Qty]]</f>
        <v>0.67</v>
      </c>
      <c r="N67" s="25"/>
    </row>
    <row r="68" spans="4:14" s="56" customFormat="1" x14ac:dyDescent="0.25">
      <c r="D68" s="20">
        <f t="shared" ref="D68:D73" si="5">1+D67</f>
        <v>2</v>
      </c>
      <c r="E68" s="11" t="s">
        <v>196</v>
      </c>
      <c r="F68" s="30" t="s">
        <v>69</v>
      </c>
      <c r="G68" s="21" t="s">
        <v>67</v>
      </c>
      <c r="H68" s="21" t="s">
        <v>68</v>
      </c>
      <c r="I68" s="21" t="s">
        <v>69</v>
      </c>
      <c r="J68" s="21"/>
      <c r="K68" s="22">
        <v>0.94</v>
      </c>
      <c r="L68" s="29">
        <v>7</v>
      </c>
      <c r="M68" s="22">
        <f>Table2[[#This Row],[Price]]*Table2[[#This Row],[Qty]]</f>
        <v>6.58</v>
      </c>
      <c r="N68" s="25"/>
    </row>
    <row r="69" spans="4:14" s="56" customFormat="1" x14ac:dyDescent="0.25">
      <c r="D69" s="20">
        <f t="shared" si="5"/>
        <v>3</v>
      </c>
      <c r="E69" s="11" t="s">
        <v>200</v>
      </c>
      <c r="F69" s="30" t="s">
        <v>199</v>
      </c>
      <c r="G69" s="21" t="s">
        <v>71</v>
      </c>
      <c r="H69" s="21" t="s">
        <v>18</v>
      </c>
      <c r="I69" s="21" t="s">
        <v>70</v>
      </c>
      <c r="J69" s="21"/>
      <c r="K69" s="22">
        <v>1.57</v>
      </c>
      <c r="L69" s="29">
        <v>1</v>
      </c>
      <c r="M69" s="22">
        <f>Table2[[#This Row],[Price]]*Table2[[#This Row],[Qty]]</f>
        <v>1.57</v>
      </c>
      <c r="N69" s="25"/>
    </row>
    <row r="70" spans="4:14" s="56" customFormat="1" x14ac:dyDescent="0.25">
      <c r="D70" s="20">
        <f t="shared" si="5"/>
        <v>4</v>
      </c>
      <c r="E70" s="11" t="s">
        <v>202</v>
      </c>
      <c r="F70" s="30" t="s">
        <v>201</v>
      </c>
      <c r="G70" s="21" t="s">
        <v>73</v>
      </c>
      <c r="H70" s="21" t="s">
        <v>18</v>
      </c>
      <c r="I70" s="21" t="s">
        <v>72</v>
      </c>
      <c r="J70" s="21"/>
      <c r="K70" s="22">
        <v>2.34</v>
      </c>
      <c r="L70" s="29">
        <v>1</v>
      </c>
      <c r="M70" s="22">
        <f>Table2[[#This Row],[Price]]*Table2[[#This Row],[Qty]]</f>
        <v>2.34</v>
      </c>
      <c r="N70" s="25"/>
    </row>
    <row r="71" spans="4:14" s="56" customFormat="1" x14ac:dyDescent="0.25">
      <c r="D71" s="20">
        <f t="shared" si="5"/>
        <v>5</v>
      </c>
      <c r="E71" s="11" t="s">
        <v>204</v>
      </c>
      <c r="F71" s="33" t="s">
        <v>203</v>
      </c>
      <c r="G71" s="21" t="s">
        <v>74</v>
      </c>
      <c r="H71" s="21" t="s">
        <v>18</v>
      </c>
      <c r="I71" s="21" t="s">
        <v>75</v>
      </c>
      <c r="J71" s="21"/>
      <c r="K71" s="22">
        <v>1.1200000000000001</v>
      </c>
      <c r="L71" s="29">
        <v>1</v>
      </c>
      <c r="M71" s="22">
        <f>Table2[[#This Row],[Price]]*Table2[[#This Row],[Qty]]</f>
        <v>1.1200000000000001</v>
      </c>
      <c r="N71" s="25"/>
    </row>
    <row r="72" spans="4:14" s="56" customFormat="1" x14ac:dyDescent="0.25">
      <c r="D72" s="20">
        <f t="shared" si="5"/>
        <v>6</v>
      </c>
      <c r="E72" s="11" t="s">
        <v>195</v>
      </c>
      <c r="F72" s="30" t="s">
        <v>197</v>
      </c>
      <c r="G72" s="21" t="s">
        <v>76</v>
      </c>
      <c r="H72" s="21" t="s">
        <v>68</v>
      </c>
      <c r="I72" s="11" t="s">
        <v>77</v>
      </c>
      <c r="J72" s="21"/>
      <c r="K72" s="22">
        <v>0.57999999999999996</v>
      </c>
      <c r="L72" s="29">
        <v>1</v>
      </c>
      <c r="M72" s="22">
        <f>Table2[[#This Row],[Price]]*Table2[[#This Row],[Qty]]</f>
        <v>0.57999999999999996</v>
      </c>
      <c r="N72" s="25"/>
    </row>
    <row r="73" spans="4:14" s="56" customFormat="1" x14ac:dyDescent="0.25">
      <c r="D73" s="20">
        <f t="shared" si="5"/>
        <v>7</v>
      </c>
      <c r="E73" s="11" t="s">
        <v>206</v>
      </c>
      <c r="F73" s="30" t="s">
        <v>205</v>
      </c>
      <c r="G73" s="21" t="s">
        <v>87</v>
      </c>
      <c r="H73" s="21" t="s">
        <v>18</v>
      </c>
      <c r="I73" s="21" t="s">
        <v>78</v>
      </c>
      <c r="J73" s="21"/>
      <c r="K73" s="22">
        <v>6.03</v>
      </c>
      <c r="L73" s="29">
        <v>1</v>
      </c>
      <c r="M73" s="22">
        <f>Table2[[#This Row],[Price]]*Table2[[#This Row],[Qty]]</f>
        <v>6.03</v>
      </c>
      <c r="N73" s="25"/>
    </row>
    <row r="74" spans="4:14" s="56" customFormat="1" x14ac:dyDescent="0.25">
      <c r="D74" s="20">
        <f>1+D73</f>
        <v>8</v>
      </c>
      <c r="E74" s="11" t="s">
        <v>195</v>
      </c>
      <c r="F74" s="30" t="s">
        <v>296</v>
      </c>
      <c r="G74" s="21" t="s">
        <v>92</v>
      </c>
      <c r="H74" s="21" t="s">
        <v>68</v>
      </c>
      <c r="I74" s="21" t="s">
        <v>295</v>
      </c>
      <c r="J74" s="21"/>
      <c r="K74" s="22">
        <v>0.84</v>
      </c>
      <c r="L74" s="29">
        <v>1</v>
      </c>
      <c r="M74" s="22">
        <f>Table2[[#This Row],[Price]]*Table2[[#This Row],[Qty]]</f>
        <v>0.84</v>
      </c>
      <c r="N74" s="25"/>
    </row>
    <row r="75" spans="4:14" s="56" customFormat="1" x14ac:dyDescent="0.25">
      <c r="D75" s="20">
        <f>1+D74</f>
        <v>9</v>
      </c>
      <c r="E75" s="11" t="s">
        <v>196</v>
      </c>
      <c r="F75" s="30" t="s">
        <v>88</v>
      </c>
      <c r="G75" s="21" t="s">
        <v>83</v>
      </c>
      <c r="H75" s="21" t="s">
        <v>68</v>
      </c>
      <c r="I75" s="21" t="s">
        <v>88</v>
      </c>
      <c r="J75" s="21"/>
      <c r="K75" s="22">
        <v>2.35</v>
      </c>
      <c r="L75" s="29">
        <v>1</v>
      </c>
      <c r="M75" s="22">
        <f>Table2[[#This Row],[Price]]*Table2[[#This Row],[Qty]]</f>
        <v>2.35</v>
      </c>
      <c r="N75" s="25"/>
    </row>
    <row r="76" spans="4:14" s="56" customFormat="1" x14ac:dyDescent="0.25">
      <c r="D76" s="20">
        <f>1+D75</f>
        <v>10</v>
      </c>
      <c r="E76" s="11" t="s">
        <v>196</v>
      </c>
      <c r="F76" s="30" t="s">
        <v>89</v>
      </c>
      <c r="G76" s="21" t="s">
        <v>86</v>
      </c>
      <c r="H76" s="21" t="s">
        <v>68</v>
      </c>
      <c r="I76" s="21" t="s">
        <v>89</v>
      </c>
      <c r="J76" s="21"/>
      <c r="K76" s="22">
        <v>3.15</v>
      </c>
      <c r="L76" s="29">
        <v>1</v>
      </c>
      <c r="M76" s="22">
        <f>Table2[[#This Row],[Price]]*Table2[[#This Row],[Qty]]</f>
        <v>3.15</v>
      </c>
      <c r="N76" s="25"/>
    </row>
    <row r="77" spans="4:14" s="56" customFormat="1" x14ac:dyDescent="0.25">
      <c r="D77" s="20">
        <f>1+D76</f>
        <v>11</v>
      </c>
      <c r="E77" s="11" t="s">
        <v>195</v>
      </c>
      <c r="F77" s="30" t="s">
        <v>198</v>
      </c>
      <c r="G77" s="21" t="s">
        <v>91</v>
      </c>
      <c r="H77" s="21" t="s">
        <v>68</v>
      </c>
      <c r="I77" s="21" t="s">
        <v>90</v>
      </c>
      <c r="J77" s="21"/>
      <c r="K77" s="22">
        <v>0.98</v>
      </c>
      <c r="L77" s="29">
        <v>1</v>
      </c>
      <c r="M77" s="22">
        <f>Table2[[#This Row],[Price]]*Table2[[#This Row],[Qty]]</f>
        <v>0.98</v>
      </c>
      <c r="N77" s="25"/>
    </row>
    <row r="78" spans="4:14" s="56" customFormat="1" x14ac:dyDescent="0.25">
      <c r="D78" s="20">
        <f>1+D77</f>
        <v>12</v>
      </c>
      <c r="E78" s="11" t="s">
        <v>191</v>
      </c>
      <c r="F78" s="34" t="s">
        <v>209</v>
      </c>
      <c r="G78" s="11" t="s">
        <v>128</v>
      </c>
      <c r="H78" s="21" t="s">
        <v>18</v>
      </c>
      <c r="I78" s="21" t="s">
        <v>139</v>
      </c>
      <c r="J78" s="21"/>
      <c r="K78" s="22">
        <v>0.59</v>
      </c>
      <c r="L78" s="29">
        <v>2</v>
      </c>
      <c r="M78" s="22">
        <f>Table2[[#This Row],[Price]]*Table2[[#This Row],[Qty]]</f>
        <v>1.18</v>
      </c>
      <c r="N78" s="25"/>
    </row>
    <row r="79" spans="4:14" s="56" customFormat="1" x14ac:dyDescent="0.25">
      <c r="D79" s="20">
        <f t="shared" ref="D79:D81" si="6">1+D78</f>
        <v>13</v>
      </c>
      <c r="E79" s="11" t="s">
        <v>191</v>
      </c>
      <c r="F79" s="34" t="s">
        <v>210</v>
      </c>
      <c r="G79" s="11" t="s">
        <v>140</v>
      </c>
      <c r="H79" s="21" t="s">
        <v>18</v>
      </c>
      <c r="I79" s="21" t="s">
        <v>141</v>
      </c>
      <c r="J79" s="21"/>
      <c r="K79" s="22">
        <v>0.59</v>
      </c>
      <c r="L79" s="29">
        <v>2</v>
      </c>
      <c r="M79" s="22">
        <f>Table2[[#This Row],[Price]]*Table2[[#This Row],[Qty]]</f>
        <v>1.18</v>
      </c>
      <c r="N79" s="25"/>
    </row>
    <row r="80" spans="4:14" s="56" customFormat="1" x14ac:dyDescent="0.25">
      <c r="D80" s="20">
        <f t="shared" si="6"/>
        <v>14</v>
      </c>
      <c r="E80" s="11" t="s">
        <v>211</v>
      </c>
      <c r="F80" s="34" t="s">
        <v>212</v>
      </c>
      <c r="G80" s="21" t="s">
        <v>94</v>
      </c>
      <c r="H80" s="21" t="s">
        <v>18</v>
      </c>
      <c r="I80" s="21" t="s">
        <v>93</v>
      </c>
      <c r="J80" s="21"/>
      <c r="K80" s="22">
        <v>1.44</v>
      </c>
      <c r="L80" s="29">
        <v>2</v>
      </c>
      <c r="M80" s="22">
        <f>Table2[[#This Row],[Price]]*Table2[[#This Row],[Qty]]</f>
        <v>2.88</v>
      </c>
      <c r="N80" s="25"/>
    </row>
    <row r="81" spans="1:16" s="56" customFormat="1" x14ac:dyDescent="0.25">
      <c r="D81" s="20">
        <f t="shared" si="6"/>
        <v>15</v>
      </c>
      <c r="E81" s="11" t="s">
        <v>211</v>
      </c>
      <c r="F81" s="30" t="s">
        <v>213</v>
      </c>
      <c r="G81" s="21" t="s">
        <v>96</v>
      </c>
      <c r="H81" s="21" t="s">
        <v>18</v>
      </c>
      <c r="I81" s="21" t="s">
        <v>95</v>
      </c>
      <c r="J81" s="21"/>
      <c r="K81" s="22">
        <v>1.1499999999999999</v>
      </c>
      <c r="L81" s="29">
        <v>3</v>
      </c>
      <c r="M81" s="22">
        <f>Table2[[#This Row],[Price]]*Table2[[#This Row],[Qty]]</f>
        <v>3.4499999999999997</v>
      </c>
      <c r="N81" s="25"/>
    </row>
    <row r="82" spans="1:16" s="56" customFormat="1" x14ac:dyDescent="0.25">
      <c r="D82" s="20">
        <f>1+D81</f>
        <v>16</v>
      </c>
      <c r="E82" s="11" t="s">
        <v>211</v>
      </c>
      <c r="F82" s="33" t="s">
        <v>214</v>
      </c>
      <c r="G82" s="21" t="s">
        <v>101</v>
      </c>
      <c r="H82" s="21" t="s">
        <v>18</v>
      </c>
      <c r="I82" s="21" t="s">
        <v>102</v>
      </c>
      <c r="J82" s="21"/>
      <c r="K82" s="22">
        <v>1.79</v>
      </c>
      <c r="L82" s="29">
        <v>1</v>
      </c>
      <c r="M82" s="22">
        <f>Table2[[#This Row],[Price]]*Table2[[#This Row],[Qty]]</f>
        <v>1.79</v>
      </c>
      <c r="N82" s="25"/>
    </row>
    <row r="83" spans="1:16" s="56" customFormat="1" x14ac:dyDescent="0.25">
      <c r="D83" s="20">
        <f t="shared" ref="D83:D93" si="7">1+D82</f>
        <v>17</v>
      </c>
      <c r="E83" s="11" t="s">
        <v>211</v>
      </c>
      <c r="F83" s="33" t="s">
        <v>215</v>
      </c>
      <c r="G83" s="21" t="s">
        <v>97</v>
      </c>
      <c r="H83" s="21" t="s">
        <v>18</v>
      </c>
      <c r="I83" s="21" t="s">
        <v>99</v>
      </c>
      <c r="J83" s="21"/>
      <c r="K83" s="22">
        <v>1.6</v>
      </c>
      <c r="L83" s="29">
        <v>1</v>
      </c>
      <c r="M83" s="22">
        <f>Table2[[#This Row],[Price]]*Table2[[#This Row],[Qty]]</f>
        <v>1.6</v>
      </c>
      <c r="N83" s="25"/>
    </row>
    <row r="84" spans="1:16" s="56" customFormat="1" x14ac:dyDescent="0.25">
      <c r="D84" s="20">
        <f t="shared" si="7"/>
        <v>18</v>
      </c>
      <c r="E84" s="11" t="s">
        <v>211</v>
      </c>
      <c r="F84" s="30" t="s">
        <v>216</v>
      </c>
      <c r="G84" s="21" t="s">
        <v>98</v>
      </c>
      <c r="H84" s="21" t="s">
        <v>18</v>
      </c>
      <c r="I84" s="21" t="s">
        <v>100</v>
      </c>
      <c r="J84" s="21"/>
      <c r="K84" s="22">
        <v>0.95</v>
      </c>
      <c r="L84" s="29">
        <v>1</v>
      </c>
      <c r="M84" s="22">
        <f>Table2[[#This Row],[Price]]*Table2[[#This Row],[Qty]]</f>
        <v>0.95</v>
      </c>
      <c r="N84" s="25"/>
    </row>
    <row r="85" spans="1:16" s="56" customFormat="1" x14ac:dyDescent="0.25">
      <c r="A85" s="56" t="s">
        <v>317</v>
      </c>
      <c r="B85" s="56" t="s">
        <v>317</v>
      </c>
      <c r="C85" s="56" t="s">
        <v>317</v>
      </c>
      <c r="D85" s="20">
        <f t="shared" si="7"/>
        <v>19</v>
      </c>
      <c r="E85" s="11" t="s">
        <v>365</v>
      </c>
      <c r="F85" s="30" t="s">
        <v>291</v>
      </c>
      <c r="G85" s="21" t="s">
        <v>103</v>
      </c>
      <c r="H85" s="11" t="s">
        <v>68</v>
      </c>
      <c r="I85" s="21" t="s">
        <v>292</v>
      </c>
      <c r="J85" s="21" t="s">
        <v>364</v>
      </c>
      <c r="K85" s="22">
        <v>0.12</v>
      </c>
      <c r="L85" s="29">
        <v>1</v>
      </c>
      <c r="M85" s="22">
        <f>Table2[[#This Row],[Price]]*Table2[[#This Row],[Qty]]</f>
        <v>0.12</v>
      </c>
      <c r="N85" s="25"/>
    </row>
    <row r="86" spans="1:16" s="56" customFormat="1" x14ac:dyDescent="0.25">
      <c r="D86" s="20">
        <f>1+D85</f>
        <v>20</v>
      </c>
      <c r="E86" s="11" t="s">
        <v>191</v>
      </c>
      <c r="F86" s="30" t="s">
        <v>208</v>
      </c>
      <c r="G86" s="11" t="s">
        <v>124</v>
      </c>
      <c r="H86" s="21" t="s">
        <v>18</v>
      </c>
      <c r="I86" s="11" t="s">
        <v>138</v>
      </c>
      <c r="J86" s="21"/>
      <c r="K86" s="22">
        <v>0.83</v>
      </c>
      <c r="L86" s="29">
        <v>1</v>
      </c>
      <c r="M86" s="22">
        <f>Table2[[#This Row],[Price]]*Table2[[#This Row],[Qty]]</f>
        <v>0.83</v>
      </c>
      <c r="N86" s="25"/>
    </row>
    <row r="87" spans="1:16" s="56" customFormat="1" x14ac:dyDescent="0.25">
      <c r="D87" s="20">
        <f t="shared" si="7"/>
        <v>21</v>
      </c>
      <c r="E87" s="11" t="s">
        <v>191</v>
      </c>
      <c r="F87" s="31" t="s">
        <v>193</v>
      </c>
      <c r="G87" s="11" t="s">
        <v>127</v>
      </c>
      <c r="H87" s="11" t="s">
        <v>68</v>
      </c>
      <c r="I87" s="11" t="s">
        <v>136</v>
      </c>
      <c r="J87" s="11"/>
      <c r="K87" s="15">
        <v>0.17</v>
      </c>
      <c r="L87" s="12">
        <v>50</v>
      </c>
      <c r="M87" s="15">
        <f>Table2[[#This Row],[Price]]*Table2[[#This Row],[Qty]]</f>
        <v>8.5</v>
      </c>
      <c r="N87" s="13"/>
    </row>
    <row r="88" spans="1:16" s="56" customFormat="1" x14ac:dyDescent="0.25">
      <c r="D88" s="20">
        <f t="shared" si="7"/>
        <v>22</v>
      </c>
      <c r="E88" s="11" t="s">
        <v>191</v>
      </c>
      <c r="F88" s="32" t="s">
        <v>207</v>
      </c>
      <c r="G88" s="11" t="s">
        <v>125</v>
      </c>
      <c r="H88" s="11" t="s">
        <v>18</v>
      </c>
      <c r="I88" s="11" t="s">
        <v>137</v>
      </c>
      <c r="J88" s="11"/>
      <c r="K88" s="15">
        <v>0.77</v>
      </c>
      <c r="L88" s="12">
        <v>1</v>
      </c>
      <c r="M88" s="15">
        <f>Table2[[#This Row],[Price]]*Table2[[#This Row],[Qty]]</f>
        <v>0.77</v>
      </c>
      <c r="N88" s="13"/>
    </row>
    <row r="89" spans="1:16" s="56" customFormat="1" x14ac:dyDescent="0.25">
      <c r="D89" s="20">
        <f t="shared" si="7"/>
        <v>23</v>
      </c>
      <c r="E89" s="11" t="s">
        <v>191</v>
      </c>
      <c r="F89" s="31" t="s">
        <v>192</v>
      </c>
      <c r="G89" s="11" t="s">
        <v>126</v>
      </c>
      <c r="H89" s="11" t="s">
        <v>68</v>
      </c>
      <c r="I89" s="11" t="s">
        <v>135</v>
      </c>
      <c r="J89" s="11"/>
      <c r="K89" s="15">
        <v>0.23</v>
      </c>
      <c r="L89" s="12">
        <v>50</v>
      </c>
      <c r="M89" s="15">
        <f>Table2[[#This Row],[Price]]*Table2[[#This Row],[Qty]]</f>
        <v>11.5</v>
      </c>
      <c r="N89" s="13"/>
    </row>
    <row r="90" spans="1:16" s="56" customFormat="1" x14ac:dyDescent="0.25">
      <c r="D90" s="20">
        <f t="shared" si="7"/>
        <v>24</v>
      </c>
      <c r="E90" s="21"/>
      <c r="F90" s="21" t="s">
        <v>133</v>
      </c>
      <c r="G90" s="11" t="s">
        <v>131</v>
      </c>
      <c r="H90" s="11" t="s">
        <v>129</v>
      </c>
      <c r="I90" s="21" t="s">
        <v>133</v>
      </c>
      <c r="J90" s="21"/>
      <c r="K90" s="22">
        <f>7.1/100</f>
        <v>7.0999999999999994E-2</v>
      </c>
      <c r="L90" s="29">
        <v>150</v>
      </c>
      <c r="M90" s="22">
        <f>Table2[[#This Row],[Price]]*Table2[[#This Row],[Qty]]</f>
        <v>10.649999999999999</v>
      </c>
      <c r="N90" s="13" t="s">
        <v>130</v>
      </c>
    </row>
    <row r="91" spans="1:16" s="56" customFormat="1" x14ac:dyDescent="0.25">
      <c r="D91" s="20">
        <f t="shared" si="7"/>
        <v>25</v>
      </c>
      <c r="E91" s="11"/>
      <c r="F91" s="11" t="s">
        <v>134</v>
      </c>
      <c r="G91" s="11" t="s">
        <v>132</v>
      </c>
      <c r="H91" s="11" t="s">
        <v>129</v>
      </c>
      <c r="I91" s="11" t="s">
        <v>134</v>
      </c>
      <c r="J91" s="11"/>
      <c r="K91" s="22">
        <f>7.1/100</f>
        <v>7.0999999999999994E-2</v>
      </c>
      <c r="L91" s="12">
        <v>150</v>
      </c>
      <c r="M91" s="15">
        <f>Table2[[#This Row],[Price]]*Table2[[#This Row],[Qty]]</f>
        <v>10.649999999999999</v>
      </c>
      <c r="N91" s="13" t="s">
        <v>130</v>
      </c>
    </row>
    <row r="92" spans="1:16" s="56" customFormat="1" x14ac:dyDescent="0.25">
      <c r="D92" s="20">
        <f t="shared" si="7"/>
        <v>26</v>
      </c>
      <c r="E92" s="11"/>
      <c r="F92" s="11" t="s">
        <v>145</v>
      </c>
      <c r="G92" s="11" t="s">
        <v>142</v>
      </c>
      <c r="H92" s="11" t="s">
        <v>129</v>
      </c>
      <c r="I92" s="11" t="s">
        <v>145</v>
      </c>
      <c r="J92" s="11"/>
      <c r="K92" s="15">
        <f>22.87/100</f>
        <v>0.22870000000000001</v>
      </c>
      <c r="L92" s="12">
        <v>50</v>
      </c>
      <c r="M92" s="15">
        <f>Table2[[#This Row],[Price]]*Table2[[#This Row],[Qty]]</f>
        <v>11.435</v>
      </c>
      <c r="N92" s="13" t="s">
        <v>130</v>
      </c>
    </row>
    <row r="93" spans="1:16" s="56" customFormat="1" x14ac:dyDescent="0.25">
      <c r="D93" s="20">
        <f t="shared" si="7"/>
        <v>27</v>
      </c>
      <c r="E93" s="11"/>
      <c r="F93" s="11" t="s">
        <v>144</v>
      </c>
      <c r="G93" s="11" t="s">
        <v>143</v>
      </c>
      <c r="H93" s="11" t="s">
        <v>129</v>
      </c>
      <c r="I93" s="11" t="s">
        <v>144</v>
      </c>
      <c r="J93" s="11"/>
      <c r="K93" s="15">
        <f>22.87/100</f>
        <v>0.22870000000000001</v>
      </c>
      <c r="L93" s="12">
        <v>50</v>
      </c>
      <c r="M93" s="15">
        <f>Table2[[#This Row],[Price]]*Table2[[#This Row],[Qty]]</f>
        <v>11.435</v>
      </c>
      <c r="N93" s="13" t="s">
        <v>130</v>
      </c>
    </row>
    <row r="94" spans="1:16" s="56" customFormat="1" x14ac:dyDescent="0.25">
      <c r="D94" s="16">
        <f>1+D93</f>
        <v>28</v>
      </c>
      <c r="E94" s="11"/>
      <c r="F94" s="11" t="s">
        <v>294</v>
      </c>
      <c r="G94" s="11" t="s">
        <v>293</v>
      </c>
      <c r="H94" s="11" t="s">
        <v>129</v>
      </c>
      <c r="I94" s="11" t="s">
        <v>294</v>
      </c>
      <c r="J94" s="11"/>
      <c r="K94" s="15">
        <v>0.22869999999999999</v>
      </c>
      <c r="L94" s="12">
        <v>50</v>
      </c>
      <c r="M94" s="15">
        <f>Table2[[#This Row],[Price]]*Table2[[#This Row],[Qty]]</f>
        <v>11.434999999999999</v>
      </c>
      <c r="N94" s="13" t="s">
        <v>130</v>
      </c>
    </row>
    <row r="95" spans="1:16" s="56" customFormat="1" x14ac:dyDescent="0.25">
      <c r="D95" s="16">
        <f t="shared" ref="D95:D98" si="8">1+D94</f>
        <v>29</v>
      </c>
      <c r="E95" s="11" t="s">
        <v>191</v>
      </c>
      <c r="F95" s="32" t="s">
        <v>272</v>
      </c>
      <c r="G95" s="11" t="s">
        <v>244</v>
      </c>
      <c r="H95" s="11" t="s">
        <v>18</v>
      </c>
      <c r="I95" s="11" t="s">
        <v>271</v>
      </c>
      <c r="J95" s="11"/>
      <c r="K95" s="15">
        <v>1.0900000000000001</v>
      </c>
      <c r="L95" s="12">
        <v>1</v>
      </c>
      <c r="M95" s="15">
        <f>Table2[[#This Row],[Price]]*Table2[[#This Row],[Qty]]</f>
        <v>1.0900000000000001</v>
      </c>
      <c r="N95" s="13"/>
      <c r="P95" s="58">
        <f>SUM(M90:M94)</f>
        <v>55.605000000000004</v>
      </c>
    </row>
    <row r="96" spans="1:16" s="56" customFormat="1" x14ac:dyDescent="0.25">
      <c r="D96" s="16">
        <f t="shared" si="8"/>
        <v>30</v>
      </c>
      <c r="E96" s="11" t="s">
        <v>191</v>
      </c>
      <c r="F96" s="32" t="s">
        <v>279</v>
      </c>
      <c r="G96" s="11" t="s">
        <v>260</v>
      </c>
      <c r="H96" s="11" t="s">
        <v>18</v>
      </c>
      <c r="I96" s="11" t="s">
        <v>278</v>
      </c>
      <c r="J96" s="11"/>
      <c r="K96" s="15">
        <v>0.65</v>
      </c>
      <c r="L96" s="12">
        <v>1</v>
      </c>
      <c r="M96" s="15">
        <f>Table2[[#This Row],[Price]]*Table2[[#This Row],[Qty]]</f>
        <v>0.65</v>
      </c>
      <c r="N96" s="13" t="s">
        <v>262</v>
      </c>
    </row>
    <row r="97" spans="4:14" s="56" customFormat="1" x14ac:dyDescent="0.25">
      <c r="D97" s="16">
        <f t="shared" si="8"/>
        <v>31</v>
      </c>
      <c r="E97" s="11" t="s">
        <v>191</v>
      </c>
      <c r="F97" s="32" t="s">
        <v>277</v>
      </c>
      <c r="G97" s="11" t="s">
        <v>263</v>
      </c>
      <c r="H97" s="11" t="s">
        <v>18</v>
      </c>
      <c r="I97" s="11" t="s">
        <v>276</v>
      </c>
      <c r="J97" s="11"/>
      <c r="K97" s="15">
        <v>0.53</v>
      </c>
      <c r="L97" s="12">
        <v>1</v>
      </c>
      <c r="M97" s="15">
        <f>Table2[[#This Row],[Price]]*Table2[[#This Row],[Qty]]</f>
        <v>0.53</v>
      </c>
      <c r="N97" s="13" t="s">
        <v>262</v>
      </c>
    </row>
    <row r="98" spans="4:14" s="56" customFormat="1" x14ac:dyDescent="0.25">
      <c r="D98" s="16">
        <f t="shared" si="8"/>
        <v>32</v>
      </c>
      <c r="E98" s="11" t="s">
        <v>274</v>
      </c>
      <c r="F98" s="32" t="s">
        <v>275</v>
      </c>
      <c r="G98" s="11" t="s">
        <v>261</v>
      </c>
      <c r="H98" s="11" t="s">
        <v>18</v>
      </c>
      <c r="I98" s="11" t="s">
        <v>273</v>
      </c>
      <c r="J98" s="11"/>
      <c r="K98" s="15">
        <v>0.191</v>
      </c>
      <c r="L98" s="12">
        <v>5</v>
      </c>
      <c r="M98" s="15">
        <f>Table2[[#This Row],[Price]]*Table2[[#This Row],[Qty]]</f>
        <v>0.95500000000000007</v>
      </c>
      <c r="N98" s="13"/>
    </row>
    <row r="99" spans="4:14" x14ac:dyDescent="0.25">
      <c r="D99" s="5"/>
      <c r="E99" s="1"/>
      <c r="F99" s="1"/>
      <c r="G99" s="1"/>
      <c r="H99" s="1"/>
      <c r="I99" s="1"/>
      <c r="J99" s="1"/>
      <c r="K99" s="2"/>
      <c r="L99" s="19"/>
      <c r="M99" s="2">
        <f>Table2[[#This Row],[Price]]*Table2[[#This Row],[Qty]]</f>
        <v>0</v>
      </c>
      <c r="N99" s="4"/>
    </row>
    <row r="101" spans="4:14" ht="15.75" x14ac:dyDescent="0.25">
      <c r="F101" s="59"/>
    </row>
    <row r="102" spans="4:14" ht="15.75" x14ac:dyDescent="0.25">
      <c r="D102" s="59"/>
      <c r="G102" s="48" t="s">
        <v>280</v>
      </c>
    </row>
    <row r="103" spans="4:14" ht="30" x14ac:dyDescent="0.25">
      <c r="D103" s="59"/>
      <c r="G103" s="48" t="s">
        <v>297</v>
      </c>
      <c r="H103" s="48" t="s">
        <v>18</v>
      </c>
      <c r="I103" s="48" t="s">
        <v>298</v>
      </c>
    </row>
    <row r="104" spans="4:14" ht="15.75" x14ac:dyDescent="0.25">
      <c r="D104" s="59"/>
      <c r="G104" s="48" t="s">
        <v>299</v>
      </c>
      <c r="H104" s="48" t="s">
        <v>18</v>
      </c>
      <c r="I104" s="48" t="s">
        <v>316</v>
      </c>
    </row>
    <row r="106" spans="4:14" x14ac:dyDescent="0.25">
      <c r="E106" s="48" t="s">
        <v>169</v>
      </c>
      <c r="F106" s="48" t="s">
        <v>314</v>
      </c>
      <c r="G106" s="61" t="s">
        <v>313</v>
      </c>
      <c r="H106" s="48" t="s">
        <v>18</v>
      </c>
      <c r="I106" s="48" t="s">
        <v>315</v>
      </c>
      <c r="K106" s="48">
        <v>7</v>
      </c>
      <c r="L106" s="48">
        <v>2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2012-05-14T15:04:04Z</dcterms:modified>
</cp:coreProperties>
</file>