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90" windowWidth="19155" windowHeight="11760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J58" i="1" l="1"/>
  <c r="J62" i="1" l="1"/>
  <c r="J61" i="1"/>
  <c r="J15" i="1"/>
  <c r="J16" i="1"/>
  <c r="J31" i="1"/>
  <c r="J32" i="1"/>
  <c r="J33" i="1"/>
  <c r="J34" i="1"/>
  <c r="J17" i="1"/>
  <c r="J18" i="1"/>
  <c r="J64" i="1"/>
  <c r="J63" i="1"/>
  <c r="J41" i="1"/>
  <c r="J40" i="1"/>
  <c r="A36" i="1"/>
  <c r="A37" i="1" s="1"/>
  <c r="A38" i="1" s="1"/>
  <c r="A39" i="1" s="1"/>
  <c r="J96" i="1"/>
  <c r="J95" i="1"/>
  <c r="J94" i="1"/>
  <c r="J60" i="1"/>
  <c r="J59" i="1"/>
  <c r="J57" i="1"/>
  <c r="J56" i="1"/>
  <c r="J55" i="1"/>
  <c r="J54" i="1"/>
  <c r="J92" i="1"/>
  <c r="J93" i="1"/>
  <c r="J39" i="1"/>
  <c r="A4" i="1"/>
  <c r="A43" i="1"/>
  <c r="A44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H91" i="1"/>
  <c r="J91" i="1" s="1"/>
  <c r="H90" i="1"/>
  <c r="J90" i="1" s="1"/>
  <c r="H89" i="1"/>
  <c r="J89" i="1" s="1"/>
  <c r="H88" i="1"/>
  <c r="J88" i="1" s="1"/>
  <c r="J87" i="1"/>
  <c r="J86" i="1"/>
  <c r="J85" i="1"/>
  <c r="J30" i="1"/>
  <c r="J29" i="1"/>
  <c r="J84" i="1"/>
  <c r="J80" i="1"/>
  <c r="J83" i="1"/>
  <c r="J77" i="1"/>
  <c r="J78" i="1"/>
  <c r="J79" i="1"/>
  <c r="J81" i="1"/>
  <c r="J82" i="1"/>
  <c r="J76" i="1"/>
  <c r="J75" i="1"/>
  <c r="J73" i="1"/>
  <c r="J74" i="1"/>
  <c r="J72" i="1"/>
  <c r="J71" i="1"/>
  <c r="J70" i="1"/>
  <c r="J69" i="1"/>
  <c r="J68" i="1"/>
  <c r="J67" i="1"/>
  <c r="J66" i="1"/>
  <c r="J65" i="1"/>
  <c r="J38" i="1"/>
  <c r="J37" i="1"/>
  <c r="J53" i="1"/>
  <c r="J36" i="1"/>
  <c r="J28" i="1"/>
  <c r="J27" i="1"/>
  <c r="M93" i="1" l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80" i="1"/>
  <c r="A81" i="1" s="1"/>
  <c r="A82" i="1" s="1"/>
  <c r="A83" i="1" s="1"/>
  <c r="J4" i="1"/>
  <c r="J5" i="1"/>
  <c r="J6" i="1"/>
  <c r="J7" i="1"/>
  <c r="J8" i="1"/>
  <c r="J9" i="1"/>
  <c r="J10" i="1"/>
  <c r="J11" i="1"/>
  <c r="J12" i="1"/>
  <c r="J13" i="1"/>
  <c r="J14" i="1"/>
  <c r="J19" i="1"/>
  <c r="J20" i="1"/>
  <c r="J21" i="1"/>
  <c r="J22" i="1"/>
  <c r="J23" i="1"/>
  <c r="J24" i="1"/>
  <c r="J25" i="1"/>
  <c r="J26" i="1"/>
  <c r="J35" i="1"/>
  <c r="J42" i="1"/>
  <c r="J43" i="1"/>
  <c r="J44" i="1"/>
  <c r="J45" i="1"/>
  <c r="J46" i="1"/>
  <c r="J47" i="1"/>
  <c r="J48" i="1"/>
  <c r="J49" i="1"/>
  <c r="J50" i="1"/>
  <c r="J51" i="1"/>
  <c r="J52" i="1"/>
  <c r="J97" i="1"/>
  <c r="J3" i="1"/>
  <c r="A5" i="1"/>
  <c r="A6" i="1" s="1"/>
  <c r="A7" i="1" s="1"/>
  <c r="A8" i="1" s="1"/>
  <c r="A9" i="1" s="1"/>
  <c r="A10" i="1" s="1"/>
  <c r="A11" i="1" s="1"/>
  <c r="A12" i="1" s="1"/>
  <c r="A13" i="1" s="1"/>
  <c r="A14" i="1" s="1"/>
  <c r="A58" i="1" l="1"/>
  <c r="A59" i="1" s="1"/>
  <c r="A60" i="1" s="1"/>
  <c r="A61" i="1" s="1"/>
  <c r="A62" i="1" s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15" i="1"/>
  <c r="A16" i="1" s="1"/>
  <c r="J1" i="1"/>
</calcChain>
</file>

<file path=xl/sharedStrings.xml><?xml version="1.0" encoding="utf-8"?>
<sst xmlns="http://schemas.openxmlformats.org/spreadsheetml/2006/main" count="519" uniqueCount="374">
  <si>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</si>
  <si>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</si>
  <si>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</si>
  <si>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</si>
  <si>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</si>
  <si>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</si>
  <si>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</si>
  <si>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</si>
  <si>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</si>
  <si>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</si>
  <si>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</si>
  <si>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Kemet</t>
  </si>
  <si>
    <t>Resistors</t>
  </si>
  <si>
    <t>Capacitors</t>
  </si>
  <si>
    <t>IC</t>
  </si>
  <si>
    <t>Other</t>
  </si>
  <si>
    <t>TDK Corp</t>
  </si>
  <si>
    <t>3M</t>
  </si>
  <si>
    <t>Taiyo Yuden</t>
  </si>
  <si>
    <t>Panasonic</t>
  </si>
  <si>
    <t>Digi-Key</t>
  </si>
  <si>
    <t>DMN3404LDICT-ND</t>
  </si>
  <si>
    <t>FDD6630ACT-ND</t>
  </si>
  <si>
    <t>half bridge Nfet</t>
  </si>
  <si>
    <t>LM2674M-3.3-ND</t>
  </si>
  <si>
    <t>553-1395-ND</t>
  </si>
  <si>
    <t>3.3 voltage regulator</t>
  </si>
  <si>
    <t>399-5214-1-ND</t>
  </si>
  <si>
    <t>SS24-TPMSCT-ND</t>
  </si>
  <si>
    <t>Voltage regulator input/output cap</t>
  </si>
  <si>
    <t>PCC1858CT-ND</t>
  </si>
  <si>
    <t>Voltage Regulator boost cap</t>
  </si>
  <si>
    <t>Total:</t>
  </si>
  <si>
    <t>c11,c12</t>
  </si>
  <si>
    <t>ic3</t>
  </si>
  <si>
    <t>l4</t>
  </si>
  <si>
    <t>160-1579-1-ND</t>
  </si>
  <si>
    <t>Debug LED</t>
  </si>
  <si>
    <t>led1</t>
  </si>
  <si>
    <t>RMCF0805JT10K0CT-ND</t>
  </si>
  <si>
    <r>
      <t>10k</t>
    </r>
    <r>
      <rPr>
        <sz val="9"/>
        <color theme="1"/>
        <rFont val="Calibri"/>
        <family val="2"/>
      </rPr>
      <t>Ω 0805</t>
    </r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</si>
  <si>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</si>
  <si>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</si>
  <si>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</si>
  <si>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</si>
  <si>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</si>
  <si>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</si>
  <si>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</si>
  <si>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</si>
  <si>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</si>
  <si>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</si>
  <si>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</si>
  <si>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</si>
  <si>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587-1187-1-ND</t>
  </si>
  <si>
    <t>C6</t>
  </si>
  <si>
    <t>4.7pF 0402</t>
  </si>
  <si>
    <t>1pF 0402</t>
  </si>
  <si>
    <t>587-1195-1-ND</t>
  </si>
  <si>
    <t>C5</t>
  </si>
  <si>
    <t>1.5pF 0402</t>
  </si>
  <si>
    <t>587-1189-1-ND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</si>
  <si>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</si>
  <si>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</si>
  <si>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</si>
  <si>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</si>
  <si>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</si>
  <si>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</si>
  <si>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</si>
  <si>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</si>
  <si>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</si>
  <si>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</si>
  <si>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</si>
  <si>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</si>
  <si>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</si>
  <si>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</si>
  <si>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42M2397</t>
  </si>
  <si>
    <t>Nordic Wireless</t>
  </si>
  <si>
    <t>u1</t>
  </si>
  <si>
    <t>300-8206-1-ND</t>
  </si>
  <si>
    <t>16MHz Crystal</t>
  </si>
  <si>
    <t>620-1335-1-ND</t>
  </si>
  <si>
    <t>±12.5A Current Sensor</t>
  </si>
  <si>
    <t>Connectors &amp; Switches</t>
  </si>
  <si>
    <t>1/8" Mono Female</t>
  </si>
  <si>
    <t>Mouser</t>
  </si>
  <si>
    <t>161-1640-EX</t>
  </si>
  <si>
    <t>SW340-ND</t>
  </si>
  <si>
    <t>Mom-Off-Mom Rocker, Linear Actuators</t>
  </si>
  <si>
    <t>401-1298-ND</t>
  </si>
  <si>
    <t>Bumper Override Rocker Switch</t>
  </si>
  <si>
    <t>Actuator Indicator LED</t>
  </si>
  <si>
    <t>67-1168-ND</t>
  </si>
  <si>
    <t>D-sub 9 plug panel mount</t>
  </si>
  <si>
    <t>523-G17S0910110EU</t>
  </si>
  <si>
    <t>AE1379-ND</t>
  </si>
  <si>
    <t>EG4344CT-ND</t>
  </si>
  <si>
    <t>Reset Switch</t>
  </si>
  <si>
    <t>Shunt Voltage Reference</t>
  </si>
  <si>
    <t>568-4880-1-ND</t>
  </si>
  <si>
    <t>E-Stop Mono Cable</t>
  </si>
  <si>
    <t>D-sub 9 receptacle Panel Mount</t>
  </si>
  <si>
    <t>523-G17S0900110EU</t>
  </si>
  <si>
    <t>Omni+ On/Off Cable</t>
  </si>
  <si>
    <t>Board - Omni+ Joystick cable</t>
  </si>
  <si>
    <t>172-2136</t>
  </si>
  <si>
    <t>172-2137</t>
  </si>
  <si>
    <t>523-G17S1500110EU</t>
  </si>
  <si>
    <t>D-sub 15 Female, FSR, limit switch</t>
  </si>
  <si>
    <t>D-sub 25 Female, Panel Controls</t>
  </si>
  <si>
    <t>215ME-ND</t>
  </si>
  <si>
    <t>D-Sub 15 Male</t>
  </si>
  <si>
    <t>956-15SPBE-ND</t>
  </si>
  <si>
    <t>D-sub 15 Shell</t>
  </si>
  <si>
    <t>D-sub 25 Male</t>
  </si>
  <si>
    <t>D-sub 25 Shell</t>
  </si>
  <si>
    <t>225ME-ND</t>
  </si>
  <si>
    <t>956-25SPBE-ND</t>
  </si>
  <si>
    <t>D-sub 15 Female cable connector</t>
  </si>
  <si>
    <t>215FE-ND</t>
  </si>
  <si>
    <t>Programming header</t>
  </si>
  <si>
    <t>logic level Nfet</t>
  </si>
  <si>
    <t>100uF 2312</t>
  </si>
  <si>
    <t>0.01uF 0805</t>
  </si>
  <si>
    <t>0.1uF 0805</t>
  </si>
  <si>
    <t>478-3352-1-ND</t>
  </si>
  <si>
    <t>40 0805</t>
  </si>
  <si>
    <t>145 0805</t>
  </si>
  <si>
    <t>100k 0805</t>
  </si>
  <si>
    <t>110 0805</t>
  </si>
  <si>
    <t>12.5k 0805</t>
  </si>
  <si>
    <t>400 0805</t>
  </si>
  <si>
    <t>1nF 0805</t>
  </si>
  <si>
    <t>Force Sensing Resistors</t>
  </si>
  <si>
    <t>1027-1003-ND</t>
  </si>
  <si>
    <t>Case</t>
  </si>
  <si>
    <t>478-5541-1-ND</t>
  </si>
  <si>
    <t>P40.2CCT-ND</t>
  </si>
  <si>
    <t>RMCF0805FT147RCT-ND</t>
  </si>
  <si>
    <t>RMCF0805FT100KCT-ND</t>
  </si>
  <si>
    <t>P110CCT-ND</t>
  </si>
  <si>
    <t>RMCF0805FT12K4CT-ND</t>
  </si>
  <si>
    <t>RMCF0805FT1K00CT-ND</t>
  </si>
  <si>
    <t>P402CCT-ND</t>
  </si>
  <si>
    <t>Power Connector Female</t>
  </si>
  <si>
    <t>Power Connector Male (panel mount)</t>
  </si>
  <si>
    <t>Power Connector Male Pins 10-12 AWG</t>
  </si>
  <si>
    <t>Power Connector Female Sockets 10-12 AWG</t>
  </si>
  <si>
    <t>Actuator Female Plug</t>
  </si>
  <si>
    <t>McMaster-Carr</t>
  </si>
  <si>
    <t>qty of feet</t>
  </si>
  <si>
    <t>Wire 24AWG Black</t>
  </si>
  <si>
    <t>Wire 24AWG White</t>
  </si>
  <si>
    <t>7587K921</t>
  </si>
  <si>
    <t>7587K924</t>
  </si>
  <si>
    <t>538-46012-3142</t>
  </si>
  <si>
    <t>538-45750-3112</t>
  </si>
  <si>
    <t>WM3602-ND</t>
  </si>
  <si>
    <t>WM23702-ND</t>
  </si>
  <si>
    <t>WM3703-ND</t>
  </si>
  <si>
    <t>Actuator Male Plug (panel mount)</t>
  </si>
  <si>
    <t>WM3603-ND</t>
  </si>
  <si>
    <t>Wire 16AWG Black</t>
  </si>
  <si>
    <t>Wire 16AWG Red</t>
  </si>
  <si>
    <t>7587K962</t>
  </si>
  <si>
    <t>7587K961</t>
  </si>
  <si>
    <t>Stackpole Electronics</t>
  </si>
  <si>
    <t>RMCF0805JT10K0</t>
  </si>
  <si>
    <t>RMCF0402FT1M00</t>
  </si>
  <si>
    <t>ERJ-2RKF2202X</t>
  </si>
  <si>
    <t>ERJ-6ENF40R2V</t>
  </si>
  <si>
    <t>ERJ-6ENF1100V</t>
  </si>
  <si>
    <t>ERJ-6ENF4020V</t>
  </si>
  <si>
    <t>30-61710</t>
  </si>
  <si>
    <t>Interlink Electronics</t>
  </si>
  <si>
    <t>RMCF0805FT1K00</t>
  </si>
  <si>
    <t>RMCF0805FT12K4</t>
  </si>
  <si>
    <t>RMCF0805FT100K</t>
  </si>
  <si>
    <t>RMCF0805FT147R</t>
  </si>
  <si>
    <t>T491C107K016ZT</t>
  </si>
  <si>
    <t>ECJ-2VF1H103Z</t>
  </si>
  <si>
    <t>TMK105B7103KV-F</t>
  </si>
  <si>
    <t>UMK105B7102KV-F</t>
  </si>
  <si>
    <t>UMK105B7222KV-F</t>
  </si>
  <si>
    <t>UMK105CG220JV-F</t>
  </si>
  <si>
    <t>UMK105CG010CW-F</t>
  </si>
  <si>
    <t>HM1171-ND</t>
  </si>
  <si>
    <t>UMK105CG4R7CW-F</t>
  </si>
  <si>
    <t>UMK105CG1R5CW-F</t>
  </si>
  <si>
    <t>C1005X7R1E333K</t>
  </si>
  <si>
    <t>AVX Corp</t>
  </si>
  <si>
    <t>08055C104JAT2A</t>
  </si>
  <si>
    <t>0805PC102KAT1A</t>
  </si>
  <si>
    <t>National Semiconductor</t>
  </si>
  <si>
    <t>LM2674M-3.3/NOPB</t>
  </si>
  <si>
    <t>Fairchild Semiconductor</t>
  </si>
  <si>
    <t>Allegro Microsystems</t>
  </si>
  <si>
    <t>ACS710KLATR-12CB-T</t>
  </si>
  <si>
    <t>Nordic Semiconductor</t>
  </si>
  <si>
    <t>Atmel</t>
  </si>
  <si>
    <t>Diodes Inc</t>
  </si>
  <si>
    <t>DMN3404L-7</t>
  </si>
  <si>
    <t>Hammond Manufactuing</t>
  </si>
  <si>
    <t>1455Q1601</t>
  </si>
  <si>
    <t>FDD6630A</t>
  </si>
  <si>
    <t>Pulse Electronics Corp</t>
  </si>
  <si>
    <t>PE-53811SNL</t>
  </si>
  <si>
    <t>Micro Commercial Co</t>
  </si>
  <si>
    <t>SS24-TP</t>
  </si>
  <si>
    <t>Lite-On Inc</t>
  </si>
  <si>
    <t>LTST-C170TBKT</t>
  </si>
  <si>
    <t>NXP Semiconductors</t>
  </si>
  <si>
    <t>TL431MSDT,215</t>
  </si>
  <si>
    <t>E-Switch</t>
  </si>
  <si>
    <t>TL1015AF160QG</t>
  </si>
  <si>
    <t>L-07C2N7SV6T</t>
  </si>
  <si>
    <t>Johanson Technology Inc</t>
  </si>
  <si>
    <t>L-07C3N9SV6T</t>
  </si>
  <si>
    <t>L-07C8N2JV6T</t>
  </si>
  <si>
    <t>ABM3B-16.000MHZ-10-1-U-T</t>
  </si>
  <si>
    <t>Abracon Corp</t>
  </si>
  <si>
    <t>Molex</t>
  </si>
  <si>
    <t>46012-3142</t>
  </si>
  <si>
    <t>45750-3112</t>
  </si>
  <si>
    <t>G17S0900110EU</t>
  </si>
  <si>
    <t>Amphenol Commercial</t>
  </si>
  <si>
    <t>Kobiconn</t>
  </si>
  <si>
    <t>G17S0910110EU</t>
  </si>
  <si>
    <t>G17S1500110EU</t>
  </si>
  <si>
    <t>GRS-4013C-0001</t>
  </si>
  <si>
    <t>CW Industries</t>
  </si>
  <si>
    <t>DA102J5RS215QF6</t>
  </si>
  <si>
    <t>C&amp;K Components</t>
  </si>
  <si>
    <t>SSI-LXH8080GD</t>
  </si>
  <si>
    <t>Lumex Opto</t>
  </si>
  <si>
    <t>AK131-2-R</t>
  </si>
  <si>
    <t>Assmann Electronics</t>
  </si>
  <si>
    <t>39-01-2061</t>
  </si>
  <si>
    <t>39-01-2065</t>
  </si>
  <si>
    <t>39-01-2080</t>
  </si>
  <si>
    <t>39-01-2081</t>
  </si>
  <si>
    <t>Norcomp Inc</t>
  </si>
  <si>
    <t>171-015-103L001</t>
  </si>
  <si>
    <t>956-015-010R011</t>
  </si>
  <si>
    <t>171-015-203L001</t>
  </si>
  <si>
    <t>171-025-103L001</t>
  </si>
  <si>
    <t>956-025-010R011</t>
  </si>
  <si>
    <t>R40</t>
  </si>
  <si>
    <t>R16</t>
  </si>
  <si>
    <t>R3</t>
  </si>
  <si>
    <t>R35</t>
  </si>
  <si>
    <t>q1</t>
  </si>
  <si>
    <t>L1</t>
  </si>
  <si>
    <t>L2</t>
  </si>
  <si>
    <t>L3</t>
  </si>
  <si>
    <t>ic5</t>
  </si>
  <si>
    <t>ic4, ic7, ic10, ic13</t>
  </si>
  <si>
    <t>c15, c20, c25, c30</t>
  </si>
  <si>
    <t>r2</t>
  </si>
  <si>
    <t>R1</t>
  </si>
  <si>
    <t>r38</t>
  </si>
  <si>
    <t>r39</t>
  </si>
  <si>
    <t>AZ23C24-TPMSCT-ND</t>
  </si>
  <si>
    <t>UCLAMP3304ACT-ND</t>
  </si>
  <si>
    <t>BZV55C3V3-TPMSCT-ND</t>
  </si>
  <si>
    <t>3.3V Zener</t>
  </si>
  <si>
    <t>SK106-TPCT-ND</t>
  </si>
  <si>
    <t>SMBJ16CABCT-ND</t>
  </si>
  <si>
    <t>SMAJ26ABCT-ND</t>
  </si>
  <si>
    <t>15k 0805</t>
  </si>
  <si>
    <t>R5, R6, R25, R26, R29, R30, R50, R56</t>
  </si>
  <si>
    <t>220 0805</t>
  </si>
  <si>
    <t>R58, R59, R60, R61, R62, R63</t>
  </si>
  <si>
    <t>R21, R43, R44, R45, R46, R47, 64</t>
  </si>
  <si>
    <t>R4, R7, R8, R9, R10, R11, R12, R13, R14, R15, R17, R18, R19, R20, R22, R23, R24, R27, R28, R31, R32, R33, R34, R36, R37, R41, R42, R48, R49, R51, R52, R53, R54, R55, R57, R65, R66, R67, R68</t>
  </si>
  <si>
    <t>C17, C18, C19, C22, C23, C24, C27, C28, C29, C32, C33, C34, C35, C36, C37, C38, C41, C42, C45, C48</t>
  </si>
  <si>
    <t>118uH inductor for voltage regulator</t>
  </si>
  <si>
    <t>C10, C16, C21, C26, C31</t>
  </si>
  <si>
    <t>10uF 0805</t>
  </si>
  <si>
    <t>1uF 0805</t>
  </si>
  <si>
    <t>C13, C39, C43, C46</t>
  </si>
  <si>
    <t>C14, C40, C44, C47</t>
  </si>
  <si>
    <t>ic1, ic2, ic6, ic8</t>
  </si>
  <si>
    <t>LT1160CS#PBF-ND</t>
  </si>
  <si>
    <t>Linear Technologies</t>
  </si>
  <si>
    <t>Half Bridge Driver</t>
  </si>
  <si>
    <t>LT1160CS#PBF</t>
  </si>
  <si>
    <t>q2, q3, q10, q11, q12, q13, q16, q17</t>
  </si>
  <si>
    <t>Straight Male header</t>
  </si>
  <si>
    <t>sw1</t>
  </si>
  <si>
    <t>d2</t>
  </si>
  <si>
    <t>d7, d8, d9, d44</t>
  </si>
  <si>
    <t>24V zener, pair, comon anode</t>
  </si>
  <si>
    <t>AZ23C24-TP</t>
  </si>
  <si>
    <t>Schottky Diode</t>
  </si>
  <si>
    <t>Flyback Schottky Diode</t>
  </si>
  <si>
    <t>SK106-TP</t>
  </si>
  <si>
    <t>d20, d21, d22, d23, d24, d25, d26, d27</t>
  </si>
  <si>
    <t>d1, d3, d4, d5, d6</t>
  </si>
  <si>
    <t>BZV55C3V3-TP</t>
  </si>
  <si>
    <t>3.3V TVS</t>
  </si>
  <si>
    <t>Semtech</t>
  </si>
  <si>
    <t>UCLAMP3304A.TCT</t>
  </si>
  <si>
    <t>d28, d29, d30, d31, d32, d33, d34, d35</t>
  </si>
  <si>
    <t>d36, d37, d38, d39, d40, d41, d42, d43</t>
  </si>
  <si>
    <t>16V Bidirectional TVS</t>
  </si>
  <si>
    <t>Bourns Inc</t>
  </si>
  <si>
    <t>SMBJ16CA</t>
  </si>
  <si>
    <t>SMAJ26A</t>
  </si>
  <si>
    <t>26V Unidirectional TVS</t>
  </si>
  <si>
    <t>Molex 2 panel mount</t>
  </si>
  <si>
    <t>Shunt Jumpers</t>
  </si>
  <si>
    <t>battery charger</t>
  </si>
  <si>
    <t>Molex 2 in-line</t>
  </si>
  <si>
    <t>490-5523-1-ND</t>
  </si>
  <si>
    <t>Murata Electronics</t>
  </si>
  <si>
    <t>GRM21BR61E106KA73L</t>
  </si>
  <si>
    <t>587-2229-1-ND</t>
  </si>
  <si>
    <t>UMK212BJ105KG-T</t>
  </si>
  <si>
    <t>RMCF0805FT15K0CT-ND</t>
  </si>
  <si>
    <t>RMCF0805FT15K0</t>
  </si>
  <si>
    <t>RMCF0805FT220RCT-ND</t>
  </si>
  <si>
    <t>RMCF0805FT220R</t>
  </si>
  <si>
    <t>WM6436-ND</t>
  </si>
  <si>
    <t>22-28-4360</t>
  </si>
  <si>
    <t>A26242-ND</t>
  </si>
  <si>
    <t>TE Connectivity</t>
  </si>
  <si>
    <t>881545-2</t>
  </si>
  <si>
    <t>WM1021-ND</t>
  </si>
  <si>
    <t>39-01-3022</t>
  </si>
  <si>
    <t>WM3600-ND</t>
  </si>
  <si>
    <t>39-01-2021</t>
  </si>
  <si>
    <t>fuse!!!</t>
  </si>
  <si>
    <t>283-2633-ND</t>
  </si>
  <si>
    <t>Copper/Bussmann</t>
  </si>
  <si>
    <t>BK/AGC-30-R</t>
  </si>
  <si>
    <t>30A Fuse</t>
  </si>
  <si>
    <t>283-2850-ND</t>
  </si>
  <si>
    <t>Fuse Holder</t>
  </si>
  <si>
    <t>BK/HKP-R</t>
  </si>
  <si>
    <t>ATXMEGA64A1-AU</t>
  </si>
  <si>
    <t>556-ATXMEGA64A1-AU</t>
  </si>
  <si>
    <t>1k 0805</t>
  </si>
  <si>
    <t>68602-406HLF</t>
  </si>
  <si>
    <t>649-68602-406HLF</t>
  </si>
  <si>
    <t>Wire 16AWG Yellow</t>
  </si>
  <si>
    <t>7587K963</t>
  </si>
  <si>
    <t>523-L77SDB25S</t>
  </si>
  <si>
    <t>L77SDB25S</t>
  </si>
  <si>
    <t>LCD</t>
  </si>
  <si>
    <t>NHD-0216K1Z-NSW-BBW-L-ND</t>
  </si>
  <si>
    <t>Photointerrupter</t>
  </si>
  <si>
    <t>Xmega64A1</t>
  </si>
  <si>
    <t>NRF24L01</t>
  </si>
  <si>
    <t>Newark or Sparkfun or Mouser</t>
  </si>
  <si>
    <t>5V TVS</t>
  </si>
  <si>
    <t>UCLAMP0504ACT-ND</t>
  </si>
  <si>
    <t>UCLAMP0504A.TCT</t>
  </si>
  <si>
    <t>D47</t>
  </si>
  <si>
    <t>d10, d11, d12, d13, D14, D15, D16</t>
  </si>
  <si>
    <t>Potentiometer</t>
  </si>
  <si>
    <t>3362P-203LF-ND</t>
  </si>
  <si>
    <t>IC9</t>
  </si>
  <si>
    <t>74LVC2T45DC,125</t>
  </si>
  <si>
    <t>568-5479-1-ND</t>
  </si>
  <si>
    <t>2-bit Level Translator</t>
  </si>
  <si>
    <t>q4, q5, q6, q7, q8, q9</t>
  </si>
  <si>
    <t>d17, d18, d19</t>
  </si>
  <si>
    <t>8-bit Level Translator</t>
  </si>
  <si>
    <t>SN74LVC8T245DGVR</t>
  </si>
  <si>
    <t>296-19287-1-ND</t>
  </si>
  <si>
    <t>±100A current sensor</t>
  </si>
  <si>
    <t>ACS758LCB-100B-PFF-T</t>
  </si>
  <si>
    <t>620-1321-ND</t>
  </si>
  <si>
    <t>425-1949-5-ND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</si>
</sst>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</font>
    <font>
      <i/>
      <sz val="9"/>
      <color theme="1"/>
      <name val="Calibri"/>
      <scheme val="minor"/>
    </font>
    <font>
      <sz val="9"/>
      <color theme="1"/>
      <name val="Calibri"/>
      <scheme val="minor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52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right"/>
    </xf>
    <xf numFmtId="164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64" fontId="28" fillId="0" borderId="0" xfId="0" applyNumberFormat="1" applyFont="1" applyFill="1" applyAlignment="1">
      <alignment horizontal="center" vertical="center" wrapText="1"/>
    </xf>
    <xf numFmtId="0" fontId="28" fillId="0" borderId="0" xfId="0" applyNumberFormat="1" applyFont="1" applyAlignment="1">
      <alignment horizontal="center" vertical="center" wrapText="1"/>
    </xf>
    <xf numFmtId="164" fontId="28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0" fontId="0" fillId="0" borderId="0" xfId="0" applyFill="1"/>
    <xf numFmtId="0" fontId="28" fillId="0" borderId="0" xfId="0" applyNumberFormat="1" applyFont="1" applyFill="1" applyAlignment="1">
      <alignment horizontal="center" vertical="center" wrapText="1"/>
    </xf>
    <xf numFmtId="0" fontId="28" fillId="33" borderId="0" xfId="0" applyFont="1" applyFill="1" applyAlignment="1">
      <alignment horizontal="center" vertical="center" wrapText="1"/>
    </xf>
    <xf numFmtId="0" fontId="19" fillId="33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4" fillId="33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center" vertical="center" wrapText="1"/>
    </xf>
    <xf numFmtId="0" fontId="28" fillId="34" borderId="0" xfId="0" applyFont="1" applyFill="1" applyAlignment="1">
      <alignment horizontal="center" vertical="center" wrapText="1"/>
    </xf>
    <xf numFmtId="0" fontId="28" fillId="35" borderId="0" xfId="0" applyFont="1" applyFill="1" applyAlignment="1">
      <alignment horizontal="center" vertical="center" wrapText="1"/>
    </xf>
    <xf numFmtId="0" fontId="24" fillId="34" borderId="0" xfId="0" applyFont="1" applyFill="1" applyAlignment="1">
      <alignment horizontal="center" vertical="center" wrapText="1"/>
    </xf>
    <xf numFmtId="0" fontId="23" fillId="34" borderId="0" xfId="0" applyFont="1" applyFill="1" applyAlignment="1">
      <alignment horizontal="center" vertical="center" wrapText="1"/>
    </xf>
    <xf numFmtId="164" fontId="0" fillId="0" borderId="0" xfId="0" applyNumberFormat="1" applyFill="1"/>
    <xf numFmtId="0" fontId="2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2" displayName="Table2" ref="A2:K97" totalsRowShown="0" headerRowDxfId="12" dataDxfId="11">
  <autoFilter ref="A2:K9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workbookViewId="0">
      <pane ySplit="2" topLeftCell="A90" activePane="bottomLeft" state="frozen"/>
      <selection pane="bottomLeft" activeCell="F101" sqref="F101"/>
    </sheetView>
  </sheetViews>
  <sheetFormatPr defaultRowHeight="15" x14ac:dyDescent="0.25"/>
  <cols>
    <col min="1" max="1" width="12.140625" customWidth="1"/>
    <col min="2" max="2" width="21.7109375" customWidth="1"/>
    <col min="3" max="3" width="24.7109375" customWidth="1"/>
    <col min="4" max="4" width="36.140625" customWidth="1"/>
    <col min="5" max="5" width="18.42578125" bestFit="1" customWidth="1"/>
    <col min="6" max="6" width="24" customWidth="1"/>
    <col min="7" max="7" width="11.5703125" customWidth="1"/>
    <col min="8" max="8" width="10" bestFit="1" customWidth="1"/>
    <col min="9" max="9" width="8.7109375" customWidth="1"/>
    <col min="10" max="10" width="13.7109375" bestFit="1" customWidth="1"/>
    <col min="11" max="11" width="36.5703125" style="2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28" t="s">
        <v>32</v>
      </c>
      <c r="J1" s="29">
        <f>SUM(Table2[Sub Total])</f>
        <v>399.28999999999996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25" t="s">
        <v>12</v>
      </c>
      <c r="B3" s="9"/>
      <c r="C3" s="9"/>
      <c r="D3" s="9"/>
      <c r="E3" s="9"/>
      <c r="F3" s="9"/>
      <c r="G3" s="9"/>
      <c r="H3" s="10"/>
      <c r="I3" s="11"/>
      <c r="J3" s="10">
        <f>Table2[[#This Row],[Price]]*Table2[[#This Row],[Qty]]</f>
        <v>0</v>
      </c>
      <c r="K3" s="12"/>
    </row>
    <row r="4" spans="1:11" s="39" customFormat="1" ht="15" customHeight="1" x14ac:dyDescent="0.25">
      <c r="A4" s="24">
        <f>1</f>
        <v>1</v>
      </c>
      <c r="B4" s="19" t="s">
        <v>165</v>
      </c>
      <c r="C4" s="42" t="s">
        <v>166</v>
      </c>
      <c r="D4" s="19" t="s">
        <v>40</v>
      </c>
      <c r="E4" s="19" t="s">
        <v>20</v>
      </c>
      <c r="F4" s="19" t="s">
        <v>39</v>
      </c>
      <c r="G4" s="19" t="s">
        <v>273</v>
      </c>
      <c r="H4" s="23">
        <v>0.03</v>
      </c>
      <c r="I4" s="19">
        <v>39</v>
      </c>
      <c r="J4" s="23">
        <f>Table2[[#This Row],[Price]]*Table2[[#This Row],[Qty]]</f>
        <v>1.17</v>
      </c>
      <c r="K4" s="21"/>
    </row>
    <row r="5" spans="1:11" s="39" customFormat="1" x14ac:dyDescent="0.25">
      <c r="A5" s="24">
        <f>1+A4</f>
        <v>2</v>
      </c>
      <c r="B5" s="19" t="s">
        <v>165</v>
      </c>
      <c r="C5" s="42" t="s">
        <v>167</v>
      </c>
      <c r="D5" s="19" t="s">
        <v>65</v>
      </c>
      <c r="E5" s="19" t="s">
        <v>20</v>
      </c>
      <c r="F5" s="19" t="s">
        <v>67</v>
      </c>
      <c r="G5" s="19" t="s">
        <v>258</v>
      </c>
      <c r="H5" s="23">
        <v>0.04</v>
      </c>
      <c r="I5" s="19">
        <v>1</v>
      </c>
      <c r="J5" s="23">
        <f>Table2[[#This Row],[Price]]*Table2[[#This Row],[Qty]]</f>
        <v>0.04</v>
      </c>
      <c r="K5" s="21"/>
    </row>
    <row r="6" spans="1:11" s="39" customFormat="1" x14ac:dyDescent="0.25">
      <c r="A6" s="24">
        <f>1+A5</f>
        <v>3</v>
      </c>
      <c r="B6" s="19" t="s">
        <v>19</v>
      </c>
      <c r="C6" s="42" t="s">
        <v>168</v>
      </c>
      <c r="D6" s="19" t="s">
        <v>66</v>
      </c>
      <c r="E6" s="19" t="s">
        <v>20</v>
      </c>
      <c r="F6" s="19" t="s">
        <v>68</v>
      </c>
      <c r="G6" s="19" t="s">
        <v>257</v>
      </c>
      <c r="H6" s="23">
        <v>0.06</v>
      </c>
      <c r="I6" s="19">
        <v>1</v>
      </c>
      <c r="J6" s="23">
        <f>Table2[[#This Row],[Price]]*Table2[[#This Row],[Qty]]</f>
        <v>0.06</v>
      </c>
      <c r="K6" s="21"/>
    </row>
    <row r="7" spans="1:11" s="39" customFormat="1" x14ac:dyDescent="0.25">
      <c r="A7" s="24">
        <f t="shared" ref="A7:A26" si="0">1+A6</f>
        <v>4</v>
      </c>
      <c r="B7" s="19" t="s">
        <v>19</v>
      </c>
      <c r="C7" s="42" t="s">
        <v>169</v>
      </c>
      <c r="D7" s="19" t="s">
        <v>125</v>
      </c>
      <c r="E7" s="19" t="s">
        <v>20</v>
      </c>
      <c r="F7" s="19" t="s">
        <v>136</v>
      </c>
      <c r="G7" s="19" t="s">
        <v>248</v>
      </c>
      <c r="H7" s="23">
        <v>7.0000000000000007E-2</v>
      </c>
      <c r="I7" s="19">
        <v>1</v>
      </c>
      <c r="J7" s="23">
        <f>Table2[[#This Row],[Price]]*Table2[[#This Row],[Qty]]</f>
        <v>7.0000000000000007E-2</v>
      </c>
      <c r="K7" s="21"/>
    </row>
    <row r="8" spans="1:11" s="39" customFormat="1" x14ac:dyDescent="0.25">
      <c r="A8" s="24">
        <f t="shared" si="0"/>
        <v>5</v>
      </c>
      <c r="B8" s="19" t="s">
        <v>165</v>
      </c>
      <c r="C8" s="43" t="s">
        <v>177</v>
      </c>
      <c r="D8" s="15" t="s">
        <v>126</v>
      </c>
      <c r="E8" s="15" t="s">
        <v>20</v>
      </c>
      <c r="F8" s="15" t="s">
        <v>137</v>
      </c>
      <c r="G8" s="16" t="s">
        <v>247</v>
      </c>
      <c r="H8" s="23">
        <v>0.04</v>
      </c>
      <c r="I8" s="19">
        <v>1</v>
      </c>
      <c r="J8" s="23">
        <f>Table2[[#This Row],[Price]]*Table2[[#This Row],[Qty]]</f>
        <v>0.04</v>
      </c>
      <c r="K8" s="18"/>
    </row>
    <row r="9" spans="1:11" s="39" customFormat="1" ht="36" x14ac:dyDescent="0.25">
      <c r="A9" s="24">
        <f t="shared" si="0"/>
        <v>6</v>
      </c>
      <c r="B9" s="19" t="s">
        <v>165</v>
      </c>
      <c r="C9" s="42" t="s">
        <v>176</v>
      </c>
      <c r="D9" s="19" t="s">
        <v>127</v>
      </c>
      <c r="E9" s="19" t="s">
        <v>20</v>
      </c>
      <c r="F9" s="19" t="s">
        <v>138</v>
      </c>
      <c r="G9" s="20" t="s">
        <v>272</v>
      </c>
      <c r="H9" s="23">
        <v>0.04</v>
      </c>
      <c r="I9" s="19">
        <v>7</v>
      </c>
      <c r="J9" s="23">
        <f>Table2[[#This Row],[Price]]*Table2[[#This Row],[Qty]]</f>
        <v>0.28000000000000003</v>
      </c>
      <c r="K9" s="21"/>
    </row>
    <row r="10" spans="1:11" s="39" customFormat="1" x14ac:dyDescent="0.25">
      <c r="A10" s="24">
        <f t="shared" si="0"/>
        <v>7</v>
      </c>
      <c r="B10" s="19" t="s">
        <v>19</v>
      </c>
      <c r="C10" s="42" t="s">
        <v>170</v>
      </c>
      <c r="D10" s="19" t="s">
        <v>128</v>
      </c>
      <c r="E10" s="19" t="s">
        <v>20</v>
      </c>
      <c r="F10" s="19" t="s">
        <v>139</v>
      </c>
      <c r="G10" s="20" t="s">
        <v>249</v>
      </c>
      <c r="H10" s="23">
        <v>7.0000000000000007E-2</v>
      </c>
      <c r="I10" s="19">
        <v>1</v>
      </c>
      <c r="J10" s="23">
        <f>Table2[[#This Row],[Price]]*Table2[[#This Row],[Qty]]</f>
        <v>7.0000000000000007E-2</v>
      </c>
      <c r="K10" s="21"/>
    </row>
    <row r="11" spans="1:11" s="39" customFormat="1" x14ac:dyDescent="0.25">
      <c r="A11" s="24">
        <f t="shared" si="0"/>
        <v>8</v>
      </c>
      <c r="B11" s="19" t="s">
        <v>165</v>
      </c>
      <c r="C11" s="42" t="s">
        <v>175</v>
      </c>
      <c r="D11" s="19" t="s">
        <v>129</v>
      </c>
      <c r="E11" s="19" t="s">
        <v>20</v>
      </c>
      <c r="F11" s="19" t="s">
        <v>140</v>
      </c>
      <c r="G11" s="20" t="s">
        <v>259</v>
      </c>
      <c r="H11" s="23">
        <v>0.04</v>
      </c>
      <c r="I11" s="19">
        <v>1</v>
      </c>
      <c r="J11" s="23">
        <f>Table2[[#This Row],[Price]]*Table2[[#This Row],[Qty]]</f>
        <v>0.04</v>
      </c>
      <c r="K11" s="21"/>
    </row>
    <row r="12" spans="1:11" s="39" customFormat="1" x14ac:dyDescent="0.25">
      <c r="A12" s="24">
        <f t="shared" si="0"/>
        <v>9</v>
      </c>
      <c r="B12" s="19" t="s">
        <v>165</v>
      </c>
      <c r="C12" s="42" t="s">
        <v>174</v>
      </c>
      <c r="D12" s="19" t="s">
        <v>341</v>
      </c>
      <c r="E12" s="19" t="s">
        <v>20</v>
      </c>
      <c r="F12" s="19" t="s">
        <v>141</v>
      </c>
      <c r="G12" s="20" t="s">
        <v>260</v>
      </c>
      <c r="H12" s="23">
        <v>0.04</v>
      </c>
      <c r="I12" s="19">
        <v>1</v>
      </c>
      <c r="J12" s="23">
        <f>Table2[[#This Row],[Price]]*Table2[[#This Row],[Qty]]</f>
        <v>0.04</v>
      </c>
      <c r="K12" s="21"/>
    </row>
    <row r="13" spans="1:11" s="39" customFormat="1" x14ac:dyDescent="0.25">
      <c r="A13" s="24">
        <f t="shared" si="0"/>
        <v>10</v>
      </c>
      <c r="B13" s="19" t="s">
        <v>19</v>
      </c>
      <c r="C13" s="42" t="s">
        <v>171</v>
      </c>
      <c r="D13" s="19" t="s">
        <v>130</v>
      </c>
      <c r="E13" s="19" t="s">
        <v>20</v>
      </c>
      <c r="F13" s="19" t="s">
        <v>142</v>
      </c>
      <c r="G13" s="20" t="s">
        <v>246</v>
      </c>
      <c r="H13" s="23">
        <v>7.0000000000000007E-2</v>
      </c>
      <c r="I13" s="19">
        <v>1</v>
      </c>
      <c r="J13" s="23">
        <f>Table2[[#This Row],[Price]]*Table2[[#This Row],[Qty]]</f>
        <v>7.0000000000000007E-2</v>
      </c>
      <c r="K13" s="21"/>
    </row>
    <row r="14" spans="1:11" s="39" customFormat="1" x14ac:dyDescent="0.25">
      <c r="A14" s="24">
        <f t="shared" si="0"/>
        <v>11</v>
      </c>
      <c r="B14" s="19" t="s">
        <v>173</v>
      </c>
      <c r="C14" s="42" t="s">
        <v>172</v>
      </c>
      <c r="D14" s="19" t="s">
        <v>132</v>
      </c>
      <c r="E14" s="19" t="s">
        <v>20</v>
      </c>
      <c r="F14" s="19" t="s">
        <v>133</v>
      </c>
      <c r="G14" s="20"/>
      <c r="H14" s="23">
        <v>15.21</v>
      </c>
      <c r="I14" s="19">
        <v>9</v>
      </c>
      <c r="J14" s="23">
        <f>Table2[[#This Row],[Price]]*Table2[[#This Row],[Qty]]</f>
        <v>136.89000000000001</v>
      </c>
      <c r="K14" s="21"/>
    </row>
    <row r="15" spans="1:11" s="39" customFormat="1" ht="36" x14ac:dyDescent="0.25">
      <c r="A15" s="24">
        <f>1+A14</f>
        <v>12</v>
      </c>
      <c r="B15" s="19" t="s">
        <v>165</v>
      </c>
      <c r="C15" s="42" t="s">
        <v>319</v>
      </c>
      <c r="D15" s="19" t="s">
        <v>268</v>
      </c>
      <c r="E15" s="19" t="s">
        <v>20</v>
      </c>
      <c r="F15" s="19" t="s">
        <v>318</v>
      </c>
      <c r="G15" s="20" t="s">
        <v>269</v>
      </c>
      <c r="H15" s="23">
        <v>0.04</v>
      </c>
      <c r="I15" s="20">
        <v>8</v>
      </c>
      <c r="J15" s="23">
        <f>Table2[[#This Row],[Price]]*Table2[[#This Row],[Qty]]</f>
        <v>0.32</v>
      </c>
      <c r="K15" s="21"/>
    </row>
    <row r="16" spans="1:11" s="39" customFormat="1" ht="24" x14ac:dyDescent="0.25">
      <c r="A16" s="24">
        <f>1+A15</f>
        <v>13</v>
      </c>
      <c r="B16" s="19" t="s">
        <v>165</v>
      </c>
      <c r="C16" s="42" t="s">
        <v>321</v>
      </c>
      <c r="D16" s="19" t="s">
        <v>270</v>
      </c>
      <c r="E16" s="19" t="s">
        <v>20</v>
      </c>
      <c r="F16" s="19" t="s">
        <v>320</v>
      </c>
      <c r="G16" s="23" t="s">
        <v>271</v>
      </c>
      <c r="H16" s="23">
        <v>0.04</v>
      </c>
      <c r="I16" s="20">
        <v>6</v>
      </c>
      <c r="J16" s="23">
        <f>Table2[[#This Row],[Price]]*Table2[[#This Row],[Qty]]</f>
        <v>0.24</v>
      </c>
      <c r="K16" s="21"/>
    </row>
    <row r="17" spans="1:11" x14ac:dyDescent="0.25">
      <c r="A17" s="24"/>
      <c r="B17" s="15"/>
      <c r="C17" s="15"/>
      <c r="D17" s="15"/>
      <c r="E17" s="15"/>
      <c r="F17" s="15"/>
      <c r="G17" s="15"/>
      <c r="H17" s="17"/>
      <c r="I17" s="9"/>
      <c r="J17" s="10">
        <f>Table2[[#This Row],[Price]]*Table2[[#This Row],[Qty]]</f>
        <v>0</v>
      </c>
      <c r="K17" s="18"/>
    </row>
    <row r="18" spans="1:11" x14ac:dyDescent="0.25">
      <c r="A18" s="25" t="s">
        <v>13</v>
      </c>
      <c r="B18" s="14"/>
      <c r="C18" s="22"/>
      <c r="D18" s="19"/>
      <c r="E18" s="14"/>
      <c r="F18" s="22"/>
      <c r="G18" s="9"/>
      <c r="H18" s="10"/>
      <c r="I18" s="9"/>
      <c r="J18" s="10">
        <f>Table2[[#This Row],[Price]]*Table2[[#This Row],[Qty]]</f>
        <v>0</v>
      </c>
      <c r="K18" s="18"/>
    </row>
    <row r="19" spans="1:11" s="39" customFormat="1" x14ac:dyDescent="0.25">
      <c r="A19" s="24">
        <v>1</v>
      </c>
      <c r="B19" s="15" t="s">
        <v>11</v>
      </c>
      <c r="C19" s="48" t="s">
        <v>178</v>
      </c>
      <c r="D19" s="31" t="s">
        <v>121</v>
      </c>
      <c r="E19" s="15" t="s">
        <v>20</v>
      </c>
      <c r="F19" s="26" t="s">
        <v>27</v>
      </c>
      <c r="G19" s="15" t="s">
        <v>33</v>
      </c>
      <c r="H19" s="17">
        <v>1.1000000000000001</v>
      </c>
      <c r="I19" s="19">
        <v>2</v>
      </c>
      <c r="J19" s="23">
        <f>Table2[[#This Row],[Price]]*Table2[[#This Row],[Qty]]</f>
        <v>2.2000000000000002</v>
      </c>
      <c r="K19" s="18" t="s">
        <v>29</v>
      </c>
    </row>
    <row r="20" spans="1:11" s="39" customFormat="1" ht="24" x14ac:dyDescent="0.25">
      <c r="A20" s="24">
        <f t="shared" si="0"/>
        <v>2</v>
      </c>
      <c r="B20" s="15" t="s">
        <v>19</v>
      </c>
      <c r="C20" s="44" t="s">
        <v>179</v>
      </c>
      <c r="D20" s="31" t="s">
        <v>122</v>
      </c>
      <c r="E20" s="15" t="s">
        <v>20</v>
      </c>
      <c r="F20" s="26" t="s">
        <v>30</v>
      </c>
      <c r="G20" s="15" t="s">
        <v>276</v>
      </c>
      <c r="H20" s="17">
        <v>0.21</v>
      </c>
      <c r="I20" s="19">
        <v>5</v>
      </c>
      <c r="J20" s="23">
        <f>Table2[[#This Row],[Price]]*Table2[[#This Row],[Qty]]</f>
        <v>1.05</v>
      </c>
      <c r="K20" s="21" t="s">
        <v>31</v>
      </c>
    </row>
    <row r="21" spans="1:11" s="39" customFormat="1" x14ac:dyDescent="0.25">
      <c r="A21" s="24">
        <f t="shared" si="0"/>
        <v>3</v>
      </c>
      <c r="B21" s="15" t="s">
        <v>18</v>
      </c>
      <c r="C21" s="43" t="s">
        <v>180</v>
      </c>
      <c r="D21" s="15" t="s">
        <v>42</v>
      </c>
      <c r="E21" s="15" t="s">
        <v>20</v>
      </c>
      <c r="F21" s="15" t="s">
        <v>41</v>
      </c>
      <c r="G21" s="16" t="s">
        <v>43</v>
      </c>
      <c r="H21" s="17">
        <v>0.08</v>
      </c>
      <c r="I21" s="19">
        <v>1</v>
      </c>
      <c r="J21" s="23">
        <f>Table2[[#This Row],[Price]]*Table2[[#This Row],[Qty]]</f>
        <v>0.08</v>
      </c>
      <c r="K21" s="18"/>
    </row>
    <row r="22" spans="1:11" s="39" customFormat="1" x14ac:dyDescent="0.25">
      <c r="A22" s="24">
        <f t="shared" si="0"/>
        <v>4</v>
      </c>
      <c r="B22" s="15" t="s">
        <v>18</v>
      </c>
      <c r="C22" s="42" t="s">
        <v>181</v>
      </c>
      <c r="D22" s="19" t="s">
        <v>44</v>
      </c>
      <c r="E22" s="15" t="s">
        <v>20</v>
      </c>
      <c r="F22" s="19" t="s">
        <v>45</v>
      </c>
      <c r="G22" s="19" t="s">
        <v>46</v>
      </c>
      <c r="H22" s="17">
        <v>0.08</v>
      </c>
      <c r="I22" s="19">
        <v>1</v>
      </c>
      <c r="J22" s="23">
        <f>Table2[[#This Row],[Price]]*Table2[[#This Row],[Qty]]</f>
        <v>0.08</v>
      </c>
      <c r="K22" s="21"/>
    </row>
    <row r="23" spans="1:11" s="39" customFormat="1" x14ac:dyDescent="0.25">
      <c r="A23" s="24">
        <f t="shared" si="0"/>
        <v>5</v>
      </c>
      <c r="B23" s="15" t="s">
        <v>18</v>
      </c>
      <c r="C23" s="42" t="s">
        <v>182</v>
      </c>
      <c r="D23" s="19" t="s">
        <v>47</v>
      </c>
      <c r="E23" s="15" t="s">
        <v>20</v>
      </c>
      <c r="F23" s="19" t="s">
        <v>49</v>
      </c>
      <c r="G23" s="19" t="s">
        <v>48</v>
      </c>
      <c r="H23" s="17">
        <v>0.08</v>
      </c>
      <c r="I23" s="19">
        <v>1</v>
      </c>
      <c r="J23" s="23">
        <f>Table2[[#This Row],[Price]]*Table2[[#This Row],[Qty]]</f>
        <v>0.08</v>
      </c>
      <c r="K23" s="21"/>
    </row>
    <row r="24" spans="1:11" s="39" customFormat="1" x14ac:dyDescent="0.25">
      <c r="A24" s="24">
        <f t="shared" si="0"/>
        <v>6</v>
      </c>
      <c r="B24" s="15" t="s">
        <v>18</v>
      </c>
      <c r="C24" s="42" t="s">
        <v>183</v>
      </c>
      <c r="D24" s="19" t="s">
        <v>50</v>
      </c>
      <c r="E24" s="15" t="s">
        <v>20</v>
      </c>
      <c r="F24" s="19" t="s">
        <v>51</v>
      </c>
      <c r="G24" s="19" t="s">
        <v>52</v>
      </c>
      <c r="H24" s="23">
        <v>0.12</v>
      </c>
      <c r="I24" s="19">
        <v>2</v>
      </c>
      <c r="J24" s="23">
        <f>Table2[[#This Row],[Price]]*Table2[[#This Row],[Qty]]</f>
        <v>0.24</v>
      </c>
      <c r="K24" s="21"/>
    </row>
    <row r="25" spans="1:11" s="39" customFormat="1" x14ac:dyDescent="0.25">
      <c r="A25" s="24">
        <f t="shared" si="0"/>
        <v>7</v>
      </c>
      <c r="B25" s="15" t="s">
        <v>18</v>
      </c>
      <c r="C25" s="42" t="s">
        <v>184</v>
      </c>
      <c r="D25" s="19" t="s">
        <v>56</v>
      </c>
      <c r="E25" s="15" t="s">
        <v>20</v>
      </c>
      <c r="F25" s="19" t="s">
        <v>53</v>
      </c>
      <c r="G25" s="19" t="s">
        <v>54</v>
      </c>
      <c r="H25" s="23">
        <v>0.12</v>
      </c>
      <c r="I25" s="19">
        <v>1</v>
      </c>
      <c r="J25" s="23">
        <f>Table2[[#This Row],[Price]]*Table2[[#This Row],[Qty]]</f>
        <v>0.12</v>
      </c>
      <c r="K25" s="21"/>
    </row>
    <row r="26" spans="1:11" s="39" customFormat="1" x14ac:dyDescent="0.25">
      <c r="A26" s="24">
        <f t="shared" si="0"/>
        <v>8</v>
      </c>
      <c r="B26" s="15" t="s">
        <v>18</v>
      </c>
      <c r="C26" s="42" t="s">
        <v>186</v>
      </c>
      <c r="D26" s="19" t="s">
        <v>55</v>
      </c>
      <c r="E26" s="15" t="s">
        <v>20</v>
      </c>
      <c r="F26" s="19" t="s">
        <v>57</v>
      </c>
      <c r="G26" s="19" t="s">
        <v>58</v>
      </c>
      <c r="H26" s="23">
        <v>0.12</v>
      </c>
      <c r="I26" s="19">
        <v>1</v>
      </c>
      <c r="J26" s="23">
        <f>Table2[[#This Row],[Price]]*Table2[[#This Row],[Qty]]</f>
        <v>0.12</v>
      </c>
      <c r="K26" s="21"/>
    </row>
    <row r="27" spans="1:11" s="39" customFormat="1" x14ac:dyDescent="0.25">
      <c r="A27" s="24">
        <f t="shared" ref="A27:A32" si="1">1+A26</f>
        <v>9</v>
      </c>
      <c r="B27" s="15" t="s">
        <v>18</v>
      </c>
      <c r="C27" s="42" t="s">
        <v>187</v>
      </c>
      <c r="D27" s="19" t="s">
        <v>59</v>
      </c>
      <c r="E27" s="15" t="s">
        <v>20</v>
      </c>
      <c r="F27" s="19" t="s">
        <v>60</v>
      </c>
      <c r="G27" s="19" t="s">
        <v>61</v>
      </c>
      <c r="H27" s="23">
        <v>0.12</v>
      </c>
      <c r="I27" s="20">
        <v>1</v>
      </c>
      <c r="J27" s="23">
        <f>Table2[[#This Row],[Price]]*Table2[[#This Row],[Qty]]</f>
        <v>0.12</v>
      </c>
      <c r="K27" s="21"/>
    </row>
    <row r="28" spans="1:11" s="39" customFormat="1" x14ac:dyDescent="0.25">
      <c r="A28" s="24">
        <f t="shared" si="1"/>
        <v>10</v>
      </c>
      <c r="B28" s="19" t="s">
        <v>16</v>
      </c>
      <c r="C28" s="42" t="s">
        <v>188</v>
      </c>
      <c r="D28" s="19" t="s">
        <v>63</v>
      </c>
      <c r="E28" s="15" t="s">
        <v>20</v>
      </c>
      <c r="F28" s="19" t="s">
        <v>64</v>
      </c>
      <c r="G28" s="19" t="s">
        <v>62</v>
      </c>
      <c r="H28" s="23">
        <v>0.36</v>
      </c>
      <c r="I28" s="20">
        <v>1</v>
      </c>
      <c r="J28" s="23">
        <f>Table2[[#This Row],[Price]]*Table2[[#This Row],[Qty]]</f>
        <v>0.36</v>
      </c>
      <c r="K28" s="21"/>
    </row>
    <row r="29" spans="1:11" s="39" customFormat="1" ht="84" x14ac:dyDescent="0.25">
      <c r="A29" s="30">
        <f t="shared" si="1"/>
        <v>11</v>
      </c>
      <c r="B29" s="19" t="s">
        <v>189</v>
      </c>
      <c r="C29" s="46" t="s">
        <v>190</v>
      </c>
      <c r="D29" s="31" t="s">
        <v>123</v>
      </c>
      <c r="E29" s="31" t="s">
        <v>20</v>
      </c>
      <c r="F29" s="31" t="s">
        <v>124</v>
      </c>
      <c r="G29" s="31" t="s">
        <v>274</v>
      </c>
      <c r="H29" s="32">
        <v>0.05</v>
      </c>
      <c r="I29" s="40">
        <v>20</v>
      </c>
      <c r="J29" s="32">
        <f>Table2[[#This Row],[Price]]*Table2[[#This Row],[Qty]]</f>
        <v>1</v>
      </c>
      <c r="K29" s="35"/>
    </row>
    <row r="30" spans="1:11" s="39" customFormat="1" ht="24" x14ac:dyDescent="0.25">
      <c r="A30" s="30">
        <f t="shared" si="1"/>
        <v>12</v>
      </c>
      <c r="B30" s="19" t="s">
        <v>189</v>
      </c>
      <c r="C30" s="46" t="s">
        <v>191</v>
      </c>
      <c r="D30" s="31" t="s">
        <v>131</v>
      </c>
      <c r="E30" s="31" t="s">
        <v>20</v>
      </c>
      <c r="F30" s="31" t="s">
        <v>135</v>
      </c>
      <c r="G30" s="19" t="s">
        <v>256</v>
      </c>
      <c r="H30" s="32">
        <v>0.3</v>
      </c>
      <c r="I30" s="40">
        <v>4</v>
      </c>
      <c r="J30" s="32">
        <f>Table2[[#This Row],[Price]]*Table2[[#This Row],[Qty]]</f>
        <v>1.2</v>
      </c>
      <c r="K30" s="35"/>
    </row>
    <row r="31" spans="1:11" s="39" customFormat="1" ht="15" customHeight="1" x14ac:dyDescent="0.25">
      <c r="A31" s="24">
        <f t="shared" si="1"/>
        <v>13</v>
      </c>
      <c r="B31" s="19" t="s">
        <v>314</v>
      </c>
      <c r="C31" s="45" t="s">
        <v>315</v>
      </c>
      <c r="D31" s="19" t="s">
        <v>277</v>
      </c>
      <c r="E31" s="19" t="s">
        <v>20</v>
      </c>
      <c r="F31" s="19" t="s">
        <v>313</v>
      </c>
      <c r="G31" s="19" t="s">
        <v>279</v>
      </c>
      <c r="H31" s="23">
        <v>0.56499999999999995</v>
      </c>
      <c r="I31" s="20">
        <v>4</v>
      </c>
      <c r="J31" s="23">
        <f>Table2[[#This Row],[Price]]*Table2[[#This Row],[Qty]]</f>
        <v>2.2599999999999998</v>
      </c>
      <c r="K31" s="21"/>
    </row>
    <row r="32" spans="1:11" s="39" customFormat="1" ht="24" x14ac:dyDescent="0.25">
      <c r="A32" s="24">
        <f t="shared" si="1"/>
        <v>14</v>
      </c>
      <c r="B32" s="19" t="s">
        <v>18</v>
      </c>
      <c r="C32" s="45" t="s">
        <v>317</v>
      </c>
      <c r="D32" s="19" t="s">
        <v>278</v>
      </c>
      <c r="E32" s="19" t="s">
        <v>20</v>
      </c>
      <c r="F32" s="19" t="s">
        <v>316</v>
      </c>
      <c r="G32" s="19" t="s">
        <v>280</v>
      </c>
      <c r="H32" s="23">
        <v>0.39</v>
      </c>
      <c r="I32" s="20">
        <v>4</v>
      </c>
      <c r="J32" s="23">
        <f>Table2[[#This Row],[Price]]*Table2[[#This Row],[Qty]]</f>
        <v>1.56</v>
      </c>
      <c r="K32" s="21"/>
    </row>
    <row r="33" spans="1:11" x14ac:dyDescent="0.25">
      <c r="A33" s="24"/>
      <c r="B33" s="19"/>
      <c r="C33" s="19"/>
      <c r="D33" s="19"/>
      <c r="E33" s="19"/>
      <c r="F33" s="19"/>
      <c r="G33" s="19"/>
      <c r="H33" s="23"/>
      <c r="I33" s="9"/>
      <c r="J33" s="10">
        <f>Table2[[#This Row],[Price]]*Table2[[#This Row],[Qty]]</f>
        <v>0</v>
      </c>
      <c r="K33" s="21"/>
    </row>
    <row r="34" spans="1:11" x14ac:dyDescent="0.25">
      <c r="A34" s="25" t="s">
        <v>14</v>
      </c>
      <c r="B34" s="19"/>
      <c r="C34" s="19"/>
      <c r="D34" s="19"/>
      <c r="E34" s="19"/>
      <c r="F34" s="19"/>
      <c r="G34" s="19"/>
      <c r="H34" s="23"/>
      <c r="I34" s="9"/>
      <c r="J34" s="10">
        <f>Table2[[#This Row],[Price]]*Table2[[#This Row],[Qty]]</f>
        <v>0</v>
      </c>
      <c r="K34" s="21"/>
    </row>
    <row r="35" spans="1:11" s="39" customFormat="1" x14ac:dyDescent="0.25">
      <c r="A35" s="24">
        <v>1</v>
      </c>
      <c r="B35" s="19" t="s">
        <v>192</v>
      </c>
      <c r="C35" s="42" t="s">
        <v>193</v>
      </c>
      <c r="D35" s="21" t="s">
        <v>26</v>
      </c>
      <c r="E35" s="19" t="s">
        <v>20</v>
      </c>
      <c r="F35" s="19" t="s">
        <v>24</v>
      </c>
      <c r="G35" s="19" t="s">
        <v>34</v>
      </c>
      <c r="H35" s="23">
        <v>3.47</v>
      </c>
      <c r="I35" s="19">
        <v>1</v>
      </c>
      <c r="J35" s="23">
        <f>Table2[[#This Row],[Price]]*Table2[[#This Row],[Qty]]</f>
        <v>3.47</v>
      </c>
      <c r="K35" s="21"/>
    </row>
    <row r="36" spans="1:11" s="39" customFormat="1" ht="24" x14ac:dyDescent="0.25">
      <c r="A36" s="24">
        <f>1+A35</f>
        <v>2</v>
      </c>
      <c r="B36" s="19" t="s">
        <v>197</v>
      </c>
      <c r="C36" s="42" t="s">
        <v>352</v>
      </c>
      <c r="D36" s="19" t="s">
        <v>76</v>
      </c>
      <c r="E36" s="19" t="s">
        <v>353</v>
      </c>
      <c r="F36" s="19" t="s">
        <v>75</v>
      </c>
      <c r="G36" s="19" t="s">
        <v>77</v>
      </c>
      <c r="H36" s="23">
        <v>5.24</v>
      </c>
      <c r="I36" s="20">
        <v>1</v>
      </c>
      <c r="J36" s="23">
        <f>Table2[[#This Row],[Price]]*Table2[[#This Row],[Qty]]</f>
        <v>5.24</v>
      </c>
      <c r="K36" s="21"/>
    </row>
    <row r="37" spans="1:11" s="39" customFormat="1" ht="24" x14ac:dyDescent="0.25">
      <c r="A37" s="24">
        <f t="shared" ref="A37:A38" si="2">1+A36</f>
        <v>3</v>
      </c>
      <c r="B37" s="19" t="s">
        <v>195</v>
      </c>
      <c r="C37" s="46" t="s">
        <v>196</v>
      </c>
      <c r="D37" s="36" t="s">
        <v>81</v>
      </c>
      <c r="E37" s="31" t="s">
        <v>20</v>
      </c>
      <c r="F37" s="31" t="s">
        <v>80</v>
      </c>
      <c r="G37" s="19" t="s">
        <v>255</v>
      </c>
      <c r="H37" s="32">
        <v>5.08</v>
      </c>
      <c r="I37" s="40">
        <v>4</v>
      </c>
      <c r="J37" s="32">
        <f>Table2[[#This Row],[Price]]*Table2[[#This Row],[Qty]]</f>
        <v>20.32</v>
      </c>
      <c r="K37" s="35"/>
    </row>
    <row r="38" spans="1:11" s="39" customFormat="1" x14ac:dyDescent="0.25">
      <c r="A38" s="24">
        <f t="shared" si="2"/>
        <v>4</v>
      </c>
      <c r="B38" s="19" t="s">
        <v>198</v>
      </c>
      <c r="C38" s="42" t="s">
        <v>339</v>
      </c>
      <c r="D38" s="19" t="s">
        <v>351</v>
      </c>
      <c r="E38" s="19" t="s">
        <v>84</v>
      </c>
      <c r="F38" s="31" t="s">
        <v>340</v>
      </c>
      <c r="G38" s="19" t="s">
        <v>254</v>
      </c>
      <c r="H38" s="32">
        <v>7.5</v>
      </c>
      <c r="I38" s="40">
        <v>1</v>
      </c>
      <c r="J38" s="32">
        <f>Table2[[#This Row],[Price]]*Table2[[#This Row],[Qty]]</f>
        <v>7.5</v>
      </c>
      <c r="K38" s="35"/>
    </row>
    <row r="39" spans="1:11" s="39" customFormat="1" ht="24" x14ac:dyDescent="0.25">
      <c r="A39" s="24">
        <f>1+A38</f>
        <v>5</v>
      </c>
      <c r="B39" s="19" t="s">
        <v>283</v>
      </c>
      <c r="C39" s="42" t="s">
        <v>285</v>
      </c>
      <c r="D39" s="19" t="s">
        <v>284</v>
      </c>
      <c r="E39" s="19" t="s">
        <v>20</v>
      </c>
      <c r="F39" s="19" t="s">
        <v>282</v>
      </c>
      <c r="G39" s="19" t="s">
        <v>281</v>
      </c>
      <c r="H39" s="23">
        <v>5.63</v>
      </c>
      <c r="I39" s="20">
        <v>4</v>
      </c>
      <c r="J39" s="23">
        <f>Table2[[#This Row],[Price]]*Table2[[#This Row],[Qty]]</f>
        <v>22.52</v>
      </c>
      <c r="K39" s="21"/>
    </row>
    <row r="40" spans="1:11" x14ac:dyDescent="0.25">
      <c r="A40" s="24"/>
      <c r="B40" s="15"/>
      <c r="C40" s="15"/>
      <c r="D40" s="15"/>
      <c r="E40" s="15"/>
      <c r="F40" s="15"/>
      <c r="G40" s="15"/>
      <c r="H40" s="17"/>
      <c r="I40" s="9"/>
      <c r="J40" s="10">
        <f>Table2[[#This Row],[Price]]*Table2[[#This Row],[Qty]]</f>
        <v>0</v>
      </c>
      <c r="K40" s="18"/>
    </row>
    <row r="41" spans="1:11" x14ac:dyDescent="0.25">
      <c r="A41" s="25" t="s">
        <v>15</v>
      </c>
      <c r="B41" s="15"/>
      <c r="C41" s="15"/>
      <c r="D41" s="15"/>
      <c r="E41" s="15"/>
      <c r="F41" s="15"/>
      <c r="G41" s="15"/>
      <c r="H41" s="17"/>
      <c r="I41" s="9"/>
      <c r="J41" s="10">
        <f>Table2[[#This Row],[Price]]*Table2[[#This Row],[Qty]]</f>
        <v>0</v>
      </c>
      <c r="K41" s="18"/>
    </row>
    <row r="42" spans="1:11" s="39" customFormat="1" ht="15" customHeight="1" x14ac:dyDescent="0.25">
      <c r="A42" s="24">
        <v>1</v>
      </c>
      <c r="B42" s="15" t="s">
        <v>199</v>
      </c>
      <c r="C42" s="43" t="s">
        <v>200</v>
      </c>
      <c r="D42" s="18" t="s">
        <v>120</v>
      </c>
      <c r="E42" s="15" t="s">
        <v>20</v>
      </c>
      <c r="F42" s="15" t="s">
        <v>21</v>
      </c>
      <c r="G42" s="15" t="s">
        <v>365</v>
      </c>
      <c r="H42" s="17">
        <v>0.49</v>
      </c>
      <c r="I42" s="19">
        <v>6</v>
      </c>
      <c r="J42" s="23">
        <f>Table2[[#This Row],[Price]]*Table2[[#This Row],[Qty]]</f>
        <v>2.94</v>
      </c>
      <c r="K42" s="35"/>
    </row>
    <row r="43" spans="1:11" s="39" customFormat="1" ht="36" x14ac:dyDescent="0.25">
      <c r="A43" s="24">
        <f>1+A42</f>
        <v>2</v>
      </c>
      <c r="B43" s="15" t="s">
        <v>194</v>
      </c>
      <c r="C43" s="49" t="s">
        <v>203</v>
      </c>
      <c r="D43" s="18" t="s">
        <v>23</v>
      </c>
      <c r="E43" s="15" t="s">
        <v>20</v>
      </c>
      <c r="F43" s="15" t="s">
        <v>22</v>
      </c>
      <c r="G43" s="15" t="s">
        <v>286</v>
      </c>
      <c r="H43" s="17">
        <v>0.74</v>
      </c>
      <c r="I43" s="19">
        <v>8</v>
      </c>
      <c r="J43" s="23">
        <f>Table2[[#This Row],[Price]]*Table2[[#This Row],[Qty]]</f>
        <v>5.92</v>
      </c>
      <c r="K43" s="35"/>
    </row>
    <row r="44" spans="1:11" s="39" customFormat="1" x14ac:dyDescent="0.25">
      <c r="A44" s="24">
        <f>1+A43</f>
        <v>3</v>
      </c>
      <c r="B44" s="19" t="s">
        <v>204</v>
      </c>
      <c r="C44" s="44" t="s">
        <v>205</v>
      </c>
      <c r="D44" s="21" t="s">
        <v>275</v>
      </c>
      <c r="E44" s="15" t="s">
        <v>20</v>
      </c>
      <c r="F44" s="26" t="s">
        <v>25</v>
      </c>
      <c r="G44" s="19" t="s">
        <v>35</v>
      </c>
      <c r="H44" s="23">
        <v>1.53</v>
      </c>
      <c r="I44" s="19">
        <v>1</v>
      </c>
      <c r="J44" s="23">
        <f>Table2[[#This Row],[Price]]*Table2[[#This Row],[Qty]]</f>
        <v>1.53</v>
      </c>
      <c r="K44" s="35"/>
    </row>
    <row r="45" spans="1:11" s="39" customFormat="1" ht="24" x14ac:dyDescent="0.25">
      <c r="A45" s="24">
        <f t="shared" ref="A45:A53" si="3">1+A44</f>
        <v>4</v>
      </c>
      <c r="B45" s="15" t="s">
        <v>206</v>
      </c>
      <c r="C45" s="44" t="s">
        <v>207</v>
      </c>
      <c r="D45" s="18" t="s">
        <v>293</v>
      </c>
      <c r="E45" s="15" t="s">
        <v>20</v>
      </c>
      <c r="F45" s="15" t="s">
        <v>28</v>
      </c>
      <c r="G45" s="15" t="s">
        <v>297</v>
      </c>
      <c r="H45" s="17">
        <v>0.42</v>
      </c>
      <c r="I45" s="19">
        <v>5</v>
      </c>
      <c r="J45" s="23">
        <f>Table2[[#This Row],[Price]]*Table2[[#This Row],[Qty]]</f>
        <v>2.1</v>
      </c>
      <c r="K45" s="35"/>
    </row>
    <row r="46" spans="1:11" s="39" customFormat="1" x14ac:dyDescent="0.25">
      <c r="A46" s="24">
        <f t="shared" si="3"/>
        <v>5</v>
      </c>
      <c r="B46" s="19" t="s">
        <v>208</v>
      </c>
      <c r="C46" s="48" t="s">
        <v>209</v>
      </c>
      <c r="D46" s="21" t="s">
        <v>37</v>
      </c>
      <c r="E46" s="19" t="s">
        <v>20</v>
      </c>
      <c r="F46" s="19" t="s">
        <v>36</v>
      </c>
      <c r="G46" s="19" t="s">
        <v>38</v>
      </c>
      <c r="H46" s="23">
        <v>0.56000000000000005</v>
      </c>
      <c r="I46" s="19">
        <v>1</v>
      </c>
      <c r="J46" s="23">
        <f>Table2[[#This Row],[Price]]*Table2[[#This Row],[Qty]]</f>
        <v>0.56000000000000005</v>
      </c>
      <c r="K46" s="35"/>
    </row>
    <row r="47" spans="1:11" s="39" customFormat="1" x14ac:dyDescent="0.25">
      <c r="A47" s="24">
        <f t="shared" si="3"/>
        <v>6</v>
      </c>
      <c r="B47" s="19" t="s">
        <v>210</v>
      </c>
      <c r="C47" s="45" t="s">
        <v>211</v>
      </c>
      <c r="D47" s="19" t="s">
        <v>97</v>
      </c>
      <c r="E47" s="19" t="s">
        <v>20</v>
      </c>
      <c r="F47" s="19" t="s">
        <v>98</v>
      </c>
      <c r="G47" s="19" t="s">
        <v>289</v>
      </c>
      <c r="H47" s="23">
        <v>0.39</v>
      </c>
      <c r="I47" s="19">
        <v>1</v>
      </c>
      <c r="J47" s="23">
        <f>Table2[[#This Row],[Price]]*Table2[[#This Row],[Qty]]</f>
        <v>0.39</v>
      </c>
      <c r="K47" s="21"/>
    </row>
    <row r="48" spans="1:11" s="39" customFormat="1" x14ac:dyDescent="0.25">
      <c r="A48" s="24">
        <f t="shared" si="3"/>
        <v>7</v>
      </c>
      <c r="B48" s="19" t="s">
        <v>212</v>
      </c>
      <c r="C48" s="42" t="s">
        <v>213</v>
      </c>
      <c r="D48" s="19" t="s">
        <v>96</v>
      </c>
      <c r="E48" s="19" t="s">
        <v>20</v>
      </c>
      <c r="F48" s="19" t="s">
        <v>95</v>
      </c>
      <c r="G48" s="19" t="s">
        <v>288</v>
      </c>
      <c r="H48" s="23">
        <v>1.05</v>
      </c>
      <c r="I48" s="19">
        <v>1</v>
      </c>
      <c r="J48" s="23">
        <f>Table2[[#This Row],[Price]]*Table2[[#This Row],[Qty]]</f>
        <v>1.05</v>
      </c>
      <c r="K48" s="18"/>
    </row>
    <row r="49" spans="1:11" s="39" customFormat="1" x14ac:dyDescent="0.25">
      <c r="A49" s="24">
        <f t="shared" si="3"/>
        <v>8</v>
      </c>
      <c r="B49" s="19" t="s">
        <v>215</v>
      </c>
      <c r="C49" s="42" t="s">
        <v>214</v>
      </c>
      <c r="D49" s="19" t="s">
        <v>69</v>
      </c>
      <c r="E49" s="19" t="s">
        <v>20</v>
      </c>
      <c r="F49" s="19" t="s">
        <v>70</v>
      </c>
      <c r="G49" s="19" t="s">
        <v>252</v>
      </c>
      <c r="H49" s="23">
        <v>0.05</v>
      </c>
      <c r="I49" s="19">
        <v>1</v>
      </c>
      <c r="J49" s="23">
        <f>Table2[[#This Row],[Price]]*Table2[[#This Row],[Qty]]</f>
        <v>0.05</v>
      </c>
      <c r="K49" s="21"/>
    </row>
    <row r="50" spans="1:11" s="39" customFormat="1" x14ac:dyDescent="0.25">
      <c r="A50" s="24">
        <f t="shared" si="3"/>
        <v>9</v>
      </c>
      <c r="B50" s="19" t="s">
        <v>215</v>
      </c>
      <c r="C50" s="42" t="s">
        <v>216</v>
      </c>
      <c r="D50" s="19" t="s">
        <v>71</v>
      </c>
      <c r="E50" s="19" t="s">
        <v>20</v>
      </c>
      <c r="F50" s="19" t="s">
        <v>72</v>
      </c>
      <c r="G50" s="19" t="s">
        <v>251</v>
      </c>
      <c r="H50" s="23">
        <v>0.05</v>
      </c>
      <c r="I50" s="19">
        <v>1</v>
      </c>
      <c r="J50" s="23">
        <f>Table2[[#This Row],[Price]]*Table2[[#This Row],[Qty]]</f>
        <v>0.05</v>
      </c>
      <c r="K50" s="21"/>
    </row>
    <row r="51" spans="1:11" s="39" customFormat="1" x14ac:dyDescent="0.25">
      <c r="A51" s="24">
        <f t="shared" si="3"/>
        <v>10</v>
      </c>
      <c r="B51" s="19" t="s">
        <v>215</v>
      </c>
      <c r="C51" s="42" t="s">
        <v>217</v>
      </c>
      <c r="D51" s="19" t="s">
        <v>73</v>
      </c>
      <c r="E51" s="19" t="s">
        <v>20</v>
      </c>
      <c r="F51" s="19" t="s">
        <v>74</v>
      </c>
      <c r="G51" s="19" t="s">
        <v>253</v>
      </c>
      <c r="H51" s="23">
        <v>0.05</v>
      </c>
      <c r="I51" s="19">
        <v>1</v>
      </c>
      <c r="J51" s="23">
        <f>Table2[[#This Row],[Price]]*Table2[[#This Row],[Qty]]</f>
        <v>0.05</v>
      </c>
      <c r="K51" s="21"/>
    </row>
    <row r="52" spans="1:11" s="39" customFormat="1" x14ac:dyDescent="0.25">
      <c r="A52" s="24">
        <f t="shared" si="3"/>
        <v>11</v>
      </c>
      <c r="B52" s="19" t="s">
        <v>219</v>
      </c>
      <c r="C52" s="45" t="s">
        <v>218</v>
      </c>
      <c r="D52" s="19" t="s">
        <v>79</v>
      </c>
      <c r="E52" s="19" t="s">
        <v>20</v>
      </c>
      <c r="F52" s="19" t="s">
        <v>78</v>
      </c>
      <c r="G52" s="19" t="s">
        <v>250</v>
      </c>
      <c r="H52" s="23">
        <v>2.36</v>
      </c>
      <c r="I52" s="19">
        <v>1</v>
      </c>
      <c r="J52" s="23">
        <f>Table2[[#This Row],[Price]]*Table2[[#This Row],[Qty]]</f>
        <v>2.36</v>
      </c>
      <c r="K52" s="21"/>
    </row>
    <row r="53" spans="1:11" s="39" customFormat="1" x14ac:dyDescent="0.25">
      <c r="A53" s="24">
        <f t="shared" si="3"/>
        <v>12</v>
      </c>
      <c r="B53" s="19" t="s">
        <v>201</v>
      </c>
      <c r="C53" s="42" t="s">
        <v>202</v>
      </c>
      <c r="D53" s="19" t="s">
        <v>134</v>
      </c>
      <c r="E53" s="19" t="s">
        <v>20</v>
      </c>
      <c r="F53" s="19" t="s">
        <v>185</v>
      </c>
      <c r="G53" s="19"/>
      <c r="H53" s="23">
        <v>27.92</v>
      </c>
      <c r="I53" s="20">
        <v>1</v>
      </c>
      <c r="J53" s="23">
        <f>Table2[[#This Row],[Price]]*Table2[[#This Row],[Qty]]</f>
        <v>27.92</v>
      </c>
      <c r="K53" s="21"/>
    </row>
    <row r="54" spans="1:11" s="39" customFormat="1" ht="24" x14ac:dyDescent="0.25">
      <c r="A54" s="24">
        <f t="shared" ref="A54:A60" si="4">1+A53</f>
        <v>13</v>
      </c>
      <c r="B54" s="19" t="s">
        <v>206</v>
      </c>
      <c r="C54" s="42" t="s">
        <v>292</v>
      </c>
      <c r="D54" s="19" t="s">
        <v>291</v>
      </c>
      <c r="E54" s="19" t="s">
        <v>20</v>
      </c>
      <c r="F54" s="19" t="s">
        <v>261</v>
      </c>
      <c r="G54" s="19" t="s">
        <v>290</v>
      </c>
      <c r="H54" s="23">
        <v>0.49</v>
      </c>
      <c r="I54" s="20">
        <v>4</v>
      </c>
      <c r="J54" s="23">
        <f>Table2[[#This Row],[Price]]*Table2[[#This Row],[Qty]]</f>
        <v>1.96</v>
      </c>
      <c r="K54" s="21"/>
    </row>
    <row r="55" spans="1:11" s="39" customFormat="1" ht="36" x14ac:dyDescent="0.25">
      <c r="A55" s="24">
        <f t="shared" si="4"/>
        <v>14</v>
      </c>
      <c r="B55" s="19" t="s">
        <v>206</v>
      </c>
      <c r="C55" s="42" t="s">
        <v>295</v>
      </c>
      <c r="D55" s="19" t="s">
        <v>294</v>
      </c>
      <c r="E55" s="19" t="s">
        <v>20</v>
      </c>
      <c r="F55" s="19" t="s">
        <v>265</v>
      </c>
      <c r="G55" s="19" t="s">
        <v>296</v>
      </c>
      <c r="H55" s="23">
        <v>1</v>
      </c>
      <c r="I55" s="20">
        <v>8</v>
      </c>
      <c r="J55" s="23">
        <f>Table2[[#This Row],[Price]]*Table2[[#This Row],[Qty]]</f>
        <v>8</v>
      </c>
      <c r="K55" s="21"/>
    </row>
    <row r="56" spans="1:11" s="39" customFormat="1" x14ac:dyDescent="0.25">
      <c r="A56" s="24">
        <f t="shared" si="4"/>
        <v>15</v>
      </c>
      <c r="B56" s="19" t="s">
        <v>206</v>
      </c>
      <c r="C56" s="45" t="s">
        <v>298</v>
      </c>
      <c r="D56" s="19" t="s">
        <v>264</v>
      </c>
      <c r="E56" s="19" t="s">
        <v>20</v>
      </c>
      <c r="F56" s="19" t="s">
        <v>263</v>
      </c>
      <c r="G56" s="19" t="s">
        <v>366</v>
      </c>
      <c r="H56" s="23">
        <v>0.38</v>
      </c>
      <c r="I56" s="20">
        <v>3</v>
      </c>
      <c r="J56" s="23">
        <f>Table2[[#This Row],[Price]]*Table2[[#This Row],[Qty]]</f>
        <v>1.1400000000000001</v>
      </c>
      <c r="K56" s="21"/>
    </row>
    <row r="57" spans="1:11" s="39" customFormat="1" ht="36" x14ac:dyDescent="0.25">
      <c r="A57" s="24">
        <f t="shared" si="4"/>
        <v>16</v>
      </c>
      <c r="B57" s="19" t="s">
        <v>300</v>
      </c>
      <c r="C57" s="42" t="s">
        <v>301</v>
      </c>
      <c r="D57" s="19" t="s">
        <v>299</v>
      </c>
      <c r="E57" s="19" t="s">
        <v>20</v>
      </c>
      <c r="F57" s="19" t="s">
        <v>262</v>
      </c>
      <c r="G57" s="19" t="s">
        <v>358</v>
      </c>
      <c r="H57" s="23">
        <v>0.56999999999999995</v>
      </c>
      <c r="I57" s="20">
        <v>7</v>
      </c>
      <c r="J57" s="23">
        <f>Table2[[#This Row],[Price]]*Table2[[#This Row],[Qty]]</f>
        <v>3.9899999999999998</v>
      </c>
      <c r="K57" s="21"/>
    </row>
    <row r="58" spans="1:11" s="39" customFormat="1" x14ac:dyDescent="0.25">
      <c r="A58" s="30">
        <f>1+A57</f>
        <v>17</v>
      </c>
      <c r="B58" s="19" t="s">
        <v>300</v>
      </c>
      <c r="C58" s="41" t="s">
        <v>356</v>
      </c>
      <c r="D58" s="31" t="s">
        <v>354</v>
      </c>
      <c r="E58" s="31" t="s">
        <v>20</v>
      </c>
      <c r="F58" s="31" t="s">
        <v>355</v>
      </c>
      <c r="G58" s="19" t="s">
        <v>357</v>
      </c>
      <c r="H58" s="32">
        <v>0.49</v>
      </c>
      <c r="I58" s="40">
        <v>1</v>
      </c>
      <c r="J58" s="32">
        <f>Table2[[#This Row],[Price]]*Table2[[#This Row],[Qty]]</f>
        <v>0.49</v>
      </c>
      <c r="K58" s="35"/>
    </row>
    <row r="59" spans="1:11" s="39" customFormat="1" ht="36" x14ac:dyDescent="0.25">
      <c r="A59" s="30">
        <f>1+A58</f>
        <v>18</v>
      </c>
      <c r="B59" s="19" t="s">
        <v>305</v>
      </c>
      <c r="C59" s="45" t="s">
        <v>306</v>
      </c>
      <c r="D59" s="19" t="s">
        <v>304</v>
      </c>
      <c r="E59" s="19" t="s">
        <v>20</v>
      </c>
      <c r="F59" s="19" t="s">
        <v>266</v>
      </c>
      <c r="G59" s="19" t="s">
        <v>302</v>
      </c>
      <c r="H59" s="23">
        <v>0.38</v>
      </c>
      <c r="I59" s="20">
        <v>8</v>
      </c>
      <c r="J59" s="23">
        <f>Table2[[#This Row],[Price]]*Table2[[#This Row],[Qty]]</f>
        <v>3.04</v>
      </c>
      <c r="K59" s="21"/>
    </row>
    <row r="60" spans="1:11" s="39" customFormat="1" ht="36" x14ac:dyDescent="0.25">
      <c r="A60" s="24">
        <f t="shared" si="4"/>
        <v>19</v>
      </c>
      <c r="B60" s="19" t="s">
        <v>305</v>
      </c>
      <c r="C60" s="45" t="s">
        <v>307</v>
      </c>
      <c r="D60" s="19" t="s">
        <v>308</v>
      </c>
      <c r="E60" s="19" t="s">
        <v>20</v>
      </c>
      <c r="F60" s="19" t="s">
        <v>267</v>
      </c>
      <c r="G60" s="19" t="s">
        <v>303</v>
      </c>
      <c r="H60" s="23">
        <v>0.33</v>
      </c>
      <c r="I60" s="20">
        <v>8</v>
      </c>
      <c r="J60" s="23">
        <f>Table2[[#This Row],[Price]]*Table2[[#This Row],[Qty]]</f>
        <v>2.64</v>
      </c>
      <c r="K60" s="21"/>
    </row>
    <row r="61" spans="1:11" s="39" customFormat="1" x14ac:dyDescent="0.25">
      <c r="A61" s="30">
        <f>1+A60</f>
        <v>20</v>
      </c>
      <c r="B61" s="31" t="s">
        <v>333</v>
      </c>
      <c r="C61" s="46" t="s">
        <v>334</v>
      </c>
      <c r="D61" s="31" t="s">
        <v>335</v>
      </c>
      <c r="E61" s="31" t="s">
        <v>20</v>
      </c>
      <c r="F61" s="31" t="s">
        <v>332</v>
      </c>
      <c r="G61" s="31"/>
      <c r="H61" s="32">
        <v>0.48</v>
      </c>
      <c r="I61" s="40">
        <v>1</v>
      </c>
      <c r="J61" s="32">
        <f>Table2[[#This Row],[Price]]*Table2[[#This Row],[Qty]]</f>
        <v>0.48</v>
      </c>
      <c r="K61" s="35"/>
    </row>
    <row r="62" spans="1:11" s="39" customFormat="1" x14ac:dyDescent="0.25">
      <c r="A62" s="30">
        <f>1+A61</f>
        <v>21</v>
      </c>
      <c r="B62" s="31" t="s">
        <v>333</v>
      </c>
      <c r="C62" s="46" t="s">
        <v>338</v>
      </c>
      <c r="D62" s="31" t="s">
        <v>337</v>
      </c>
      <c r="E62" s="31" t="s">
        <v>20</v>
      </c>
      <c r="F62" s="31" t="s">
        <v>336</v>
      </c>
      <c r="G62" s="31"/>
      <c r="H62" s="32">
        <v>4</v>
      </c>
      <c r="I62" s="40">
        <v>1</v>
      </c>
      <c r="J62" s="32">
        <f>Table2[[#This Row],[Price]]*Table2[[#This Row],[Qty]]</f>
        <v>4</v>
      </c>
      <c r="K62" s="35"/>
    </row>
    <row r="63" spans="1:11" s="3" customFormat="1" x14ac:dyDescent="0.25">
      <c r="A63" s="30"/>
      <c r="B63" s="37"/>
      <c r="C63" s="37"/>
      <c r="D63" s="37"/>
      <c r="E63" s="37"/>
      <c r="F63" s="37"/>
      <c r="G63" s="37"/>
      <c r="H63" s="34"/>
      <c r="I63" s="33"/>
      <c r="J63" s="34">
        <f>Table2[[#This Row],[Price]]*Table2[[#This Row],[Qty]]</f>
        <v>0</v>
      </c>
      <c r="K63" s="38"/>
    </row>
    <row r="64" spans="1:11" s="3" customFormat="1" ht="24" x14ac:dyDescent="0.25">
      <c r="A64" s="30" t="s">
        <v>82</v>
      </c>
      <c r="B64" s="37"/>
      <c r="C64" s="37"/>
      <c r="D64" s="37"/>
      <c r="E64" s="37"/>
      <c r="F64" s="37"/>
      <c r="G64" s="37"/>
      <c r="H64" s="34"/>
      <c r="I64" s="33"/>
      <c r="J64" s="34">
        <f>Table2[[#This Row],[Price]]*Table2[[#This Row],[Qty]]</f>
        <v>0</v>
      </c>
      <c r="K64" s="38"/>
    </row>
    <row r="65" spans="1:11" s="39" customFormat="1" x14ac:dyDescent="0.25">
      <c r="A65" s="30">
        <f>1</f>
        <v>1</v>
      </c>
      <c r="B65" s="19" t="s">
        <v>224</v>
      </c>
      <c r="C65" s="41" t="s">
        <v>223</v>
      </c>
      <c r="D65" s="19" t="s">
        <v>100</v>
      </c>
      <c r="E65" s="19" t="s">
        <v>84</v>
      </c>
      <c r="F65" s="19" t="s">
        <v>101</v>
      </c>
      <c r="G65" s="19"/>
      <c r="H65" s="23">
        <v>0.67</v>
      </c>
      <c r="I65" s="19">
        <v>1</v>
      </c>
      <c r="J65" s="32">
        <f>Table2[[#This Row],[Price]]*Table2[[#This Row],[Qty]]</f>
        <v>0.67</v>
      </c>
      <c r="K65" s="35"/>
    </row>
    <row r="66" spans="1:11" s="39" customFormat="1" x14ac:dyDescent="0.25">
      <c r="A66" s="30">
        <f t="shared" ref="A66:A71" si="5">1+A65</f>
        <v>2</v>
      </c>
      <c r="B66" s="19" t="s">
        <v>225</v>
      </c>
      <c r="C66" s="41" t="s">
        <v>85</v>
      </c>
      <c r="D66" s="31" t="s">
        <v>83</v>
      </c>
      <c r="E66" s="31" t="s">
        <v>84</v>
      </c>
      <c r="F66" s="31" t="s">
        <v>85</v>
      </c>
      <c r="G66" s="31"/>
      <c r="H66" s="32">
        <v>0.94</v>
      </c>
      <c r="I66" s="40">
        <v>7</v>
      </c>
      <c r="J66" s="32">
        <f>Table2[[#This Row],[Price]]*Table2[[#This Row],[Qty]]</f>
        <v>6.58</v>
      </c>
      <c r="K66" s="35"/>
    </row>
    <row r="67" spans="1:11" s="39" customFormat="1" x14ac:dyDescent="0.25">
      <c r="A67" s="30">
        <f t="shared" si="5"/>
        <v>3</v>
      </c>
      <c r="B67" s="19" t="s">
        <v>229</v>
      </c>
      <c r="C67" s="41" t="s">
        <v>228</v>
      </c>
      <c r="D67" s="31" t="s">
        <v>87</v>
      </c>
      <c r="E67" s="31" t="s">
        <v>20</v>
      </c>
      <c r="F67" s="31" t="s">
        <v>86</v>
      </c>
      <c r="G67" s="31"/>
      <c r="H67" s="32">
        <v>1.57</v>
      </c>
      <c r="I67" s="40">
        <v>1</v>
      </c>
      <c r="J67" s="32">
        <f>Table2[[#This Row],[Price]]*Table2[[#This Row],[Qty]]</f>
        <v>1.57</v>
      </c>
      <c r="K67" s="35"/>
    </row>
    <row r="68" spans="1:11" s="39" customFormat="1" x14ac:dyDescent="0.25">
      <c r="A68" s="30">
        <f t="shared" si="5"/>
        <v>4</v>
      </c>
      <c r="B68" s="19" t="s">
        <v>231</v>
      </c>
      <c r="C68" s="41" t="s">
        <v>230</v>
      </c>
      <c r="D68" s="31" t="s">
        <v>89</v>
      </c>
      <c r="E68" s="31" t="s">
        <v>20</v>
      </c>
      <c r="F68" s="31" t="s">
        <v>88</v>
      </c>
      <c r="G68" s="31"/>
      <c r="H68" s="32">
        <v>2.34</v>
      </c>
      <c r="I68" s="40">
        <v>1</v>
      </c>
      <c r="J68" s="32">
        <f>Table2[[#This Row],[Price]]*Table2[[#This Row],[Qty]]</f>
        <v>2.34</v>
      </c>
      <c r="K68" s="35"/>
    </row>
    <row r="69" spans="1:11" s="39" customFormat="1" x14ac:dyDescent="0.25">
      <c r="A69" s="30">
        <f t="shared" si="5"/>
        <v>5</v>
      </c>
      <c r="B69" s="19" t="s">
        <v>233</v>
      </c>
      <c r="C69" s="46" t="s">
        <v>232</v>
      </c>
      <c r="D69" s="31" t="s">
        <v>90</v>
      </c>
      <c r="E69" s="31" t="s">
        <v>20</v>
      </c>
      <c r="F69" s="31" t="s">
        <v>91</v>
      </c>
      <c r="G69" s="31"/>
      <c r="H69" s="32">
        <v>1.1200000000000001</v>
      </c>
      <c r="I69" s="40">
        <v>1</v>
      </c>
      <c r="J69" s="32">
        <f>Table2[[#This Row],[Price]]*Table2[[#This Row],[Qty]]</f>
        <v>1.1200000000000001</v>
      </c>
      <c r="K69" s="35"/>
    </row>
    <row r="70" spans="1:11" s="39" customFormat="1" x14ac:dyDescent="0.25">
      <c r="A70" s="30">
        <f t="shared" si="5"/>
        <v>6</v>
      </c>
      <c r="B70" s="19" t="s">
        <v>224</v>
      </c>
      <c r="C70" s="41" t="s">
        <v>226</v>
      </c>
      <c r="D70" s="31" t="s">
        <v>92</v>
      </c>
      <c r="E70" s="31" t="s">
        <v>84</v>
      </c>
      <c r="F70" s="19" t="s">
        <v>93</v>
      </c>
      <c r="G70" s="31"/>
      <c r="H70" s="32">
        <v>0.57999999999999996</v>
      </c>
      <c r="I70" s="40">
        <v>1</v>
      </c>
      <c r="J70" s="32">
        <f>Table2[[#This Row],[Price]]*Table2[[#This Row],[Qty]]</f>
        <v>0.57999999999999996</v>
      </c>
      <c r="K70" s="35"/>
    </row>
    <row r="71" spans="1:11" s="39" customFormat="1" x14ac:dyDescent="0.25">
      <c r="A71" s="30">
        <f t="shared" si="5"/>
        <v>7</v>
      </c>
      <c r="B71" s="19" t="s">
        <v>235</v>
      </c>
      <c r="C71" s="41" t="s">
        <v>234</v>
      </c>
      <c r="D71" s="31" t="s">
        <v>103</v>
      </c>
      <c r="E71" s="31" t="s">
        <v>20</v>
      </c>
      <c r="F71" s="31" t="s">
        <v>94</v>
      </c>
      <c r="G71" s="31"/>
      <c r="H71" s="32">
        <v>6.03</v>
      </c>
      <c r="I71" s="40">
        <v>1</v>
      </c>
      <c r="J71" s="32">
        <f>Table2[[#This Row],[Price]]*Table2[[#This Row],[Qty]]</f>
        <v>6.03</v>
      </c>
      <c r="K71" s="35"/>
    </row>
    <row r="72" spans="1:11" s="39" customFormat="1" x14ac:dyDescent="0.25">
      <c r="A72" s="30">
        <f>1+A71</f>
        <v>8</v>
      </c>
      <c r="B72" s="19" t="s">
        <v>224</v>
      </c>
      <c r="C72" s="41" t="s">
        <v>347</v>
      </c>
      <c r="D72" s="31" t="s">
        <v>108</v>
      </c>
      <c r="E72" s="31" t="s">
        <v>84</v>
      </c>
      <c r="F72" s="31" t="s">
        <v>346</v>
      </c>
      <c r="G72" s="31"/>
      <c r="H72" s="32">
        <v>0.84</v>
      </c>
      <c r="I72" s="40">
        <v>1</v>
      </c>
      <c r="J72" s="32">
        <f>Table2[[#This Row],[Price]]*Table2[[#This Row],[Qty]]</f>
        <v>0.84</v>
      </c>
      <c r="K72" s="35"/>
    </row>
    <row r="73" spans="1:11" s="39" customFormat="1" x14ac:dyDescent="0.25">
      <c r="A73" s="30">
        <f>1+A72</f>
        <v>9</v>
      </c>
      <c r="B73" s="19" t="s">
        <v>225</v>
      </c>
      <c r="C73" s="41" t="s">
        <v>104</v>
      </c>
      <c r="D73" s="31" t="s">
        <v>99</v>
      </c>
      <c r="E73" s="31" t="s">
        <v>84</v>
      </c>
      <c r="F73" s="31" t="s">
        <v>104</v>
      </c>
      <c r="G73" s="31"/>
      <c r="H73" s="32">
        <v>2.35</v>
      </c>
      <c r="I73" s="40">
        <v>1</v>
      </c>
      <c r="J73" s="32">
        <f>Table2[[#This Row],[Price]]*Table2[[#This Row],[Qty]]</f>
        <v>2.35</v>
      </c>
      <c r="K73" s="35"/>
    </row>
    <row r="74" spans="1:11" s="39" customFormat="1" x14ac:dyDescent="0.25">
      <c r="A74" s="30">
        <f>1+A73</f>
        <v>10</v>
      </c>
      <c r="B74" s="19" t="s">
        <v>225</v>
      </c>
      <c r="C74" s="41" t="s">
        <v>105</v>
      </c>
      <c r="D74" s="31" t="s">
        <v>102</v>
      </c>
      <c r="E74" s="31" t="s">
        <v>84</v>
      </c>
      <c r="F74" s="31" t="s">
        <v>105</v>
      </c>
      <c r="G74" s="31"/>
      <c r="H74" s="32">
        <v>3.15</v>
      </c>
      <c r="I74" s="40">
        <v>1</v>
      </c>
      <c r="J74" s="32">
        <f>Table2[[#This Row],[Price]]*Table2[[#This Row],[Qty]]</f>
        <v>3.15</v>
      </c>
      <c r="K74" s="35"/>
    </row>
    <row r="75" spans="1:11" s="39" customFormat="1" x14ac:dyDescent="0.25">
      <c r="A75" s="30">
        <f>1+A74</f>
        <v>11</v>
      </c>
      <c r="B75" s="19" t="s">
        <v>224</v>
      </c>
      <c r="C75" s="41" t="s">
        <v>227</v>
      </c>
      <c r="D75" s="31" t="s">
        <v>107</v>
      </c>
      <c r="E75" s="31" t="s">
        <v>84</v>
      </c>
      <c r="F75" s="31" t="s">
        <v>106</v>
      </c>
      <c r="G75" s="31"/>
      <c r="H75" s="32">
        <v>0.98</v>
      </c>
      <c r="I75" s="40">
        <v>1</v>
      </c>
      <c r="J75" s="32">
        <f>Table2[[#This Row],[Price]]*Table2[[#This Row],[Qty]]</f>
        <v>0.98</v>
      </c>
      <c r="K75" s="35"/>
    </row>
    <row r="76" spans="1:11" s="39" customFormat="1" x14ac:dyDescent="0.25">
      <c r="A76" s="30">
        <f>1+A75</f>
        <v>12</v>
      </c>
      <c r="B76" s="19" t="s">
        <v>220</v>
      </c>
      <c r="C76" s="47" t="s">
        <v>238</v>
      </c>
      <c r="D76" s="19" t="s">
        <v>147</v>
      </c>
      <c r="E76" s="31" t="s">
        <v>20</v>
      </c>
      <c r="F76" s="31" t="s">
        <v>158</v>
      </c>
      <c r="G76" s="31"/>
      <c r="H76" s="32">
        <v>0.59</v>
      </c>
      <c r="I76" s="40">
        <v>2</v>
      </c>
      <c r="J76" s="32">
        <f>Table2[[#This Row],[Price]]*Table2[[#This Row],[Qty]]</f>
        <v>1.18</v>
      </c>
      <c r="K76" s="35"/>
    </row>
    <row r="77" spans="1:11" s="39" customFormat="1" x14ac:dyDescent="0.25">
      <c r="A77" s="30">
        <f t="shared" ref="A77:A79" si="6">1+A76</f>
        <v>13</v>
      </c>
      <c r="B77" s="19" t="s">
        <v>220</v>
      </c>
      <c r="C77" s="47" t="s">
        <v>239</v>
      </c>
      <c r="D77" s="19" t="s">
        <v>159</v>
      </c>
      <c r="E77" s="31" t="s">
        <v>20</v>
      </c>
      <c r="F77" s="31" t="s">
        <v>160</v>
      </c>
      <c r="G77" s="31"/>
      <c r="H77" s="32">
        <v>0.59</v>
      </c>
      <c r="I77" s="40">
        <v>2</v>
      </c>
      <c r="J77" s="32">
        <f>Table2[[#This Row],[Price]]*Table2[[#This Row],[Qty]]</f>
        <v>1.18</v>
      </c>
      <c r="K77" s="35"/>
    </row>
    <row r="78" spans="1:11" s="39" customFormat="1" x14ac:dyDescent="0.25">
      <c r="A78" s="30">
        <f t="shared" si="6"/>
        <v>14</v>
      </c>
      <c r="B78" s="19" t="s">
        <v>240</v>
      </c>
      <c r="C78" s="47" t="s">
        <v>241</v>
      </c>
      <c r="D78" s="31" t="s">
        <v>110</v>
      </c>
      <c r="E78" s="31" t="s">
        <v>20</v>
      </c>
      <c r="F78" s="31" t="s">
        <v>109</v>
      </c>
      <c r="G78" s="31"/>
      <c r="H78" s="32">
        <v>1.44</v>
      </c>
      <c r="I78" s="40">
        <v>2</v>
      </c>
      <c r="J78" s="32">
        <f>Table2[[#This Row],[Price]]*Table2[[#This Row],[Qty]]</f>
        <v>2.88</v>
      </c>
      <c r="K78" s="35"/>
    </row>
    <row r="79" spans="1:11" s="39" customFormat="1" x14ac:dyDescent="0.25">
      <c r="A79" s="30">
        <f t="shared" si="6"/>
        <v>15</v>
      </c>
      <c r="B79" s="19" t="s">
        <v>240</v>
      </c>
      <c r="C79" s="41" t="s">
        <v>242</v>
      </c>
      <c r="D79" s="31" t="s">
        <v>112</v>
      </c>
      <c r="E79" s="31" t="s">
        <v>20</v>
      </c>
      <c r="F79" s="31" t="s">
        <v>111</v>
      </c>
      <c r="G79" s="31"/>
      <c r="H79" s="32">
        <v>1.1499999999999999</v>
      </c>
      <c r="I79" s="40">
        <v>3</v>
      </c>
      <c r="J79" s="32">
        <f>Table2[[#This Row],[Price]]*Table2[[#This Row],[Qty]]</f>
        <v>3.4499999999999997</v>
      </c>
      <c r="K79" s="35"/>
    </row>
    <row r="80" spans="1:11" s="39" customFormat="1" x14ac:dyDescent="0.25">
      <c r="A80" s="30">
        <f>1+A79</f>
        <v>16</v>
      </c>
      <c r="B80" s="19" t="s">
        <v>240</v>
      </c>
      <c r="C80" s="46" t="s">
        <v>243</v>
      </c>
      <c r="D80" s="31" t="s">
        <v>117</v>
      </c>
      <c r="E80" s="31" t="s">
        <v>20</v>
      </c>
      <c r="F80" s="31" t="s">
        <v>118</v>
      </c>
      <c r="G80" s="31"/>
      <c r="H80" s="32">
        <v>1.79</v>
      </c>
      <c r="I80" s="40">
        <v>1</v>
      </c>
      <c r="J80" s="32">
        <f>Table2[[#This Row],[Price]]*Table2[[#This Row],[Qty]]</f>
        <v>1.79</v>
      </c>
      <c r="K80" s="35"/>
    </row>
    <row r="81" spans="1:13" s="39" customFormat="1" x14ac:dyDescent="0.25">
      <c r="A81" s="30">
        <f t="shared" ref="A81:A91" si="7">1+A80</f>
        <v>17</v>
      </c>
      <c r="B81" s="19" t="s">
        <v>240</v>
      </c>
      <c r="C81" s="46" t="s">
        <v>244</v>
      </c>
      <c r="D81" s="31" t="s">
        <v>113</v>
      </c>
      <c r="E81" s="31" t="s">
        <v>20</v>
      </c>
      <c r="F81" s="31" t="s">
        <v>115</v>
      </c>
      <c r="G81" s="31"/>
      <c r="H81" s="32">
        <v>1.6</v>
      </c>
      <c r="I81" s="40">
        <v>1</v>
      </c>
      <c r="J81" s="32">
        <f>Table2[[#This Row],[Price]]*Table2[[#This Row],[Qty]]</f>
        <v>1.6</v>
      </c>
      <c r="K81" s="35"/>
    </row>
    <row r="82" spans="1:13" s="39" customFormat="1" x14ac:dyDescent="0.25">
      <c r="A82" s="30">
        <f t="shared" si="7"/>
        <v>18</v>
      </c>
      <c r="B82" s="19" t="s">
        <v>240</v>
      </c>
      <c r="C82" s="41" t="s">
        <v>245</v>
      </c>
      <c r="D82" s="31" t="s">
        <v>114</v>
      </c>
      <c r="E82" s="31" t="s">
        <v>20</v>
      </c>
      <c r="F82" s="31" t="s">
        <v>116</v>
      </c>
      <c r="G82" s="31"/>
      <c r="H82" s="32">
        <v>0.95</v>
      </c>
      <c r="I82" s="40">
        <v>1</v>
      </c>
      <c r="J82" s="32">
        <f>Table2[[#This Row],[Price]]*Table2[[#This Row],[Qty]]</f>
        <v>0.95</v>
      </c>
      <c r="K82" s="35"/>
    </row>
    <row r="83" spans="1:13" s="39" customFormat="1" x14ac:dyDescent="0.25">
      <c r="A83" s="30">
        <f t="shared" si="7"/>
        <v>19</v>
      </c>
      <c r="B83" s="19" t="s">
        <v>17</v>
      </c>
      <c r="C83" s="41" t="s">
        <v>342</v>
      </c>
      <c r="D83" s="31" t="s">
        <v>119</v>
      </c>
      <c r="E83" s="19" t="s">
        <v>84</v>
      </c>
      <c r="F83" s="31" t="s">
        <v>343</v>
      </c>
      <c r="G83" s="31"/>
      <c r="H83" s="32">
        <v>0.11</v>
      </c>
      <c r="I83" s="40">
        <v>1</v>
      </c>
      <c r="J83" s="32">
        <f>Table2[[#This Row],[Price]]*Table2[[#This Row],[Qty]]</f>
        <v>0.11</v>
      </c>
      <c r="K83" s="35"/>
    </row>
    <row r="84" spans="1:13" s="39" customFormat="1" x14ac:dyDescent="0.25">
      <c r="A84" s="30">
        <f>1+A83</f>
        <v>20</v>
      </c>
      <c r="B84" s="19" t="s">
        <v>220</v>
      </c>
      <c r="C84" s="41" t="s">
        <v>237</v>
      </c>
      <c r="D84" s="19" t="s">
        <v>143</v>
      </c>
      <c r="E84" s="31" t="s">
        <v>20</v>
      </c>
      <c r="F84" s="19" t="s">
        <v>157</v>
      </c>
      <c r="G84" s="31"/>
      <c r="H84" s="32">
        <v>0.83</v>
      </c>
      <c r="I84" s="40">
        <v>1</v>
      </c>
      <c r="J84" s="32">
        <f>Table2[[#This Row],[Price]]*Table2[[#This Row],[Qty]]</f>
        <v>0.83</v>
      </c>
      <c r="K84" s="35"/>
    </row>
    <row r="85" spans="1:13" s="39" customFormat="1" x14ac:dyDescent="0.25">
      <c r="A85" s="30">
        <f t="shared" si="7"/>
        <v>21</v>
      </c>
      <c r="B85" s="19" t="s">
        <v>220</v>
      </c>
      <c r="C85" s="42" t="s">
        <v>222</v>
      </c>
      <c r="D85" s="19" t="s">
        <v>146</v>
      </c>
      <c r="E85" s="19" t="s">
        <v>84</v>
      </c>
      <c r="F85" s="19" t="s">
        <v>155</v>
      </c>
      <c r="G85" s="19"/>
      <c r="H85" s="23">
        <v>0.17</v>
      </c>
      <c r="I85" s="20">
        <v>50</v>
      </c>
      <c r="J85" s="23">
        <f>Table2[[#This Row],[Price]]*Table2[[#This Row],[Qty]]</f>
        <v>8.5</v>
      </c>
      <c r="K85" s="21"/>
    </row>
    <row r="86" spans="1:13" s="39" customFormat="1" x14ac:dyDescent="0.25">
      <c r="A86" s="30">
        <f t="shared" si="7"/>
        <v>22</v>
      </c>
      <c r="B86" s="19" t="s">
        <v>220</v>
      </c>
      <c r="C86" s="45" t="s">
        <v>236</v>
      </c>
      <c r="D86" s="19" t="s">
        <v>144</v>
      </c>
      <c r="E86" s="19" t="s">
        <v>20</v>
      </c>
      <c r="F86" s="19" t="s">
        <v>156</v>
      </c>
      <c r="G86" s="19"/>
      <c r="H86" s="23">
        <v>0.77</v>
      </c>
      <c r="I86" s="20">
        <v>1</v>
      </c>
      <c r="J86" s="23">
        <f>Table2[[#This Row],[Price]]*Table2[[#This Row],[Qty]]</f>
        <v>0.77</v>
      </c>
      <c r="K86" s="21"/>
    </row>
    <row r="87" spans="1:13" s="39" customFormat="1" x14ac:dyDescent="0.25">
      <c r="A87" s="30">
        <f t="shared" si="7"/>
        <v>23</v>
      </c>
      <c r="B87" s="19" t="s">
        <v>220</v>
      </c>
      <c r="C87" s="42" t="s">
        <v>221</v>
      </c>
      <c r="D87" s="19" t="s">
        <v>145</v>
      </c>
      <c r="E87" s="19" t="s">
        <v>84</v>
      </c>
      <c r="F87" s="19" t="s">
        <v>154</v>
      </c>
      <c r="G87" s="19"/>
      <c r="H87" s="23">
        <v>0.23</v>
      </c>
      <c r="I87" s="20">
        <v>50</v>
      </c>
      <c r="J87" s="23">
        <f>Table2[[#This Row],[Price]]*Table2[[#This Row],[Qty]]</f>
        <v>11.5</v>
      </c>
      <c r="K87" s="21"/>
    </row>
    <row r="88" spans="1:13" s="39" customFormat="1" x14ac:dyDescent="0.25">
      <c r="A88" s="30">
        <f t="shared" si="7"/>
        <v>24</v>
      </c>
      <c r="B88" s="31"/>
      <c r="C88" s="31" t="s">
        <v>152</v>
      </c>
      <c r="D88" s="19" t="s">
        <v>150</v>
      </c>
      <c r="E88" s="19" t="s">
        <v>148</v>
      </c>
      <c r="F88" s="31" t="s">
        <v>152</v>
      </c>
      <c r="G88" s="31"/>
      <c r="H88" s="32">
        <f>7.1/100</f>
        <v>7.0999999999999994E-2</v>
      </c>
      <c r="I88" s="40">
        <v>150</v>
      </c>
      <c r="J88" s="32">
        <f>Table2[[#This Row],[Price]]*Table2[[#This Row],[Qty]]</f>
        <v>10.649999999999999</v>
      </c>
      <c r="K88" s="21" t="s">
        <v>149</v>
      </c>
    </row>
    <row r="89" spans="1:13" s="39" customFormat="1" x14ac:dyDescent="0.25">
      <c r="A89" s="30">
        <f t="shared" si="7"/>
        <v>25</v>
      </c>
      <c r="B89" s="19"/>
      <c r="C89" s="19" t="s">
        <v>153</v>
      </c>
      <c r="D89" s="19" t="s">
        <v>151</v>
      </c>
      <c r="E89" s="19" t="s">
        <v>148</v>
      </c>
      <c r="F89" s="19" t="s">
        <v>153</v>
      </c>
      <c r="G89" s="19"/>
      <c r="H89" s="32">
        <f>7.1/100</f>
        <v>7.0999999999999994E-2</v>
      </c>
      <c r="I89" s="20">
        <v>150</v>
      </c>
      <c r="J89" s="23">
        <f>Table2[[#This Row],[Price]]*Table2[[#This Row],[Qty]]</f>
        <v>10.649999999999999</v>
      </c>
      <c r="K89" s="21" t="s">
        <v>149</v>
      </c>
    </row>
    <row r="90" spans="1:13" s="39" customFormat="1" x14ac:dyDescent="0.25">
      <c r="A90" s="30">
        <f t="shared" si="7"/>
        <v>26</v>
      </c>
      <c r="B90" s="19"/>
      <c r="C90" s="19" t="s">
        <v>164</v>
      </c>
      <c r="D90" s="19" t="s">
        <v>161</v>
      </c>
      <c r="E90" s="19" t="s">
        <v>148</v>
      </c>
      <c r="F90" s="19" t="s">
        <v>164</v>
      </c>
      <c r="G90" s="19"/>
      <c r="H90" s="23">
        <f>22.87/100</f>
        <v>0.22870000000000001</v>
      </c>
      <c r="I90" s="20">
        <v>50</v>
      </c>
      <c r="J90" s="23">
        <f>Table2[[#This Row],[Price]]*Table2[[#This Row],[Qty]]</f>
        <v>11.435</v>
      </c>
      <c r="K90" s="21" t="s">
        <v>149</v>
      </c>
    </row>
    <row r="91" spans="1:13" s="39" customFormat="1" x14ac:dyDescent="0.25">
      <c r="A91" s="30">
        <f t="shared" si="7"/>
        <v>27</v>
      </c>
      <c r="B91" s="19"/>
      <c r="C91" s="19" t="s">
        <v>163</v>
      </c>
      <c r="D91" s="19" t="s">
        <v>162</v>
      </c>
      <c r="E91" s="19" t="s">
        <v>148</v>
      </c>
      <c r="F91" s="19" t="s">
        <v>163</v>
      </c>
      <c r="G91" s="19"/>
      <c r="H91" s="23">
        <f>22.87/100</f>
        <v>0.22870000000000001</v>
      </c>
      <c r="I91" s="20">
        <v>50</v>
      </c>
      <c r="J91" s="23">
        <f>Table2[[#This Row],[Price]]*Table2[[#This Row],[Qty]]</f>
        <v>11.435</v>
      </c>
      <c r="K91" s="21" t="s">
        <v>149</v>
      </c>
    </row>
    <row r="92" spans="1:13" s="39" customFormat="1" x14ac:dyDescent="0.25">
      <c r="A92" s="24">
        <f>1+A91</f>
        <v>28</v>
      </c>
      <c r="B92" s="19"/>
      <c r="C92" s="19" t="s">
        <v>345</v>
      </c>
      <c r="D92" s="19" t="s">
        <v>344</v>
      </c>
      <c r="E92" s="19" t="s">
        <v>148</v>
      </c>
      <c r="F92" s="19" t="s">
        <v>345</v>
      </c>
      <c r="G92" s="19"/>
      <c r="H92" s="23">
        <v>0.22869999999999999</v>
      </c>
      <c r="I92" s="20">
        <v>50</v>
      </c>
      <c r="J92" s="23">
        <f>Table2[[#This Row],[Price]]*Table2[[#This Row],[Qty]]</f>
        <v>11.434999999999999</v>
      </c>
      <c r="K92" s="21" t="s">
        <v>149</v>
      </c>
    </row>
    <row r="93" spans="1:13" s="39" customFormat="1" x14ac:dyDescent="0.25">
      <c r="A93" s="24">
        <f t="shared" ref="A93:A96" si="8">1+A92</f>
        <v>29</v>
      </c>
      <c r="B93" s="19" t="s">
        <v>220</v>
      </c>
      <c r="C93" s="45" t="s">
        <v>323</v>
      </c>
      <c r="D93" s="19" t="s">
        <v>287</v>
      </c>
      <c r="E93" s="19" t="s">
        <v>20</v>
      </c>
      <c r="F93" s="19" t="s">
        <v>322</v>
      </c>
      <c r="G93" s="19"/>
      <c r="H93" s="23">
        <v>1.0900000000000001</v>
      </c>
      <c r="I93" s="20">
        <v>1</v>
      </c>
      <c r="J93" s="23">
        <f>Table2[[#This Row],[Price]]*Table2[[#This Row],[Qty]]</f>
        <v>1.0900000000000001</v>
      </c>
      <c r="K93" s="21"/>
      <c r="M93" s="50">
        <f>SUM(J88:J92)</f>
        <v>55.605000000000004</v>
      </c>
    </row>
    <row r="94" spans="1:13" s="39" customFormat="1" x14ac:dyDescent="0.25">
      <c r="A94" s="24">
        <f t="shared" si="8"/>
        <v>30</v>
      </c>
      <c r="B94" s="19" t="s">
        <v>220</v>
      </c>
      <c r="C94" s="45" t="s">
        <v>330</v>
      </c>
      <c r="D94" s="19" t="s">
        <v>309</v>
      </c>
      <c r="E94" s="19" t="s">
        <v>20</v>
      </c>
      <c r="F94" s="19" t="s">
        <v>329</v>
      </c>
      <c r="G94" s="19"/>
      <c r="H94" s="23">
        <v>0.65</v>
      </c>
      <c r="I94" s="20">
        <v>1</v>
      </c>
      <c r="J94" s="23">
        <f>Table2[[#This Row],[Price]]*Table2[[#This Row],[Qty]]</f>
        <v>0.65</v>
      </c>
      <c r="K94" s="21" t="s">
        <v>311</v>
      </c>
    </row>
    <row r="95" spans="1:13" s="39" customFormat="1" x14ac:dyDescent="0.25">
      <c r="A95" s="24">
        <f t="shared" si="8"/>
        <v>31</v>
      </c>
      <c r="B95" s="19" t="s">
        <v>220</v>
      </c>
      <c r="C95" s="45" t="s">
        <v>328</v>
      </c>
      <c r="D95" s="19" t="s">
        <v>312</v>
      </c>
      <c r="E95" s="19" t="s">
        <v>20</v>
      </c>
      <c r="F95" s="19" t="s">
        <v>327</v>
      </c>
      <c r="G95" s="19"/>
      <c r="H95" s="23">
        <v>0.53</v>
      </c>
      <c r="I95" s="20">
        <v>1</v>
      </c>
      <c r="J95" s="23">
        <f>Table2[[#This Row],[Price]]*Table2[[#This Row],[Qty]]</f>
        <v>0.53</v>
      </c>
      <c r="K95" s="21" t="s">
        <v>311</v>
      </c>
    </row>
    <row r="96" spans="1:13" s="39" customFormat="1" x14ac:dyDescent="0.25">
      <c r="A96" s="24">
        <f t="shared" si="8"/>
        <v>32</v>
      </c>
      <c r="B96" s="19" t="s">
        <v>325</v>
      </c>
      <c r="C96" s="45" t="s">
        <v>326</v>
      </c>
      <c r="D96" s="19" t="s">
        <v>310</v>
      </c>
      <c r="E96" s="19" t="s">
        <v>20</v>
      </c>
      <c r="F96" s="19" t="s">
        <v>324</v>
      </c>
      <c r="G96" s="19"/>
      <c r="H96" s="23">
        <v>0.191</v>
      </c>
      <c r="I96" s="20">
        <v>5</v>
      </c>
      <c r="J96" s="23">
        <f>Table2[[#This Row],[Price]]*Table2[[#This Row],[Qty]]</f>
        <v>0.95500000000000007</v>
      </c>
      <c r="K96" s="21"/>
    </row>
    <row r="97" spans="1:11" x14ac:dyDescent="0.25">
      <c r="A97" s="13"/>
      <c r="B97" s="9"/>
      <c r="C97" s="9"/>
      <c r="D97" s="9"/>
      <c r="E97" s="9"/>
      <c r="F97" s="9"/>
      <c r="G97" s="9"/>
      <c r="H97" s="10"/>
      <c r="I97" s="27"/>
      <c r="J97" s="10">
        <f>Table2[[#This Row],[Price]]*Table2[[#This Row],[Qty]]</f>
        <v>0</v>
      </c>
      <c r="K97" s="12"/>
    </row>
    <row r="99" spans="1:11" ht="15.75" x14ac:dyDescent="0.25">
      <c r="C99" s="1"/>
    </row>
    <row r="100" spans="1:11" ht="15.75" x14ac:dyDescent="0.25">
      <c r="A100" s="1"/>
      <c r="C100" s="3"/>
      <c r="D100" s="3" t="s">
        <v>331</v>
      </c>
      <c r="E100" s="3"/>
    </row>
    <row r="101" spans="1:11" ht="15.75" x14ac:dyDescent="0.25">
      <c r="A101" s="1"/>
      <c r="C101" s="3"/>
      <c r="D101" t="s">
        <v>348</v>
      </c>
      <c r="E101" t="s">
        <v>20</v>
      </c>
      <c r="F101" t="s">
        <v>349</v>
      </c>
    </row>
    <row r="102" spans="1:11" ht="15.75" x14ac:dyDescent="0.25">
      <c r="A102" s="1"/>
      <c r="C102" s="3"/>
      <c r="D102" s="3" t="s">
        <v>350</v>
      </c>
      <c r="E102" t="s">
        <v>20</v>
      </c>
      <c r="F102" t="s">
        <v>373</v>
      </c>
    </row>
    <row r="103" spans="1:11" x14ac:dyDescent="0.25">
      <c r="D103" t="s">
        <v>359</v>
      </c>
      <c r="E103" t="s">
        <v>20</v>
      </c>
      <c r="F103" t="s">
        <v>360</v>
      </c>
    </row>
    <row r="104" spans="1:11" x14ac:dyDescent="0.25">
      <c r="C104" t="s">
        <v>362</v>
      </c>
      <c r="D104" t="s">
        <v>364</v>
      </c>
      <c r="E104" t="s">
        <v>20</v>
      </c>
      <c r="F104" t="s">
        <v>363</v>
      </c>
      <c r="G104" t="s">
        <v>361</v>
      </c>
      <c r="H104">
        <v>0.62</v>
      </c>
    </row>
    <row r="105" spans="1:11" x14ac:dyDescent="0.25">
      <c r="C105" t="s">
        <v>368</v>
      </c>
      <c r="D105" t="s">
        <v>367</v>
      </c>
      <c r="E105" t="s">
        <v>20</v>
      </c>
      <c r="F105" t="s">
        <v>369</v>
      </c>
      <c r="H105">
        <v>1.26</v>
      </c>
    </row>
    <row r="106" spans="1:11" x14ac:dyDescent="0.25">
      <c r="B106" t="s">
        <v>195</v>
      </c>
      <c r="C106" t="s">
        <v>371</v>
      </c>
      <c r="D106" s="51" t="s">
        <v>370</v>
      </c>
      <c r="E106" t="s">
        <v>20</v>
      </c>
      <c r="F106" t="s">
        <v>372</v>
      </c>
      <c r="H106">
        <v>7</v>
      </c>
      <c r="I106">
        <v>2</v>
      </c>
    </row>
  </sheetData>
  <pageMargins left="0.7" right="0.7" top="0.75" bottom="0.75" header="0.3" footer="0.3"/>
  <pageSetup scale="47" fitToHeight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2011-02-24T19:40:20Z</cp:lastPrinted>
  <dcterms:created xsi:type="dcterms:W3CDTF">2010-09-17T16:12:07Z</dcterms:created>
  <dcterms:modified xsi:type="dcterms:W3CDTF">2012-04-11T14:40:39Z</dcterms:modified>
</cp:coreProperties>
</file>