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225" windowWidth="15225" windowHeight="13395" activeTab="3"/>
  </bookViews>
  <sheets>
    <sheet name="R&amp;D Help Needed List" sheetId="2" r:id="rId1"/>
    <sheet name="Item # 1 Justification" sheetId="3" r:id="rId2"/>
    <sheet name="Item # 8 &amp; 11 Justification" sheetId="4" r:id="rId3"/>
    <sheet name="Item # 7 &amp; 12 Justification" sheetId="5" r:id="rId4"/>
  </sheets>
  <definedNames>
    <definedName name="_xlnm._FilterDatabase" localSheetId="0" hidden="1">'R&amp;D Help Needed List'!$A$3:$M$4</definedName>
    <definedName name="_xlnm.Print_Area" localSheetId="0">'R&amp;D Help Needed List'!$A$1:$M$52</definedName>
  </definedNames>
  <calcPr calcId="145621"/>
</workbook>
</file>

<file path=xl/calcChain.xml><?xml version="1.0" encoding="utf-8"?>
<calcChain xmlns="http://schemas.openxmlformats.org/spreadsheetml/2006/main">
  <c r="M34" i="3" l="1"/>
  <c r="M33" i="3"/>
  <c r="M32" i="3"/>
  <c r="M28" i="3"/>
  <c r="M25" i="3"/>
  <c r="M21" i="3"/>
  <c r="M18" i="3"/>
  <c r="M15" i="3"/>
  <c r="M12" i="3"/>
  <c r="M9" i="3"/>
  <c r="M6" i="3"/>
  <c r="G21" i="3" l="1"/>
  <c r="J21" i="3" s="1"/>
  <c r="L21" i="3" s="1"/>
  <c r="J18" i="3"/>
  <c r="L18" i="3" s="1"/>
  <c r="J15" i="3"/>
  <c r="I15" i="3" s="1"/>
  <c r="J12" i="3"/>
  <c r="I12" i="3" s="1"/>
  <c r="J9" i="3"/>
  <c r="I9" i="3" s="1"/>
  <c r="J6" i="3"/>
  <c r="L6" i="3" s="1"/>
  <c r="L12" i="3" l="1"/>
  <c r="L15" i="3"/>
  <c r="L9" i="3"/>
  <c r="I18" i="3"/>
  <c r="I6" i="3"/>
  <c r="I21" i="3"/>
</calcChain>
</file>

<file path=xl/sharedStrings.xml><?xml version="1.0" encoding="utf-8"?>
<sst xmlns="http://schemas.openxmlformats.org/spreadsheetml/2006/main" count="254" uniqueCount="160">
  <si>
    <t>Est .Project Duration</t>
  </si>
  <si>
    <t>Opportunity Type:</t>
  </si>
  <si>
    <t>Savings / Cost Avoidance / Benefit Potential</t>
  </si>
  <si>
    <t>S = Short term (&lt; 3mths)</t>
  </si>
  <si>
    <t>S = Safety</t>
  </si>
  <si>
    <t>L =  Low (&lt; $10K/YR)</t>
  </si>
  <si>
    <t>M = Mid-term  (3-6 mths)</t>
  </si>
  <si>
    <t>F = Flow</t>
  </si>
  <si>
    <t>M = Medium ($11K - $50K/Yr)</t>
  </si>
  <si>
    <t>L = Long term (&gt; 6mths)</t>
  </si>
  <si>
    <t>C = Cost</t>
  </si>
  <si>
    <t>H = High (&gt; $50K/Yr)</t>
  </si>
  <si>
    <t>Q = Quality</t>
  </si>
  <si>
    <t>T = Team</t>
  </si>
  <si>
    <t>L = LEAN</t>
  </si>
  <si>
    <t>ITEM NO.</t>
  </si>
  <si>
    <t>DATE</t>
  </si>
  <si>
    <t>REQUESTOR</t>
  </si>
  <si>
    <t>ECD</t>
  </si>
  <si>
    <t>COMPLETE (Y/N)</t>
  </si>
  <si>
    <t>NOTES/COMMENTS (Action, Status)</t>
  </si>
  <si>
    <t>Calvin Henson</t>
  </si>
  <si>
    <t>Elminate need for cleaning, drying, leak checks.  Improve reliability.  Prevent scrap. Prevent field &amp; internal failures.  Meet design intent/specs.</t>
  </si>
  <si>
    <t>Sole source requirements (Burkert volves, Detector beads, Glass,..)</t>
  </si>
  <si>
    <t>Reduce manufacturability challenges and high cost of inspections and acceptance rates.  Gang testing opportunity.</t>
  </si>
  <si>
    <t>Mike Roecker</t>
  </si>
  <si>
    <t>Jim Holden</t>
  </si>
  <si>
    <t>Allow for competition and cost reduction opportunities.  Minimize single point of failure risk.  Allow for back-up options.  Improve ability to select based on total value.</t>
  </si>
  <si>
    <t>Externally Supplied carrier pressure</t>
  </si>
  <si>
    <t>Loyd Qualls</t>
  </si>
  <si>
    <t>Gary Puckett</t>
  </si>
  <si>
    <t>Dave Nichols</t>
  </si>
  <si>
    <t>ACTION OWNER / RESPONSIBLE</t>
  </si>
  <si>
    <t>EST. SAVINGS POTENTIAL ($)</t>
  </si>
  <si>
    <t xml:space="preserve">EST. DURATION / COMPLEXITY </t>
  </si>
  <si>
    <t>EST. OPPORTUNITY TYPE</t>
  </si>
  <si>
    <t>DESCRIPTION 
(Opportunity, Issue, Help Needed)</t>
  </si>
  <si>
    <t>BENEFIT(s) / JUSTIFICATION(s)</t>
  </si>
  <si>
    <t>Non-Conforming Valve (Burkert) - numerous internal/field failures. New Valve needed.</t>
  </si>
  <si>
    <t>Manifold O-ring damage and labor requirements. Need molded gasket design implemented throughout the assembly to eliminate o-rings.</t>
  </si>
  <si>
    <t>Reverse screws between primary and secondary plates. Current design requires complete top-down disassembly for minor repairs.</t>
  </si>
  <si>
    <t>Incorporate pilot valve adapter into primary plate. A version of this manifold was once created, but not implemented. The current H2 manfold has this feature.</t>
  </si>
  <si>
    <t>Better performing Feedthrough heater/temperature control.</t>
  </si>
  <si>
    <t>UNCAPTURED LABOR ASSOCIATED WITH USE OF BURKERT VALVES</t>
  </si>
  <si>
    <t>Hours</t>
  </si>
  <si>
    <t>Qty</t>
  </si>
  <si>
    <t>Hr/Valve</t>
  </si>
  <si>
    <t>Cost/Valve</t>
  </si>
  <si>
    <t>Minutes</t>
  </si>
  <si>
    <t>FIRST TEST</t>
  </si>
  <si>
    <t>Single Valve Test, Load, Test, Unload</t>
  </si>
  <si>
    <t>ALCOHOL WASH PROCESS</t>
  </si>
  <si>
    <t>Time to TakeOff and Load 10 Burkert Valves</t>
  </si>
  <si>
    <t>BAKE-OUT PROCESS</t>
  </si>
  <si>
    <t>Time to TakeOff, Load and Test 40 Burkert Valves</t>
  </si>
  <si>
    <t>RE-PACKAGE VALVES</t>
  </si>
  <si>
    <t>Bag and add Dessicant</t>
  </si>
  <si>
    <t>MANIFOLD TEST</t>
  </si>
  <si>
    <t>ANALYZER RUNOUT</t>
  </si>
  <si>
    <t>C</t>
  </si>
  <si>
    <t>L</t>
  </si>
  <si>
    <t>Added labor to replace failed valves in test @ 5% FR</t>
  </si>
  <si>
    <t>Added labor to replace failed valves during Runout @ 1% FR</t>
  </si>
  <si>
    <t>STD COST</t>
  </si>
  <si>
    <t>TOTAL UNCAPTURED COST PER VALVE</t>
  </si>
  <si>
    <t>H
$136,740</t>
  </si>
  <si>
    <t>S</t>
  </si>
  <si>
    <t>C,F</t>
  </si>
  <si>
    <t>H</t>
  </si>
  <si>
    <t>M</t>
  </si>
  <si>
    <t>F</t>
  </si>
  <si>
    <t xml:space="preserve">Spool extension per recommendation previously submitted.  </t>
  </si>
  <si>
    <t>Better accommodate the growing number of custom units.  Improved potting results. Prevent waste and effort resulting from columns extending beyond end of spool.  Reduce assembly time.  Provides opportunity for expanded product offering.</t>
  </si>
  <si>
    <t>More DO (digital output) and AO (analog output) capacity</t>
  </si>
  <si>
    <t xml:space="preserve">Encrease flexibility and options for facilities that need mor signals/outputs.  Provide AO capability to meet hardwire needs.  Customer enhancement, especially helpful in the PGC world as there is more direct/harwire connections.  Eliminate the need for customers to use a third party source and reduces their cost. </t>
  </si>
  <si>
    <t>Better venting regulation/backpressure to limit effects from environment (wind and pressures)</t>
  </si>
  <si>
    <t xml:space="preserve">Minimize noise effects - can't see low noise due to high noise.  Lesson effect from vents, wind, environment….  Help those in the field by lessoning the effects of environment on repeatability.  Improve customer satisfaction.  Bigger opportunity for PGC products, such as the heart cut products. </t>
  </si>
  <si>
    <t>Feedthrough heater is weaker,  would like to be at or above the oven temp.  Reduce issues when at less dew point.  Prevent cold spot in analyzer.  Customer satisfaction.  Potetially greater benefit for PGC products.</t>
  </si>
  <si>
    <t>C,Q,F</t>
  </si>
  <si>
    <t>F, C, Q</t>
  </si>
  <si>
    <t>Eliminate pinching or damage to rings, inspection times and labor reductions to install/replace.  Increase first pass yield.</t>
  </si>
  <si>
    <t>Robert Perry / Calvin Henson</t>
  </si>
  <si>
    <t>Ribbon cable reroute/ design to prevent pinch or interference issues. Relocate or redesign flat ribbon cable connection from Term Bd to Digital Bd.</t>
  </si>
  <si>
    <t>C, Q</t>
  </si>
  <si>
    <t>Prevent interference, pinching/damage during assembly and service.  Reduce problem solving time in the field resulting from damaged cable. Reduced rejections.</t>
  </si>
  <si>
    <t>Single AP board for different carrier gases and new AP Bd software capable of supporting various carrier gases.</t>
  </si>
  <si>
    <t>Prevent the need for different AP boards to support the three types of carrier gases.  Make every board capable of handling all 3.  Reduce cost for customers if they change carrier gases.  Single board instead of multiple boards. Allow for a standard SKU/AM for any carrier gas. Reduced inventory cost. Ease serviceability. Greater customer satisfaction and sales opportunities with zero cost carrier changes.</t>
  </si>
  <si>
    <t>Reduce GC valve Flow/throughput times - currently high and require lengthy test process</t>
  </si>
  <si>
    <t>Improve ease of changing plates and reduced time for troubleshooting or rework</t>
  </si>
  <si>
    <t>Eliminate sticky volve issues.  Reduce parts cost, inventory and labor times. The current Dual Pilot Adapter block and related components was originally released as a "temporary fix" in 2009.</t>
  </si>
  <si>
    <t>More sample in smaller area by controlling back pressure.</t>
  </si>
  <si>
    <t>Allow for shorter tubes, potential for standardizing sample loops thus reducing inventories, reducing part numbers, etc….  Allow for easier installation of sample loops on a repeated basis.</t>
  </si>
  <si>
    <t>ITC - Inter column detection capability</t>
  </si>
  <si>
    <t xml:space="preserve">Greatset benefit is in the PGC world.  Help identify, control, run and monitoring of setup efforts.  Help reduce application development time.  </t>
  </si>
  <si>
    <t>Ease of interaction, service, and field performance.  Prevent need for breaking seals.  Prevent need for hot work permits.  Ease and communication with units in a hard to reach area that might be high or difficult to reach while remaining close to the sample.  Customer satisfaction.  Less networking requirements internally.</t>
  </si>
  <si>
    <t>Higher oven temprature.  Say in the neighborhood of 80-100C</t>
  </si>
  <si>
    <t xml:space="preserve">Reduce testing cyle time.  Able to run heavier products/gases.  </t>
  </si>
  <si>
    <t>Wireless connectivity (blue tooth)</t>
  </si>
  <si>
    <t>E=customer/sales enhancement</t>
  </si>
  <si>
    <t>E, L</t>
  </si>
  <si>
    <t>C,F,E</t>
  </si>
  <si>
    <t>E</t>
  </si>
  <si>
    <t>Considered to be of higher priority/need</t>
  </si>
  <si>
    <t>C,E</t>
  </si>
  <si>
    <t>Q,E</t>
  </si>
  <si>
    <t>C, Q,E</t>
  </si>
  <si>
    <t>E,F</t>
  </si>
  <si>
    <t>Opportunity  Log -  R&amp;D Help Needed</t>
  </si>
  <si>
    <t>1801442-001, VALVE, TYPE 6104 3-WAY, SOT-563 (6/ANALYZER)</t>
  </si>
  <si>
    <t>ACTUAL COST</t>
  </si>
  <si>
    <t>Cost/Analyzer</t>
  </si>
  <si>
    <t># of Valves/ Assy</t>
  </si>
  <si>
    <t>TOTAL UNCAPTURED COST PER ANALYZER</t>
  </si>
  <si>
    <t>DOLLARS LOST IN 2012 DUE TO BURKERT VALVE ISSUES</t>
  </si>
  <si>
    <t>DMR/MRB COST FOR BURKERT VALVE FAILURES</t>
  </si>
  <si>
    <t>(Based on a 3 yr average of 41.3 DMR's/YR X $400/DMR divided by a 3 yr average of analyzers shipped of 760/YR)</t>
  </si>
  <si>
    <t>AVG ANNUAL LABOR $ LOST ON FAILED VALVES</t>
  </si>
  <si>
    <t>Based on labor expended in testing/cleaning Burkert valves that are later replaced in the production process)</t>
  </si>
  <si>
    <t>DEPARTMENT</t>
  </si>
  <si>
    <t>NGC</t>
  </si>
  <si>
    <t>Will Tucker</t>
  </si>
  <si>
    <t>FCU</t>
  </si>
  <si>
    <t>LM</t>
  </si>
  <si>
    <t>Other goals/objectives/help needed</t>
  </si>
  <si>
    <t>With a full functional test we will be able to taek definitive actions for BT to act upon.  This would give use the opportunity to address the literal stacks of boards that BT does not know what to do with. Typically these get stacked up and eventually thrown away. Saves time in the chamber area, failures in the chambers, Virgels time looking at "no problem found" devices, saves storage of bad boards, saves money by repairing a board in lieu of using a new board</t>
  </si>
  <si>
    <t xml:space="preserve">Board test for every board that we designed for use in chamber area testing. This should include the power distribution board and the new RTD simulator board along with all of the boards that go into the chambers.  The first one that needs to be tackled is the XIMV test board. </t>
  </si>
  <si>
    <t>Kyle Hubbell</t>
  </si>
  <si>
    <t>Define air flow data for the current manifold/leg/rack configuration in the chambers. This should include pattern changes &amp; velocity characteristics. A CRID has been entered for a new leg design and we need to compare proposed to existing.</t>
  </si>
  <si>
    <t>Reduced OT, provide surge capacity, provided for needed capacity to support business needs (transmittors, R&amp;D, etc..)</t>
  </si>
  <si>
    <t xml:space="preserve">Chambers 11 &amp; 12 in "full production" status.  Chamber 12 continues to be utilized by R&amp;D.  </t>
  </si>
  <si>
    <t>Would greatly assist in troubleshooting thus creating saving through reduced failures, analysis time, etc.... It could be checked monthly but continue to compile as the year progresses.  This could really be in lieu of the individual xls files by chamber by month.</t>
  </si>
  <si>
    <t>Automated reporting to work on the chambers. Looks as though it used to work but it doesn't compile all data anymore.  Also should include failures by channel &amp; by failure mode. Would be nice to have it compile in one yearly xls by chamber. While we're at it we could work up an automated xls that compiles data for all chambers as the year progresses.</t>
  </si>
  <si>
    <t>S-L</t>
  </si>
  <si>
    <t>C,Q,L</t>
  </si>
  <si>
    <t>F,C,Q,L</t>
  </si>
  <si>
    <t xml:space="preserve"> Faster turnaround on new 1-million type part requests. Even if datasheets, vendors, pricing are given it still takes too long to get parts set up. Maximum time from request should be a week or maybe even 2. If this time frame isn't available we should have more than one person that knows how to do it.</t>
  </si>
  <si>
    <t>LevelMaster Winding Controller and Computer upgrade.  CUpgrade design plan and preventative maintenance options for LM - winders and cal station</t>
  </si>
  <si>
    <t xml:space="preserve">ritical machines could take us down any day resulting in a scramble to get one running on out of date equipment and electronics.  This needs a true ROI and expected life of the product analysis before we commit.  Currently a number of parts in the cabinet for a "levelmaster upgrade".  Would mitigate current risks, allow for surge capacity and save labor and OT costs.  </t>
  </si>
  <si>
    <t>TFLoader Rules and Constraints - Probably Tony Walker under Bruce Sievers</t>
  </si>
  <si>
    <t>These rules will help ensure the data is entered in the correct cells allowing for our new tracking database to always inport the correct data.  If not there will always be a chance someone will need to manipulate the data base to reflect correct values.  Another chance at removing/reducing human error significantly.</t>
  </si>
  <si>
    <t>Allows for manifold and racking improvements.</t>
  </si>
  <si>
    <t>Automate the download of the proper config file.  Change TFLoader so config files can automatically download to Analyzers at the start of run-out.</t>
  </si>
  <si>
    <t>Support in BT to complete items on issue log (comp test procedures, correct test procedures, problems with test performance, new and corrections to tests,…).  Currently 22 items on the issue log. File path:    N:\BVO-ATPA-ALL\MfgProd\BrdTst\Test Problems\BoardsWeRepair.xlsx.  Password is "Test Problems"</t>
  </si>
  <si>
    <t>Burket valve wash quick change design to eliminate the need for screws and amount of time to to change out units.</t>
  </si>
  <si>
    <t>NGC test stations upgrade and capacity plans. (Multi station burkett, feed through, GC valve,…)</t>
  </si>
  <si>
    <t>Cindy Miller, Gary Puckett,  Dave Gray, Will Tucker,  Kyle Tucker</t>
  </si>
  <si>
    <t xml:space="preserve">Automated testing for Flow Line.  In the past we had a few custom .ini files built in PCCU that allowed us to Red Light / Green Light some of the test screens.   Basically reevaluate our testing requirements and improve our current process.  </t>
  </si>
  <si>
    <t xml:space="preserve">Benefits include higher quality and improved throughput.  We could then remove some human error in testing.  Along with this would be a simplified COMM test to check 485 and 232 communications without all the changes currently required in PCCU. </t>
  </si>
  <si>
    <t>Calvin Henson, Dave Nichols</t>
  </si>
  <si>
    <t>BT</t>
  </si>
  <si>
    <t>FCU, BT</t>
  </si>
  <si>
    <t>Compatibility plan that will support current and future system (computers, software,...) upgrade/change plans.  For example:  Windows 7.  Ensure all systems and computers are Windows 7.  Chambers, BT, LM</t>
  </si>
  <si>
    <t>Major risk to opartions if support is not available.</t>
  </si>
  <si>
    <t>Improve quality and potential for delays</t>
  </si>
  <si>
    <t>Multi station AMU tester for both internal units and returns processing.</t>
  </si>
  <si>
    <t>Inventory turns, flow improvement and reduced headcount.</t>
  </si>
  <si>
    <t>l</t>
  </si>
  <si>
    <t>F, C, L</t>
  </si>
  <si>
    <t>F, C, Q, L</t>
  </si>
  <si>
    <t xml:space="preserve">C, Q,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</si>
</sst>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0.0"/>
  </numFmts>
  <fonts count="21" x14ac:knownFonts="1">
    <font>
      <sz val="11"/>
      <color theme="1"/>
      <name val="Calibri"/>
      <family val="2"/>
      <scheme val="minor"/>
    </font>
    <font>
      <sz val="11"/>
      <name val="Arial"/>
      <family val="2"/>
    </font>
    <font>
      <sz val="8"/>
      <color theme="1"/>
      <name val="Calibri"/>
      <family val="2"/>
      <scheme val="minor"/>
    </font>
    <font>
      <i/>
      <sz val="36"/>
      <name val="Impact"/>
      <family val="2"/>
    </font>
    <font>
      <sz val="10"/>
      <color indexed="10"/>
      <name val="Arial"/>
      <family val="2"/>
    </font>
    <font>
      <b/>
      <sz val="12"/>
      <color indexed="10"/>
      <name val="Arial"/>
      <family val="2"/>
    </font>
    <font>
      <b/>
      <sz val="11"/>
      <name val="Arial"/>
      <family val="2"/>
    </font>
    <font>
      <b/>
      <sz val="12"/>
      <name val="Arial"/>
      <family val="2"/>
    </font>
    <font>
      <sz val="36"/>
      <name val="Impact"/>
      <family val="2"/>
    </font>
    <font>
      <u/>
      <sz val="8"/>
      <name val="Arial"/>
      <family val="2"/>
    </font>
    <font>
      <sz val="8"/>
      <name val="Arial"/>
      <family val="2"/>
    </font>
    <font>
      <sz val="8"/>
      <color theme="1"/>
      <name val="Arial"/>
      <family val="2"/>
    </font>
    <font>
      <sz val="10"/>
      <name val="Arial"/>
      <family val="2"/>
    </font>
    <font>
      <sz val="10"/>
      <color theme="1"/>
      <name val="Calibri"/>
      <family val="2"/>
      <scheme val="minor"/>
    </font>
    <font>
      <b/>
      <sz val="10"/>
      <color theme="1"/>
      <name val="Calibri"/>
      <family val="2"/>
      <scheme val="minor"/>
    </font>
    <font>
      <b/>
      <sz val="10"/>
      <name val="Calibri"/>
      <family val="2"/>
      <scheme val="minor"/>
    </font>
    <font>
      <b/>
      <u/>
      <sz val="10"/>
      <name val="Calibri"/>
      <family val="2"/>
      <scheme val="minor"/>
    </font>
    <font>
      <sz val="10"/>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s>
  <cellStyleXfs count="2">
    <xf numFmtId="0" fontId="0" fillId="0" borderId="0"/>
    <xf numFmtId="44" fontId="18" fillId="0" borderId="0" applyFont="0" applyFill="0" applyBorder="0" applyAlignment="0" applyProtection="0"/>
  </cellStyleXfs>
  <cellXfs count="87">
    <xf numFmtId="0" fontId="0" fillId="0" borderId="0" xfId="0"/>
    <xf numFmtId="0" fontId="1" fillId="0" borderId="0" xfId="0" applyFont="1" applyFill="1" applyBorder="1" applyAlignment="1">
      <alignment horizontal="center"/>
    </xf>
    <xf numFmtId="0" fontId="0" fillId="0" borderId="0" xfId="0" applyAlignment="1"/>
    <xf numFmtId="0" fontId="2" fillId="0" borderId="0" xfId="0" applyFont="1"/>
    <xf numFmtId="0" fontId="4" fillId="4" borderId="2" xfId="0" applyFont="1" applyFill="1" applyBorder="1"/>
    <xf numFmtId="0" fontId="4" fillId="4" borderId="3" xfId="0" applyFont="1" applyFill="1" applyBorder="1"/>
    <xf numFmtId="0" fontId="5" fillId="4" borderId="3" xfId="0" applyFont="1" applyFill="1" applyBorder="1" applyAlignment="1">
      <alignment horizontal="centerContinuous" vertical="center"/>
    </xf>
    <xf numFmtId="0" fontId="4" fillId="4" borderId="4" xfId="0" applyFont="1" applyFill="1" applyBorder="1" applyAlignment="1">
      <alignment horizontal="centerContinuous"/>
    </xf>
    <xf numFmtId="0" fontId="4" fillId="3" borderId="0" xfId="0" applyFont="1" applyFill="1"/>
    <xf numFmtId="0" fontId="7" fillId="0" borderId="11" xfId="0" applyFont="1" applyBorder="1" applyAlignment="1">
      <alignment horizontal="center"/>
    </xf>
    <xf numFmtId="0" fontId="7" fillId="0" borderId="13" xfId="0" applyFont="1" applyBorder="1" applyAlignment="1">
      <alignment horizontal="center"/>
    </xf>
    <xf numFmtId="0" fontId="0" fillId="0" borderId="1" xfId="0" applyBorder="1"/>
    <xf numFmtId="0" fontId="0" fillId="0" borderId="14" xfId="0" applyBorder="1"/>
    <xf numFmtId="14" fontId="0" fillId="0" borderId="12" xfId="0" applyNumberFormat="1" applyBorder="1"/>
    <xf numFmtId="14" fontId="0" fillId="0" borderId="1" xfId="0" applyNumberFormat="1" applyBorder="1"/>
    <xf numFmtId="0" fontId="0" fillId="0" borderId="1" xfId="0" applyBorder="1" applyAlignment="1">
      <alignment wrapText="1"/>
    </xf>
    <xf numFmtId="0" fontId="0" fillId="2" borderId="1" xfId="0" applyFill="1" applyBorder="1" applyAlignment="1">
      <alignment wrapText="1"/>
    </xf>
    <xf numFmtId="0" fontId="0" fillId="2" borderId="14" xfId="0" applyFill="1" applyBorder="1"/>
    <xf numFmtId="0" fontId="9" fillId="0" borderId="0" xfId="0" applyFont="1" applyFill="1" applyBorder="1" applyAlignment="1">
      <alignment horizontal="center" vertical="center"/>
    </xf>
    <xf numFmtId="0" fontId="9" fillId="0" borderId="0" xfId="0" applyFont="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applyAlignment="1">
      <alignment horizontal="center"/>
    </xf>
    <xf numFmtId="0" fontId="11" fillId="3" borderId="0" xfId="0" applyFont="1" applyFill="1" applyBorder="1" applyAlignment="1">
      <alignment horizontal="center"/>
    </xf>
    <xf numFmtId="0" fontId="10" fillId="3" borderId="0" xfId="0" applyFont="1" applyFill="1" applyBorder="1" applyAlignment="1">
      <alignment horizontal="center" vertical="center"/>
    </xf>
    <xf numFmtId="0" fontId="13" fillId="0" borderId="0" xfId="0" applyFont="1"/>
    <xf numFmtId="2" fontId="13" fillId="0" borderId="0" xfId="0" applyNumberFormat="1" applyFont="1"/>
    <xf numFmtId="165" fontId="13" fillId="0" borderId="0" xfId="0" applyNumberFormat="1" applyFont="1"/>
    <xf numFmtId="164" fontId="13" fillId="0" borderId="0" xfId="0" applyNumberFormat="1" applyFont="1"/>
    <xf numFmtId="0" fontId="14" fillId="0" borderId="0" xfId="0" applyFont="1"/>
    <xf numFmtId="0" fontId="15" fillId="0" borderId="0" xfId="0" applyFont="1"/>
    <xf numFmtId="0" fontId="16" fillId="0" borderId="0" xfId="0" applyFont="1" applyAlignment="1">
      <alignment horizontal="center"/>
    </xf>
    <xf numFmtId="164" fontId="16" fillId="0" borderId="0" xfId="0" applyNumberFormat="1" applyFont="1" applyAlignment="1">
      <alignment horizontal="center"/>
    </xf>
    <xf numFmtId="2" fontId="15" fillId="0" borderId="0" xfId="0" applyNumberFormat="1" applyFont="1"/>
    <xf numFmtId="164" fontId="15" fillId="0" borderId="0" xfId="0" applyNumberFormat="1" applyFont="1"/>
    <xf numFmtId="0" fontId="17" fillId="0" borderId="0" xfId="0" applyFont="1"/>
    <xf numFmtId="0" fontId="14" fillId="0" borderId="0" xfId="0" applyFont="1" applyAlignment="1">
      <alignment horizontal="center"/>
    </xf>
    <xf numFmtId="0" fontId="15" fillId="0" borderId="0" xfId="0" applyFont="1" applyAlignment="1">
      <alignment horizontal="right"/>
    </xf>
    <xf numFmtId="0" fontId="14" fillId="0" borderId="0" xfId="0" applyFont="1" applyAlignment="1">
      <alignment horizontal="right"/>
    </xf>
    <xf numFmtId="0" fontId="0" fillId="0" borderId="0" xfId="0" applyAlignment="1">
      <alignment horizontal="right"/>
    </xf>
    <xf numFmtId="0" fontId="15" fillId="0" borderId="0" xfId="0" applyFont="1" applyAlignment="1"/>
    <xf numFmtId="0" fontId="17" fillId="0" borderId="0" xfId="0" applyFont="1" applyAlignment="1"/>
    <xf numFmtId="0" fontId="13" fillId="0" borderId="0" xfId="0" applyFont="1" applyAlignment="1"/>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4" xfId="0" applyBorder="1" applyAlignment="1">
      <alignment horizontal="center"/>
    </xf>
    <xf numFmtId="0" fontId="0" fillId="5" borderId="0" xfId="0" applyFill="1"/>
    <xf numFmtId="0" fontId="7" fillId="8" borderId="13" xfId="0" applyFont="1" applyFill="1" applyBorder="1" applyAlignment="1">
      <alignment horizontal="center"/>
    </xf>
    <xf numFmtId="0" fontId="0" fillId="2" borderId="17" xfId="0" applyFill="1" applyBorder="1" applyAlignment="1">
      <alignment wrapText="1"/>
    </xf>
    <xf numFmtId="0" fontId="19" fillId="0" borderId="0" xfId="0" applyFont="1"/>
    <xf numFmtId="0" fontId="20" fillId="0" borderId="0" xfId="0" applyFont="1"/>
    <xf numFmtId="44" fontId="13" fillId="0" borderId="0" xfId="1" applyFont="1"/>
    <xf numFmtId="0" fontId="7" fillId="7" borderId="13" xfId="0" applyFont="1" applyFill="1" applyBorder="1" applyAlignment="1">
      <alignment horizontal="center"/>
    </xf>
    <xf numFmtId="14" fontId="0" fillId="7" borderId="1" xfId="0" applyNumberFormat="1" applyFill="1" applyBorder="1"/>
    <xf numFmtId="0" fontId="0" fillId="6" borderId="1" xfId="0" applyFill="1" applyBorder="1" applyAlignment="1">
      <alignment wrapText="1"/>
    </xf>
    <xf numFmtId="0" fontId="0" fillId="7" borderId="1" xfId="0" applyFill="1" applyBorder="1" applyAlignment="1">
      <alignment wrapText="1"/>
    </xf>
    <xf numFmtId="0" fontId="0" fillId="6" borderId="1" xfId="0" applyFill="1" applyBorder="1" applyAlignment="1">
      <alignment horizontal="center" wrapText="1"/>
    </xf>
    <xf numFmtId="0" fontId="0" fillId="7" borderId="1" xfId="0" applyFill="1" applyBorder="1" applyAlignment="1">
      <alignment horizontal="center" vertical="center" wrapText="1"/>
    </xf>
    <xf numFmtId="0" fontId="0" fillId="2" borderId="22" xfId="0" applyFill="1" applyBorder="1" applyAlignment="1">
      <alignment wrapText="1"/>
    </xf>
    <xf numFmtId="0" fontId="0" fillId="2" borderId="18" xfId="0" applyFill="1" applyBorder="1" applyAlignment="1">
      <alignment wrapText="1"/>
    </xf>
    <xf numFmtId="0" fontId="0" fillId="2" borderId="19" xfId="0" applyFill="1" applyBorder="1"/>
    <xf numFmtId="0" fontId="0" fillId="2" borderId="23" xfId="0" applyFill="1" applyBorder="1"/>
    <xf numFmtId="0" fontId="0" fillId="0" borderId="20" xfId="0" applyBorder="1"/>
    <xf numFmtId="0" fontId="0" fillId="2" borderId="21" xfId="0" applyFill="1" applyBorder="1"/>
    <xf numFmtId="14" fontId="0" fillId="5" borderId="1" xfId="0" applyNumberFormat="1" applyFill="1" applyBorder="1"/>
    <xf numFmtId="0" fontId="0" fillId="5" borderId="1" xfId="0" applyFill="1" applyBorder="1" applyAlignment="1">
      <alignment wrapText="1"/>
    </xf>
    <xf numFmtId="0" fontId="0" fillId="5" borderId="1" xfId="0" applyFill="1" applyBorder="1" applyAlignment="1">
      <alignment horizontal="center" wrapText="1"/>
    </xf>
    <xf numFmtId="164" fontId="12" fillId="5" borderId="1" xfId="0" applyNumberFormat="1" applyFont="1" applyFill="1" applyBorder="1" applyAlignment="1">
      <alignment horizontal="center" wrapText="1"/>
    </xf>
    <xf numFmtId="14" fontId="0" fillId="6" borderId="1" xfId="0" applyNumberFormat="1" applyFill="1" applyBorder="1"/>
    <xf numFmtId="0" fontId="0" fillId="0" borderId="1" xfId="0" applyFill="1" applyBorder="1" applyAlignment="1">
      <alignment wrapText="1"/>
    </xf>
    <xf numFmtId="0" fontId="7" fillId="5" borderId="13" xfId="0" applyFont="1" applyFill="1" applyBorder="1" applyAlignment="1">
      <alignment horizontal="center"/>
    </xf>
    <xf numFmtId="0" fontId="7" fillId="6" borderId="13" xfId="0" applyFont="1" applyFill="1" applyBorder="1" applyAlignment="1">
      <alignment horizontal="center"/>
    </xf>
    <xf numFmtId="0" fontId="6" fillId="2" borderId="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6" fillId="0" borderId="6" xfId="0" applyFont="1" applyBorder="1" applyAlignment="1">
      <alignment horizontal="center" vertical="center" wrapText="1"/>
    </xf>
    <xf numFmtId="0" fontId="1" fillId="0" borderId="24" xfId="0" applyFont="1" applyBorder="1" applyAlignment="1">
      <alignment horizontal="center" vertical="center" wrapText="1"/>
    </xf>
    <xf numFmtId="0" fontId="8"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6" fillId="0" borderId="5" xfId="0" applyFont="1" applyBorder="1" applyAlignment="1">
      <alignment horizontal="center" vertical="center" wrapText="1"/>
    </xf>
    <xf numFmtId="0" fontId="1" fillId="0" borderId="25"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6" xfId="0" applyFont="1" applyBorder="1" applyAlignment="1">
      <alignment horizontal="center" vertical="center" wrapText="1"/>
    </xf>
    <xf numFmtId="0" fontId="6"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457201</xdr:colOff>
      <xdr:row>0</xdr:row>
      <xdr:rowOff>76200</xdr:rowOff>
    </xdr:from>
    <xdr:to>
      <xdr:col>26</xdr:col>
      <xdr:colOff>266700</xdr:colOff>
      <xdr:row>54</xdr:row>
      <xdr:rowOff>76200</xdr:rowOff>
    </xdr:to>
    <xdr:sp macro="" textlink="">
      <xdr:nvSpPr>
        <xdr:cNvPr id="2" name="TextBox 1"/>
        <xdr:cNvSpPr txBox="1"/>
      </xdr:nvSpPr>
      <xdr:spPr>
        <a:xfrm>
          <a:off x="9591676" y="76200"/>
          <a:ext cx="6981824" cy="894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ISSUES ASSOCIATED WITH THE USE OF BURKERT VALVES IN THE NGC/PGC PRODUCT      C. HENSON                     2/8/2013</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Though the incidence of failed Burkert valves seen in the Bartlesville Repair Facility has drastically reduced since the implementation of extensive production testing, cleaning and the recent release of software to increase the pulse width to more forcefully actuate the valves, Repair still replaces a number of Burkert valves in new (warranty) and older units.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Customer Service reports a regular number of customer calls for older units that require assistance with the software upgrade and in many instances directions on “exercising” the valves to force them to actuate.  This will likely continue to be an issue for some time.</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One</a:t>
          </a:r>
          <a:r>
            <a:rPr lang="en-US" sz="1100" baseline="0">
              <a:solidFill>
                <a:schemeClr val="dk1"/>
              </a:solidFill>
              <a:effectLst/>
              <a:latin typeface="+mn-lt"/>
              <a:ea typeface="+mn-ea"/>
              <a:cs typeface="+mn-cs"/>
            </a:rPr>
            <a:t> constraint is the fact that t</a:t>
          </a:r>
          <a:r>
            <a:rPr lang="en-US" sz="1100">
              <a:solidFill>
                <a:schemeClr val="dk1"/>
              </a:solidFill>
              <a:effectLst/>
              <a:latin typeface="+mn-lt"/>
              <a:ea typeface="+mn-ea"/>
              <a:cs typeface="+mn-cs"/>
            </a:rPr>
            <a:t>hese valves are single-sourced and the manufacturer has informed us of their eventual plans to obsolete the valves now used in the NGC/PGC products. In the past, they have been unwilling to recognize issues that have necessitated our implementation of extensive testing and cleaning.</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Burkert released a new valve using the same footprint as our valve, which uses an unacceptable internal method of actuation and materials, and to date has been reluctant to work with us on a solution.</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As production levels increase the need for these valves has and will continue to overload our ability to test and clean them, and will require greater investment in the equipment to test and clean them. New fixtures and software will have to be developed to test multiple raw valves and clean and bake larger lots of them at a time.</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Based on the calculations in the attached spreadsheet, ABB-Totalflow spent a combined total of $174,073.20 in the past year testing, cleaning, processing, handling and dispositioning 8,244 Burkert valves to ship 966 NGC/PGC units, Spares and repairs.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This expense in not captured due to the valves being 1M numbers and do not allow the addition of labor. To properly capture this labor will require the creation of 2M numbers which will allow production to issue jobs against the raw valves to have them tested and cleaned.</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If approved, this change will affect a very large number of BOMs, greatly increase the number of Production Orders issued and will raise the overall cost of every analyzer by approximately $180.</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xdr:colOff>
      <xdr:row>0</xdr:row>
      <xdr:rowOff>123824</xdr:rowOff>
    </xdr:from>
    <xdr:to>
      <xdr:col>20</xdr:col>
      <xdr:colOff>152400</xdr:colOff>
      <xdr:row>39</xdr:row>
      <xdr:rowOff>171450</xdr:rowOff>
    </xdr:to>
    <xdr:sp macro="" textlink="">
      <xdr:nvSpPr>
        <xdr:cNvPr id="2" name="TextBox 1"/>
        <xdr:cNvSpPr txBox="1"/>
      </xdr:nvSpPr>
      <xdr:spPr>
        <a:xfrm>
          <a:off x="4933950" y="123824"/>
          <a:ext cx="7410450" cy="747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ISSUES ASSOCIATED WITH THE 2102176-001</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GC VALVE	C. HENSON			2/8/2013</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The process of building reliable GC Valves has been shutdown twice in the past due to the inherent inconsistencies in the construction of the valve. A number of changes have been made by R&amp;D to the requirements of these parts and the assembly process, and while production has been mostly successful in producing the finished valve as of late, many unknowns and questions exist about the actual cause(s) of failures, the need for ultra tight-tolerances and the required characteristics of the gasket material. Until these questions are answered and the assembly corrected to provide a more easily, consistently producible GC Valve, Production is certain it will experience a third shutdown.</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In 2012 a total of 77 DMRs were written against the four primary valve plates that make up the 2102176-001 GC Valve Assembly, at a cost of $30,800.</a:t>
          </a:r>
        </a:p>
        <a:p>
          <a:r>
            <a:rPr lang="en-US" sz="1100">
              <a:solidFill>
                <a:schemeClr val="dk1"/>
              </a:solidFill>
              <a:effectLst/>
              <a:latin typeface="+mn-lt"/>
              <a:ea typeface="+mn-ea"/>
              <a:cs typeface="+mn-cs"/>
            </a:rPr>
            <a:t>Details;</a:t>
          </a:r>
        </a:p>
        <a:p>
          <a:r>
            <a:rPr lang="en-US" sz="1100" u="sng">
              <a:solidFill>
                <a:schemeClr val="dk1"/>
              </a:solidFill>
              <a:effectLst/>
              <a:latin typeface="+mn-lt"/>
              <a:ea typeface="+mn-ea"/>
              <a:cs typeface="+mn-cs"/>
            </a:rPr>
            <a:t>Part Number</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DMRs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Qty</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2102034-001	Plate, Base, GC Valve		22		530</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2102035-001	Plate, Pilot, GC Valve		11 		443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2102036-001	Plate, Upper, GC Valve		17		508</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2102037-001	Plate, Detector, GC Valve		27		274</a:t>
          </a:r>
        </a:p>
        <a:p>
          <a:pPr lvl="0"/>
          <a:r>
            <a:rPr lang="en-US" sz="1100">
              <a:solidFill>
                <a:schemeClr val="dk1"/>
              </a:solidFill>
              <a:effectLst/>
              <a:latin typeface="+mn-lt"/>
              <a:ea typeface="+mn-ea"/>
              <a:cs typeface="+mn-cs"/>
            </a:rPr>
            <a:t>The current standard labor rate for assembly and test of the GC Valve is .15 hours or 9 minutes. This rate was based on actual reported labor time in the past and was sufficient for several years in accounting for this part. This is no longer the case.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Due to the increased complexity of the assembly process, batched jobs to maximize oven time, frequent need to clean parts and swap plates the data available shows the average labor, per valve to be 30 minutes per valve. Based on a rate of $132.50/hr this represents an increase of $46.37 in labor cost per assembly. From $19.88 to $66.25.</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With a current standard cost of $447.83 this increase, if applied, raises the standard cost of the GC Valve to $494.20 and the cost of every analyzer by $46.37 (times 2 for duals).</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The total cost of unaccounted for labor ($46.37) and the continuing cost of dealing with unacceptable parts ($31.88/valve) represents a lost dollar value of $78.25 per GC Valve in 2012. Considering 966 units shipped in 2012, some duals, plus Spares and Repairs, approximately 1200 GC Valves were built with a total loss of $93,904.87</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Production feels that any project to design a next generation or improved GC Valve should include features that make it easier to produce a quality valve with;</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A consistently high First Pass Yield</a:t>
          </a:r>
        </a:p>
        <a:p>
          <a:pPr lvl="0"/>
          <a:r>
            <a:rPr lang="en-US" sz="1100">
              <a:solidFill>
                <a:schemeClr val="dk1"/>
              </a:solidFill>
              <a:effectLst/>
              <a:latin typeface="+mn-lt"/>
              <a:ea typeface="+mn-ea"/>
              <a:cs typeface="+mn-cs"/>
            </a:rPr>
            <a:t>Less dependence on ultra-tight tolerances</a:t>
          </a:r>
        </a:p>
        <a:p>
          <a:pPr lvl="0"/>
          <a:r>
            <a:rPr lang="en-US" sz="1100">
              <a:solidFill>
                <a:schemeClr val="dk1"/>
              </a:solidFill>
              <a:effectLst/>
              <a:latin typeface="+mn-lt"/>
              <a:ea typeface="+mn-ea"/>
              <a:cs typeface="+mn-cs"/>
            </a:rPr>
            <a:t>Increased column space capability</a:t>
          </a:r>
        </a:p>
        <a:p>
          <a:pPr lvl="0"/>
          <a:r>
            <a:rPr lang="en-US" sz="1100">
              <a:solidFill>
                <a:schemeClr val="dk1"/>
              </a:solidFill>
              <a:effectLst/>
              <a:latin typeface="+mn-lt"/>
              <a:ea typeface="+mn-ea"/>
              <a:cs typeface="+mn-cs"/>
            </a:rPr>
            <a:t>Less port and path complexity to ease cleaning</a:t>
          </a:r>
        </a:p>
        <a:p>
          <a:pPr lvl="0"/>
          <a:r>
            <a:rPr lang="en-US" sz="1100">
              <a:solidFill>
                <a:schemeClr val="dk1"/>
              </a:solidFill>
              <a:effectLst/>
              <a:latin typeface="+mn-lt"/>
              <a:ea typeface="+mn-ea"/>
              <a:cs typeface="+mn-cs"/>
            </a:rPr>
            <a:t>Reduced test and break-in times</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9524</xdr:colOff>
      <xdr:row>0</xdr:row>
      <xdr:rowOff>28574</xdr:rowOff>
    </xdr:from>
    <xdr:to>
      <xdr:col>21</xdr:col>
      <xdr:colOff>104775</xdr:colOff>
      <xdr:row>50</xdr:row>
      <xdr:rowOff>190499</xdr:rowOff>
    </xdr:to>
    <xdr:sp macro="" textlink="">
      <xdr:nvSpPr>
        <xdr:cNvPr id="2" name="TextBox 1"/>
        <xdr:cNvSpPr txBox="1"/>
      </xdr:nvSpPr>
      <xdr:spPr>
        <a:xfrm>
          <a:off x="6105524" y="28574"/>
          <a:ext cx="6800851" cy="968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ISSUES ASSOCIATED WITH MANIFOLD ASSEMBLIES    	C. HENSON	2/11/2013</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  Several Manifold Assemblies exist. This in itself creates a number of problems with stocking levels, inventory cost, documented procedures and general confusion. The most commonly used Manifold Assembly is the 2102149-XXX. This assembly is labor-intensive and after several years still incorporates a “temporary fix”, the Dual Pilot Adapter Block with Pigtail.</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The Adapter Block was designed to allow the use of two Burkert Valves to replace the original SMC Valve that was found to cause carrier loss in the field when it would “stick” in the wrong position. The Pigtail, a combination of pre-bent tubes, a stainless steel tubing tee and a coil of 1/16” tube, was later added to eliminate the incursion of atmospheric gases (mainly N2) into the analysis, causing a distortion of the baseline.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Incorporating the Pilot Valve Adapter Assembly into the Manifold Assembly requires 10-12 minutes, roughly .2 hours @ at an hourly rate of $132.50 or $26.50 of the overall labor for the Manifold Assembly. The Pilot Valve Adapter Assembly “kit”, 2103647-001, has a standard cost of $160.44 which includes two 1801442-001 (Pilot) Burkert Valves at a cost of $19.38 each.</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There are other Manifold Assemblies, current and withdrawn, that were designed to incorporate the dual pilot valves and extended venting (pigtail) into the Primary Manifold Plate thereby eliminating the Pilot Valve Adapter Assembly. However, these Manifolds are low-volume items and do not benefit from economies of scale. If the 2102149-XXX manifolds were re-designed to eliminate the Pilot Valve Adapter Assembly we would realize a cost savings of $148.18 per analyzer (x2 for duals).</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The standard 2102149-XXX Manifold Assembly design utilizes a large number of O-rings which cause a number of production issues including, but not limited to; bad lots of O-rings requiring individual, magnified inspection, pinched or cut O-rings during assembly causing rework and the inherent labor required to install 20 O-rings in a given assembly.</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Manifold Assemblies based on a “Molded Gasket” design, drastically reducing or eliminating O-rings, have been introduced, but have either not been released to production due to leakage, withdrawn or exist only in low volume assemblies.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The labor required to place one molded gasket is the same as placing one O-ring. Our standard Manifold requires placing 20 O-rings. Eliminating 19 of these placements would potentially save $3 per analyzer (x2 for duals) and greatly reduce the number of production issues associated with the use of O-rings.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Additionally, if the location of the screws securing the Primary and Secondary Manifold Plates were reversed the entire Manifold Assembly would not require disassembly for repair and troubleshooting.</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All current manifold assemblies are rated in 12 or 24V. The only voltage specific component in the entire analyzer (excluding optional pre-heaters) is the 20W heater cartridge used in the Heater Manifold Plate. Use of a common heater cartridge here would reduce inventory costs, create greater economies of scale (reducing overall assembly cost), simplify replacement and Spares ordering/stocking and eliminate the need to specify voltage when the customer orders an analyzer.</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It seems likely that either a universal heater cartridge could be located or the required voltage input for a standardized heater could be conditioned and provided on the Termination Board or elsewhere.</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  The concept of a standardized, common Manifold Assembly should also incorporate the ability to handle all carrier gases. This includes enhancements to the Analytical Processor Board that would eliminate the need for three different boards/processor assemblies/manifold assemblies.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It would also necessitate the use of a manifold design utilizing changes listed above; standardized heater, molded gaskets, inclusion of the dual pilot into the primary plate, etc.</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list of items to consider for the Manifold Assembly has a combined cost savings of $150 per analyzer (x2 for duals). Based on 2012 sales of 966 units (not accounting for duals) this represents an annual cost savings of $144,900.</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The overall cost savings by reducing complexity, inventory, reduced rework, reduction in labor standards, etc., potentially represent a much greater savings and enhanced customer satisfaction.</a:t>
          </a: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
  <sheetViews>
    <sheetView zoomScale="90" zoomScaleNormal="90" workbookViewId="0">
      <pane ySplit="4" topLeftCell="A17" activePane="bottomLeft" state="frozen"/>
      <selection pane="bottomLeft" activeCell="A20" sqref="A20:I20"/>
    </sheetView>
  </sheetViews>
  <sheetFormatPr defaultRowHeight="15" x14ac:dyDescent="0.25"/>
  <cols>
    <col min="1" max="1" width="6.42578125" customWidth="1"/>
    <col min="2" max="2" width="10.85546875" customWidth="1"/>
    <col min="3" max="4" width="15.5703125" customWidth="1"/>
    <col min="5" max="5" width="30.7109375" customWidth="1"/>
    <col min="6" max="6" width="61.5703125" customWidth="1"/>
    <col min="7" max="7" width="20.42578125" customWidth="1"/>
    <col min="8" max="8" width="17.5703125" customWidth="1"/>
    <col min="9" max="9" width="21.28515625" customWidth="1"/>
    <col min="10" max="10" width="24" customWidth="1"/>
    <col min="11" max="11" width="14.42578125" customWidth="1"/>
    <col min="12" max="12" width="24.42578125" customWidth="1"/>
    <col min="13" max="13" width="15.140625" customWidth="1"/>
    <col min="261" max="261" width="6.42578125" customWidth="1"/>
    <col min="262" max="262" width="10.85546875" customWidth="1"/>
    <col min="263" max="264" width="27.85546875" customWidth="1"/>
    <col min="265" max="265" width="61.5703125" bestFit="1" customWidth="1"/>
    <col min="266" max="266" width="20" customWidth="1"/>
    <col min="267" max="267" width="20.140625" customWidth="1"/>
    <col min="268" max="268" width="44.42578125" customWidth="1"/>
    <col min="269" max="269" width="15.140625" customWidth="1"/>
    <col min="517" max="517" width="6.42578125" customWidth="1"/>
    <col min="518" max="518" width="10.85546875" customWidth="1"/>
    <col min="519" max="520" width="27.85546875" customWidth="1"/>
    <col min="521" max="521" width="61.5703125" bestFit="1" customWidth="1"/>
    <col min="522" max="522" width="20" customWidth="1"/>
    <col min="523" max="523" width="20.140625" customWidth="1"/>
    <col min="524" max="524" width="44.42578125" customWidth="1"/>
    <col min="525" max="525" width="15.140625" customWidth="1"/>
    <col min="773" max="773" width="6.42578125" customWidth="1"/>
    <col min="774" max="774" width="10.85546875" customWidth="1"/>
    <col min="775" max="776" width="27.85546875" customWidth="1"/>
    <col min="777" max="777" width="61.5703125" bestFit="1" customWidth="1"/>
    <col min="778" max="778" width="20" customWidth="1"/>
    <col min="779" max="779" width="20.140625" customWidth="1"/>
    <col min="780" max="780" width="44.42578125" customWidth="1"/>
    <col min="781" max="781" width="15.140625" customWidth="1"/>
    <col min="1029" max="1029" width="6.42578125" customWidth="1"/>
    <col min="1030" max="1030" width="10.85546875" customWidth="1"/>
    <col min="1031" max="1032" width="27.85546875" customWidth="1"/>
    <col min="1033" max="1033" width="61.5703125" bestFit="1" customWidth="1"/>
    <col min="1034" max="1034" width="20" customWidth="1"/>
    <col min="1035" max="1035" width="20.140625" customWidth="1"/>
    <col min="1036" max="1036" width="44.42578125" customWidth="1"/>
    <col min="1037" max="1037" width="15.140625" customWidth="1"/>
    <col min="1285" max="1285" width="6.42578125" customWidth="1"/>
    <col min="1286" max="1286" width="10.85546875" customWidth="1"/>
    <col min="1287" max="1288" width="27.85546875" customWidth="1"/>
    <col min="1289" max="1289" width="61.5703125" bestFit="1" customWidth="1"/>
    <col min="1290" max="1290" width="20" customWidth="1"/>
    <col min="1291" max="1291" width="20.140625" customWidth="1"/>
    <col min="1292" max="1292" width="44.42578125" customWidth="1"/>
    <col min="1293" max="1293" width="15.140625" customWidth="1"/>
    <col min="1541" max="1541" width="6.42578125" customWidth="1"/>
    <col min="1542" max="1542" width="10.85546875" customWidth="1"/>
    <col min="1543" max="1544" width="27.85546875" customWidth="1"/>
    <col min="1545" max="1545" width="61.5703125" bestFit="1" customWidth="1"/>
    <col min="1546" max="1546" width="20" customWidth="1"/>
    <col min="1547" max="1547" width="20.140625" customWidth="1"/>
    <col min="1548" max="1548" width="44.42578125" customWidth="1"/>
    <col min="1549" max="1549" width="15.140625" customWidth="1"/>
    <col min="1797" max="1797" width="6.42578125" customWidth="1"/>
    <col min="1798" max="1798" width="10.85546875" customWidth="1"/>
    <col min="1799" max="1800" width="27.85546875" customWidth="1"/>
    <col min="1801" max="1801" width="61.5703125" bestFit="1" customWidth="1"/>
    <col min="1802" max="1802" width="20" customWidth="1"/>
    <col min="1803" max="1803" width="20.140625" customWidth="1"/>
    <col min="1804" max="1804" width="44.42578125" customWidth="1"/>
    <col min="1805" max="1805" width="15.140625" customWidth="1"/>
    <col min="2053" max="2053" width="6.42578125" customWidth="1"/>
    <col min="2054" max="2054" width="10.85546875" customWidth="1"/>
    <col min="2055" max="2056" width="27.85546875" customWidth="1"/>
    <col min="2057" max="2057" width="61.5703125" bestFit="1" customWidth="1"/>
    <col min="2058" max="2058" width="20" customWidth="1"/>
    <col min="2059" max="2059" width="20.140625" customWidth="1"/>
    <col min="2060" max="2060" width="44.42578125" customWidth="1"/>
    <col min="2061" max="2061" width="15.140625" customWidth="1"/>
    <col min="2309" max="2309" width="6.42578125" customWidth="1"/>
    <col min="2310" max="2310" width="10.85546875" customWidth="1"/>
    <col min="2311" max="2312" width="27.85546875" customWidth="1"/>
    <col min="2313" max="2313" width="61.5703125" bestFit="1" customWidth="1"/>
    <col min="2314" max="2314" width="20" customWidth="1"/>
    <col min="2315" max="2315" width="20.140625" customWidth="1"/>
    <col min="2316" max="2316" width="44.42578125" customWidth="1"/>
    <col min="2317" max="2317" width="15.140625" customWidth="1"/>
    <col min="2565" max="2565" width="6.42578125" customWidth="1"/>
    <col min="2566" max="2566" width="10.85546875" customWidth="1"/>
    <col min="2567" max="2568" width="27.85546875" customWidth="1"/>
    <col min="2569" max="2569" width="61.5703125" bestFit="1" customWidth="1"/>
    <col min="2570" max="2570" width="20" customWidth="1"/>
    <col min="2571" max="2571" width="20.140625" customWidth="1"/>
    <col min="2572" max="2572" width="44.42578125" customWidth="1"/>
    <col min="2573" max="2573" width="15.140625" customWidth="1"/>
    <col min="2821" max="2821" width="6.42578125" customWidth="1"/>
    <col min="2822" max="2822" width="10.85546875" customWidth="1"/>
    <col min="2823" max="2824" width="27.85546875" customWidth="1"/>
    <col min="2825" max="2825" width="61.5703125" bestFit="1" customWidth="1"/>
    <col min="2826" max="2826" width="20" customWidth="1"/>
    <col min="2827" max="2827" width="20.140625" customWidth="1"/>
    <col min="2828" max="2828" width="44.42578125" customWidth="1"/>
    <col min="2829" max="2829" width="15.140625" customWidth="1"/>
    <col min="3077" max="3077" width="6.42578125" customWidth="1"/>
    <col min="3078" max="3078" width="10.85546875" customWidth="1"/>
    <col min="3079" max="3080" width="27.85546875" customWidth="1"/>
    <col min="3081" max="3081" width="61.5703125" bestFit="1" customWidth="1"/>
    <col min="3082" max="3082" width="20" customWidth="1"/>
    <col min="3083" max="3083" width="20.140625" customWidth="1"/>
    <col min="3084" max="3084" width="44.42578125" customWidth="1"/>
    <col min="3085" max="3085" width="15.140625" customWidth="1"/>
    <col min="3333" max="3333" width="6.42578125" customWidth="1"/>
    <col min="3334" max="3334" width="10.85546875" customWidth="1"/>
    <col min="3335" max="3336" width="27.85546875" customWidth="1"/>
    <col min="3337" max="3337" width="61.5703125" bestFit="1" customWidth="1"/>
    <col min="3338" max="3338" width="20" customWidth="1"/>
    <col min="3339" max="3339" width="20.140625" customWidth="1"/>
    <col min="3340" max="3340" width="44.42578125" customWidth="1"/>
    <col min="3341" max="3341" width="15.140625" customWidth="1"/>
    <col min="3589" max="3589" width="6.42578125" customWidth="1"/>
    <col min="3590" max="3590" width="10.85546875" customWidth="1"/>
    <col min="3591" max="3592" width="27.85546875" customWidth="1"/>
    <col min="3593" max="3593" width="61.5703125" bestFit="1" customWidth="1"/>
    <col min="3594" max="3594" width="20" customWidth="1"/>
    <col min="3595" max="3595" width="20.140625" customWidth="1"/>
    <col min="3596" max="3596" width="44.42578125" customWidth="1"/>
    <col min="3597" max="3597" width="15.140625" customWidth="1"/>
    <col min="3845" max="3845" width="6.42578125" customWidth="1"/>
    <col min="3846" max="3846" width="10.85546875" customWidth="1"/>
    <col min="3847" max="3848" width="27.85546875" customWidth="1"/>
    <col min="3849" max="3849" width="61.5703125" bestFit="1" customWidth="1"/>
    <col min="3850" max="3850" width="20" customWidth="1"/>
    <col min="3851" max="3851" width="20.140625" customWidth="1"/>
    <col min="3852" max="3852" width="44.42578125" customWidth="1"/>
    <col min="3853" max="3853" width="15.140625" customWidth="1"/>
    <col min="4101" max="4101" width="6.42578125" customWidth="1"/>
    <col min="4102" max="4102" width="10.85546875" customWidth="1"/>
    <col min="4103" max="4104" width="27.85546875" customWidth="1"/>
    <col min="4105" max="4105" width="61.5703125" bestFit="1" customWidth="1"/>
    <col min="4106" max="4106" width="20" customWidth="1"/>
    <col min="4107" max="4107" width="20.140625" customWidth="1"/>
    <col min="4108" max="4108" width="44.42578125" customWidth="1"/>
    <col min="4109" max="4109" width="15.140625" customWidth="1"/>
    <col min="4357" max="4357" width="6.42578125" customWidth="1"/>
    <col min="4358" max="4358" width="10.85546875" customWidth="1"/>
    <col min="4359" max="4360" width="27.85546875" customWidth="1"/>
    <col min="4361" max="4361" width="61.5703125" bestFit="1" customWidth="1"/>
    <col min="4362" max="4362" width="20" customWidth="1"/>
    <col min="4363" max="4363" width="20.140625" customWidth="1"/>
    <col min="4364" max="4364" width="44.42578125" customWidth="1"/>
    <col min="4365" max="4365" width="15.140625" customWidth="1"/>
    <col min="4613" max="4613" width="6.42578125" customWidth="1"/>
    <col min="4614" max="4614" width="10.85546875" customWidth="1"/>
    <col min="4615" max="4616" width="27.85546875" customWidth="1"/>
    <col min="4617" max="4617" width="61.5703125" bestFit="1" customWidth="1"/>
    <col min="4618" max="4618" width="20" customWidth="1"/>
    <col min="4619" max="4619" width="20.140625" customWidth="1"/>
    <col min="4620" max="4620" width="44.42578125" customWidth="1"/>
    <col min="4621" max="4621" width="15.140625" customWidth="1"/>
    <col min="4869" max="4869" width="6.42578125" customWidth="1"/>
    <col min="4870" max="4870" width="10.85546875" customWidth="1"/>
    <col min="4871" max="4872" width="27.85546875" customWidth="1"/>
    <col min="4873" max="4873" width="61.5703125" bestFit="1" customWidth="1"/>
    <col min="4874" max="4874" width="20" customWidth="1"/>
    <col min="4875" max="4875" width="20.140625" customWidth="1"/>
    <col min="4876" max="4876" width="44.42578125" customWidth="1"/>
    <col min="4877" max="4877" width="15.140625" customWidth="1"/>
    <col min="5125" max="5125" width="6.42578125" customWidth="1"/>
    <col min="5126" max="5126" width="10.85546875" customWidth="1"/>
    <col min="5127" max="5128" width="27.85546875" customWidth="1"/>
    <col min="5129" max="5129" width="61.5703125" bestFit="1" customWidth="1"/>
    <col min="5130" max="5130" width="20" customWidth="1"/>
    <col min="5131" max="5131" width="20.140625" customWidth="1"/>
    <col min="5132" max="5132" width="44.42578125" customWidth="1"/>
    <col min="5133" max="5133" width="15.140625" customWidth="1"/>
    <col min="5381" max="5381" width="6.42578125" customWidth="1"/>
    <col min="5382" max="5382" width="10.85546875" customWidth="1"/>
    <col min="5383" max="5384" width="27.85546875" customWidth="1"/>
    <col min="5385" max="5385" width="61.5703125" bestFit="1" customWidth="1"/>
    <col min="5386" max="5386" width="20" customWidth="1"/>
    <col min="5387" max="5387" width="20.140625" customWidth="1"/>
    <col min="5388" max="5388" width="44.42578125" customWidth="1"/>
    <col min="5389" max="5389" width="15.140625" customWidth="1"/>
    <col min="5637" max="5637" width="6.42578125" customWidth="1"/>
    <col min="5638" max="5638" width="10.85546875" customWidth="1"/>
    <col min="5639" max="5640" width="27.85546875" customWidth="1"/>
    <col min="5641" max="5641" width="61.5703125" bestFit="1" customWidth="1"/>
    <col min="5642" max="5642" width="20" customWidth="1"/>
    <col min="5643" max="5643" width="20.140625" customWidth="1"/>
    <col min="5644" max="5644" width="44.42578125" customWidth="1"/>
    <col min="5645" max="5645" width="15.140625" customWidth="1"/>
    <col min="5893" max="5893" width="6.42578125" customWidth="1"/>
    <col min="5894" max="5894" width="10.85546875" customWidth="1"/>
    <col min="5895" max="5896" width="27.85546875" customWidth="1"/>
    <col min="5897" max="5897" width="61.5703125" bestFit="1" customWidth="1"/>
    <col min="5898" max="5898" width="20" customWidth="1"/>
    <col min="5899" max="5899" width="20.140625" customWidth="1"/>
    <col min="5900" max="5900" width="44.42578125" customWidth="1"/>
    <col min="5901" max="5901" width="15.140625" customWidth="1"/>
    <col min="6149" max="6149" width="6.42578125" customWidth="1"/>
    <col min="6150" max="6150" width="10.85546875" customWidth="1"/>
    <col min="6151" max="6152" width="27.85546875" customWidth="1"/>
    <col min="6153" max="6153" width="61.5703125" bestFit="1" customWidth="1"/>
    <col min="6154" max="6154" width="20" customWidth="1"/>
    <col min="6155" max="6155" width="20.140625" customWidth="1"/>
    <col min="6156" max="6156" width="44.42578125" customWidth="1"/>
    <col min="6157" max="6157" width="15.140625" customWidth="1"/>
    <col min="6405" max="6405" width="6.42578125" customWidth="1"/>
    <col min="6406" max="6406" width="10.85546875" customWidth="1"/>
    <col min="6407" max="6408" width="27.85546875" customWidth="1"/>
    <col min="6409" max="6409" width="61.5703125" bestFit="1" customWidth="1"/>
    <col min="6410" max="6410" width="20" customWidth="1"/>
    <col min="6411" max="6411" width="20.140625" customWidth="1"/>
    <col min="6412" max="6412" width="44.42578125" customWidth="1"/>
    <col min="6413" max="6413" width="15.140625" customWidth="1"/>
    <col min="6661" max="6661" width="6.42578125" customWidth="1"/>
    <col min="6662" max="6662" width="10.85546875" customWidth="1"/>
    <col min="6663" max="6664" width="27.85546875" customWidth="1"/>
    <col min="6665" max="6665" width="61.5703125" bestFit="1" customWidth="1"/>
    <col min="6666" max="6666" width="20" customWidth="1"/>
    <col min="6667" max="6667" width="20.140625" customWidth="1"/>
    <col min="6668" max="6668" width="44.42578125" customWidth="1"/>
    <col min="6669" max="6669" width="15.140625" customWidth="1"/>
    <col min="6917" max="6917" width="6.42578125" customWidth="1"/>
    <col min="6918" max="6918" width="10.85546875" customWidth="1"/>
    <col min="6919" max="6920" width="27.85546875" customWidth="1"/>
    <col min="6921" max="6921" width="61.5703125" bestFit="1" customWidth="1"/>
    <col min="6922" max="6922" width="20" customWidth="1"/>
    <col min="6923" max="6923" width="20.140625" customWidth="1"/>
    <col min="6924" max="6924" width="44.42578125" customWidth="1"/>
    <col min="6925" max="6925" width="15.140625" customWidth="1"/>
    <col min="7173" max="7173" width="6.42578125" customWidth="1"/>
    <col min="7174" max="7174" width="10.85546875" customWidth="1"/>
    <col min="7175" max="7176" width="27.85546875" customWidth="1"/>
    <col min="7177" max="7177" width="61.5703125" bestFit="1" customWidth="1"/>
    <col min="7178" max="7178" width="20" customWidth="1"/>
    <col min="7179" max="7179" width="20.140625" customWidth="1"/>
    <col min="7180" max="7180" width="44.42578125" customWidth="1"/>
    <col min="7181" max="7181" width="15.140625" customWidth="1"/>
    <col min="7429" max="7429" width="6.42578125" customWidth="1"/>
    <col min="7430" max="7430" width="10.85546875" customWidth="1"/>
    <col min="7431" max="7432" width="27.85546875" customWidth="1"/>
    <col min="7433" max="7433" width="61.5703125" bestFit="1" customWidth="1"/>
    <col min="7434" max="7434" width="20" customWidth="1"/>
    <col min="7435" max="7435" width="20.140625" customWidth="1"/>
    <col min="7436" max="7436" width="44.42578125" customWidth="1"/>
    <col min="7437" max="7437" width="15.140625" customWidth="1"/>
    <col min="7685" max="7685" width="6.42578125" customWidth="1"/>
    <col min="7686" max="7686" width="10.85546875" customWidth="1"/>
    <col min="7687" max="7688" width="27.85546875" customWidth="1"/>
    <col min="7689" max="7689" width="61.5703125" bestFit="1" customWidth="1"/>
    <col min="7690" max="7690" width="20" customWidth="1"/>
    <col min="7691" max="7691" width="20.140625" customWidth="1"/>
    <col min="7692" max="7692" width="44.42578125" customWidth="1"/>
    <col min="7693" max="7693" width="15.140625" customWidth="1"/>
    <col min="7941" max="7941" width="6.42578125" customWidth="1"/>
    <col min="7942" max="7942" width="10.85546875" customWidth="1"/>
    <col min="7943" max="7944" width="27.85546875" customWidth="1"/>
    <col min="7945" max="7945" width="61.5703125" bestFit="1" customWidth="1"/>
    <col min="7946" max="7946" width="20" customWidth="1"/>
    <col min="7947" max="7947" width="20.140625" customWidth="1"/>
    <col min="7948" max="7948" width="44.42578125" customWidth="1"/>
    <col min="7949" max="7949" width="15.140625" customWidth="1"/>
    <col min="8197" max="8197" width="6.42578125" customWidth="1"/>
    <col min="8198" max="8198" width="10.85546875" customWidth="1"/>
    <col min="8199" max="8200" width="27.85546875" customWidth="1"/>
    <col min="8201" max="8201" width="61.5703125" bestFit="1" customWidth="1"/>
    <col min="8202" max="8202" width="20" customWidth="1"/>
    <col min="8203" max="8203" width="20.140625" customWidth="1"/>
    <col min="8204" max="8204" width="44.42578125" customWidth="1"/>
    <col min="8205" max="8205" width="15.140625" customWidth="1"/>
    <col min="8453" max="8453" width="6.42578125" customWidth="1"/>
    <col min="8454" max="8454" width="10.85546875" customWidth="1"/>
    <col min="8455" max="8456" width="27.85546875" customWidth="1"/>
    <col min="8457" max="8457" width="61.5703125" bestFit="1" customWidth="1"/>
    <col min="8458" max="8458" width="20" customWidth="1"/>
    <col min="8459" max="8459" width="20.140625" customWidth="1"/>
    <col min="8460" max="8460" width="44.42578125" customWidth="1"/>
    <col min="8461" max="8461" width="15.140625" customWidth="1"/>
    <col min="8709" max="8709" width="6.42578125" customWidth="1"/>
    <col min="8710" max="8710" width="10.85546875" customWidth="1"/>
    <col min="8711" max="8712" width="27.85546875" customWidth="1"/>
    <col min="8713" max="8713" width="61.5703125" bestFit="1" customWidth="1"/>
    <col min="8714" max="8714" width="20" customWidth="1"/>
    <col min="8715" max="8715" width="20.140625" customWidth="1"/>
    <col min="8716" max="8716" width="44.42578125" customWidth="1"/>
    <col min="8717" max="8717" width="15.140625" customWidth="1"/>
    <col min="8965" max="8965" width="6.42578125" customWidth="1"/>
    <col min="8966" max="8966" width="10.85546875" customWidth="1"/>
    <col min="8967" max="8968" width="27.85546875" customWidth="1"/>
    <col min="8969" max="8969" width="61.5703125" bestFit="1" customWidth="1"/>
    <col min="8970" max="8970" width="20" customWidth="1"/>
    <col min="8971" max="8971" width="20.140625" customWidth="1"/>
    <col min="8972" max="8972" width="44.42578125" customWidth="1"/>
    <col min="8973" max="8973" width="15.140625" customWidth="1"/>
    <col min="9221" max="9221" width="6.42578125" customWidth="1"/>
    <col min="9222" max="9222" width="10.85546875" customWidth="1"/>
    <col min="9223" max="9224" width="27.85546875" customWidth="1"/>
    <col min="9225" max="9225" width="61.5703125" bestFit="1" customWidth="1"/>
    <col min="9226" max="9226" width="20" customWidth="1"/>
    <col min="9227" max="9227" width="20.140625" customWidth="1"/>
    <col min="9228" max="9228" width="44.42578125" customWidth="1"/>
    <col min="9229" max="9229" width="15.140625" customWidth="1"/>
    <col min="9477" max="9477" width="6.42578125" customWidth="1"/>
    <col min="9478" max="9478" width="10.85546875" customWidth="1"/>
    <col min="9479" max="9480" width="27.85546875" customWidth="1"/>
    <col min="9481" max="9481" width="61.5703125" bestFit="1" customWidth="1"/>
    <col min="9482" max="9482" width="20" customWidth="1"/>
    <col min="9483" max="9483" width="20.140625" customWidth="1"/>
    <col min="9484" max="9484" width="44.42578125" customWidth="1"/>
    <col min="9485" max="9485" width="15.140625" customWidth="1"/>
    <col min="9733" max="9733" width="6.42578125" customWidth="1"/>
    <col min="9734" max="9734" width="10.85546875" customWidth="1"/>
    <col min="9735" max="9736" width="27.85546875" customWidth="1"/>
    <col min="9737" max="9737" width="61.5703125" bestFit="1" customWidth="1"/>
    <col min="9738" max="9738" width="20" customWidth="1"/>
    <col min="9739" max="9739" width="20.140625" customWidth="1"/>
    <col min="9740" max="9740" width="44.42578125" customWidth="1"/>
    <col min="9741" max="9741" width="15.140625" customWidth="1"/>
    <col min="9989" max="9989" width="6.42578125" customWidth="1"/>
    <col min="9990" max="9990" width="10.85546875" customWidth="1"/>
    <col min="9991" max="9992" width="27.85546875" customWidth="1"/>
    <col min="9993" max="9993" width="61.5703125" bestFit="1" customWidth="1"/>
    <col min="9994" max="9994" width="20" customWidth="1"/>
    <col min="9995" max="9995" width="20.140625" customWidth="1"/>
    <col min="9996" max="9996" width="44.42578125" customWidth="1"/>
    <col min="9997" max="9997" width="15.140625" customWidth="1"/>
    <col min="10245" max="10245" width="6.42578125" customWidth="1"/>
    <col min="10246" max="10246" width="10.85546875" customWidth="1"/>
    <col min="10247" max="10248" width="27.85546875" customWidth="1"/>
    <col min="10249" max="10249" width="61.5703125" bestFit="1" customWidth="1"/>
    <col min="10250" max="10250" width="20" customWidth="1"/>
    <col min="10251" max="10251" width="20.140625" customWidth="1"/>
    <col min="10252" max="10252" width="44.42578125" customWidth="1"/>
    <col min="10253" max="10253" width="15.140625" customWidth="1"/>
    <col min="10501" max="10501" width="6.42578125" customWidth="1"/>
    <col min="10502" max="10502" width="10.85546875" customWidth="1"/>
    <col min="10503" max="10504" width="27.85546875" customWidth="1"/>
    <col min="10505" max="10505" width="61.5703125" bestFit="1" customWidth="1"/>
    <col min="10506" max="10506" width="20" customWidth="1"/>
    <col min="10507" max="10507" width="20.140625" customWidth="1"/>
    <col min="10508" max="10508" width="44.42578125" customWidth="1"/>
    <col min="10509" max="10509" width="15.140625" customWidth="1"/>
    <col min="10757" max="10757" width="6.42578125" customWidth="1"/>
    <col min="10758" max="10758" width="10.85546875" customWidth="1"/>
    <col min="10759" max="10760" width="27.85546875" customWidth="1"/>
    <col min="10761" max="10761" width="61.5703125" bestFit="1" customWidth="1"/>
    <col min="10762" max="10762" width="20" customWidth="1"/>
    <col min="10763" max="10763" width="20.140625" customWidth="1"/>
    <col min="10764" max="10764" width="44.42578125" customWidth="1"/>
    <col min="10765" max="10765" width="15.140625" customWidth="1"/>
    <col min="11013" max="11013" width="6.42578125" customWidth="1"/>
    <col min="11014" max="11014" width="10.85546875" customWidth="1"/>
    <col min="11015" max="11016" width="27.85546875" customWidth="1"/>
    <col min="11017" max="11017" width="61.5703125" bestFit="1" customWidth="1"/>
    <col min="11018" max="11018" width="20" customWidth="1"/>
    <col min="11019" max="11019" width="20.140625" customWidth="1"/>
    <col min="11020" max="11020" width="44.42578125" customWidth="1"/>
    <col min="11021" max="11021" width="15.140625" customWidth="1"/>
    <col min="11269" max="11269" width="6.42578125" customWidth="1"/>
    <col min="11270" max="11270" width="10.85546875" customWidth="1"/>
    <col min="11271" max="11272" width="27.85546875" customWidth="1"/>
    <col min="11273" max="11273" width="61.5703125" bestFit="1" customWidth="1"/>
    <col min="11274" max="11274" width="20" customWidth="1"/>
    <col min="11275" max="11275" width="20.140625" customWidth="1"/>
    <col min="11276" max="11276" width="44.42578125" customWidth="1"/>
    <col min="11277" max="11277" width="15.140625" customWidth="1"/>
    <col min="11525" max="11525" width="6.42578125" customWidth="1"/>
    <col min="11526" max="11526" width="10.85546875" customWidth="1"/>
    <col min="11527" max="11528" width="27.85546875" customWidth="1"/>
    <col min="11529" max="11529" width="61.5703125" bestFit="1" customWidth="1"/>
    <col min="11530" max="11530" width="20" customWidth="1"/>
    <col min="11531" max="11531" width="20.140625" customWidth="1"/>
    <col min="11532" max="11532" width="44.42578125" customWidth="1"/>
    <col min="11533" max="11533" width="15.140625" customWidth="1"/>
    <col min="11781" max="11781" width="6.42578125" customWidth="1"/>
    <col min="11782" max="11782" width="10.85546875" customWidth="1"/>
    <col min="11783" max="11784" width="27.85546875" customWidth="1"/>
    <col min="11785" max="11785" width="61.5703125" bestFit="1" customWidth="1"/>
    <col min="11786" max="11786" width="20" customWidth="1"/>
    <col min="11787" max="11787" width="20.140625" customWidth="1"/>
    <col min="11788" max="11788" width="44.42578125" customWidth="1"/>
    <col min="11789" max="11789" width="15.140625" customWidth="1"/>
    <col min="12037" max="12037" width="6.42578125" customWidth="1"/>
    <col min="12038" max="12038" width="10.85546875" customWidth="1"/>
    <col min="12039" max="12040" width="27.85546875" customWidth="1"/>
    <col min="12041" max="12041" width="61.5703125" bestFit="1" customWidth="1"/>
    <col min="12042" max="12042" width="20" customWidth="1"/>
    <col min="12043" max="12043" width="20.140625" customWidth="1"/>
    <col min="12044" max="12044" width="44.42578125" customWidth="1"/>
    <col min="12045" max="12045" width="15.140625" customWidth="1"/>
    <col min="12293" max="12293" width="6.42578125" customWidth="1"/>
    <col min="12294" max="12294" width="10.85546875" customWidth="1"/>
    <col min="12295" max="12296" width="27.85546875" customWidth="1"/>
    <col min="12297" max="12297" width="61.5703125" bestFit="1" customWidth="1"/>
    <col min="12298" max="12298" width="20" customWidth="1"/>
    <col min="12299" max="12299" width="20.140625" customWidth="1"/>
    <col min="12300" max="12300" width="44.42578125" customWidth="1"/>
    <col min="12301" max="12301" width="15.140625" customWidth="1"/>
    <col min="12549" max="12549" width="6.42578125" customWidth="1"/>
    <col min="12550" max="12550" width="10.85546875" customWidth="1"/>
    <col min="12551" max="12552" width="27.85546875" customWidth="1"/>
    <col min="12553" max="12553" width="61.5703125" bestFit="1" customWidth="1"/>
    <col min="12554" max="12554" width="20" customWidth="1"/>
    <col min="12555" max="12555" width="20.140625" customWidth="1"/>
    <col min="12556" max="12556" width="44.42578125" customWidth="1"/>
    <col min="12557" max="12557" width="15.140625" customWidth="1"/>
    <col min="12805" max="12805" width="6.42578125" customWidth="1"/>
    <col min="12806" max="12806" width="10.85546875" customWidth="1"/>
    <col min="12807" max="12808" width="27.85546875" customWidth="1"/>
    <col min="12809" max="12809" width="61.5703125" bestFit="1" customWidth="1"/>
    <col min="12810" max="12810" width="20" customWidth="1"/>
    <col min="12811" max="12811" width="20.140625" customWidth="1"/>
    <col min="12812" max="12812" width="44.42578125" customWidth="1"/>
    <col min="12813" max="12813" width="15.140625" customWidth="1"/>
    <col min="13061" max="13061" width="6.42578125" customWidth="1"/>
    <col min="13062" max="13062" width="10.85546875" customWidth="1"/>
    <col min="13063" max="13064" width="27.85546875" customWidth="1"/>
    <col min="13065" max="13065" width="61.5703125" bestFit="1" customWidth="1"/>
    <col min="13066" max="13066" width="20" customWidth="1"/>
    <col min="13067" max="13067" width="20.140625" customWidth="1"/>
    <col min="13068" max="13068" width="44.42578125" customWidth="1"/>
    <col min="13069" max="13069" width="15.140625" customWidth="1"/>
    <col min="13317" max="13317" width="6.42578125" customWidth="1"/>
    <col min="13318" max="13318" width="10.85546875" customWidth="1"/>
    <col min="13319" max="13320" width="27.85546875" customWidth="1"/>
    <col min="13321" max="13321" width="61.5703125" bestFit="1" customWidth="1"/>
    <col min="13322" max="13322" width="20" customWidth="1"/>
    <col min="13323" max="13323" width="20.140625" customWidth="1"/>
    <col min="13324" max="13324" width="44.42578125" customWidth="1"/>
    <col min="13325" max="13325" width="15.140625" customWidth="1"/>
    <col min="13573" max="13573" width="6.42578125" customWidth="1"/>
    <col min="13574" max="13574" width="10.85546875" customWidth="1"/>
    <col min="13575" max="13576" width="27.85546875" customWidth="1"/>
    <col min="13577" max="13577" width="61.5703125" bestFit="1" customWidth="1"/>
    <col min="13578" max="13578" width="20" customWidth="1"/>
    <col min="13579" max="13579" width="20.140625" customWidth="1"/>
    <col min="13580" max="13580" width="44.42578125" customWidth="1"/>
    <col min="13581" max="13581" width="15.140625" customWidth="1"/>
    <col min="13829" max="13829" width="6.42578125" customWidth="1"/>
    <col min="13830" max="13830" width="10.85546875" customWidth="1"/>
    <col min="13831" max="13832" width="27.85546875" customWidth="1"/>
    <col min="13833" max="13833" width="61.5703125" bestFit="1" customWidth="1"/>
    <col min="13834" max="13834" width="20" customWidth="1"/>
    <col min="13835" max="13835" width="20.140625" customWidth="1"/>
    <col min="13836" max="13836" width="44.42578125" customWidth="1"/>
    <col min="13837" max="13837" width="15.140625" customWidth="1"/>
    <col min="14085" max="14085" width="6.42578125" customWidth="1"/>
    <col min="14086" max="14086" width="10.85546875" customWidth="1"/>
    <col min="14087" max="14088" width="27.85546875" customWidth="1"/>
    <col min="14089" max="14089" width="61.5703125" bestFit="1" customWidth="1"/>
    <col min="14090" max="14090" width="20" customWidth="1"/>
    <col min="14091" max="14091" width="20.140625" customWidth="1"/>
    <col min="14092" max="14092" width="44.42578125" customWidth="1"/>
    <col min="14093" max="14093" width="15.140625" customWidth="1"/>
    <col min="14341" max="14341" width="6.42578125" customWidth="1"/>
    <col min="14342" max="14342" width="10.85546875" customWidth="1"/>
    <col min="14343" max="14344" width="27.85546875" customWidth="1"/>
    <col min="14345" max="14345" width="61.5703125" bestFit="1" customWidth="1"/>
    <col min="14346" max="14346" width="20" customWidth="1"/>
    <col min="14347" max="14347" width="20.140625" customWidth="1"/>
    <col min="14348" max="14348" width="44.42578125" customWidth="1"/>
    <col min="14349" max="14349" width="15.140625" customWidth="1"/>
    <col min="14597" max="14597" width="6.42578125" customWidth="1"/>
    <col min="14598" max="14598" width="10.85546875" customWidth="1"/>
    <col min="14599" max="14600" width="27.85546875" customWidth="1"/>
    <col min="14601" max="14601" width="61.5703125" bestFit="1" customWidth="1"/>
    <col min="14602" max="14602" width="20" customWidth="1"/>
    <col min="14603" max="14603" width="20.140625" customWidth="1"/>
    <col min="14604" max="14604" width="44.42578125" customWidth="1"/>
    <col min="14605" max="14605" width="15.140625" customWidth="1"/>
    <col min="14853" max="14853" width="6.42578125" customWidth="1"/>
    <col min="14854" max="14854" width="10.85546875" customWidth="1"/>
    <col min="14855" max="14856" width="27.85546875" customWidth="1"/>
    <col min="14857" max="14857" width="61.5703125" bestFit="1" customWidth="1"/>
    <col min="14858" max="14858" width="20" customWidth="1"/>
    <col min="14859" max="14859" width="20.140625" customWidth="1"/>
    <col min="14860" max="14860" width="44.42578125" customWidth="1"/>
    <col min="14861" max="14861" width="15.140625" customWidth="1"/>
    <col min="15109" max="15109" width="6.42578125" customWidth="1"/>
    <col min="15110" max="15110" width="10.85546875" customWidth="1"/>
    <col min="15111" max="15112" width="27.85546875" customWidth="1"/>
    <col min="15113" max="15113" width="61.5703125" bestFit="1" customWidth="1"/>
    <col min="15114" max="15114" width="20" customWidth="1"/>
    <col min="15115" max="15115" width="20.140625" customWidth="1"/>
    <col min="15116" max="15116" width="44.42578125" customWidth="1"/>
    <col min="15117" max="15117" width="15.140625" customWidth="1"/>
    <col min="15365" max="15365" width="6.42578125" customWidth="1"/>
    <col min="15366" max="15366" width="10.85546875" customWidth="1"/>
    <col min="15367" max="15368" width="27.85546875" customWidth="1"/>
    <col min="15369" max="15369" width="61.5703125" bestFit="1" customWidth="1"/>
    <col min="15370" max="15370" width="20" customWidth="1"/>
    <col min="15371" max="15371" width="20.140625" customWidth="1"/>
    <col min="15372" max="15372" width="44.42578125" customWidth="1"/>
    <col min="15373" max="15373" width="15.140625" customWidth="1"/>
    <col min="15621" max="15621" width="6.42578125" customWidth="1"/>
    <col min="15622" max="15622" width="10.85546875" customWidth="1"/>
    <col min="15623" max="15624" width="27.85546875" customWidth="1"/>
    <col min="15625" max="15625" width="61.5703125" bestFit="1" customWidth="1"/>
    <col min="15626" max="15626" width="20" customWidth="1"/>
    <col min="15627" max="15627" width="20.140625" customWidth="1"/>
    <col min="15628" max="15628" width="44.42578125" customWidth="1"/>
    <col min="15629" max="15629" width="15.140625" customWidth="1"/>
    <col min="15877" max="15877" width="6.42578125" customWidth="1"/>
    <col min="15878" max="15878" width="10.85546875" customWidth="1"/>
    <col min="15879" max="15880" width="27.85546875" customWidth="1"/>
    <col min="15881" max="15881" width="61.5703125" bestFit="1" customWidth="1"/>
    <col min="15882" max="15882" width="20" customWidth="1"/>
    <col min="15883" max="15883" width="20.140625" customWidth="1"/>
    <col min="15884" max="15884" width="44.42578125" customWidth="1"/>
    <col min="15885" max="15885" width="15.140625" customWidth="1"/>
    <col min="16133" max="16133" width="6.42578125" customWidth="1"/>
    <col min="16134" max="16134" width="10.85546875" customWidth="1"/>
    <col min="16135" max="16136" width="27.85546875" customWidth="1"/>
    <col min="16137" max="16137" width="61.5703125" bestFit="1" customWidth="1"/>
    <col min="16138" max="16138" width="20" customWidth="1"/>
    <col min="16139" max="16139" width="20.140625" customWidth="1"/>
    <col min="16140" max="16140" width="44.42578125" customWidth="1"/>
    <col min="16141" max="16141" width="15.140625" customWidth="1"/>
  </cols>
  <sheetData>
    <row r="1" spans="1:13" ht="42" customHeight="1" x14ac:dyDescent="0.65">
      <c r="A1" s="75" t="s">
        <v>107</v>
      </c>
      <c r="B1" s="76"/>
      <c r="C1" s="76"/>
      <c r="D1" s="76"/>
      <c r="E1" s="76"/>
      <c r="F1" s="76"/>
      <c r="G1" s="76"/>
      <c r="H1" s="76"/>
      <c r="I1" s="76"/>
      <c r="J1" s="76"/>
      <c r="K1" s="76"/>
      <c r="L1" s="76"/>
      <c r="M1" s="77"/>
    </row>
    <row r="2" spans="1:13" s="8" customFormat="1" ht="19.5" customHeight="1" thickBot="1" x14ac:dyDescent="0.25">
      <c r="A2" s="4"/>
      <c r="B2" s="5"/>
      <c r="C2" s="5"/>
      <c r="D2" s="5"/>
      <c r="E2" s="5"/>
      <c r="F2" s="5"/>
      <c r="G2" s="5"/>
      <c r="H2" s="5"/>
      <c r="I2" s="5"/>
      <c r="J2" s="5"/>
      <c r="K2" s="6"/>
      <c r="L2" s="6"/>
      <c r="M2" s="7"/>
    </row>
    <row r="3" spans="1:13" s="2" customFormat="1" ht="20.25" customHeight="1" x14ac:dyDescent="0.25">
      <c r="A3" s="78" t="s">
        <v>15</v>
      </c>
      <c r="B3" s="73" t="s">
        <v>16</v>
      </c>
      <c r="C3" s="73" t="s">
        <v>17</v>
      </c>
      <c r="D3" s="73" t="s">
        <v>118</v>
      </c>
      <c r="E3" s="73" t="s">
        <v>36</v>
      </c>
      <c r="F3" s="73" t="s">
        <v>37</v>
      </c>
      <c r="G3" s="73" t="s">
        <v>34</v>
      </c>
      <c r="H3" s="73" t="s">
        <v>35</v>
      </c>
      <c r="I3" s="81" t="s">
        <v>33</v>
      </c>
      <c r="J3" s="71" t="s">
        <v>32</v>
      </c>
      <c r="K3" s="83" t="s">
        <v>18</v>
      </c>
      <c r="L3" s="71" t="s">
        <v>20</v>
      </c>
      <c r="M3" s="85" t="s">
        <v>19</v>
      </c>
    </row>
    <row r="4" spans="1:13" ht="24" customHeight="1" thickBot="1" x14ac:dyDescent="0.3">
      <c r="A4" s="79"/>
      <c r="B4" s="74"/>
      <c r="C4" s="80"/>
      <c r="D4" s="80"/>
      <c r="E4" s="74"/>
      <c r="F4" s="74"/>
      <c r="G4" s="74"/>
      <c r="H4" s="74"/>
      <c r="I4" s="82"/>
      <c r="J4" s="72"/>
      <c r="K4" s="84"/>
      <c r="L4" s="72"/>
      <c r="M4" s="86"/>
    </row>
    <row r="5" spans="1:13" ht="45" x14ac:dyDescent="0.25">
      <c r="A5" s="69">
        <v>1</v>
      </c>
      <c r="B5" s="63">
        <v>41290</v>
      </c>
      <c r="C5" s="64" t="s">
        <v>21</v>
      </c>
      <c r="D5" s="64" t="s">
        <v>119</v>
      </c>
      <c r="E5" s="64" t="s">
        <v>38</v>
      </c>
      <c r="F5" s="64" t="s">
        <v>22</v>
      </c>
      <c r="G5" s="65" t="s">
        <v>60</v>
      </c>
      <c r="H5" s="65" t="s">
        <v>103</v>
      </c>
      <c r="I5" s="66" t="s">
        <v>65</v>
      </c>
      <c r="J5" s="57"/>
      <c r="K5" s="58"/>
      <c r="L5" s="58"/>
      <c r="M5" s="59"/>
    </row>
    <row r="6" spans="1:13" ht="60" x14ac:dyDescent="0.25">
      <c r="A6" s="46">
        <v>2</v>
      </c>
      <c r="B6" s="14">
        <v>41290</v>
      </c>
      <c r="C6" s="15" t="s">
        <v>25</v>
      </c>
      <c r="D6" s="15" t="s">
        <v>119</v>
      </c>
      <c r="E6" s="15" t="s">
        <v>71</v>
      </c>
      <c r="F6" s="15" t="s">
        <v>72</v>
      </c>
      <c r="G6" s="43" t="s">
        <v>66</v>
      </c>
      <c r="H6" s="43" t="s">
        <v>100</v>
      </c>
      <c r="I6" s="43" t="s">
        <v>68</v>
      </c>
      <c r="J6" s="47"/>
      <c r="K6" s="16"/>
      <c r="L6" s="16"/>
      <c r="M6" s="60"/>
    </row>
    <row r="7" spans="1:13" ht="75" x14ac:dyDescent="0.25">
      <c r="A7" s="46">
        <v>3</v>
      </c>
      <c r="B7" s="14">
        <v>41290</v>
      </c>
      <c r="C7" s="15" t="s">
        <v>25</v>
      </c>
      <c r="D7" s="15" t="s">
        <v>119</v>
      </c>
      <c r="E7" s="15" t="s">
        <v>73</v>
      </c>
      <c r="F7" s="15" t="s">
        <v>74</v>
      </c>
      <c r="G7" s="43" t="s">
        <v>60</v>
      </c>
      <c r="H7" s="43" t="s">
        <v>101</v>
      </c>
      <c r="I7" s="43" t="s">
        <v>69</v>
      </c>
      <c r="J7" s="47"/>
      <c r="K7" s="16"/>
      <c r="L7" s="16"/>
      <c r="M7" s="60"/>
    </row>
    <row r="8" spans="1:13" ht="79.150000000000006" customHeight="1" x14ac:dyDescent="0.25">
      <c r="A8" s="46">
        <v>4</v>
      </c>
      <c r="B8" s="14">
        <v>41290</v>
      </c>
      <c r="C8" s="15" t="s">
        <v>25</v>
      </c>
      <c r="D8" s="15" t="s">
        <v>119</v>
      </c>
      <c r="E8" s="15" t="s">
        <v>75</v>
      </c>
      <c r="F8" s="15" t="s">
        <v>76</v>
      </c>
      <c r="G8" s="43" t="s">
        <v>66</v>
      </c>
      <c r="H8" s="43" t="s">
        <v>104</v>
      </c>
      <c r="I8" s="43" t="s">
        <v>60</v>
      </c>
      <c r="J8" s="47"/>
      <c r="K8" s="16"/>
      <c r="L8" s="16"/>
      <c r="M8" s="60"/>
    </row>
    <row r="9" spans="1:13" ht="60" x14ac:dyDescent="0.25">
      <c r="A9" s="46">
        <v>5</v>
      </c>
      <c r="B9" s="14">
        <v>41290</v>
      </c>
      <c r="C9" s="15" t="s">
        <v>25</v>
      </c>
      <c r="D9" s="15" t="s">
        <v>119</v>
      </c>
      <c r="E9" s="15" t="s">
        <v>42</v>
      </c>
      <c r="F9" s="15" t="s">
        <v>77</v>
      </c>
      <c r="G9" s="43" t="s">
        <v>66</v>
      </c>
      <c r="H9" s="43" t="s">
        <v>104</v>
      </c>
      <c r="I9" s="43" t="s">
        <v>60</v>
      </c>
      <c r="J9" s="47"/>
      <c r="K9" s="16"/>
      <c r="L9" s="16"/>
      <c r="M9" s="60"/>
    </row>
    <row r="10" spans="1:13" ht="45" x14ac:dyDescent="0.25">
      <c r="A10" s="46">
        <v>6</v>
      </c>
      <c r="B10" s="14">
        <v>41290</v>
      </c>
      <c r="C10" s="15" t="s">
        <v>26</v>
      </c>
      <c r="D10" s="15" t="s">
        <v>119</v>
      </c>
      <c r="E10" s="15" t="s">
        <v>23</v>
      </c>
      <c r="F10" s="15" t="s">
        <v>27</v>
      </c>
      <c r="G10" s="43" t="s">
        <v>69</v>
      </c>
      <c r="H10" s="43" t="s">
        <v>78</v>
      </c>
      <c r="I10" s="43" t="s">
        <v>69</v>
      </c>
      <c r="J10" s="47"/>
      <c r="K10" s="16"/>
      <c r="L10" s="16"/>
      <c r="M10" s="60"/>
    </row>
    <row r="11" spans="1:13" ht="75" x14ac:dyDescent="0.25">
      <c r="A11" s="70">
        <v>7</v>
      </c>
      <c r="B11" s="67">
        <v>41290</v>
      </c>
      <c r="C11" s="53" t="s">
        <v>21</v>
      </c>
      <c r="D11" s="53" t="s">
        <v>119</v>
      </c>
      <c r="E11" s="53" t="s">
        <v>39</v>
      </c>
      <c r="F11" s="53" t="s">
        <v>80</v>
      </c>
      <c r="G11" s="55" t="s">
        <v>60</v>
      </c>
      <c r="H11" s="55" t="s">
        <v>79</v>
      </c>
      <c r="I11" s="55" t="s">
        <v>69</v>
      </c>
      <c r="J11" s="47"/>
      <c r="K11" s="16"/>
      <c r="L11" s="16"/>
      <c r="M11" s="60"/>
    </row>
    <row r="12" spans="1:13" ht="75" x14ac:dyDescent="0.25">
      <c r="A12" s="51">
        <v>8</v>
      </c>
      <c r="B12" s="52">
        <v>41290</v>
      </c>
      <c r="C12" s="54" t="s">
        <v>30</v>
      </c>
      <c r="D12" s="54" t="s">
        <v>119</v>
      </c>
      <c r="E12" s="54" t="s">
        <v>40</v>
      </c>
      <c r="F12" s="54" t="s">
        <v>88</v>
      </c>
      <c r="G12" s="56" t="s">
        <v>66</v>
      </c>
      <c r="H12" s="56" t="s">
        <v>59</v>
      </c>
      <c r="I12" s="56" t="s">
        <v>60</v>
      </c>
      <c r="J12" s="47"/>
      <c r="K12" s="16"/>
      <c r="L12" s="16"/>
      <c r="M12" s="60"/>
    </row>
    <row r="13" spans="1:13" ht="75" x14ac:dyDescent="0.25">
      <c r="A13" s="10">
        <v>9</v>
      </c>
      <c r="B13" s="14">
        <v>41290</v>
      </c>
      <c r="C13" s="15" t="s">
        <v>81</v>
      </c>
      <c r="D13" s="15" t="s">
        <v>119</v>
      </c>
      <c r="E13" s="15" t="s">
        <v>82</v>
      </c>
      <c r="F13" s="15" t="s">
        <v>84</v>
      </c>
      <c r="G13" s="42" t="s">
        <v>60</v>
      </c>
      <c r="H13" s="42" t="s">
        <v>105</v>
      </c>
      <c r="I13" s="42" t="s">
        <v>60</v>
      </c>
      <c r="J13" s="47"/>
      <c r="K13" s="16"/>
      <c r="L13" s="16"/>
      <c r="M13" s="60"/>
    </row>
    <row r="14" spans="1:13" ht="105" x14ac:dyDescent="0.25">
      <c r="A14" s="10">
        <v>10</v>
      </c>
      <c r="B14" s="14">
        <v>41290</v>
      </c>
      <c r="C14" s="15" t="s">
        <v>25</v>
      </c>
      <c r="D14" s="15" t="s">
        <v>119</v>
      </c>
      <c r="E14" s="15" t="s">
        <v>85</v>
      </c>
      <c r="F14" s="15" t="s">
        <v>86</v>
      </c>
      <c r="G14" s="43" t="s">
        <v>60</v>
      </c>
      <c r="H14" s="43" t="s">
        <v>100</v>
      </c>
      <c r="I14" s="43" t="s">
        <v>69</v>
      </c>
      <c r="J14" s="47"/>
      <c r="K14" s="16"/>
      <c r="L14" s="16"/>
      <c r="M14" s="60"/>
    </row>
    <row r="15" spans="1:13" ht="60" x14ac:dyDescent="0.25">
      <c r="A15" s="51">
        <v>11</v>
      </c>
      <c r="B15" s="52">
        <v>41290</v>
      </c>
      <c r="C15" s="54" t="s">
        <v>29</v>
      </c>
      <c r="D15" s="54" t="s">
        <v>119</v>
      </c>
      <c r="E15" s="54" t="s">
        <v>87</v>
      </c>
      <c r="F15" s="54" t="s">
        <v>24</v>
      </c>
      <c r="G15" s="56" t="s">
        <v>60</v>
      </c>
      <c r="H15" s="56" t="s">
        <v>83</v>
      </c>
      <c r="I15" s="56" t="s">
        <v>68</v>
      </c>
      <c r="J15" s="47"/>
      <c r="K15" s="16"/>
      <c r="L15" s="16"/>
      <c r="M15" s="60"/>
    </row>
    <row r="16" spans="1:13" ht="90" x14ac:dyDescent="0.25">
      <c r="A16" s="70">
        <v>12</v>
      </c>
      <c r="B16" s="67">
        <v>41290</v>
      </c>
      <c r="C16" s="53" t="s">
        <v>21</v>
      </c>
      <c r="D16" s="53" t="s">
        <v>119</v>
      </c>
      <c r="E16" s="53" t="s">
        <v>41</v>
      </c>
      <c r="F16" s="53" t="s">
        <v>89</v>
      </c>
      <c r="G16" s="55" t="s">
        <v>60</v>
      </c>
      <c r="H16" s="55" t="s">
        <v>67</v>
      </c>
      <c r="I16" s="55" t="s">
        <v>60</v>
      </c>
      <c r="J16" s="47"/>
      <c r="K16" s="16"/>
      <c r="L16" s="16"/>
      <c r="M16" s="60"/>
    </row>
    <row r="17" spans="1:13" ht="45" x14ac:dyDescent="0.25">
      <c r="A17" s="10">
        <v>13</v>
      </c>
      <c r="B17" s="14">
        <v>41290</v>
      </c>
      <c r="C17" s="15" t="s">
        <v>25</v>
      </c>
      <c r="D17" s="15" t="s">
        <v>119</v>
      </c>
      <c r="E17" s="15" t="s">
        <v>90</v>
      </c>
      <c r="F17" s="15" t="s">
        <v>91</v>
      </c>
      <c r="G17" s="43" t="s">
        <v>69</v>
      </c>
      <c r="H17" s="43" t="s">
        <v>67</v>
      </c>
      <c r="I17" s="43" t="s">
        <v>69</v>
      </c>
      <c r="J17" s="47"/>
      <c r="K17" s="16"/>
      <c r="L17" s="16"/>
      <c r="M17" s="60"/>
    </row>
    <row r="18" spans="1:13" ht="45" x14ac:dyDescent="0.25">
      <c r="A18" s="10">
        <v>14</v>
      </c>
      <c r="B18" s="14">
        <v>41290</v>
      </c>
      <c r="C18" s="15" t="s">
        <v>25</v>
      </c>
      <c r="D18" s="15" t="s">
        <v>119</v>
      </c>
      <c r="E18" s="15" t="s">
        <v>92</v>
      </c>
      <c r="F18" s="15" t="s">
        <v>93</v>
      </c>
      <c r="G18" s="43" t="s">
        <v>69</v>
      </c>
      <c r="H18" s="43" t="s">
        <v>70</v>
      </c>
      <c r="I18" s="43" t="s">
        <v>60</v>
      </c>
      <c r="J18" s="47"/>
      <c r="K18" s="16"/>
      <c r="L18" s="16"/>
      <c r="M18" s="60"/>
    </row>
    <row r="19" spans="1:13" ht="75" x14ac:dyDescent="0.25">
      <c r="A19" s="10">
        <v>15</v>
      </c>
      <c r="B19" s="14">
        <v>41290</v>
      </c>
      <c r="C19" s="15" t="s">
        <v>31</v>
      </c>
      <c r="D19" s="15" t="s">
        <v>119</v>
      </c>
      <c r="E19" s="15" t="s">
        <v>97</v>
      </c>
      <c r="F19" s="15" t="s">
        <v>94</v>
      </c>
      <c r="G19" s="43"/>
      <c r="H19" s="43" t="s">
        <v>99</v>
      </c>
      <c r="I19" s="43"/>
      <c r="J19" s="47"/>
      <c r="K19" s="16"/>
      <c r="L19" s="16"/>
      <c r="M19" s="60"/>
    </row>
    <row r="20" spans="1:13" ht="30" x14ac:dyDescent="0.25">
      <c r="A20" s="10">
        <v>16</v>
      </c>
      <c r="B20" s="14">
        <v>41290</v>
      </c>
      <c r="C20" s="15" t="s">
        <v>25</v>
      </c>
      <c r="D20" s="15" t="s">
        <v>119</v>
      </c>
      <c r="E20" s="15" t="s">
        <v>95</v>
      </c>
      <c r="F20" s="15" t="s">
        <v>96</v>
      </c>
      <c r="G20" s="43" t="s">
        <v>66</v>
      </c>
      <c r="H20" s="43" t="s">
        <v>106</v>
      </c>
      <c r="I20" s="43" t="s">
        <v>69</v>
      </c>
      <c r="J20" s="47"/>
      <c r="K20" s="16"/>
      <c r="L20" s="16"/>
      <c r="M20" s="60"/>
    </row>
    <row r="21" spans="1:13" ht="30" x14ac:dyDescent="0.25">
      <c r="A21" s="10">
        <v>17</v>
      </c>
      <c r="B21" s="14">
        <v>41290</v>
      </c>
      <c r="C21" s="15" t="s">
        <v>25</v>
      </c>
      <c r="D21" s="15" t="s">
        <v>119</v>
      </c>
      <c r="E21" s="15" t="s">
        <v>28</v>
      </c>
      <c r="F21" s="15"/>
      <c r="G21" s="43"/>
      <c r="H21" s="43"/>
      <c r="I21" s="43"/>
      <c r="J21" s="47"/>
      <c r="K21" s="16"/>
      <c r="L21" s="16"/>
      <c r="M21" s="60"/>
    </row>
    <row r="22" spans="1:13" ht="45" x14ac:dyDescent="0.25">
      <c r="A22" s="10">
        <v>18</v>
      </c>
      <c r="B22" s="14">
        <v>41472</v>
      </c>
      <c r="C22" s="15" t="s">
        <v>120</v>
      </c>
      <c r="D22" s="15" t="s">
        <v>121</v>
      </c>
      <c r="E22" s="15" t="s">
        <v>154</v>
      </c>
      <c r="F22" s="15" t="s">
        <v>155</v>
      </c>
      <c r="G22" s="43" t="s">
        <v>69</v>
      </c>
      <c r="H22" s="43" t="s">
        <v>157</v>
      </c>
      <c r="I22" s="43" t="s">
        <v>156</v>
      </c>
      <c r="J22" s="47"/>
      <c r="K22" s="16"/>
      <c r="L22" s="16"/>
      <c r="M22" s="60"/>
    </row>
    <row r="23" spans="1:13" ht="150" x14ac:dyDescent="0.25">
      <c r="A23" s="10">
        <v>19</v>
      </c>
      <c r="B23" s="14">
        <v>41472</v>
      </c>
      <c r="C23" s="15" t="s">
        <v>120</v>
      </c>
      <c r="D23" s="15" t="s">
        <v>121</v>
      </c>
      <c r="E23" s="15" t="s">
        <v>125</v>
      </c>
      <c r="F23" s="15" t="s">
        <v>124</v>
      </c>
      <c r="G23" s="43" t="s">
        <v>132</v>
      </c>
      <c r="H23" s="43" t="s">
        <v>133</v>
      </c>
      <c r="I23" s="43" t="s">
        <v>69</v>
      </c>
      <c r="J23" s="47"/>
      <c r="K23" s="16"/>
      <c r="L23" s="16"/>
      <c r="M23" s="60"/>
    </row>
    <row r="24" spans="1:13" ht="90" x14ac:dyDescent="0.25">
      <c r="A24" s="10">
        <v>20</v>
      </c>
      <c r="B24" s="14">
        <v>41472</v>
      </c>
      <c r="C24" s="15" t="s">
        <v>126</v>
      </c>
      <c r="D24" s="15" t="s">
        <v>122</v>
      </c>
      <c r="E24" s="68" t="s">
        <v>136</v>
      </c>
      <c r="F24" s="15" t="s">
        <v>137</v>
      </c>
      <c r="G24" s="43" t="s">
        <v>69</v>
      </c>
      <c r="H24" s="43" t="s">
        <v>134</v>
      </c>
      <c r="I24" s="43" t="s">
        <v>68</v>
      </c>
      <c r="J24" s="47"/>
      <c r="K24" s="16"/>
      <c r="L24" s="16"/>
      <c r="M24" s="60"/>
    </row>
    <row r="25" spans="1:13" ht="135" x14ac:dyDescent="0.25">
      <c r="A25" s="10">
        <v>21</v>
      </c>
      <c r="B25" s="14">
        <v>41472</v>
      </c>
      <c r="C25" s="15" t="s">
        <v>120</v>
      </c>
      <c r="D25" s="15" t="s">
        <v>121</v>
      </c>
      <c r="E25" s="15" t="s">
        <v>127</v>
      </c>
      <c r="F25" s="15" t="s">
        <v>140</v>
      </c>
      <c r="G25" s="43" t="s">
        <v>69</v>
      </c>
      <c r="H25" s="43" t="s">
        <v>158</v>
      </c>
      <c r="I25" s="43" t="s">
        <v>69</v>
      </c>
      <c r="J25" s="47"/>
      <c r="K25" s="16"/>
      <c r="L25" s="16"/>
      <c r="M25" s="60"/>
    </row>
    <row r="26" spans="1:13" ht="45" x14ac:dyDescent="0.25">
      <c r="A26" s="10">
        <v>22</v>
      </c>
      <c r="B26" s="14">
        <v>41472</v>
      </c>
      <c r="C26" s="15" t="s">
        <v>120</v>
      </c>
      <c r="D26" s="15" t="s">
        <v>121</v>
      </c>
      <c r="E26" s="15" t="s">
        <v>129</v>
      </c>
      <c r="F26" s="15" t="s">
        <v>128</v>
      </c>
      <c r="G26" s="43" t="s">
        <v>66</v>
      </c>
      <c r="H26" s="43" t="s">
        <v>133</v>
      </c>
      <c r="I26" s="43" t="s">
        <v>69</v>
      </c>
      <c r="J26" s="47"/>
      <c r="K26" s="16"/>
      <c r="L26" s="16"/>
      <c r="M26" s="60"/>
    </row>
    <row r="27" spans="1:13" ht="180" x14ac:dyDescent="0.25">
      <c r="A27" s="10">
        <v>23</v>
      </c>
      <c r="B27" s="14">
        <v>41472</v>
      </c>
      <c r="C27" s="15" t="s">
        <v>120</v>
      </c>
      <c r="D27" s="15" t="s">
        <v>121</v>
      </c>
      <c r="E27" s="15" t="s">
        <v>131</v>
      </c>
      <c r="F27" s="15" t="s">
        <v>130</v>
      </c>
      <c r="G27" s="43" t="s">
        <v>66</v>
      </c>
      <c r="H27" s="43" t="s">
        <v>159</v>
      </c>
      <c r="I27" s="43" t="s">
        <v>68</v>
      </c>
      <c r="J27" s="47"/>
      <c r="K27" s="16"/>
      <c r="L27" s="16"/>
      <c r="M27" s="60"/>
    </row>
    <row r="28" spans="1:13" ht="120" x14ac:dyDescent="0.25">
      <c r="A28" s="10">
        <v>24</v>
      </c>
      <c r="B28" s="14">
        <v>41472</v>
      </c>
      <c r="C28" s="15" t="s">
        <v>126</v>
      </c>
      <c r="D28" s="15" t="s">
        <v>121</v>
      </c>
      <c r="E28" s="15" t="s">
        <v>146</v>
      </c>
      <c r="F28" s="15" t="s">
        <v>147</v>
      </c>
      <c r="G28" s="43" t="s">
        <v>69</v>
      </c>
      <c r="H28" s="43" t="s">
        <v>79</v>
      </c>
      <c r="I28" s="43" t="s">
        <v>60</v>
      </c>
      <c r="J28" s="47"/>
      <c r="K28" s="16"/>
      <c r="L28" s="16"/>
      <c r="M28" s="60"/>
    </row>
    <row r="29" spans="1:13" ht="75" x14ac:dyDescent="0.25">
      <c r="A29" s="10">
        <v>25</v>
      </c>
      <c r="B29" s="14">
        <v>41472</v>
      </c>
      <c r="C29" s="15" t="s">
        <v>126</v>
      </c>
      <c r="D29" s="15" t="s">
        <v>121</v>
      </c>
      <c r="E29" s="15" t="s">
        <v>138</v>
      </c>
      <c r="F29" s="15" t="s">
        <v>139</v>
      </c>
      <c r="G29" s="43"/>
      <c r="H29" s="43"/>
      <c r="I29" s="43"/>
      <c r="J29" s="47"/>
      <c r="K29" s="16"/>
      <c r="L29" s="16"/>
      <c r="M29" s="60"/>
    </row>
    <row r="30" spans="1:13" ht="105" x14ac:dyDescent="0.25">
      <c r="A30" s="10">
        <v>26</v>
      </c>
      <c r="B30" s="14">
        <v>41472</v>
      </c>
      <c r="C30" s="15" t="s">
        <v>145</v>
      </c>
      <c r="D30" s="15" t="s">
        <v>150</v>
      </c>
      <c r="E30" s="15" t="s">
        <v>151</v>
      </c>
      <c r="F30" s="15" t="s">
        <v>152</v>
      </c>
      <c r="G30" s="43" t="s">
        <v>60</v>
      </c>
      <c r="H30" s="43" t="s">
        <v>83</v>
      </c>
      <c r="I30" s="43"/>
      <c r="J30" s="47"/>
      <c r="K30" s="16"/>
      <c r="L30" s="16"/>
      <c r="M30" s="60"/>
    </row>
    <row r="31" spans="1:13" ht="75" x14ac:dyDescent="0.25">
      <c r="A31" s="10">
        <v>27</v>
      </c>
      <c r="B31" s="14">
        <v>41472</v>
      </c>
      <c r="C31" s="15" t="s">
        <v>21</v>
      </c>
      <c r="D31" s="15" t="s">
        <v>119</v>
      </c>
      <c r="E31" s="15" t="s">
        <v>141</v>
      </c>
      <c r="F31" s="15" t="s">
        <v>153</v>
      </c>
      <c r="G31" s="43" t="s">
        <v>69</v>
      </c>
      <c r="H31" s="43" t="s">
        <v>79</v>
      </c>
      <c r="I31" s="43" t="s">
        <v>60</v>
      </c>
      <c r="J31" s="16"/>
      <c r="K31" s="16"/>
      <c r="L31" s="16"/>
      <c r="M31" s="60"/>
    </row>
    <row r="32" spans="1:13" ht="165" x14ac:dyDescent="0.25">
      <c r="A32" s="10">
        <v>28</v>
      </c>
      <c r="B32" s="14">
        <v>41472</v>
      </c>
      <c r="C32" s="15" t="s">
        <v>30</v>
      </c>
      <c r="D32" s="15" t="s">
        <v>149</v>
      </c>
      <c r="E32" s="15" t="s">
        <v>142</v>
      </c>
      <c r="F32" s="15"/>
      <c r="G32" s="43" t="s">
        <v>60</v>
      </c>
      <c r="H32" s="43"/>
      <c r="I32" s="43" t="s">
        <v>69</v>
      </c>
      <c r="J32" s="16"/>
      <c r="K32" s="16"/>
      <c r="L32" s="16"/>
      <c r="M32" s="60"/>
    </row>
    <row r="33" spans="1:13" ht="60" x14ac:dyDescent="0.25">
      <c r="A33" s="10">
        <v>29</v>
      </c>
      <c r="B33" s="14">
        <v>41472</v>
      </c>
      <c r="C33" s="15" t="s">
        <v>21</v>
      </c>
      <c r="D33" s="15" t="s">
        <v>119</v>
      </c>
      <c r="E33" s="15" t="s">
        <v>143</v>
      </c>
      <c r="F33" s="15"/>
      <c r="G33" s="43" t="s">
        <v>60</v>
      </c>
      <c r="H33" s="43"/>
      <c r="I33" s="43"/>
      <c r="J33" s="16"/>
      <c r="K33" s="16"/>
      <c r="L33" s="16"/>
      <c r="M33" s="60"/>
    </row>
    <row r="34" spans="1:13" ht="60" x14ac:dyDescent="0.25">
      <c r="A34" s="10">
        <v>30</v>
      </c>
      <c r="B34" s="14">
        <v>41472</v>
      </c>
      <c r="C34" s="15" t="s">
        <v>148</v>
      </c>
      <c r="D34" s="15" t="s">
        <v>119</v>
      </c>
      <c r="E34" s="15" t="s">
        <v>144</v>
      </c>
      <c r="F34" s="15"/>
      <c r="G34" s="43"/>
      <c r="H34" s="43"/>
      <c r="I34" s="43"/>
      <c r="J34" s="16"/>
      <c r="K34" s="16"/>
      <c r="L34" s="16"/>
      <c r="M34" s="60"/>
    </row>
    <row r="35" spans="1:13" ht="15.75" x14ac:dyDescent="0.25">
      <c r="A35" s="9"/>
      <c r="B35" s="13"/>
      <c r="C35" s="15"/>
      <c r="D35" s="15"/>
      <c r="E35" s="15"/>
      <c r="F35" s="15"/>
      <c r="G35" s="43"/>
      <c r="H35" s="43"/>
      <c r="I35" s="43"/>
      <c r="J35" s="16"/>
      <c r="K35" s="16"/>
      <c r="L35" s="16"/>
      <c r="M35" s="60"/>
    </row>
    <row r="36" spans="1:13" ht="15.75" x14ac:dyDescent="0.25">
      <c r="A36" s="9"/>
      <c r="B36" s="13"/>
      <c r="C36" s="15"/>
      <c r="D36" s="15"/>
      <c r="E36" s="15"/>
      <c r="F36" s="15"/>
      <c r="G36" s="43"/>
      <c r="H36" s="43"/>
      <c r="I36" s="43"/>
      <c r="J36" s="16"/>
      <c r="K36" s="16"/>
      <c r="L36" s="16"/>
      <c r="M36" s="60"/>
    </row>
    <row r="37" spans="1:13" ht="15.75" x14ac:dyDescent="0.25">
      <c r="A37" s="9"/>
      <c r="B37" s="11"/>
      <c r="C37" s="15"/>
      <c r="D37" s="15"/>
      <c r="E37" s="15"/>
      <c r="F37" s="15"/>
      <c r="G37" s="43"/>
      <c r="H37" s="43"/>
      <c r="I37" s="43"/>
      <c r="J37" s="16"/>
      <c r="K37" s="16"/>
      <c r="L37" s="16"/>
      <c r="M37" s="60"/>
    </row>
    <row r="38" spans="1:13" ht="15.75" thickBot="1" x14ac:dyDescent="0.3">
      <c r="A38" s="61"/>
      <c r="B38" s="12"/>
      <c r="C38" s="12"/>
      <c r="D38" s="12"/>
      <c r="E38" s="12"/>
      <c r="F38" s="12"/>
      <c r="G38" s="44"/>
      <c r="H38" s="44"/>
      <c r="I38" s="44"/>
      <c r="J38" s="17"/>
      <c r="K38" s="17"/>
      <c r="L38" s="17"/>
      <c r="M38" s="62"/>
    </row>
    <row r="40" spans="1:13" x14ac:dyDescent="0.25">
      <c r="A40" s="45"/>
      <c r="B40" t="s">
        <v>102</v>
      </c>
      <c r="G40" s="18" t="s">
        <v>0</v>
      </c>
      <c r="H40" s="19" t="s">
        <v>1</v>
      </c>
      <c r="I40" s="19" t="s">
        <v>2</v>
      </c>
    </row>
    <row r="41" spans="1:13" x14ac:dyDescent="0.25">
      <c r="G41" s="20" t="s">
        <v>3</v>
      </c>
      <c r="H41" s="21" t="s">
        <v>4</v>
      </c>
      <c r="I41" s="22" t="s">
        <v>5</v>
      </c>
    </row>
    <row r="42" spans="1:13" x14ac:dyDescent="0.25">
      <c r="G42" s="23" t="s">
        <v>6</v>
      </c>
      <c r="H42" s="21" t="s">
        <v>7</v>
      </c>
      <c r="I42" s="22" t="s">
        <v>8</v>
      </c>
    </row>
    <row r="43" spans="1:13" x14ac:dyDescent="0.25">
      <c r="G43" s="23" t="s">
        <v>9</v>
      </c>
      <c r="H43" s="21" t="s">
        <v>10</v>
      </c>
      <c r="I43" s="22" t="s">
        <v>11</v>
      </c>
    </row>
    <row r="44" spans="1:13" x14ac:dyDescent="0.25">
      <c r="G44" s="19"/>
      <c r="H44" s="21" t="s">
        <v>12</v>
      </c>
      <c r="I44" s="3"/>
    </row>
    <row r="45" spans="1:13" x14ac:dyDescent="0.25">
      <c r="G45" s="21"/>
      <c r="H45" s="21" t="s">
        <v>13</v>
      </c>
      <c r="I45" s="3"/>
    </row>
    <row r="46" spans="1:13" x14ac:dyDescent="0.25">
      <c r="G46" s="21"/>
      <c r="H46" s="21" t="s">
        <v>14</v>
      </c>
      <c r="I46" s="3"/>
    </row>
    <row r="47" spans="1:13" x14ac:dyDescent="0.25">
      <c r="G47" s="1"/>
      <c r="H47" s="21" t="s">
        <v>98</v>
      </c>
    </row>
    <row r="48" spans="1:13" x14ac:dyDescent="0.25">
      <c r="G48" s="1"/>
      <c r="H48" s="1"/>
    </row>
    <row r="49" spans="2:8" x14ac:dyDescent="0.25">
      <c r="G49" s="1"/>
      <c r="H49" s="1"/>
    </row>
    <row r="50" spans="2:8" x14ac:dyDescent="0.25">
      <c r="B50" t="s">
        <v>123</v>
      </c>
      <c r="G50" s="1"/>
      <c r="H50" s="1"/>
    </row>
    <row r="51" spans="2:8" x14ac:dyDescent="0.25">
      <c r="E51" t="s">
        <v>135</v>
      </c>
    </row>
  </sheetData>
  <autoFilter ref="A3:M4">
    <sortState ref="A6:L23">
      <sortCondition ref="A3:A4"/>
    </sortState>
  </autoFilter>
  <mergeCells count="14">
    <mergeCell ref="J3:J4"/>
    <mergeCell ref="F3:F4"/>
    <mergeCell ref="G3:G4"/>
    <mergeCell ref="H3:H4"/>
    <mergeCell ref="A1:M1"/>
    <mergeCell ref="A3:A4"/>
    <mergeCell ref="B3:B4"/>
    <mergeCell ref="C3:C4"/>
    <mergeCell ref="E3:E4"/>
    <mergeCell ref="I3:I4"/>
    <mergeCell ref="K3:K4"/>
    <mergeCell ref="L3:L4"/>
    <mergeCell ref="M3:M4"/>
    <mergeCell ref="D3:D4"/>
  </mergeCells>
  <pageMargins left="0" right="0" top="0.55000000000000004" bottom="0.56000000000000005" header="0.3" footer="0.3"/>
  <pageSetup scale="4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E35" sqref="E35"/>
    </sheetView>
  </sheetViews>
  <sheetFormatPr defaultColWidth="8.85546875" defaultRowHeight="12.75" x14ac:dyDescent="0.2"/>
  <cols>
    <col min="1" max="5" width="8.85546875" style="24"/>
    <col min="6" max="6" width="15.28515625" style="24" customWidth="1"/>
    <col min="7" max="8" width="8.85546875" style="24"/>
    <col min="9" max="9" width="11" style="24" bestFit="1" customWidth="1"/>
    <col min="10" max="10" width="8.85546875" style="24"/>
    <col min="11" max="11" width="14.140625" style="24" bestFit="1" customWidth="1"/>
    <col min="12" max="12" width="13.7109375" style="24" customWidth="1"/>
    <col min="13" max="13" width="12" style="24" bestFit="1" customWidth="1"/>
    <col min="14" max="15" width="8.85546875" style="24"/>
    <col min="16" max="16" width="4.85546875" style="24" customWidth="1"/>
    <col min="17" max="17" width="5.28515625" style="24" customWidth="1"/>
    <col min="18" max="16384" width="8.85546875" style="24"/>
  </cols>
  <sheetData>
    <row r="1" spans="1:13" x14ac:dyDescent="0.2">
      <c r="A1" s="39" t="s">
        <v>43</v>
      </c>
      <c r="B1" s="39"/>
      <c r="C1" s="39"/>
      <c r="D1" s="39"/>
      <c r="E1" s="39"/>
      <c r="F1" s="39"/>
      <c r="G1" s="39"/>
      <c r="H1" s="39"/>
      <c r="J1" s="39"/>
      <c r="K1" s="39"/>
      <c r="L1" s="39"/>
    </row>
    <row r="2" spans="1:13" x14ac:dyDescent="0.2">
      <c r="A2" s="29"/>
      <c r="L2" s="24" t="s">
        <v>63</v>
      </c>
      <c r="M2" s="24" t="s">
        <v>109</v>
      </c>
    </row>
    <row r="3" spans="1:13" ht="15" x14ac:dyDescent="0.25">
      <c r="A3" s="29"/>
      <c r="B3" s="48" t="s">
        <v>108</v>
      </c>
      <c r="L3" s="24">
        <v>19.38</v>
      </c>
      <c r="M3" s="24">
        <v>49.41</v>
      </c>
    </row>
    <row r="4" spans="1:13" x14ac:dyDescent="0.2">
      <c r="G4" s="30" t="s">
        <v>44</v>
      </c>
      <c r="H4" s="30" t="s">
        <v>45</v>
      </c>
      <c r="I4" s="30" t="s">
        <v>48</v>
      </c>
      <c r="J4" s="30" t="s">
        <v>46</v>
      </c>
      <c r="K4" s="30" t="s">
        <v>111</v>
      </c>
      <c r="L4" s="31" t="s">
        <v>47</v>
      </c>
      <c r="M4" s="24" t="s">
        <v>110</v>
      </c>
    </row>
    <row r="5" spans="1:13" x14ac:dyDescent="0.2">
      <c r="B5" s="29" t="s">
        <v>49</v>
      </c>
    </row>
    <row r="6" spans="1:13" x14ac:dyDescent="0.2">
      <c r="B6" s="24" t="s">
        <v>50</v>
      </c>
      <c r="G6" s="24">
        <v>0.1</v>
      </c>
      <c r="H6" s="24">
        <v>1</v>
      </c>
      <c r="I6" s="24">
        <f>J6*60</f>
        <v>6</v>
      </c>
      <c r="J6" s="24">
        <f>G6*H6</f>
        <v>0.1</v>
      </c>
      <c r="K6" s="24">
        <v>6</v>
      </c>
      <c r="L6" s="32">
        <f>J6*132.5</f>
        <v>13.25</v>
      </c>
      <c r="M6" s="25">
        <f>L6*K6</f>
        <v>79.5</v>
      </c>
    </row>
    <row r="7" spans="1:13" x14ac:dyDescent="0.2">
      <c r="L7" s="25"/>
    </row>
    <row r="8" spans="1:13" x14ac:dyDescent="0.2">
      <c r="B8" s="29" t="s">
        <v>51</v>
      </c>
      <c r="C8" s="29"/>
      <c r="D8" s="29"/>
      <c r="E8" s="29"/>
      <c r="F8" s="29"/>
      <c r="L8" s="25"/>
    </row>
    <row r="9" spans="1:13" x14ac:dyDescent="0.2">
      <c r="B9" s="24" t="s">
        <v>52</v>
      </c>
      <c r="G9" s="24">
        <v>0.2</v>
      </c>
      <c r="H9" s="24">
        <v>10</v>
      </c>
      <c r="I9" s="24">
        <f>J9*60</f>
        <v>1.2</v>
      </c>
      <c r="J9" s="24">
        <f>G9/H9</f>
        <v>0.02</v>
      </c>
      <c r="K9" s="24">
        <v>6</v>
      </c>
      <c r="L9" s="32">
        <f>J9*132.5</f>
        <v>2.65</v>
      </c>
      <c r="M9" s="25">
        <f>L9*K9</f>
        <v>15.899999999999999</v>
      </c>
    </row>
    <row r="10" spans="1:13" x14ac:dyDescent="0.2">
      <c r="J10" s="25"/>
      <c r="K10" s="25"/>
      <c r="L10" s="25"/>
    </row>
    <row r="11" spans="1:13" x14ac:dyDescent="0.2">
      <c r="B11" s="29" t="s">
        <v>53</v>
      </c>
      <c r="J11" s="25"/>
      <c r="K11" s="25"/>
      <c r="L11" s="25"/>
    </row>
    <row r="12" spans="1:13" x14ac:dyDescent="0.2">
      <c r="B12" s="24" t="s">
        <v>54</v>
      </c>
      <c r="G12" s="24">
        <v>0.8</v>
      </c>
      <c r="H12" s="24">
        <v>40</v>
      </c>
      <c r="I12" s="24">
        <f>J12*60</f>
        <v>1.2</v>
      </c>
      <c r="J12" s="24">
        <f>G12/H12</f>
        <v>0.02</v>
      </c>
      <c r="K12" s="24">
        <v>6</v>
      </c>
      <c r="L12" s="32">
        <f>J12*132.5</f>
        <v>2.65</v>
      </c>
      <c r="M12" s="25">
        <f>L12*K12</f>
        <v>15.899999999999999</v>
      </c>
    </row>
    <row r="14" spans="1:13" x14ac:dyDescent="0.2">
      <c r="B14" s="29" t="s">
        <v>55</v>
      </c>
      <c r="L14" s="25"/>
    </row>
    <row r="15" spans="1:13" x14ac:dyDescent="0.2">
      <c r="B15" s="24" t="s">
        <v>56</v>
      </c>
      <c r="G15" s="24">
        <v>0.6</v>
      </c>
      <c r="H15" s="24">
        <v>40</v>
      </c>
      <c r="I15" s="24">
        <f>J15*60</f>
        <v>0.89999999999999991</v>
      </c>
      <c r="J15" s="24">
        <f>G15/H15</f>
        <v>1.4999999999999999E-2</v>
      </c>
      <c r="K15" s="24">
        <v>6</v>
      </c>
      <c r="L15" s="32">
        <f>J15*132.5</f>
        <v>1.9874999999999998</v>
      </c>
      <c r="M15" s="25">
        <f>L15*K15</f>
        <v>11.924999999999999</v>
      </c>
    </row>
    <row r="16" spans="1:13" x14ac:dyDescent="0.2">
      <c r="L16" s="25"/>
    </row>
    <row r="17" spans="2:13" x14ac:dyDescent="0.2">
      <c r="B17" s="39" t="s">
        <v>57</v>
      </c>
      <c r="C17" s="39"/>
      <c r="D17" s="39"/>
      <c r="E17" s="39"/>
      <c r="F17" s="39"/>
    </row>
    <row r="18" spans="2:13" x14ac:dyDescent="0.2">
      <c r="B18" s="40" t="s">
        <v>61</v>
      </c>
      <c r="C18" s="41"/>
      <c r="D18" s="41"/>
      <c r="E18" s="41"/>
      <c r="F18" s="41"/>
      <c r="G18" s="24">
        <v>0.3</v>
      </c>
      <c r="H18" s="24">
        <v>60</v>
      </c>
      <c r="I18" s="24">
        <f>J18*60</f>
        <v>0.3</v>
      </c>
      <c r="J18" s="24">
        <f>G18/H18</f>
        <v>5.0000000000000001E-3</v>
      </c>
      <c r="K18" s="24">
        <v>6</v>
      </c>
      <c r="L18" s="32">
        <f>J18*132.5</f>
        <v>0.66249999999999998</v>
      </c>
      <c r="M18" s="25">
        <f>L18*K18</f>
        <v>3.9749999999999996</v>
      </c>
    </row>
    <row r="19" spans="2:13" x14ac:dyDescent="0.2">
      <c r="B19" s="40"/>
      <c r="C19" s="41"/>
      <c r="D19" s="41"/>
      <c r="E19" s="41"/>
      <c r="F19" s="41"/>
      <c r="L19" s="25"/>
    </row>
    <row r="20" spans="2:13" x14ac:dyDescent="0.2">
      <c r="B20" s="39" t="s">
        <v>58</v>
      </c>
      <c r="C20" s="39"/>
      <c r="D20" s="39"/>
      <c r="E20" s="39"/>
      <c r="F20" s="39"/>
      <c r="L20" s="25"/>
    </row>
    <row r="21" spans="2:13" x14ac:dyDescent="0.2">
      <c r="B21" s="40" t="s">
        <v>62</v>
      </c>
      <c r="C21" s="41"/>
      <c r="D21" s="41"/>
      <c r="E21" s="41"/>
      <c r="F21" s="41"/>
      <c r="G21" s="26">
        <f>H21*0.012</f>
        <v>0.72</v>
      </c>
      <c r="H21" s="24">
        <v>60</v>
      </c>
      <c r="I21" s="24">
        <f>J21*60</f>
        <v>0.72</v>
      </c>
      <c r="J21" s="24">
        <f>G21/H21</f>
        <v>1.2E-2</v>
      </c>
      <c r="K21" s="24">
        <v>6</v>
      </c>
      <c r="L21" s="32">
        <f>J21*132.5</f>
        <v>1.59</v>
      </c>
      <c r="M21" s="24">
        <f>L21*K21</f>
        <v>9.5400000000000009</v>
      </c>
    </row>
    <row r="22" spans="2:13" x14ac:dyDescent="0.2">
      <c r="L22" s="25"/>
    </row>
    <row r="24" spans="2:13" ht="15" x14ac:dyDescent="0.25">
      <c r="B24" s="48" t="s">
        <v>114</v>
      </c>
    </row>
    <row r="25" spans="2:13" ht="15" x14ac:dyDescent="0.25">
      <c r="B25" s="49" t="s">
        <v>115</v>
      </c>
      <c r="K25" s="24">
        <v>6</v>
      </c>
      <c r="L25" s="49">
        <v>3.63</v>
      </c>
      <c r="M25" s="24">
        <f>L25*K25</f>
        <v>21.78</v>
      </c>
    </row>
    <row r="27" spans="2:13" ht="15" x14ac:dyDescent="0.25">
      <c r="B27" s="48" t="s">
        <v>116</v>
      </c>
    </row>
    <row r="28" spans="2:13" ht="15" x14ac:dyDescent="0.25">
      <c r="B28" s="49" t="s">
        <v>117</v>
      </c>
      <c r="K28" s="24">
        <v>6</v>
      </c>
      <c r="L28" s="49">
        <v>3.62</v>
      </c>
      <c r="M28" s="24">
        <f>L28*K28</f>
        <v>21.72</v>
      </c>
    </row>
    <row r="32" spans="2:13" ht="15" x14ac:dyDescent="0.25">
      <c r="F32" s="38"/>
      <c r="G32" s="38"/>
      <c r="H32" s="38"/>
      <c r="I32" s="27"/>
      <c r="J32" s="38"/>
      <c r="K32" s="36" t="s">
        <v>64</v>
      </c>
      <c r="L32" s="33"/>
      <c r="M32" s="50">
        <f>SUM(L6:L28)</f>
        <v>30.040000000000003</v>
      </c>
    </row>
    <row r="33" spans="2:13" x14ac:dyDescent="0.2">
      <c r="F33" s="37"/>
      <c r="G33" s="37"/>
      <c r="H33" s="37"/>
      <c r="J33" s="37"/>
      <c r="K33" s="36" t="s">
        <v>112</v>
      </c>
      <c r="L33" s="28"/>
      <c r="M33" s="50">
        <f>SUM(M6:M28)</f>
        <v>180.24</v>
      </c>
    </row>
    <row r="34" spans="2:13" x14ac:dyDescent="0.2">
      <c r="F34" s="39"/>
      <c r="G34" s="39"/>
      <c r="H34" s="39"/>
      <c r="J34" s="39"/>
      <c r="K34" s="36" t="s">
        <v>113</v>
      </c>
      <c r="L34" s="29"/>
      <c r="M34" s="50">
        <f>M33*966</f>
        <v>174111.84</v>
      </c>
    </row>
    <row r="35" spans="2:13" ht="15" x14ac:dyDescent="0.25">
      <c r="B35" s="36"/>
      <c r="C35" s="38"/>
      <c r="D35" s="36"/>
      <c r="E35" s="38"/>
      <c r="F35" s="38"/>
      <c r="G35" s="38"/>
      <c r="H35" s="38"/>
      <c r="I35" s="35"/>
      <c r="J35" s="38"/>
      <c r="K35" s="38"/>
      <c r="L35" s="29"/>
    </row>
    <row r="36" spans="2:13" x14ac:dyDescent="0.2">
      <c r="B36" s="34"/>
      <c r="C36" s="34"/>
    </row>
    <row r="37" spans="2:13" x14ac:dyDescent="0.2">
      <c r="E37" s="36"/>
      <c r="F37" s="36"/>
      <c r="G37" s="36"/>
      <c r="H37" s="36"/>
      <c r="J37" s="36"/>
      <c r="K37" s="36"/>
      <c r="L37" s="33"/>
    </row>
    <row r="38" spans="2:13" x14ac:dyDescent="0.2">
      <c r="E38" s="36"/>
      <c r="F38" s="36"/>
      <c r="G38" s="36"/>
      <c r="H38" s="36"/>
      <c r="J38" s="36"/>
      <c r="K38" s="36"/>
      <c r="L38" s="33"/>
    </row>
    <row r="39" spans="2:13" x14ac:dyDescent="0.2">
      <c r="F39" s="37"/>
      <c r="G39" s="37"/>
      <c r="H39" s="37"/>
      <c r="J39" s="37"/>
      <c r="K39" s="37"/>
      <c r="L39" s="28"/>
    </row>
    <row r="40" spans="2:13" x14ac:dyDescent="0.2">
      <c r="C40" s="36"/>
      <c r="D40" s="36"/>
      <c r="E40" s="36"/>
      <c r="F40" s="36"/>
      <c r="G40" s="36"/>
      <c r="H40" s="36"/>
      <c r="J40" s="36"/>
      <c r="K40" s="36"/>
      <c r="L40" s="3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2" sqref="E3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40" sqref="E39:E4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R&amp;D Help Needed List</vt:lpstr>
      <vt:lpstr>Item # 1 Justification</vt:lpstr>
      <vt:lpstr>Item # 8 &amp; 11 Justification</vt:lpstr>
      <vt:lpstr>Item # 7 &amp; 12 Justification</vt:lpstr>
      <vt:lpstr>'R&amp;D Help Needed List'!Print_Area</vt:lpstr>
    </vt:vector>
  </TitlesOfParts>
  <Company>ABB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 Hiatt</dc:creator>
  <cp:lastModifiedBy>Blaine Tiernan</cp:lastModifiedBy>
  <cp:lastPrinted>2013-07-17T18:02:13Z</cp:lastPrinted>
  <dcterms:created xsi:type="dcterms:W3CDTF">2013-01-23T20:40:13Z</dcterms:created>
  <dcterms:modified xsi:type="dcterms:W3CDTF">2013-07-19T14:43:57Z</dcterms:modified>
</cp:coreProperties>
</file>