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a4672f62b7425b/Documents/School Graduate 2024 Spring/CSC_561_Machine_Learning/semester_project/project_files/code_files/"/>
    </mc:Choice>
  </mc:AlternateContent>
  <xr:revisionPtr revIDLastSave="2041" documentId="8_{46484D69-3B3E-4E98-A97B-1F34F180D7F2}" xr6:coauthVersionLast="47" xr6:coauthVersionMax="47" xr10:uidLastSave="{0FFEAD6F-E9D4-4314-8B05-EC17D0ED8B72}"/>
  <bookViews>
    <workbookView xWindow="-38510" yWindow="-70" windowWidth="38620" windowHeight="21220" activeTab="1" xr2:uid="{0525049A-0D50-423B-ACAB-BBB53204601C}"/>
  </bookViews>
  <sheets>
    <sheet name="v1" sheetId="1" r:id="rId1"/>
    <sheet name="v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H77" i="2" l="1"/>
  <c r="BL64" i="2"/>
  <c r="BL65" i="2"/>
  <c r="BL66" i="2"/>
  <c r="BL67" i="2"/>
  <c r="BL68" i="2"/>
  <c r="BL69" i="2"/>
  <c r="BL70" i="2"/>
  <c r="BL71" i="2"/>
  <c r="BL72" i="2"/>
  <c r="BL73" i="2"/>
  <c r="BL74" i="2"/>
  <c r="BL75" i="2"/>
  <c r="BL76" i="2"/>
  <c r="BL79" i="2"/>
  <c r="BL80" i="2"/>
  <c r="BL81" i="2"/>
  <c r="BL82" i="2"/>
  <c r="BL85" i="2"/>
  <c r="BL86" i="2"/>
  <c r="BL87" i="2"/>
  <c r="BL88" i="2"/>
  <c r="BL89" i="2"/>
  <c r="BL90" i="2"/>
  <c r="BL34" i="2"/>
  <c r="BL35" i="2"/>
  <c r="BL36" i="2"/>
  <c r="BL37" i="2"/>
  <c r="BL38" i="2"/>
  <c r="BL39" i="2"/>
  <c r="BL40" i="2"/>
  <c r="BL41" i="2"/>
  <c r="BL42" i="2"/>
  <c r="BL43" i="2"/>
  <c r="BL44" i="2"/>
  <c r="BL45" i="2"/>
  <c r="BL46" i="2"/>
  <c r="BL47" i="2"/>
  <c r="BL48" i="2"/>
  <c r="BL49" i="2"/>
  <c r="BL50" i="2"/>
  <c r="BL51" i="2"/>
  <c r="BL52" i="2"/>
  <c r="BL53" i="2"/>
  <c r="BL54" i="2"/>
  <c r="BL55" i="2"/>
  <c r="BL56" i="2"/>
  <c r="BL57" i="2"/>
  <c r="BL58" i="2"/>
  <c r="BL59" i="2"/>
  <c r="BL60" i="2"/>
  <c r="BL61" i="2"/>
  <c r="BL62" i="2"/>
  <c r="BL63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" i="2"/>
  <c r="BJ13" i="2" l="1"/>
  <c r="BJ25" i="2"/>
  <c r="BJ37" i="2"/>
  <c r="BJ43" i="2"/>
  <c r="BJ49" i="2"/>
  <c r="BJ55" i="2"/>
  <c r="BJ61" i="2"/>
  <c r="BJ67" i="2"/>
  <c r="BH3" i="2"/>
  <c r="BJ3" i="2" s="1"/>
  <c r="BH4" i="2"/>
  <c r="BJ4" i="2" s="1"/>
  <c r="BH5" i="2"/>
  <c r="BJ5" i="2" s="1"/>
  <c r="BH6" i="2"/>
  <c r="BJ6" i="2" s="1"/>
  <c r="BH7" i="2"/>
  <c r="BJ7" i="2" s="1"/>
  <c r="BH8" i="2"/>
  <c r="BI9" i="2" s="1"/>
  <c r="BH9" i="2"/>
  <c r="BJ9" i="2" s="1"/>
  <c r="BH10" i="2"/>
  <c r="BJ10" i="2" s="1"/>
  <c r="BH11" i="2"/>
  <c r="BJ11" i="2" s="1"/>
  <c r="BH12" i="2"/>
  <c r="BJ12" i="2" s="1"/>
  <c r="BJ14" i="2"/>
  <c r="BH15" i="2"/>
  <c r="BJ15" i="2" s="1"/>
  <c r="BH16" i="2"/>
  <c r="BJ16" i="2" s="1"/>
  <c r="BH17" i="2"/>
  <c r="BH18" i="2"/>
  <c r="BJ18" i="2" s="1"/>
  <c r="BH19" i="2"/>
  <c r="BI20" i="2" s="1"/>
  <c r="BH20" i="2"/>
  <c r="BJ20" i="2" s="1"/>
  <c r="BH21" i="2"/>
  <c r="BJ21" i="2" s="1"/>
  <c r="BH22" i="2"/>
  <c r="BJ22" i="2" s="1"/>
  <c r="BH23" i="2"/>
  <c r="BJ23" i="2" s="1"/>
  <c r="BH24" i="2"/>
  <c r="BJ24" i="2" s="1"/>
  <c r="BH26" i="2"/>
  <c r="BJ26" i="2" s="1"/>
  <c r="BH27" i="2"/>
  <c r="BH28" i="2"/>
  <c r="BJ28" i="2" s="1"/>
  <c r="BH29" i="2"/>
  <c r="BJ29" i="2" s="1"/>
  <c r="BH30" i="2"/>
  <c r="BJ30" i="2" s="1"/>
  <c r="BH31" i="2"/>
  <c r="BJ31" i="2" s="1"/>
  <c r="BH32" i="2"/>
  <c r="BJ32" i="2" s="1"/>
  <c r="BH33" i="2"/>
  <c r="BJ33" i="2" s="1"/>
  <c r="BH34" i="2"/>
  <c r="BH35" i="2"/>
  <c r="BJ35" i="2" s="1"/>
  <c r="BH36" i="2"/>
  <c r="BI37" i="2" s="1"/>
  <c r="BK37" i="2" s="1"/>
  <c r="BH38" i="2"/>
  <c r="BJ38" i="2" s="1"/>
  <c r="BH39" i="2"/>
  <c r="BJ39" i="2" s="1"/>
  <c r="BH40" i="2"/>
  <c r="BJ40" i="2" s="1"/>
  <c r="BH41" i="2"/>
  <c r="BJ41" i="2" s="1"/>
  <c r="BH42" i="2"/>
  <c r="BI43" i="2" s="1"/>
  <c r="BK43" i="2" s="1"/>
  <c r="BH44" i="2"/>
  <c r="BJ44" i="2" s="1"/>
  <c r="BH45" i="2"/>
  <c r="BJ45" i="2" s="1"/>
  <c r="BH46" i="2"/>
  <c r="BH47" i="2"/>
  <c r="BJ47" i="2" s="1"/>
  <c r="BH48" i="2"/>
  <c r="BJ48" i="2" s="1"/>
  <c r="BH50" i="2"/>
  <c r="BI51" i="2" s="1"/>
  <c r="BH51" i="2"/>
  <c r="BJ51" i="2" s="1"/>
  <c r="BH52" i="2"/>
  <c r="BI53" i="2" s="1"/>
  <c r="BH53" i="2"/>
  <c r="BI54" i="2" s="1"/>
  <c r="BH54" i="2"/>
  <c r="BI55" i="2" s="1"/>
  <c r="BK55" i="2" s="1"/>
  <c r="BH56" i="2"/>
  <c r="BI57" i="2" s="1"/>
  <c r="BH57" i="2"/>
  <c r="BJ57" i="2" s="1"/>
  <c r="BH58" i="2"/>
  <c r="BJ58" i="2" s="1"/>
  <c r="BH59" i="2"/>
  <c r="BJ59" i="2" s="1"/>
  <c r="BH60" i="2"/>
  <c r="BJ60" i="2" s="1"/>
  <c r="BH62" i="2"/>
  <c r="BJ62" i="2" s="1"/>
  <c r="BH63" i="2"/>
  <c r="BJ63" i="2" s="1"/>
  <c r="BH64" i="2"/>
  <c r="BJ64" i="2" s="1"/>
  <c r="BH65" i="2"/>
  <c r="BJ65" i="2" s="1"/>
  <c r="BH66" i="2"/>
  <c r="BJ66" i="2" s="1"/>
  <c r="BH68" i="2"/>
  <c r="BJ68" i="2" s="1"/>
  <c r="BH69" i="2"/>
  <c r="BJ69" i="2" s="1"/>
  <c r="BH70" i="2"/>
  <c r="BJ70" i="2" s="1"/>
  <c r="BH71" i="2"/>
  <c r="BJ71" i="2" s="1"/>
  <c r="BH72" i="2"/>
  <c r="BI73" i="2" s="1"/>
  <c r="BH73" i="2"/>
  <c r="BJ73" i="2" s="1"/>
  <c r="BH74" i="2"/>
  <c r="BI75" i="2" s="1"/>
  <c r="BH75" i="2"/>
  <c r="BJ75" i="2" s="1"/>
  <c r="BH76" i="2"/>
  <c r="BJ76" i="2" s="1"/>
  <c r="BJ77" i="2"/>
  <c r="BH78" i="2"/>
  <c r="BJ78" i="2" s="1"/>
  <c r="BH79" i="2"/>
  <c r="BJ79" i="2" s="1"/>
  <c r="BH80" i="2"/>
  <c r="BJ80" i="2" s="1"/>
  <c r="BH81" i="2"/>
  <c r="BI82" i="2" s="1"/>
  <c r="BH82" i="2"/>
  <c r="BI83" i="2" s="1"/>
  <c r="BH83" i="2"/>
  <c r="BH84" i="2"/>
  <c r="BI85" i="2" s="1"/>
  <c r="BH85" i="2"/>
  <c r="BJ85" i="2" s="1"/>
  <c r="BH86" i="2"/>
  <c r="BJ86" i="2" s="1"/>
  <c r="BH87" i="2"/>
  <c r="BJ87" i="2" s="1"/>
  <c r="BH88" i="2"/>
  <c r="BH89" i="2"/>
  <c r="BI90" i="2" s="1"/>
  <c r="BH90" i="2"/>
  <c r="BJ90" i="2" s="1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4" i="2"/>
  <c r="M4" i="2"/>
  <c r="I4" i="2"/>
  <c r="J4" i="2"/>
  <c r="I5" i="2"/>
  <c r="J5" i="2"/>
  <c r="I6" i="2"/>
  <c r="J6" i="2"/>
  <c r="I7" i="2"/>
  <c r="J7" i="2"/>
  <c r="I8" i="2"/>
  <c r="J8" i="2"/>
  <c r="I9" i="2"/>
  <c r="J9" i="2"/>
  <c r="I10" i="2"/>
  <c r="J10" i="2"/>
  <c r="I11" i="2"/>
  <c r="J11" i="2"/>
  <c r="I12" i="2"/>
  <c r="J12" i="2"/>
  <c r="I13" i="2"/>
  <c r="J13" i="2"/>
  <c r="I14" i="2"/>
  <c r="J14" i="2"/>
  <c r="I15" i="2"/>
  <c r="J15" i="2"/>
  <c r="I16" i="2"/>
  <c r="J16" i="2"/>
  <c r="I17" i="2"/>
  <c r="J17" i="2"/>
  <c r="I18" i="2"/>
  <c r="J18" i="2"/>
  <c r="I19" i="2"/>
  <c r="J19" i="2"/>
  <c r="I20" i="2"/>
  <c r="J20" i="2"/>
  <c r="I21" i="2"/>
  <c r="J21" i="2"/>
  <c r="I22" i="2"/>
  <c r="J22" i="2"/>
  <c r="I23" i="2"/>
  <c r="J23" i="2"/>
  <c r="I24" i="2"/>
  <c r="J24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J31" i="2"/>
  <c r="I32" i="2"/>
  <c r="J32" i="2"/>
  <c r="I33" i="2"/>
  <c r="J33" i="2"/>
  <c r="I34" i="2"/>
  <c r="J34" i="2"/>
  <c r="I35" i="2"/>
  <c r="J35" i="2"/>
  <c r="I36" i="2"/>
  <c r="J36" i="2"/>
  <c r="I37" i="2"/>
  <c r="J37" i="2"/>
  <c r="I38" i="2"/>
  <c r="J38" i="2"/>
  <c r="I39" i="2"/>
  <c r="J39" i="2"/>
  <c r="I40" i="2"/>
  <c r="J40" i="2"/>
  <c r="I41" i="2"/>
  <c r="J41" i="2"/>
  <c r="I42" i="2"/>
  <c r="J42" i="2"/>
  <c r="I43" i="2"/>
  <c r="J43" i="2"/>
  <c r="I44" i="2"/>
  <c r="J44" i="2"/>
  <c r="I45" i="2"/>
  <c r="J45" i="2"/>
  <c r="I46" i="2"/>
  <c r="J46" i="2"/>
  <c r="I47" i="2"/>
  <c r="J47" i="2"/>
  <c r="I48" i="2"/>
  <c r="J48" i="2"/>
  <c r="I49" i="2"/>
  <c r="J49" i="2"/>
  <c r="I50" i="2"/>
  <c r="J50" i="2"/>
  <c r="I51" i="2"/>
  <c r="J51" i="2"/>
  <c r="I52" i="2"/>
  <c r="J52" i="2"/>
  <c r="I53" i="2"/>
  <c r="J53" i="2"/>
  <c r="I54" i="2"/>
  <c r="J54" i="2"/>
  <c r="I55" i="2"/>
  <c r="J55" i="2"/>
  <c r="I56" i="2"/>
  <c r="J56" i="2"/>
  <c r="I57" i="2"/>
  <c r="J57" i="2"/>
  <c r="I58" i="2"/>
  <c r="J58" i="2"/>
  <c r="I59" i="2"/>
  <c r="J59" i="2"/>
  <c r="I60" i="2"/>
  <c r="J60" i="2"/>
  <c r="I61" i="2"/>
  <c r="J61" i="2"/>
  <c r="I62" i="2"/>
  <c r="J62" i="2"/>
  <c r="I63" i="2"/>
  <c r="J63" i="2"/>
  <c r="I64" i="2"/>
  <c r="J64" i="2"/>
  <c r="I65" i="2"/>
  <c r="J65" i="2"/>
  <c r="I66" i="2"/>
  <c r="J66" i="2"/>
  <c r="I67" i="2"/>
  <c r="J67" i="2"/>
  <c r="I68" i="2"/>
  <c r="J68" i="2"/>
  <c r="I69" i="2"/>
  <c r="J69" i="2"/>
  <c r="I70" i="2"/>
  <c r="J70" i="2"/>
  <c r="I71" i="2"/>
  <c r="J71" i="2"/>
  <c r="I72" i="2"/>
  <c r="J72" i="2"/>
  <c r="I73" i="2"/>
  <c r="J73" i="2"/>
  <c r="I74" i="2"/>
  <c r="J74" i="2"/>
  <c r="I75" i="2"/>
  <c r="J75" i="2"/>
  <c r="I76" i="2"/>
  <c r="J76" i="2"/>
  <c r="I77" i="2"/>
  <c r="J77" i="2"/>
  <c r="I78" i="2"/>
  <c r="J78" i="2"/>
  <c r="I79" i="2"/>
  <c r="J79" i="2"/>
  <c r="I80" i="2"/>
  <c r="J80" i="2"/>
  <c r="I81" i="2"/>
  <c r="J81" i="2"/>
  <c r="I82" i="2"/>
  <c r="J82" i="2"/>
  <c r="I83" i="2"/>
  <c r="J83" i="2"/>
  <c r="I84" i="2"/>
  <c r="J84" i="2"/>
  <c r="I85" i="2"/>
  <c r="J85" i="2"/>
  <c r="I86" i="2"/>
  <c r="J86" i="2"/>
  <c r="I87" i="2"/>
  <c r="J87" i="2"/>
  <c r="I88" i="2"/>
  <c r="J88" i="2"/>
  <c r="I89" i="2"/>
  <c r="J89" i="2"/>
  <c r="I90" i="2"/>
  <c r="J90" i="2"/>
  <c r="D82" i="2"/>
  <c r="E82" i="2"/>
  <c r="D83" i="2"/>
  <c r="E83" i="2"/>
  <c r="D84" i="2"/>
  <c r="E84" i="2"/>
  <c r="S84" i="2" s="1"/>
  <c r="D85" i="2"/>
  <c r="E85" i="2"/>
  <c r="D86" i="2"/>
  <c r="E86" i="2"/>
  <c r="D87" i="2"/>
  <c r="E87" i="2"/>
  <c r="D88" i="2"/>
  <c r="E88" i="2"/>
  <c r="D89" i="2"/>
  <c r="E89" i="2"/>
  <c r="T89" i="2" s="1"/>
  <c r="D90" i="2"/>
  <c r="E90" i="2"/>
  <c r="BI38" i="2"/>
  <c r="BI14" i="2"/>
  <c r="BI26" i="2"/>
  <c r="BI50" i="2"/>
  <c r="BI56" i="2"/>
  <c r="BI62" i="2"/>
  <c r="BI68" i="2"/>
  <c r="BH2" i="2"/>
  <c r="BI3" i="2" s="1"/>
  <c r="D81" i="2"/>
  <c r="E81" i="2"/>
  <c r="N3" i="2"/>
  <c r="CY3" i="2"/>
  <c r="M3" i="2"/>
  <c r="J3" i="2"/>
  <c r="I3" i="2"/>
  <c r="E67" i="2"/>
  <c r="E68" i="2"/>
  <c r="S68" i="2" s="1"/>
  <c r="E69" i="2"/>
  <c r="E70" i="2"/>
  <c r="E71" i="2"/>
  <c r="E72" i="2"/>
  <c r="E73" i="2"/>
  <c r="E74" i="2"/>
  <c r="S74" i="2" s="1"/>
  <c r="E75" i="2"/>
  <c r="E76" i="2"/>
  <c r="E77" i="2"/>
  <c r="E78" i="2"/>
  <c r="E79" i="2"/>
  <c r="E80" i="2"/>
  <c r="E40" i="2"/>
  <c r="T40" i="2" s="1"/>
  <c r="E41" i="2"/>
  <c r="T41" i="2" s="1"/>
  <c r="E42" i="2"/>
  <c r="T42" i="2" s="1"/>
  <c r="E43" i="2"/>
  <c r="T43" i="2" s="1"/>
  <c r="E44" i="2"/>
  <c r="T44" i="2" s="1"/>
  <c r="E45" i="2"/>
  <c r="T45" i="2" s="1"/>
  <c r="E46" i="2"/>
  <c r="T46" i="2" s="1"/>
  <c r="E47" i="2"/>
  <c r="E48" i="2"/>
  <c r="T48" i="2" s="1"/>
  <c r="E49" i="2"/>
  <c r="T49" i="2" s="1"/>
  <c r="E50" i="2"/>
  <c r="E51" i="2"/>
  <c r="E52" i="2"/>
  <c r="E53" i="2"/>
  <c r="T53" i="2" s="1"/>
  <c r="E54" i="2"/>
  <c r="E55" i="2"/>
  <c r="E56" i="2"/>
  <c r="E57" i="2"/>
  <c r="E58" i="2"/>
  <c r="S58" i="2" s="1"/>
  <c r="E59" i="2"/>
  <c r="T59" i="2" s="1"/>
  <c r="E60" i="2"/>
  <c r="E61" i="2"/>
  <c r="E62" i="2"/>
  <c r="S62" i="2" s="1"/>
  <c r="E63" i="2"/>
  <c r="S63" i="2" s="1"/>
  <c r="E64" i="2"/>
  <c r="E65" i="2"/>
  <c r="E66" i="2"/>
  <c r="E28" i="2"/>
  <c r="E29" i="2"/>
  <c r="E30" i="2"/>
  <c r="T30" i="2" s="1"/>
  <c r="E31" i="2"/>
  <c r="E32" i="2"/>
  <c r="E33" i="2"/>
  <c r="S33" i="2" s="1"/>
  <c r="E34" i="2"/>
  <c r="E35" i="2"/>
  <c r="T35" i="2" s="1"/>
  <c r="E36" i="2"/>
  <c r="S36" i="2" s="1"/>
  <c r="E37" i="2"/>
  <c r="T37" i="2" s="1"/>
  <c r="E38" i="2"/>
  <c r="T38" i="2" s="1"/>
  <c r="E39" i="2"/>
  <c r="T39" i="2" s="1"/>
  <c r="E4" i="2"/>
  <c r="T4" i="2" s="1"/>
  <c r="E5" i="2"/>
  <c r="T5" i="2" s="1"/>
  <c r="E6" i="2"/>
  <c r="E7" i="2"/>
  <c r="E8" i="2"/>
  <c r="T8" i="2" s="1"/>
  <c r="E9" i="2"/>
  <c r="E10" i="2"/>
  <c r="E11" i="2"/>
  <c r="T11" i="2" s="1"/>
  <c r="E12" i="2"/>
  <c r="E13" i="2"/>
  <c r="E14" i="2"/>
  <c r="T14" i="2" s="1"/>
  <c r="E15" i="2"/>
  <c r="T15" i="2" s="1"/>
  <c r="E16" i="2"/>
  <c r="T16" i="2" s="1"/>
  <c r="E17" i="2"/>
  <c r="T17" i="2" s="1"/>
  <c r="E18" i="2"/>
  <c r="E19" i="2"/>
  <c r="T19" i="2" s="1"/>
  <c r="E20" i="2"/>
  <c r="T20" i="2" s="1"/>
  <c r="E21" i="2"/>
  <c r="E22" i="2"/>
  <c r="T22" i="2" s="1"/>
  <c r="E23" i="2"/>
  <c r="T23" i="2" s="1"/>
  <c r="E24" i="2"/>
  <c r="E25" i="2"/>
  <c r="E26" i="2"/>
  <c r="T26" i="2" s="1"/>
  <c r="E27" i="2"/>
  <c r="E3" i="2"/>
  <c r="S3" i="2" s="1"/>
  <c r="D4" i="2"/>
  <c r="R4" i="2" s="1"/>
  <c r="D5" i="2"/>
  <c r="R5" i="2" s="1"/>
  <c r="D6" i="2"/>
  <c r="R6" i="2" s="1"/>
  <c r="D7" i="2"/>
  <c r="R7" i="2" s="1"/>
  <c r="D8" i="2"/>
  <c r="R8" i="2" s="1"/>
  <c r="D9" i="2"/>
  <c r="R9" i="2" s="1"/>
  <c r="D10" i="2"/>
  <c r="Q10" i="2" s="1"/>
  <c r="D11" i="2"/>
  <c r="D12" i="2"/>
  <c r="R12" i="2" s="1"/>
  <c r="D13" i="2"/>
  <c r="R13" i="2" s="1"/>
  <c r="D14" i="2"/>
  <c r="D15" i="2"/>
  <c r="R15" i="2" s="1"/>
  <c r="D16" i="2"/>
  <c r="R16" i="2" s="1"/>
  <c r="D17" i="2"/>
  <c r="D18" i="2"/>
  <c r="R18" i="2" s="1"/>
  <c r="D19" i="2"/>
  <c r="Q19" i="2" s="1"/>
  <c r="D20" i="2"/>
  <c r="D21" i="2"/>
  <c r="D22" i="2"/>
  <c r="R22" i="2" s="1"/>
  <c r="D23" i="2"/>
  <c r="R23" i="2" s="1"/>
  <c r="D24" i="2"/>
  <c r="R24" i="2" s="1"/>
  <c r="D25" i="2"/>
  <c r="Q25" i="2" s="1"/>
  <c r="D26" i="2"/>
  <c r="R26" i="2" s="1"/>
  <c r="D27" i="2"/>
  <c r="R27" i="2" s="1"/>
  <c r="D28" i="2"/>
  <c r="Q28" i="2" s="1"/>
  <c r="D29" i="2"/>
  <c r="D30" i="2"/>
  <c r="R30" i="2" s="1"/>
  <c r="D31" i="2"/>
  <c r="Q31" i="2" s="1"/>
  <c r="D32" i="2"/>
  <c r="D33" i="2"/>
  <c r="R33" i="2" s="1"/>
  <c r="D34" i="2"/>
  <c r="Q34" i="2" s="1"/>
  <c r="D35" i="2"/>
  <c r="D36" i="2"/>
  <c r="D37" i="2"/>
  <c r="Q37" i="2" s="1"/>
  <c r="D38" i="2"/>
  <c r="R38" i="2" s="1"/>
  <c r="D39" i="2"/>
  <c r="R39" i="2" s="1"/>
  <c r="D40" i="2"/>
  <c r="R40" i="2" s="1"/>
  <c r="D41" i="2"/>
  <c r="R41" i="2" s="1"/>
  <c r="D42" i="2"/>
  <c r="R42" i="2" s="1"/>
  <c r="D43" i="2"/>
  <c r="D44" i="2"/>
  <c r="D45" i="2"/>
  <c r="R45" i="2" s="1"/>
  <c r="D46" i="2"/>
  <c r="D47" i="2"/>
  <c r="D48" i="2"/>
  <c r="D49" i="2"/>
  <c r="Q49" i="2" s="1"/>
  <c r="D50" i="2"/>
  <c r="D51" i="2"/>
  <c r="R51" i="2" s="1"/>
  <c r="D52" i="2"/>
  <c r="R52" i="2" s="1"/>
  <c r="D53" i="2"/>
  <c r="D54" i="2"/>
  <c r="R54" i="2" s="1"/>
  <c r="D55" i="2"/>
  <c r="Q55" i="2" s="1"/>
  <c r="D56" i="2"/>
  <c r="R56" i="2" s="1"/>
  <c r="D57" i="2"/>
  <c r="R57" i="2" s="1"/>
  <c r="D58" i="2"/>
  <c r="D59" i="2"/>
  <c r="D60" i="2"/>
  <c r="R60" i="2" s="1"/>
  <c r="D61" i="2"/>
  <c r="Q61" i="2" s="1"/>
  <c r="D62" i="2"/>
  <c r="Q62" i="2" s="1"/>
  <c r="D63" i="2"/>
  <c r="D64" i="2"/>
  <c r="D65" i="2"/>
  <c r="D66" i="2"/>
  <c r="D67" i="2"/>
  <c r="Q67" i="2" s="1"/>
  <c r="D68" i="2"/>
  <c r="D69" i="2"/>
  <c r="D70" i="2"/>
  <c r="D71" i="2"/>
  <c r="R71" i="2" s="1"/>
  <c r="D72" i="2"/>
  <c r="D73" i="2"/>
  <c r="R73" i="2" s="1"/>
  <c r="D74" i="2"/>
  <c r="Q74" i="2" s="1"/>
  <c r="D75" i="2"/>
  <c r="D76" i="2"/>
  <c r="D77" i="2"/>
  <c r="Q77" i="2" s="1"/>
  <c r="D78" i="2"/>
  <c r="Q78" i="2" s="1"/>
  <c r="D79" i="2"/>
  <c r="D80" i="2"/>
  <c r="D3" i="2"/>
  <c r="DP2" i="2"/>
  <c r="DM67" i="2"/>
  <c r="DI65" i="2"/>
  <c r="DM64" i="2"/>
  <c r="DI64" i="2"/>
  <c r="DI63" i="2"/>
  <c r="DM62" i="2"/>
  <c r="DM61" i="2"/>
  <c r="DJ59" i="2"/>
  <c r="DI59" i="2"/>
  <c r="DK59" i="2" s="1"/>
  <c r="DM58" i="2"/>
  <c r="DJ58" i="2"/>
  <c r="DI58" i="2"/>
  <c r="DK58" i="2" s="1"/>
  <c r="DJ57" i="2"/>
  <c r="DI57" i="2"/>
  <c r="DK57" i="2" s="1"/>
  <c r="DM56" i="2"/>
  <c r="DM55" i="2"/>
  <c r="DI53" i="2"/>
  <c r="DK53" i="2" s="1"/>
  <c r="DM52" i="2"/>
  <c r="DI52" i="2"/>
  <c r="DK52" i="2" s="1"/>
  <c r="DI51" i="2"/>
  <c r="DK51" i="2" s="1"/>
  <c r="DJ47" i="2"/>
  <c r="DI47" i="2"/>
  <c r="DK47" i="2" s="1"/>
  <c r="DM46" i="2"/>
  <c r="DJ46" i="2"/>
  <c r="DI46" i="2"/>
  <c r="DK46" i="2" s="1"/>
  <c r="DJ45" i="2"/>
  <c r="DI45" i="2"/>
  <c r="DK45" i="2" s="1"/>
  <c r="DI41" i="2"/>
  <c r="DM40" i="2"/>
  <c r="DI40" i="2"/>
  <c r="DI39" i="2"/>
  <c r="DI35" i="2"/>
  <c r="DM34" i="2"/>
  <c r="DI34" i="2"/>
  <c r="DI33" i="2"/>
  <c r="DI29" i="2"/>
  <c r="DM28" i="2"/>
  <c r="DI28" i="2"/>
  <c r="DI27" i="2"/>
  <c r="DJ23" i="2"/>
  <c r="DI23" i="2"/>
  <c r="DM22" i="2"/>
  <c r="DJ22" i="2"/>
  <c r="DI22" i="2"/>
  <c r="DJ21" i="2"/>
  <c r="DI21" i="2"/>
  <c r="DJ17" i="2"/>
  <c r="DI17" i="2"/>
  <c r="DK17" i="2" s="1"/>
  <c r="DM16" i="2"/>
  <c r="DJ16" i="2"/>
  <c r="DI16" i="2"/>
  <c r="DK16" i="2" s="1"/>
  <c r="DJ15" i="2"/>
  <c r="DI15" i="2"/>
  <c r="DK15" i="2" s="1"/>
  <c r="DI11" i="2"/>
  <c r="DK11" i="2" s="1"/>
  <c r="DM10" i="2"/>
  <c r="DI10" i="2"/>
  <c r="DK10" i="2" s="1"/>
  <c r="DI9" i="2"/>
  <c r="DK9" i="2" s="1"/>
  <c r="DI6" i="2"/>
  <c r="DI5" i="2"/>
  <c r="DM4" i="2"/>
  <c r="DI4" i="2"/>
  <c r="DI3" i="2"/>
  <c r="DM2" i="2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2" i="1"/>
  <c r="AJ5" i="1"/>
  <c r="AJ6" i="1"/>
  <c r="AJ9" i="1"/>
  <c r="AJ11" i="1"/>
  <c r="AJ15" i="1"/>
  <c r="AJ17" i="1"/>
  <c r="AJ21" i="1"/>
  <c r="AJ23" i="1"/>
  <c r="AJ27" i="1"/>
  <c r="AJ29" i="1"/>
  <c r="AJ33" i="1"/>
  <c r="AJ35" i="1"/>
  <c r="AJ39" i="1"/>
  <c r="AJ41" i="1"/>
  <c r="AJ45" i="1"/>
  <c r="AJ47" i="1"/>
  <c r="AJ51" i="1"/>
  <c r="AJ53" i="1"/>
  <c r="AJ57" i="1"/>
  <c r="AJ59" i="1"/>
  <c r="AJ63" i="1"/>
  <c r="AJ65" i="1"/>
  <c r="AJ3" i="1"/>
  <c r="AI11" i="1"/>
  <c r="AH55" i="1"/>
  <c r="AH56" i="1"/>
  <c r="AH57" i="1"/>
  <c r="AH58" i="1"/>
  <c r="AH59" i="1"/>
  <c r="AH61" i="1"/>
  <c r="AH62" i="1"/>
  <c r="AH63" i="1"/>
  <c r="AH64" i="1"/>
  <c r="AH65" i="1"/>
  <c r="AH67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F57" i="1"/>
  <c r="AF58" i="1"/>
  <c r="AF59" i="1"/>
  <c r="AE57" i="1"/>
  <c r="AE58" i="1"/>
  <c r="AE59" i="1"/>
  <c r="AD57" i="1"/>
  <c r="AD58" i="1"/>
  <c r="AD59" i="1"/>
  <c r="AD63" i="1"/>
  <c r="AD64" i="1"/>
  <c r="AD65" i="1"/>
  <c r="S57" i="1"/>
  <c r="S58" i="1"/>
  <c r="S59" i="1"/>
  <c r="AH53" i="1"/>
  <c r="AH52" i="1"/>
  <c r="AH51" i="1"/>
  <c r="AH47" i="1"/>
  <c r="AH46" i="1"/>
  <c r="AH45" i="1"/>
  <c r="AH41" i="1"/>
  <c r="AH40" i="1"/>
  <c r="AH39" i="1"/>
  <c r="AH35" i="1"/>
  <c r="AH34" i="1"/>
  <c r="AH33" i="1"/>
  <c r="AH29" i="1"/>
  <c r="AH28" i="1"/>
  <c r="AH27" i="1"/>
  <c r="AH23" i="1"/>
  <c r="AH22" i="1"/>
  <c r="AH21" i="1"/>
  <c r="AH17" i="1"/>
  <c r="AH16" i="1"/>
  <c r="AH15" i="1"/>
  <c r="AH11" i="1"/>
  <c r="AH10" i="1"/>
  <c r="AH9" i="1"/>
  <c r="AH6" i="1"/>
  <c r="AH5" i="1"/>
  <c r="AH4" i="1"/>
  <c r="AH3" i="1"/>
  <c r="AH2" i="1"/>
  <c r="AG3" i="1"/>
  <c r="AG4" i="1"/>
  <c r="AG5" i="1"/>
  <c r="AG6" i="1"/>
  <c r="AG9" i="1"/>
  <c r="AG10" i="1"/>
  <c r="AG11" i="1"/>
  <c r="AG15" i="1"/>
  <c r="AG16" i="1"/>
  <c r="AG17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2" i="1"/>
  <c r="AE15" i="1"/>
  <c r="AE16" i="1"/>
  <c r="AE17" i="1"/>
  <c r="AE21" i="1"/>
  <c r="AE22" i="1"/>
  <c r="AE23" i="1"/>
  <c r="AE45" i="1"/>
  <c r="AE46" i="1"/>
  <c r="AE47" i="1"/>
  <c r="AF16" i="1"/>
  <c r="AF51" i="1"/>
  <c r="AD4" i="1"/>
  <c r="AD5" i="1"/>
  <c r="AD6" i="1"/>
  <c r="AD9" i="1"/>
  <c r="AF9" i="1" s="1"/>
  <c r="AD10" i="1"/>
  <c r="AF10" i="1" s="1"/>
  <c r="AD11" i="1"/>
  <c r="AF11" i="1" s="1"/>
  <c r="AD15" i="1"/>
  <c r="AF15" i="1" s="1"/>
  <c r="AD16" i="1"/>
  <c r="AD17" i="1"/>
  <c r="AF17" i="1" s="1"/>
  <c r="AD21" i="1"/>
  <c r="AD22" i="1"/>
  <c r="AD23" i="1"/>
  <c r="AD27" i="1"/>
  <c r="AD28" i="1"/>
  <c r="AD29" i="1"/>
  <c r="AD33" i="1"/>
  <c r="AD34" i="1"/>
  <c r="AD35" i="1"/>
  <c r="AD39" i="1"/>
  <c r="AD40" i="1"/>
  <c r="AD41" i="1"/>
  <c r="AD45" i="1"/>
  <c r="AF45" i="1" s="1"/>
  <c r="AD46" i="1"/>
  <c r="AF46" i="1" s="1"/>
  <c r="AD47" i="1"/>
  <c r="AF47" i="1" s="1"/>
  <c r="AD51" i="1"/>
  <c r="AD52" i="1"/>
  <c r="AF52" i="1" s="1"/>
  <c r="AD53" i="1"/>
  <c r="AF53" i="1" s="1"/>
  <c r="AD3" i="1"/>
  <c r="S51" i="1"/>
  <c r="S52" i="1"/>
  <c r="S53" i="1"/>
  <c r="S9" i="1"/>
  <c r="S10" i="1"/>
  <c r="S11" i="1"/>
  <c r="S15" i="1"/>
  <c r="S16" i="1"/>
  <c r="S17" i="1"/>
  <c r="S45" i="1"/>
  <c r="S46" i="1"/>
  <c r="S47" i="1"/>
  <c r="BI84" i="2" l="1"/>
  <c r="BI49" i="2"/>
  <c r="BK49" i="2" s="1"/>
  <c r="BI17" i="2"/>
  <c r="BI24" i="2"/>
  <c r="BI7" i="2"/>
  <c r="BI23" i="2"/>
  <c r="BK23" i="2" s="1"/>
  <c r="BI6" i="2"/>
  <c r="BK6" i="2" s="1"/>
  <c r="BI78" i="2"/>
  <c r="BI10" i="2"/>
  <c r="BK10" i="2" s="1"/>
  <c r="BI64" i="2"/>
  <c r="BI61" i="2"/>
  <c r="BK61" i="2" s="1"/>
  <c r="BI42" i="2"/>
  <c r="BK42" i="2" s="1"/>
  <c r="BI36" i="2"/>
  <c r="BK36" i="2" s="1"/>
  <c r="F88" i="2"/>
  <c r="G88" i="2" s="1"/>
  <c r="BI11" i="2"/>
  <c r="BK11" i="2" s="1"/>
  <c r="BI72" i="2"/>
  <c r="BK72" i="2" s="1"/>
  <c r="BI5" i="2"/>
  <c r="BK5" i="2" s="1"/>
  <c r="BI40" i="2"/>
  <c r="BK40" i="2" s="1"/>
  <c r="BI77" i="2"/>
  <c r="BI39" i="2"/>
  <c r="BJ54" i="2"/>
  <c r="BJ52" i="2"/>
  <c r="BI21" i="2"/>
  <c r="BK21" i="2" s="1"/>
  <c r="BI59" i="2"/>
  <c r="BK59" i="2" s="1"/>
  <c r="BI58" i="2"/>
  <c r="BK58" i="2" s="1"/>
  <c r="BI15" i="2"/>
  <c r="BK15" i="2" s="1"/>
  <c r="BK56" i="2"/>
  <c r="BK14" i="2"/>
  <c r="BI16" i="2"/>
  <c r="BK16" i="2" s="1"/>
  <c r="BJ50" i="2"/>
  <c r="BI52" i="2"/>
  <c r="BK52" i="2" s="1"/>
  <c r="BK50" i="2"/>
  <c r="BI13" i="2"/>
  <c r="BK13" i="2" s="1"/>
  <c r="BI71" i="2"/>
  <c r="BK71" i="2" s="1"/>
  <c r="BI70" i="2"/>
  <c r="BI48" i="2"/>
  <c r="BK48" i="2" s="1"/>
  <c r="BI69" i="2"/>
  <c r="BK69" i="2" s="1"/>
  <c r="BI66" i="2"/>
  <c r="BK66" i="2" s="1"/>
  <c r="BI88" i="2"/>
  <c r="BK88" i="2" s="1"/>
  <c r="BI33" i="2"/>
  <c r="BK33" i="2" s="1"/>
  <c r="BJ84" i="2"/>
  <c r="BI29" i="2"/>
  <c r="BK29" i="2" s="1"/>
  <c r="BI27" i="2"/>
  <c r="BK27" i="2" s="1"/>
  <c r="BI4" i="2"/>
  <c r="BK4" i="2" s="1"/>
  <c r="S44" i="2"/>
  <c r="V44" i="2" s="1"/>
  <c r="BJ82" i="2"/>
  <c r="BI74" i="2"/>
  <c r="BK74" i="2" s="1"/>
  <c r="F89" i="2"/>
  <c r="G89" i="2" s="1"/>
  <c r="S48" i="2"/>
  <c r="V48" i="2" s="1"/>
  <c r="BI8" i="2"/>
  <c r="BK8" i="2" s="1"/>
  <c r="S59" i="2"/>
  <c r="V59" i="2" s="1"/>
  <c r="BJ56" i="2"/>
  <c r="BI25" i="2"/>
  <c r="BK25" i="2" s="1"/>
  <c r="BK90" i="2"/>
  <c r="BI86" i="2"/>
  <c r="BK86" i="2" s="1"/>
  <c r="BI22" i="2"/>
  <c r="BK22" i="2" s="1"/>
  <c r="S11" i="2"/>
  <c r="V11" i="2" s="1"/>
  <c r="BJ89" i="2"/>
  <c r="BJ42" i="2"/>
  <c r="Q26" i="2"/>
  <c r="U26" i="2" s="1"/>
  <c r="BK84" i="2"/>
  <c r="BJ74" i="2"/>
  <c r="BI65" i="2"/>
  <c r="BK65" i="2" s="1"/>
  <c r="BI41" i="2"/>
  <c r="BK41" i="2" s="1"/>
  <c r="Q30" i="2"/>
  <c r="U30" i="2" s="1"/>
  <c r="BJ36" i="2"/>
  <c r="R68" i="2"/>
  <c r="Q68" i="2"/>
  <c r="T56" i="2"/>
  <c r="F82" i="2"/>
  <c r="G82" i="2" s="1"/>
  <c r="T82" i="2"/>
  <c r="S82" i="2"/>
  <c r="S4" i="2"/>
  <c r="V4" i="2" s="1"/>
  <c r="Q8" i="2"/>
  <c r="U8" i="2" s="1"/>
  <c r="S15" i="2"/>
  <c r="V15" i="2" s="1"/>
  <c r="R19" i="2"/>
  <c r="U19" i="2" s="1"/>
  <c r="Q23" i="2"/>
  <c r="U23" i="2" s="1"/>
  <c r="T33" i="2"/>
  <c r="V33" i="2" s="1"/>
  <c r="S37" i="2"/>
  <c r="V37" i="2" s="1"/>
  <c r="Q41" i="2"/>
  <c r="U41" i="2" s="1"/>
  <c r="Q54" i="2"/>
  <c r="U54" i="2" s="1"/>
  <c r="R37" i="2"/>
  <c r="U37" i="2" s="1"/>
  <c r="T55" i="2"/>
  <c r="S80" i="2"/>
  <c r="R89" i="2"/>
  <c r="R82" i="2"/>
  <c r="Q12" i="2"/>
  <c r="U12" i="2" s="1"/>
  <c r="S19" i="2"/>
  <c r="V19" i="2" s="1"/>
  <c r="S26" i="2"/>
  <c r="V26" i="2" s="1"/>
  <c r="S30" i="2"/>
  <c r="V30" i="2" s="1"/>
  <c r="Q45" i="2"/>
  <c r="U45" i="2" s="1"/>
  <c r="Q60" i="2"/>
  <c r="U60" i="2" s="1"/>
  <c r="Q83" i="2"/>
  <c r="R83" i="2"/>
  <c r="R66" i="2"/>
  <c r="Q66" i="2"/>
  <c r="T54" i="2"/>
  <c r="T79" i="2"/>
  <c r="S79" i="2"/>
  <c r="Q5" i="2"/>
  <c r="U5" i="2" s="1"/>
  <c r="S8" i="2"/>
  <c r="V8" i="2" s="1"/>
  <c r="Q16" i="2"/>
  <c r="U16" i="2" s="1"/>
  <c r="S23" i="2"/>
  <c r="V23" i="2" s="1"/>
  <c r="R34" i="2"/>
  <c r="U34" i="2" s="1"/>
  <c r="Q38" i="2"/>
  <c r="U38" i="2" s="1"/>
  <c r="S41" i="2"/>
  <c r="V41" i="2" s="1"/>
  <c r="S54" i="2"/>
  <c r="R65" i="2"/>
  <c r="Q65" i="2"/>
  <c r="R49" i="2"/>
  <c r="U49" i="2" s="1"/>
  <c r="S53" i="2"/>
  <c r="V53" i="2" s="1"/>
  <c r="T78" i="2"/>
  <c r="S12" i="2"/>
  <c r="Q27" i="2"/>
  <c r="U27" i="2" s="1"/>
  <c r="S34" i="2"/>
  <c r="S45" i="2"/>
  <c r="V45" i="2" s="1"/>
  <c r="R80" i="2"/>
  <c r="Q80" i="2"/>
  <c r="R64" i="2"/>
  <c r="Q64" i="2"/>
  <c r="T77" i="2"/>
  <c r="S77" i="2"/>
  <c r="T81" i="2"/>
  <c r="T88" i="2"/>
  <c r="S88" i="2"/>
  <c r="S5" i="2"/>
  <c r="V5" i="2" s="1"/>
  <c r="Q9" i="2"/>
  <c r="U9" i="2" s="1"/>
  <c r="T12" i="2"/>
  <c r="S16" i="2"/>
  <c r="V16" i="2" s="1"/>
  <c r="Q20" i="2"/>
  <c r="T34" i="2"/>
  <c r="S38" i="2"/>
  <c r="V38" i="2" s="1"/>
  <c r="Q50" i="2"/>
  <c r="S55" i="2"/>
  <c r="R62" i="2"/>
  <c r="U62" i="2" s="1"/>
  <c r="T57" i="2"/>
  <c r="T76" i="2"/>
  <c r="S76" i="2"/>
  <c r="R81" i="2"/>
  <c r="Q81" i="2"/>
  <c r="R88" i="2"/>
  <c r="Q13" i="2"/>
  <c r="U13" i="2" s="1"/>
  <c r="R20" i="2"/>
  <c r="S27" i="2"/>
  <c r="R31" i="2"/>
  <c r="U31" i="2" s="1"/>
  <c r="Q35" i="2"/>
  <c r="Q42" i="2"/>
  <c r="U42" i="2" s="1"/>
  <c r="Q46" i="2"/>
  <c r="R50" i="2"/>
  <c r="T62" i="2"/>
  <c r="V62" i="2" s="1"/>
  <c r="S78" i="2"/>
  <c r="BK78" i="2"/>
  <c r="R63" i="2"/>
  <c r="R78" i="2"/>
  <c r="U78" i="2" s="1"/>
  <c r="S66" i="2"/>
  <c r="T50" i="2"/>
  <c r="S75" i="2"/>
  <c r="T75" i="2"/>
  <c r="F87" i="2"/>
  <c r="G87" i="2" s="1"/>
  <c r="T87" i="2"/>
  <c r="S87" i="2"/>
  <c r="Q6" i="2"/>
  <c r="U6" i="2" s="1"/>
  <c r="S9" i="2"/>
  <c r="S20" i="2"/>
  <c r="V20" i="2" s="1"/>
  <c r="Q24" i="2"/>
  <c r="U24" i="2" s="1"/>
  <c r="T27" i="2"/>
  <c r="S31" i="2"/>
  <c r="R35" i="2"/>
  <c r="Q39" i="2"/>
  <c r="U39" i="2" s="1"/>
  <c r="R46" i="2"/>
  <c r="S50" i="2"/>
  <c r="Q63" i="2"/>
  <c r="T80" i="2"/>
  <c r="R77" i="2"/>
  <c r="U77" i="2" s="1"/>
  <c r="R61" i="2"/>
  <c r="U61" i="2" s="1"/>
  <c r="S65" i="2"/>
  <c r="S49" i="2"/>
  <c r="V49" i="2" s="1"/>
  <c r="T74" i="2"/>
  <c r="V74" i="2" s="1"/>
  <c r="Q87" i="2"/>
  <c r="R87" i="2"/>
  <c r="T9" i="2"/>
  <c r="S13" i="2"/>
  <c r="Q17" i="2"/>
  <c r="T31" i="2"/>
  <c r="S35" i="2"/>
  <c r="V35" i="2" s="1"/>
  <c r="S42" i="2"/>
  <c r="V42" i="2" s="1"/>
  <c r="S46" i="2"/>
  <c r="V46" i="2" s="1"/>
  <c r="Q51" i="2"/>
  <c r="U51" i="2" s="1"/>
  <c r="Q56" i="2"/>
  <c r="U56" i="2" s="1"/>
  <c r="S81" i="2"/>
  <c r="R53" i="2"/>
  <c r="R76" i="2"/>
  <c r="Q76" i="2"/>
  <c r="S64" i="2"/>
  <c r="T73" i="2"/>
  <c r="S73" i="2"/>
  <c r="F86" i="2"/>
  <c r="G86" i="2" s="1"/>
  <c r="T86" i="2"/>
  <c r="S86" i="2"/>
  <c r="S6" i="2"/>
  <c r="T13" i="2"/>
  <c r="R17" i="2"/>
  <c r="Q21" i="2"/>
  <c r="S24" i="2"/>
  <c r="R28" i="2"/>
  <c r="U28" i="2" s="1"/>
  <c r="Q32" i="2"/>
  <c r="S39" i="2"/>
  <c r="V39" i="2" s="1"/>
  <c r="S51" i="2"/>
  <c r="T64" i="2"/>
  <c r="Q82" i="2"/>
  <c r="R75" i="2"/>
  <c r="Q75" i="2"/>
  <c r="Q59" i="2"/>
  <c r="T63" i="2"/>
  <c r="V63" i="2" s="1"/>
  <c r="S47" i="2"/>
  <c r="T72" i="2"/>
  <c r="S72" i="2"/>
  <c r="R86" i="2"/>
  <c r="T6" i="2"/>
  <c r="Q14" i="2"/>
  <c r="S17" i="2"/>
  <c r="V17" i="2" s="1"/>
  <c r="R21" i="2"/>
  <c r="T24" i="2"/>
  <c r="S28" i="2"/>
  <c r="R32" i="2"/>
  <c r="Q43" i="2"/>
  <c r="T51" i="2"/>
  <c r="S56" i="2"/>
  <c r="T65" i="2"/>
  <c r="R79" i="2"/>
  <c r="Q79" i="2"/>
  <c r="R74" i="2"/>
  <c r="U74" i="2" s="1"/>
  <c r="Q58" i="2"/>
  <c r="T71" i="2"/>
  <c r="S71" i="2"/>
  <c r="F85" i="2"/>
  <c r="G85" i="2" s="1"/>
  <c r="T85" i="2"/>
  <c r="Q7" i="2"/>
  <c r="U7" i="2" s="1"/>
  <c r="R10" i="2"/>
  <c r="U10" i="2" s="1"/>
  <c r="R14" i="2"/>
  <c r="S21" i="2"/>
  <c r="T28" i="2"/>
  <c r="S32" i="2"/>
  <c r="Q36" i="2"/>
  <c r="R43" i="2"/>
  <c r="Q47" i="2"/>
  <c r="Q52" i="2"/>
  <c r="U52" i="2" s="1"/>
  <c r="T66" i="2"/>
  <c r="S85" i="2"/>
  <c r="BK73" i="2"/>
  <c r="BK54" i="2"/>
  <c r="Q73" i="2"/>
  <c r="U73" i="2" s="1"/>
  <c r="Q57" i="2"/>
  <c r="U57" i="2" s="1"/>
  <c r="T61" i="2"/>
  <c r="S61" i="2"/>
  <c r="S70" i="2"/>
  <c r="R85" i="2"/>
  <c r="Q85" i="2"/>
  <c r="S10" i="2"/>
  <c r="S14" i="2"/>
  <c r="V14" i="2" s="1"/>
  <c r="Q18" i="2"/>
  <c r="U18" i="2" s="1"/>
  <c r="T21" i="2"/>
  <c r="R25" i="2"/>
  <c r="U25" i="2" s="1"/>
  <c r="Q29" i="2"/>
  <c r="T32" i="2"/>
  <c r="R36" i="2"/>
  <c r="S43" i="2"/>
  <c r="V43" i="2" s="1"/>
  <c r="R47" i="2"/>
  <c r="S57" i="2"/>
  <c r="R67" i="2"/>
  <c r="U67" i="2" s="1"/>
  <c r="Q86" i="2"/>
  <c r="BI89" i="2"/>
  <c r="BK89" i="2" s="1"/>
  <c r="BJ88" i="2"/>
  <c r="BJ72" i="2"/>
  <c r="BJ53" i="2"/>
  <c r="BK53" i="2"/>
  <c r="BJ34" i="2"/>
  <c r="BK17" i="2"/>
  <c r="R69" i="2"/>
  <c r="Q69" i="2"/>
  <c r="R72" i="2"/>
  <c r="Q72" i="2"/>
  <c r="T60" i="2"/>
  <c r="S60" i="2"/>
  <c r="S69" i="2"/>
  <c r="T90" i="2"/>
  <c r="S90" i="2"/>
  <c r="T84" i="2"/>
  <c r="V84" i="2" s="1"/>
  <c r="S7" i="2"/>
  <c r="T10" i="2"/>
  <c r="Q22" i="2"/>
  <c r="U22" i="2" s="1"/>
  <c r="S25" i="2"/>
  <c r="R29" i="2"/>
  <c r="Q40" i="2"/>
  <c r="U40" i="2" s="1"/>
  <c r="T47" i="2"/>
  <c r="S52" i="2"/>
  <c r="R58" i="2"/>
  <c r="Q88" i="2"/>
  <c r="Q71" i="2"/>
  <c r="U71" i="2" s="1"/>
  <c r="R55" i="2"/>
  <c r="U55" i="2" s="1"/>
  <c r="T68" i="2"/>
  <c r="V68" i="2" s="1"/>
  <c r="F90" i="2"/>
  <c r="G90" i="2" s="1"/>
  <c r="R90" i="2"/>
  <c r="Q90" i="2"/>
  <c r="F84" i="2"/>
  <c r="G84" i="2" s="1"/>
  <c r="R84" i="2"/>
  <c r="Q84" i="2"/>
  <c r="T7" i="2"/>
  <c r="Q11" i="2"/>
  <c r="S18" i="2"/>
  <c r="T25" i="2"/>
  <c r="S29" i="2"/>
  <c r="Q33" i="2"/>
  <c r="U33" i="2" s="1"/>
  <c r="T36" i="2"/>
  <c r="V36" i="2" s="1"/>
  <c r="Q44" i="2"/>
  <c r="Q48" i="2"/>
  <c r="T52" i="2"/>
  <c r="T58" i="2"/>
  <c r="V58" i="2" s="1"/>
  <c r="T69" i="2"/>
  <c r="Q89" i="2"/>
  <c r="R70" i="2"/>
  <c r="Q70" i="2"/>
  <c r="T67" i="2"/>
  <c r="S67" i="2"/>
  <c r="F83" i="2"/>
  <c r="G83" i="2" s="1"/>
  <c r="T83" i="2"/>
  <c r="S83" i="2"/>
  <c r="Q4" i="2"/>
  <c r="U4" i="2" s="1"/>
  <c r="R11" i="2"/>
  <c r="Q15" i="2"/>
  <c r="U15" i="2" s="1"/>
  <c r="T18" i="2"/>
  <c r="S22" i="2"/>
  <c r="V22" i="2" s="1"/>
  <c r="T29" i="2"/>
  <c r="S40" i="2"/>
  <c r="V40" i="2" s="1"/>
  <c r="R44" i="2"/>
  <c r="R48" i="2"/>
  <c r="Q53" i="2"/>
  <c r="R59" i="2"/>
  <c r="T70" i="2"/>
  <c r="S89" i="2"/>
  <c r="V89" i="2" s="1"/>
  <c r="BJ17" i="2"/>
  <c r="BJ46" i="2"/>
  <c r="BK39" i="2"/>
  <c r="BJ27" i="2"/>
  <c r="BJ8" i="2"/>
  <c r="BK83" i="2"/>
  <c r="BL83" i="2" s="1"/>
  <c r="BK77" i="2"/>
  <c r="BL77" i="2" s="1"/>
  <c r="BK64" i="2"/>
  <c r="BK51" i="2"/>
  <c r="BK26" i="2"/>
  <c r="BK20" i="2"/>
  <c r="BJ83" i="2"/>
  <c r="BK70" i="2"/>
  <c r="BK57" i="2"/>
  <c r="BK7" i="2"/>
  <c r="BK38" i="2"/>
  <c r="BK82" i="2"/>
  <c r="BJ19" i="2"/>
  <c r="BK75" i="2"/>
  <c r="BK24" i="2"/>
  <c r="BJ81" i="2"/>
  <c r="BK68" i="2"/>
  <c r="BK62" i="2"/>
  <c r="BI87" i="2"/>
  <c r="BK87" i="2" s="1"/>
  <c r="BK85" i="2"/>
  <c r="BK3" i="2"/>
  <c r="BK9" i="2"/>
  <c r="BI35" i="2"/>
  <c r="BK35" i="2" s="1"/>
  <c r="BI32" i="2"/>
  <c r="BK32" i="2" s="1"/>
  <c r="BI45" i="2"/>
  <c r="BK45" i="2" s="1"/>
  <c r="BI34" i="2"/>
  <c r="BK34" i="2" s="1"/>
  <c r="BI19" i="2"/>
  <c r="BK19" i="2" s="1"/>
  <c r="BI18" i="2"/>
  <c r="BK18" i="2" s="1"/>
  <c r="BJ2" i="2"/>
  <c r="BI67" i="2"/>
  <c r="BK67" i="2" s="1"/>
  <c r="BI31" i="2"/>
  <c r="BK31" i="2" s="1"/>
  <c r="BI30" i="2"/>
  <c r="BK30" i="2" s="1"/>
  <c r="BI63" i="2"/>
  <c r="BK63" i="2" s="1"/>
  <c r="BI79" i="2"/>
  <c r="BK79" i="2" s="1"/>
  <c r="BI81" i="2"/>
  <c r="BK81" i="2" s="1"/>
  <c r="BI47" i="2"/>
  <c r="BK47" i="2" s="1"/>
  <c r="BI80" i="2"/>
  <c r="BK80" i="2" s="1"/>
  <c r="BI46" i="2"/>
  <c r="BK46" i="2" s="1"/>
  <c r="BK2" i="2"/>
  <c r="BI76" i="2"/>
  <c r="BK76" i="2" s="1"/>
  <c r="BI60" i="2"/>
  <c r="BK60" i="2" s="1"/>
  <c r="BI44" i="2"/>
  <c r="BK44" i="2" s="1"/>
  <c r="BI28" i="2"/>
  <c r="BK28" i="2" s="1"/>
  <c r="BI12" i="2"/>
  <c r="BK12" i="2" s="1"/>
  <c r="F69" i="2"/>
  <c r="G69" i="2" s="1"/>
  <c r="F68" i="2"/>
  <c r="G68" i="2" s="1"/>
  <c r="F36" i="2"/>
  <c r="G36" i="2" s="1"/>
  <c r="F67" i="2"/>
  <c r="AP67" i="2" s="1"/>
  <c r="F81" i="2"/>
  <c r="G81" i="2" s="1"/>
  <c r="F70" i="2"/>
  <c r="G70" i="2" s="1"/>
  <c r="F52" i="2"/>
  <c r="G52" i="2" s="1"/>
  <c r="DP36" i="2"/>
  <c r="DL11" i="2"/>
  <c r="DM11" i="2" s="1"/>
  <c r="DL57" i="2"/>
  <c r="DM57" i="2" s="1"/>
  <c r="DO57" i="2" s="1"/>
  <c r="DP57" i="2" s="1"/>
  <c r="DL41" i="2"/>
  <c r="DM41" i="2" s="1"/>
  <c r="DO41" i="2" s="1"/>
  <c r="DP41" i="2" s="1"/>
  <c r="F25" i="2"/>
  <c r="G25" i="2" s="1"/>
  <c r="F40" i="2"/>
  <c r="G40" i="2" s="1"/>
  <c r="F56" i="2"/>
  <c r="G56" i="2" s="1"/>
  <c r="F54" i="2"/>
  <c r="G54" i="2" s="1"/>
  <c r="F14" i="2"/>
  <c r="G14" i="2" s="1"/>
  <c r="F31" i="2"/>
  <c r="G31" i="2" s="1"/>
  <c r="F77" i="2"/>
  <c r="AP77" i="2" s="1"/>
  <c r="F29" i="2"/>
  <c r="F79" i="2"/>
  <c r="G79" i="2" s="1"/>
  <c r="F60" i="2"/>
  <c r="G60" i="2" s="1"/>
  <c r="F44" i="2"/>
  <c r="G44" i="2" s="1"/>
  <c r="F59" i="2"/>
  <c r="G59" i="2" s="1"/>
  <c r="F43" i="2"/>
  <c r="G43" i="2" s="1"/>
  <c r="F27" i="2"/>
  <c r="AP27" i="2" s="1"/>
  <c r="F11" i="2"/>
  <c r="AP11" i="2" s="1"/>
  <c r="F33" i="2"/>
  <c r="G33" i="2" s="1"/>
  <c r="F58" i="2"/>
  <c r="G58" i="2" s="1"/>
  <c r="F42" i="2"/>
  <c r="G42" i="2" s="1"/>
  <c r="F80" i="2"/>
  <c r="G80" i="2" s="1"/>
  <c r="F3" i="2"/>
  <c r="AP3" i="2" s="1"/>
  <c r="BA3" i="2" s="1"/>
  <c r="F12" i="2"/>
  <c r="AB12" i="2" s="1"/>
  <c r="F55" i="2"/>
  <c r="G55" i="2" s="1"/>
  <c r="F78" i="2"/>
  <c r="G78" i="2" s="1"/>
  <c r="DL30" i="2"/>
  <c r="DL65" i="2"/>
  <c r="DM65" i="2" s="1"/>
  <c r="DO65" i="2" s="1"/>
  <c r="DP65" i="2" s="1"/>
  <c r="F26" i="2"/>
  <c r="G26" i="2" s="1"/>
  <c r="F10" i="2"/>
  <c r="G10" i="2" s="1"/>
  <c r="F19" i="2"/>
  <c r="AB19" i="2" s="1"/>
  <c r="F9" i="2"/>
  <c r="G9" i="2" s="1"/>
  <c r="DL53" i="2"/>
  <c r="DM53" i="2" s="1"/>
  <c r="DO53" i="2" s="1"/>
  <c r="DP53" i="2" s="1"/>
  <c r="DL3" i="2"/>
  <c r="DM3" i="2" s="1"/>
  <c r="DO3" i="2" s="1"/>
  <c r="DP3" i="2" s="1"/>
  <c r="F75" i="2"/>
  <c r="AB75" i="2" s="1"/>
  <c r="F38" i="2"/>
  <c r="G38" i="2" s="1"/>
  <c r="F37" i="2"/>
  <c r="AB37" i="2" s="1"/>
  <c r="F66" i="2"/>
  <c r="G66" i="2" s="1"/>
  <c r="DP13" i="2"/>
  <c r="F74" i="2"/>
  <c r="G74" i="2" s="1"/>
  <c r="DP18" i="2"/>
  <c r="DL27" i="2"/>
  <c r="DM27" i="2" s="1"/>
  <c r="DO27" i="2" s="1"/>
  <c r="DP27" i="2" s="1"/>
  <c r="F5" i="2"/>
  <c r="AP5" i="2" s="1"/>
  <c r="DL29" i="2"/>
  <c r="DM29" i="2" s="1"/>
  <c r="DO29" i="2" s="1"/>
  <c r="DP29" i="2" s="1"/>
  <c r="DL43" i="2"/>
  <c r="DP4" i="2"/>
  <c r="DP66" i="2"/>
  <c r="F50" i="2"/>
  <c r="G50" i="2" s="1"/>
  <c r="DL24" i="2"/>
  <c r="F76" i="2"/>
  <c r="AB76" i="2" s="1"/>
  <c r="F28" i="2"/>
  <c r="AP28" i="2" s="1"/>
  <c r="F21" i="2"/>
  <c r="AB21" i="2" s="1"/>
  <c r="T3" i="2"/>
  <c r="DP61" i="2"/>
  <c r="F24" i="2"/>
  <c r="G24" i="2" s="1"/>
  <c r="F8" i="2"/>
  <c r="G8" i="2" s="1"/>
  <c r="F17" i="2"/>
  <c r="G17" i="2" s="1"/>
  <c r="DP8" i="2"/>
  <c r="DP16" i="2"/>
  <c r="DP31" i="2"/>
  <c r="F22" i="2"/>
  <c r="G22" i="2" s="1"/>
  <c r="F6" i="2"/>
  <c r="G6" i="2" s="1"/>
  <c r="DL15" i="2"/>
  <c r="DM15" i="2" s="1"/>
  <c r="DO15" i="2" s="1"/>
  <c r="DP15" i="2" s="1"/>
  <c r="R3" i="2"/>
  <c r="DL31" i="2"/>
  <c r="F34" i="2"/>
  <c r="G34" i="2" s="1"/>
  <c r="Q3" i="2"/>
  <c r="DL51" i="2"/>
  <c r="DM51" i="2" s="1"/>
  <c r="DO51" i="2" s="1"/>
  <c r="DP51" i="2" s="1"/>
  <c r="F65" i="2"/>
  <c r="G65" i="2" s="1"/>
  <c r="DP49" i="2"/>
  <c r="DL38" i="2"/>
  <c r="F73" i="2"/>
  <c r="G73" i="2" s="1"/>
  <c r="DP12" i="2"/>
  <c r="DP30" i="2"/>
  <c r="F72" i="2"/>
  <c r="G72" i="2" s="1"/>
  <c r="DL28" i="2"/>
  <c r="F71" i="2"/>
  <c r="G71" i="2" s="1"/>
  <c r="F39" i="2"/>
  <c r="G39" i="2" s="1"/>
  <c r="DL23" i="2"/>
  <c r="DM23" i="2" s="1"/>
  <c r="DO23" i="2" s="1"/>
  <c r="DP23" i="2" s="1"/>
  <c r="F7" i="2"/>
  <c r="G7" i="2" s="1"/>
  <c r="DP22" i="2"/>
  <c r="DP37" i="2"/>
  <c r="DL21" i="2"/>
  <c r="DM21" i="2" s="1"/>
  <c r="DO21" i="2" s="1"/>
  <c r="DP21" i="2" s="1"/>
  <c r="DL5" i="2"/>
  <c r="DM5" i="2" s="1"/>
  <c r="DO5" i="2" s="1"/>
  <c r="DP5" i="2" s="1"/>
  <c r="DP14" i="2"/>
  <c r="DP20" i="2"/>
  <c r="F4" i="2"/>
  <c r="G4" i="2" s="1"/>
  <c r="DP26" i="2"/>
  <c r="DP43" i="2"/>
  <c r="DL50" i="2"/>
  <c r="DL42" i="2"/>
  <c r="F64" i="2"/>
  <c r="G64" i="2" s="1"/>
  <c r="DL48" i="2"/>
  <c r="F32" i="2"/>
  <c r="G32" i="2" s="1"/>
  <c r="F16" i="2"/>
  <c r="G16" i="2" s="1"/>
  <c r="F53" i="2"/>
  <c r="AP53" i="2" s="1"/>
  <c r="DL26" i="2"/>
  <c r="DP28" i="2"/>
  <c r="DL63" i="2"/>
  <c r="DM63" i="2" s="1"/>
  <c r="DO63" i="2" s="1"/>
  <c r="DP63" i="2" s="1"/>
  <c r="DL47" i="2"/>
  <c r="DM47" i="2" s="1"/>
  <c r="DO47" i="2" s="1"/>
  <c r="DP47" i="2" s="1"/>
  <c r="F15" i="2"/>
  <c r="G15" i="2" s="1"/>
  <c r="F51" i="2"/>
  <c r="AB51" i="2" s="1"/>
  <c r="DL62" i="2"/>
  <c r="DP46" i="2"/>
  <c r="DL10" i="2"/>
  <c r="F61" i="2"/>
  <c r="F45" i="2"/>
  <c r="F13" i="2"/>
  <c r="F49" i="2"/>
  <c r="G49" i="2" s="1"/>
  <c r="DL59" i="2"/>
  <c r="DM59" i="2" s="1"/>
  <c r="DO59" i="2" s="1"/>
  <c r="DP59" i="2" s="1"/>
  <c r="DL6" i="2"/>
  <c r="DM6" i="2" s="1"/>
  <c r="DO6" i="2" s="1"/>
  <c r="DP6" i="2" s="1"/>
  <c r="F20" i="2"/>
  <c r="G20" i="2" s="1"/>
  <c r="F35" i="2"/>
  <c r="AB35" i="2" s="1"/>
  <c r="F18" i="2"/>
  <c r="G18" i="2" s="1"/>
  <c r="DL40" i="2"/>
  <c r="F48" i="2"/>
  <c r="G48" i="2" s="1"/>
  <c r="DP67" i="2"/>
  <c r="DL55" i="2"/>
  <c r="F63" i="2"/>
  <c r="G63" i="2" s="1"/>
  <c r="F47" i="2"/>
  <c r="G47" i="2" s="1"/>
  <c r="DP54" i="2"/>
  <c r="F62" i="2"/>
  <c r="AP62" i="2" s="1"/>
  <c r="F46" i="2"/>
  <c r="G46" i="2" s="1"/>
  <c r="F30" i="2"/>
  <c r="G30" i="2" s="1"/>
  <c r="DL45" i="2"/>
  <c r="DM45" i="2" s="1"/>
  <c r="DO45" i="2" s="1"/>
  <c r="DP45" i="2" s="1"/>
  <c r="DL56" i="2"/>
  <c r="DP58" i="2"/>
  <c r="DP10" i="2"/>
  <c r="DP42" i="2"/>
  <c r="DL52" i="2"/>
  <c r="DP7" i="2"/>
  <c r="DP24" i="2"/>
  <c r="DL9" i="2"/>
  <c r="DM9" i="2" s="1"/>
  <c r="DO9" i="2" s="1"/>
  <c r="DP9" i="2" s="1"/>
  <c r="DP25" i="2"/>
  <c r="F57" i="2"/>
  <c r="G57" i="2" s="1"/>
  <c r="F41" i="2"/>
  <c r="G41" i="2" s="1"/>
  <c r="DP56" i="2"/>
  <c r="DP60" i="2"/>
  <c r="DP44" i="2"/>
  <c r="DP64" i="2"/>
  <c r="F23" i="2"/>
  <c r="G23" i="2" s="1"/>
  <c r="DL39" i="2"/>
  <c r="DM39" i="2" s="1"/>
  <c r="DO39" i="2" s="1"/>
  <c r="DP39" i="2" s="1"/>
  <c r="DP62" i="2"/>
  <c r="DL35" i="2"/>
  <c r="DM35" i="2" s="1"/>
  <c r="DO35" i="2" s="1"/>
  <c r="DP35" i="2" s="1"/>
  <c r="DP34" i="2"/>
  <c r="DL33" i="2"/>
  <c r="DM33" i="2" s="1"/>
  <c r="DO33" i="2" s="1"/>
  <c r="DP33" i="2" s="1"/>
  <c r="DL32" i="2"/>
  <c r="DP19" i="2"/>
  <c r="DL17" i="2"/>
  <c r="DM17" i="2" s="1"/>
  <c r="DO17" i="2" s="1"/>
  <c r="DP17" i="2" s="1"/>
  <c r="DP52" i="2"/>
  <c r="DP40" i="2"/>
  <c r="DL4" i="2"/>
  <c r="DP38" i="2"/>
  <c r="DL37" i="2"/>
  <c r="DL36" i="2"/>
  <c r="DL25" i="2"/>
  <c r="DL22" i="2"/>
  <c r="DL58" i="2"/>
  <c r="DL44" i="2"/>
  <c r="DL49" i="2"/>
  <c r="DL61" i="2"/>
  <c r="DP48" i="2"/>
  <c r="DL16" i="2"/>
  <c r="DP55" i="2"/>
  <c r="DL67" i="2"/>
  <c r="DL54" i="2"/>
  <c r="DL64" i="2"/>
  <c r="DP50" i="2"/>
  <c r="DP32" i="2"/>
  <c r="DL60" i="2"/>
  <c r="DL66" i="2"/>
  <c r="DL34" i="2"/>
  <c r="DL46" i="2"/>
  <c r="DL2" i="2"/>
  <c r="BL84" i="2" l="1"/>
  <c r="BL78" i="2"/>
  <c r="BT49" i="2" a="1"/>
  <c r="BT49" i="2" s="1"/>
  <c r="CC49" i="2"/>
  <c r="CJ49" i="2" s="1"/>
  <c r="BZ49" i="2" a="1"/>
  <c r="BZ49" i="2" s="1"/>
  <c r="BU49" i="2" a="1"/>
  <c r="BU49" i="2" s="1"/>
  <c r="CA49" i="2" a="1"/>
  <c r="CA49" i="2" s="1"/>
  <c r="BU43" i="2" a="1"/>
  <c r="BU43" i="2" s="1"/>
  <c r="BZ43" i="2" a="1"/>
  <c r="BZ43" i="2" s="1"/>
  <c r="CA43" i="2" a="1"/>
  <c r="CA43" i="2" s="1"/>
  <c r="BT43" i="2" a="1"/>
  <c r="BT43" i="2" s="1"/>
  <c r="CC43" i="2"/>
  <c r="CJ43" i="2" s="1"/>
  <c r="CC55" i="2"/>
  <c r="CJ55" i="2" s="1"/>
  <c r="CA55" i="2" a="1"/>
  <c r="CA55" i="2" s="1"/>
  <c r="BT55" i="2" a="1"/>
  <c r="BT55" i="2" s="1"/>
  <c r="BZ55" i="2" a="1"/>
  <c r="BZ55" i="2" s="1"/>
  <c r="BU55" i="2" a="1"/>
  <c r="BU55" i="2" s="1"/>
  <c r="CA37" i="2" a="1"/>
  <c r="CA37" i="2" s="1"/>
  <c r="BT37" i="2" a="1"/>
  <c r="BT37" i="2" s="1"/>
  <c r="BZ37" i="2" a="1"/>
  <c r="BZ37" i="2" s="1"/>
  <c r="BU37" i="2" a="1"/>
  <c r="BU37" i="2" s="1"/>
  <c r="CC37" i="2"/>
  <c r="CJ37" i="2" s="1"/>
  <c r="BZ61" i="2" a="1"/>
  <c r="BZ61" i="2" s="1"/>
  <c r="CC61" i="2"/>
  <c r="CJ61" i="2" s="1"/>
  <c r="BU61" i="2" a="1"/>
  <c r="BU61" i="2" s="1"/>
  <c r="CA61" i="2" a="1"/>
  <c r="CA61" i="2" s="1"/>
  <c r="BT61" i="2" a="1"/>
  <c r="BT61" i="2" s="1"/>
  <c r="CD13" i="2"/>
  <c r="CE13" i="2"/>
  <c r="CF13" i="2"/>
  <c r="CD55" i="2"/>
  <c r="CF55" i="2"/>
  <c r="CE55" i="2"/>
  <c r="CD16" i="2"/>
  <c r="CE16" i="2"/>
  <c r="CF16" i="2"/>
  <c r="CD14" i="2"/>
  <c r="CE14" i="2"/>
  <c r="CF14" i="2"/>
  <c r="CD37" i="2"/>
  <c r="CF37" i="2"/>
  <c r="CE37" i="2"/>
  <c r="CD33" i="2"/>
  <c r="CE33" i="2"/>
  <c r="CF33" i="2"/>
  <c r="CD61" i="2"/>
  <c r="CE61" i="2"/>
  <c r="CF61" i="2"/>
  <c r="CD69" i="2"/>
  <c r="CF69" i="2"/>
  <c r="CE69" i="2"/>
  <c r="CD48" i="2"/>
  <c r="CE48" i="2"/>
  <c r="CF48" i="2"/>
  <c r="CF6" i="2"/>
  <c r="CE6" i="2"/>
  <c r="CF23" i="2"/>
  <c r="CE23" i="2"/>
  <c r="CD49" i="2"/>
  <c r="CE49" i="2"/>
  <c r="CF49" i="2"/>
  <c r="CD43" i="2"/>
  <c r="CE43" i="2"/>
  <c r="CF43" i="2"/>
  <c r="CD71" i="2"/>
  <c r="CF71" i="2"/>
  <c r="CE71" i="2"/>
  <c r="V56" i="2"/>
  <c r="CD6" i="2"/>
  <c r="CD23" i="2"/>
  <c r="BN37" i="2"/>
  <c r="BP37" i="2"/>
  <c r="BO37" i="2"/>
  <c r="BN16" i="2"/>
  <c r="BN33" i="2"/>
  <c r="BN69" i="2"/>
  <c r="BO61" i="2"/>
  <c r="BN61" i="2"/>
  <c r="BP61" i="2"/>
  <c r="BN48" i="2"/>
  <c r="BO49" i="2"/>
  <c r="BP48" i="2" s="1"/>
  <c r="BN49" i="2"/>
  <c r="BP49" i="2"/>
  <c r="BN43" i="2"/>
  <c r="BP43" i="2"/>
  <c r="BO43" i="2"/>
  <c r="BQ6" i="2"/>
  <c r="BN14" i="2"/>
  <c r="BN71" i="2"/>
  <c r="BW6" i="2"/>
  <c r="BN13" i="2"/>
  <c r="BO14" i="2" s="1"/>
  <c r="BP13" i="2" s="1"/>
  <c r="BN6" i="2"/>
  <c r="BP55" i="2"/>
  <c r="BN55" i="2"/>
  <c r="BO55" i="2"/>
  <c r="BQ23" i="2"/>
  <c r="BN23" i="2"/>
  <c r="AP82" i="2"/>
  <c r="W8" i="2"/>
  <c r="Z8" i="2" s="1"/>
  <c r="U88" i="2"/>
  <c r="BW23" i="2"/>
  <c r="AP89" i="2"/>
  <c r="BA89" i="2" s="1"/>
  <c r="V82" i="2"/>
  <c r="AB88" i="2"/>
  <c r="AM88" i="2" s="1"/>
  <c r="AN88" i="2" s="1"/>
  <c r="U63" i="2"/>
  <c r="W63" i="2" s="1"/>
  <c r="BQ71" i="2"/>
  <c r="BW71" i="2"/>
  <c r="BQ48" i="2"/>
  <c r="BW48" i="2"/>
  <c r="BQ43" i="2"/>
  <c r="BW43" i="2"/>
  <c r="BQ69" i="2"/>
  <c r="BW69" i="2"/>
  <c r="BQ13" i="2"/>
  <c r="BW13" i="2"/>
  <c r="BQ49" i="2"/>
  <c r="BW49" i="2"/>
  <c r="BQ55" i="2"/>
  <c r="BW55" i="2"/>
  <c r="BQ61" i="2"/>
  <c r="BW61" i="2"/>
  <c r="BQ16" i="2"/>
  <c r="BW16" i="2"/>
  <c r="BQ14" i="2"/>
  <c r="BW14" i="2"/>
  <c r="AP88" i="2"/>
  <c r="BA88" i="2" s="1"/>
  <c r="V78" i="2"/>
  <c r="W78" i="2" s="1"/>
  <c r="Z78" i="2" s="1"/>
  <c r="BQ37" i="2"/>
  <c r="BW37" i="2"/>
  <c r="BQ33" i="2"/>
  <c r="BW33" i="2"/>
  <c r="W4" i="2"/>
  <c r="Z4" i="2" s="1"/>
  <c r="U76" i="2"/>
  <c r="U86" i="2"/>
  <c r="V71" i="2"/>
  <c r="W71" i="2" s="1"/>
  <c r="V50" i="2"/>
  <c r="V67" i="2"/>
  <c r="W67" i="2" s="1"/>
  <c r="Z67" i="2" s="1"/>
  <c r="V77" i="2"/>
  <c r="W77" i="2" s="1"/>
  <c r="U80" i="2"/>
  <c r="V65" i="2"/>
  <c r="W74" i="2"/>
  <c r="Z74" i="2" s="1"/>
  <c r="W16" i="2"/>
  <c r="Z16" i="2" s="1"/>
  <c r="BD16" i="2" s="1"/>
  <c r="AP43" i="2"/>
  <c r="BA43" i="2" s="1"/>
  <c r="U79" i="2"/>
  <c r="AB89" i="2"/>
  <c r="V79" i="2"/>
  <c r="U75" i="2"/>
  <c r="W39" i="2"/>
  <c r="V60" i="2"/>
  <c r="W60" i="2" s="1"/>
  <c r="V70" i="2"/>
  <c r="V76" i="2"/>
  <c r="W26" i="2"/>
  <c r="X26" i="2" s="1"/>
  <c r="V83" i="2"/>
  <c r="V86" i="2"/>
  <c r="U20" i="2"/>
  <c r="W20" i="2" s="1"/>
  <c r="W19" i="2"/>
  <c r="Z19" i="2" s="1"/>
  <c r="W49" i="2"/>
  <c r="X49" i="2" s="1"/>
  <c r="U89" i="2"/>
  <c r="W89" i="2" s="1"/>
  <c r="Z89" i="2" s="1"/>
  <c r="U90" i="2"/>
  <c r="W37" i="2"/>
  <c r="Z37" i="2" s="1"/>
  <c r="V9" i="2"/>
  <c r="W9" i="2" s="1"/>
  <c r="U48" i="2"/>
  <c r="W48" i="2" s="1"/>
  <c r="Z48" i="2" s="1"/>
  <c r="U68" i="2"/>
  <c r="W68" i="2" s="1"/>
  <c r="U87" i="2"/>
  <c r="AB24" i="2"/>
  <c r="AM24" i="2" s="1"/>
  <c r="AN24" i="2" s="1"/>
  <c r="U47" i="2"/>
  <c r="U65" i="2"/>
  <c r="U72" i="2"/>
  <c r="V61" i="2"/>
  <c r="W61" i="2" s="1"/>
  <c r="AB87" i="2"/>
  <c r="U36" i="2"/>
  <c r="W36" i="2" s="1"/>
  <c r="AP63" i="2"/>
  <c r="BA63" i="2" s="1"/>
  <c r="W15" i="2"/>
  <c r="AP20" i="2"/>
  <c r="BA20" i="2" s="1"/>
  <c r="U29" i="2"/>
  <c r="V21" i="2"/>
  <c r="AB43" i="2"/>
  <c r="W56" i="2"/>
  <c r="AP87" i="2"/>
  <c r="BA87" i="2" s="1"/>
  <c r="AP83" i="2"/>
  <c r="BA83" i="2" s="1"/>
  <c r="AP68" i="2"/>
  <c r="BA68" i="2" s="1"/>
  <c r="AP84" i="2"/>
  <c r="BA84" i="2" s="1"/>
  <c r="AB4" i="2"/>
  <c r="AM4" i="2" s="1"/>
  <c r="AN4" i="2" s="1"/>
  <c r="AP26" i="2"/>
  <c r="BA26" i="2" s="1"/>
  <c r="V29" i="2"/>
  <c r="W42" i="2"/>
  <c r="Z42" i="2" s="1"/>
  <c r="V75" i="2"/>
  <c r="AB71" i="2"/>
  <c r="AM71" i="2" s="1"/>
  <c r="AN71" i="2" s="1"/>
  <c r="V34" i="2"/>
  <c r="W34" i="2" s="1"/>
  <c r="V18" i="2"/>
  <c r="W18" i="2" s="1"/>
  <c r="V66" i="2"/>
  <c r="AB82" i="2"/>
  <c r="AM82" i="2" s="1"/>
  <c r="AN82" i="2" s="1"/>
  <c r="W41" i="2"/>
  <c r="Z41" i="2" s="1"/>
  <c r="V12" i="2"/>
  <c r="W12" i="2" s="1"/>
  <c r="Z12" i="2" s="1"/>
  <c r="U53" i="2"/>
  <c r="W53" i="2" s="1"/>
  <c r="AB85" i="2"/>
  <c r="AM85" i="2" s="1"/>
  <c r="AN85" i="2" s="1"/>
  <c r="U84" i="2"/>
  <c r="W84" i="2" s="1"/>
  <c r="U32" i="2"/>
  <c r="W23" i="2"/>
  <c r="AB79" i="2"/>
  <c r="W62" i="2"/>
  <c r="V90" i="2"/>
  <c r="AB56" i="2"/>
  <c r="AM56" i="2" s="1"/>
  <c r="AN56" i="2" s="1"/>
  <c r="AP19" i="2"/>
  <c r="BA19" i="2" s="1"/>
  <c r="V28" i="2"/>
  <c r="W28" i="2" s="1"/>
  <c r="Z28" i="2" s="1"/>
  <c r="AP48" i="2"/>
  <c r="BA48" i="2" s="1"/>
  <c r="AB53" i="2"/>
  <c r="AM53" i="2" s="1"/>
  <c r="AN53" i="2" s="1"/>
  <c r="AB77" i="2"/>
  <c r="AM77" i="2" s="1"/>
  <c r="AN77" i="2" s="1"/>
  <c r="V87" i="2"/>
  <c r="AB78" i="2"/>
  <c r="AM78" i="2" s="1"/>
  <c r="AN78" i="2" s="1"/>
  <c r="AP57" i="2"/>
  <c r="BA57" i="2" s="1"/>
  <c r="AP81" i="2"/>
  <c r="BA81" i="2" s="1"/>
  <c r="AB17" i="2"/>
  <c r="AP14" i="2"/>
  <c r="AP80" i="2"/>
  <c r="BA80" i="2" s="1"/>
  <c r="AB20" i="2"/>
  <c r="AP42" i="2"/>
  <c r="BA42" i="2" s="1"/>
  <c r="AP41" i="2"/>
  <c r="BA41" i="2" s="1"/>
  <c r="AB73" i="2"/>
  <c r="AB10" i="2"/>
  <c r="AM10" i="2" s="1"/>
  <c r="AN10" i="2" s="1"/>
  <c r="AP4" i="2"/>
  <c r="BA4" i="2" s="1"/>
  <c r="V24" i="2"/>
  <c r="W24" i="2" s="1"/>
  <c r="Z24" i="2" s="1"/>
  <c r="AP64" i="2"/>
  <c r="BA64" i="2" s="1"/>
  <c r="AB49" i="2"/>
  <c r="AM49" i="2" s="1"/>
  <c r="AN49" i="2" s="1"/>
  <c r="AP79" i="2"/>
  <c r="BA79" i="2" s="1"/>
  <c r="AP55" i="2"/>
  <c r="BA55" i="2" s="1"/>
  <c r="AB36" i="2"/>
  <c r="AM36" i="2" s="1"/>
  <c r="AN36" i="2" s="1"/>
  <c r="AB40" i="2"/>
  <c r="AM40" i="2" s="1"/>
  <c r="AN40" i="2" s="1"/>
  <c r="AB72" i="2"/>
  <c r="AM72" i="2" s="1"/>
  <c r="AN72" i="2" s="1"/>
  <c r="AB26" i="2"/>
  <c r="AM26" i="2" s="1"/>
  <c r="AN26" i="2" s="1"/>
  <c r="U21" i="2"/>
  <c r="AB63" i="2"/>
  <c r="AM63" i="2" s="1"/>
  <c r="AN63" i="2" s="1"/>
  <c r="W45" i="2"/>
  <c r="AP39" i="2"/>
  <c r="BA39" i="2" s="1"/>
  <c r="AP35" i="2"/>
  <c r="BA35" i="2" s="1"/>
  <c r="U44" i="2"/>
  <c r="W44" i="2" s="1"/>
  <c r="AB67" i="2"/>
  <c r="AM67" i="2" s="1"/>
  <c r="AN67" i="2" s="1"/>
  <c r="V57" i="2"/>
  <c r="W57" i="2" s="1"/>
  <c r="AB42" i="2"/>
  <c r="AM42" i="2" s="1"/>
  <c r="AN42" i="2" s="1"/>
  <c r="AB11" i="2"/>
  <c r="AM11" i="2" s="1"/>
  <c r="AN11" i="2" s="1"/>
  <c r="AP74" i="2"/>
  <c r="BA74" i="2" s="1"/>
  <c r="AP58" i="2"/>
  <c r="AP54" i="2"/>
  <c r="BA54" i="2" s="1"/>
  <c r="AP32" i="2"/>
  <c r="BA32" i="2" s="1"/>
  <c r="BA5" i="2"/>
  <c r="BB5" i="2" s="1"/>
  <c r="G62" i="2"/>
  <c r="AB62" i="2"/>
  <c r="AM62" i="2" s="1"/>
  <c r="AN62" i="2" s="1"/>
  <c r="BA77" i="2"/>
  <c r="AP15" i="2"/>
  <c r="BA15" i="2" s="1"/>
  <c r="U69" i="2"/>
  <c r="AP70" i="2"/>
  <c r="BA70" i="2" s="1"/>
  <c r="U58" i="2"/>
  <c r="W58" i="2" s="1"/>
  <c r="U14" i="2"/>
  <c r="W14" i="2" s="1"/>
  <c r="AB27" i="2"/>
  <c r="AP21" i="2"/>
  <c r="BA21" i="2" s="1"/>
  <c r="BB21" i="2" s="1"/>
  <c r="V81" i="2"/>
  <c r="AP49" i="2"/>
  <c r="BA49" i="2" s="1"/>
  <c r="V80" i="2"/>
  <c r="W80" i="2" s="1"/>
  <c r="Z80" i="2" s="1"/>
  <c r="U81" i="2"/>
  <c r="V55" i="2"/>
  <c r="W55" i="2" s="1"/>
  <c r="AB52" i="2"/>
  <c r="AM52" i="2" s="1"/>
  <c r="AN52" i="2" s="1"/>
  <c r="AP31" i="2"/>
  <c r="AP12" i="2"/>
  <c r="BA12" i="2" s="1"/>
  <c r="AB6" i="2"/>
  <c r="AM6" i="2" s="1"/>
  <c r="AN6" i="2" s="1"/>
  <c r="W33" i="2"/>
  <c r="AP45" i="2"/>
  <c r="AB58" i="2"/>
  <c r="AM58" i="2" s="1"/>
  <c r="AN58" i="2" s="1"/>
  <c r="V6" i="2"/>
  <c r="W6" i="2" s="1"/>
  <c r="AP75" i="2"/>
  <c r="BA75" i="2" s="1"/>
  <c r="BB75" i="2" s="1"/>
  <c r="AB80" i="2"/>
  <c r="AM80" i="2" s="1"/>
  <c r="AN80" i="2" s="1"/>
  <c r="AP52" i="2"/>
  <c r="BA52" i="2" s="1"/>
  <c r="AB65" i="2"/>
  <c r="AM65" i="2" s="1"/>
  <c r="AN65" i="2" s="1"/>
  <c r="AB22" i="2"/>
  <c r="AM22" i="2" s="1"/>
  <c r="AN22" i="2" s="1"/>
  <c r="V52" i="2"/>
  <c r="W52" i="2" s="1"/>
  <c r="AP69" i="2"/>
  <c r="BA69" i="2" s="1"/>
  <c r="BB69" i="2" s="1"/>
  <c r="AB69" i="2"/>
  <c r="AM69" i="2" s="1"/>
  <c r="AN69" i="2" s="1"/>
  <c r="AB74" i="2"/>
  <c r="AM74" i="2" s="1"/>
  <c r="AN74" i="2" s="1"/>
  <c r="AB86" i="2"/>
  <c r="AB59" i="2"/>
  <c r="AM59" i="2" s="1"/>
  <c r="AN59" i="2" s="1"/>
  <c r="AB28" i="2"/>
  <c r="AP29" i="2"/>
  <c r="AB34" i="2"/>
  <c r="W30" i="2"/>
  <c r="AP85" i="2"/>
  <c r="BA85" i="2" s="1"/>
  <c r="AB38" i="2"/>
  <c r="AP59" i="2"/>
  <c r="BA59" i="2" s="1"/>
  <c r="V69" i="2"/>
  <c r="V32" i="2"/>
  <c r="U59" i="2"/>
  <c r="W59" i="2" s="1"/>
  <c r="AB44" i="2"/>
  <c r="AM44" i="2" s="1"/>
  <c r="AN44" i="2" s="1"/>
  <c r="AP65" i="2"/>
  <c r="BA65" i="2" s="1"/>
  <c r="AP9" i="2"/>
  <c r="V54" i="2"/>
  <c r="W54" i="2" s="1"/>
  <c r="Z54" i="2" s="1"/>
  <c r="AB50" i="2"/>
  <c r="AM50" i="2" s="1"/>
  <c r="AN50" i="2" s="1"/>
  <c r="AB54" i="2"/>
  <c r="AP36" i="2"/>
  <c r="BA36" i="2" s="1"/>
  <c r="W40" i="2"/>
  <c r="AP44" i="2"/>
  <c r="BA44" i="2" s="1"/>
  <c r="AP61" i="2"/>
  <c r="AB60" i="2"/>
  <c r="AM60" i="2" s="1"/>
  <c r="AN60" i="2" s="1"/>
  <c r="AP6" i="2"/>
  <c r="AP50" i="2"/>
  <c r="BA50" i="2" s="1"/>
  <c r="U50" i="2"/>
  <c r="AP76" i="2"/>
  <c r="BA76" i="2" s="1"/>
  <c r="BB76" i="2" s="1"/>
  <c r="AP25" i="2"/>
  <c r="BA25" i="2" s="1"/>
  <c r="BB25" i="2" s="1"/>
  <c r="AB66" i="2"/>
  <c r="AM66" i="2" s="1"/>
  <c r="AN66" i="2" s="1"/>
  <c r="U82" i="2"/>
  <c r="AP34" i="2"/>
  <c r="BA34" i="2" s="1"/>
  <c r="AB70" i="2"/>
  <c r="AM70" i="2" s="1"/>
  <c r="AN70" i="2" s="1"/>
  <c r="U11" i="2"/>
  <c r="W11" i="2" s="1"/>
  <c r="AP16" i="2"/>
  <c r="BA16" i="2" s="1"/>
  <c r="AP38" i="2"/>
  <c r="BA38" i="2" s="1"/>
  <c r="BB38" i="2" s="1"/>
  <c r="AP22" i="2"/>
  <c r="BA22" i="2" s="1"/>
  <c r="U46" i="2"/>
  <c r="W46" i="2" s="1"/>
  <c r="AP51" i="2"/>
  <c r="AB16" i="2"/>
  <c r="AM16" i="2" s="1"/>
  <c r="AN16" i="2" s="1"/>
  <c r="AP78" i="2"/>
  <c r="BA78" i="2" s="1"/>
  <c r="BB78" i="2" s="1"/>
  <c r="W38" i="2"/>
  <c r="AB84" i="2"/>
  <c r="AM84" i="2" s="1"/>
  <c r="AN84" i="2" s="1"/>
  <c r="AB14" i="2"/>
  <c r="AM14" i="2" s="1"/>
  <c r="AN14" i="2" s="1"/>
  <c r="U70" i="2"/>
  <c r="AB7" i="2"/>
  <c r="AM7" i="2" s="1"/>
  <c r="AN7" i="2" s="1"/>
  <c r="V25" i="2"/>
  <c r="W25" i="2" s="1"/>
  <c r="AP60" i="2"/>
  <c r="BA60" i="2" s="1"/>
  <c r="AP18" i="2"/>
  <c r="BA18" i="2" s="1"/>
  <c r="AB18" i="2"/>
  <c r="AM18" i="2" s="1"/>
  <c r="AN18" i="2" s="1"/>
  <c r="AB5" i="2"/>
  <c r="AM5" i="2" s="1"/>
  <c r="AN5" i="2" s="1"/>
  <c r="V72" i="2"/>
  <c r="AB13" i="2"/>
  <c r="V31" i="2"/>
  <c r="W31" i="2" s="1"/>
  <c r="AP66" i="2"/>
  <c r="BA66" i="2" s="1"/>
  <c r="AB32" i="2"/>
  <c r="AM32" i="2" s="1"/>
  <c r="AN32" i="2" s="1"/>
  <c r="U66" i="2"/>
  <c r="AP40" i="2"/>
  <c r="BA40" i="2" s="1"/>
  <c r="AB46" i="2"/>
  <c r="AB23" i="2"/>
  <c r="AM23" i="2" s="1"/>
  <c r="AN23" i="2" s="1"/>
  <c r="W22" i="2"/>
  <c r="AB9" i="2"/>
  <c r="AM9" i="2" s="1"/>
  <c r="AN9" i="2" s="1"/>
  <c r="AB68" i="2"/>
  <c r="AP71" i="2"/>
  <c r="BA71" i="2" s="1"/>
  <c r="U17" i="2"/>
  <c r="W17" i="2" s="1"/>
  <c r="Z17" i="2" s="1"/>
  <c r="BD17" i="2" s="1"/>
  <c r="AB29" i="2"/>
  <c r="AM29" i="2" s="1"/>
  <c r="AN29" i="2" s="1"/>
  <c r="AP7" i="2"/>
  <c r="BA7" i="2" s="1"/>
  <c r="U35" i="2"/>
  <c r="W35" i="2" s="1"/>
  <c r="AP8" i="2"/>
  <c r="BA8" i="2" s="1"/>
  <c r="BB8" i="2" s="1"/>
  <c r="AB48" i="2"/>
  <c r="AM48" i="2" s="1"/>
  <c r="AN48" i="2" s="1"/>
  <c r="AB39" i="2"/>
  <c r="AM39" i="2" s="1"/>
  <c r="AN39" i="2" s="1"/>
  <c r="AP37" i="2"/>
  <c r="BA37" i="2" s="1"/>
  <c r="BB37" i="2" s="1"/>
  <c r="AB25" i="2"/>
  <c r="AM25" i="2" s="1"/>
  <c r="AN25" i="2" s="1"/>
  <c r="V85" i="2"/>
  <c r="AP72" i="2"/>
  <c r="BA72" i="2" s="1"/>
  <c r="V64" i="2"/>
  <c r="AB47" i="2"/>
  <c r="AM47" i="2" s="1"/>
  <c r="AN47" i="2" s="1"/>
  <c r="V13" i="2"/>
  <c r="W13" i="2" s="1"/>
  <c r="AB45" i="2"/>
  <c r="AP23" i="2"/>
  <c r="BA23" i="2" s="1"/>
  <c r="AP24" i="2"/>
  <c r="BA24" i="2" s="1"/>
  <c r="BB24" i="2" s="1"/>
  <c r="AB64" i="2"/>
  <c r="AM64" i="2" s="1"/>
  <c r="AN64" i="2" s="1"/>
  <c r="AB83" i="2"/>
  <c r="AM83" i="2" s="1"/>
  <c r="AN83" i="2" s="1"/>
  <c r="AP56" i="2"/>
  <c r="AB55" i="2"/>
  <c r="V7" i="2"/>
  <c r="W7" i="2" s="1"/>
  <c r="AP17" i="2"/>
  <c r="BA17" i="2" s="1"/>
  <c r="V10" i="2"/>
  <c r="W10" i="2" s="1"/>
  <c r="AB41" i="2"/>
  <c r="AM41" i="2" s="1"/>
  <c r="AN41" i="2" s="1"/>
  <c r="AP46" i="2"/>
  <c r="BA46" i="2" s="1"/>
  <c r="BB46" i="2" s="1"/>
  <c r="V47" i="2"/>
  <c r="V51" i="2"/>
  <c r="W51" i="2" s="1"/>
  <c r="AP73" i="2"/>
  <c r="BA73" i="2" s="1"/>
  <c r="BB73" i="2" s="1"/>
  <c r="AB30" i="2"/>
  <c r="AM30" i="2" s="1"/>
  <c r="AN30" i="2" s="1"/>
  <c r="V27" i="2"/>
  <c r="W27" i="2" s="1"/>
  <c r="AB15" i="2"/>
  <c r="V88" i="2"/>
  <c r="U64" i="2"/>
  <c r="AP30" i="2"/>
  <c r="U83" i="2"/>
  <c r="AB33" i="2"/>
  <c r="AP33" i="2"/>
  <c r="AP86" i="2"/>
  <c r="AB90" i="2"/>
  <c r="AM90" i="2" s="1"/>
  <c r="AN90" i="2" s="1"/>
  <c r="AB8" i="2"/>
  <c r="AM8" i="2" s="1"/>
  <c r="AN8" i="2" s="1"/>
  <c r="U85" i="2"/>
  <c r="AB57" i="2"/>
  <c r="U43" i="2"/>
  <c r="W43" i="2" s="1"/>
  <c r="Z43" i="2" s="1"/>
  <c r="AP47" i="2"/>
  <c r="BA47" i="2" s="1"/>
  <c r="BB47" i="2" s="1"/>
  <c r="V73" i="2"/>
  <c r="W73" i="2" s="1"/>
  <c r="Z73" i="2" s="1"/>
  <c r="AB61" i="2"/>
  <c r="AM61" i="2" s="1"/>
  <c r="AN61" i="2" s="1"/>
  <c r="AB31" i="2"/>
  <c r="AM31" i="2" s="1"/>
  <c r="AN31" i="2" s="1"/>
  <c r="AP10" i="2"/>
  <c r="BA10" i="2" s="1"/>
  <c r="W5" i="2"/>
  <c r="AP13" i="2"/>
  <c r="AB81" i="2"/>
  <c r="AM81" i="2" s="1"/>
  <c r="AN81" i="2" s="1"/>
  <c r="AP90" i="2"/>
  <c r="BA90" i="2" s="1"/>
  <c r="BB90" i="2" s="1"/>
  <c r="BA62" i="2"/>
  <c r="BB62" i="2" s="1"/>
  <c r="BA53" i="2"/>
  <c r="BB53" i="2" s="1"/>
  <c r="G12" i="2"/>
  <c r="BA67" i="2"/>
  <c r="G75" i="2"/>
  <c r="G28" i="2"/>
  <c r="BA28" i="2"/>
  <c r="G76" i="2"/>
  <c r="G11" i="2"/>
  <c r="BA11" i="2"/>
  <c r="G27" i="2"/>
  <c r="BA27" i="2"/>
  <c r="BA14" i="2"/>
  <c r="BB14" i="2" s="1"/>
  <c r="G51" i="2"/>
  <c r="G19" i="2"/>
  <c r="G35" i="2"/>
  <c r="AM12" i="2"/>
  <c r="AN12" i="2" s="1"/>
  <c r="G67" i="2"/>
  <c r="AM27" i="2"/>
  <c r="AN27" i="2" s="1"/>
  <c r="G29" i="2"/>
  <c r="AM21" i="2"/>
  <c r="AN21" i="2" s="1"/>
  <c r="G3" i="2"/>
  <c r="H3" i="2" s="1"/>
  <c r="G77" i="2"/>
  <c r="AM51" i="2"/>
  <c r="AN51" i="2" s="1"/>
  <c r="AM75" i="2"/>
  <c r="AN75" i="2" s="1"/>
  <c r="G13" i="2"/>
  <c r="AM35" i="2"/>
  <c r="AN35" i="2" s="1"/>
  <c r="G45" i="2"/>
  <c r="AM19" i="2"/>
  <c r="AN19" i="2" s="1"/>
  <c r="G61" i="2"/>
  <c r="AB3" i="2"/>
  <c r="AM3" i="2" s="1"/>
  <c r="AN3" i="2" s="1"/>
  <c r="AM28" i="2"/>
  <c r="AN28" i="2" s="1"/>
  <c r="AM76" i="2"/>
  <c r="AN76" i="2" s="1"/>
  <c r="G21" i="2"/>
  <c r="G5" i="2"/>
  <c r="G37" i="2"/>
  <c r="AM37" i="2"/>
  <c r="AN37" i="2" s="1"/>
  <c r="G53" i="2"/>
  <c r="V3" i="2"/>
  <c r="U3" i="2"/>
  <c r="CL55" i="2" l="1"/>
  <c r="CK56" i="2"/>
  <c r="CL61" i="2"/>
  <c r="CK62" i="2"/>
  <c r="CL43" i="2"/>
  <c r="CK44" i="2"/>
  <c r="CL37" i="2"/>
  <c r="CK38" i="2"/>
  <c r="CL49" i="2"/>
  <c r="CK50" i="2"/>
  <c r="BT81" i="2" a="1"/>
  <c r="BT81" i="2" s="1"/>
  <c r="CC81" i="2"/>
  <c r="CJ81" i="2" s="1"/>
  <c r="BZ81" i="2" a="1"/>
  <c r="BZ81" i="2" s="1"/>
  <c r="BU81" i="2" a="1"/>
  <c r="BU81" i="2" s="1"/>
  <c r="CA81" i="2" a="1"/>
  <c r="CA81" i="2" s="1"/>
  <c r="CA67" i="2" a="1"/>
  <c r="CA67" i="2" s="1"/>
  <c r="BT67" i="2" a="1"/>
  <c r="BT67" i="2" s="1"/>
  <c r="CC67" i="2"/>
  <c r="CJ67" i="2" s="1"/>
  <c r="BZ67" i="2" a="1"/>
  <c r="BZ67" i="2" s="1"/>
  <c r="BU67" i="2" a="1"/>
  <c r="BU67" i="2" s="1"/>
  <c r="BU25" i="2" a="1"/>
  <c r="BU25" i="2" s="1"/>
  <c r="CA25" i="2" a="1"/>
  <c r="CA25" i="2" s="1"/>
  <c r="BT25" i="2" a="1"/>
  <c r="BT25" i="2" s="1"/>
  <c r="CC25" i="2"/>
  <c r="CJ25" i="2" s="1"/>
  <c r="BZ25" i="2" a="1"/>
  <c r="BZ25" i="2" s="1"/>
  <c r="CF2" i="2"/>
  <c r="W86" i="2"/>
  <c r="Z86" i="2" s="1"/>
  <c r="X8" i="2"/>
  <c r="AD8" i="2" s="1"/>
  <c r="CD24" i="2"/>
  <c r="CF24" i="2"/>
  <c r="CE24" i="2"/>
  <c r="CD90" i="2"/>
  <c r="CF90" i="2"/>
  <c r="CE90" i="2"/>
  <c r="CD9" i="2"/>
  <c r="CF9" i="2"/>
  <c r="CE9" i="2"/>
  <c r="CD62" i="2"/>
  <c r="CE62" i="2"/>
  <c r="CF62" i="2"/>
  <c r="CD88" i="2"/>
  <c r="CF88" i="2"/>
  <c r="CE88" i="2"/>
  <c r="CD8" i="2"/>
  <c r="CF8" i="2"/>
  <c r="CE8" i="2"/>
  <c r="CD19" i="2"/>
  <c r="CF19" i="2"/>
  <c r="CE19" i="2"/>
  <c r="CD84" i="2"/>
  <c r="CF84" i="2"/>
  <c r="CE84" i="2"/>
  <c r="CD21" i="2"/>
  <c r="CF21" i="2"/>
  <c r="CE21" i="2"/>
  <c r="CD70" i="2"/>
  <c r="CF70" i="2"/>
  <c r="CE70" i="2"/>
  <c r="CD50" i="2"/>
  <c r="CF50" i="2"/>
  <c r="CE50" i="2"/>
  <c r="CD41" i="2"/>
  <c r="CF41" i="2"/>
  <c r="CE41" i="2"/>
  <c r="CD30" i="2"/>
  <c r="CE30" i="2"/>
  <c r="CF30" i="2"/>
  <c r="CD87" i="2"/>
  <c r="CF87" i="2"/>
  <c r="CE87" i="2"/>
  <c r="CD82" i="2"/>
  <c r="CE82" i="2"/>
  <c r="CF82" i="2"/>
  <c r="CD47" i="2"/>
  <c r="CE47" i="2"/>
  <c r="CF47" i="2"/>
  <c r="CD66" i="2"/>
  <c r="CF66" i="2"/>
  <c r="CE66" i="2"/>
  <c r="CD10" i="2"/>
  <c r="CE10" i="2"/>
  <c r="CF10" i="2"/>
  <c r="CD26" i="2"/>
  <c r="CE26" i="2"/>
  <c r="CF26" i="2"/>
  <c r="CD57" i="2"/>
  <c r="CF57" i="2"/>
  <c r="CE57" i="2"/>
  <c r="CD76" i="2"/>
  <c r="CE76" i="2"/>
  <c r="CF76" i="2"/>
  <c r="CD29" i="2"/>
  <c r="CE29" i="2"/>
  <c r="CF29" i="2"/>
  <c r="CD54" i="2"/>
  <c r="CF54" i="2"/>
  <c r="CE54" i="2"/>
  <c r="CD5" i="2"/>
  <c r="CF5" i="2"/>
  <c r="CE5" i="2"/>
  <c r="CD86" i="2"/>
  <c r="CF86" i="2"/>
  <c r="CE86" i="2"/>
  <c r="CD3" i="2"/>
  <c r="CF3" i="2"/>
  <c r="CE3" i="2"/>
  <c r="CD27" i="2"/>
  <c r="CE27" i="2"/>
  <c r="CF27" i="2"/>
  <c r="CD64" i="2"/>
  <c r="CE64" i="2"/>
  <c r="CF64" i="2"/>
  <c r="CD15" i="2"/>
  <c r="CE15" i="2"/>
  <c r="CF15" i="2"/>
  <c r="CD75" i="2"/>
  <c r="CE75" i="2"/>
  <c r="CF75" i="2"/>
  <c r="CD39" i="2"/>
  <c r="CF39" i="2"/>
  <c r="CE39" i="2"/>
  <c r="CD17" i="2"/>
  <c r="CE17" i="2"/>
  <c r="CF17" i="2"/>
  <c r="CD83" i="2"/>
  <c r="CF83" i="2"/>
  <c r="CE83" i="2"/>
  <c r="CD65" i="2"/>
  <c r="CE65" i="2"/>
  <c r="CF65" i="2"/>
  <c r="CD63" i="2"/>
  <c r="CE63" i="2"/>
  <c r="CF63" i="2"/>
  <c r="CD7" i="2"/>
  <c r="CF7" i="2"/>
  <c r="CE7" i="2"/>
  <c r="CD60" i="2"/>
  <c r="CE60" i="2"/>
  <c r="CF60" i="2"/>
  <c r="CD40" i="2"/>
  <c r="CF40" i="2"/>
  <c r="CE40" i="2"/>
  <c r="CD67" i="2"/>
  <c r="CF67" i="2"/>
  <c r="CE67" i="2"/>
  <c r="CD25" i="2"/>
  <c r="CF25" i="2"/>
  <c r="CE25" i="2"/>
  <c r="CD4" i="2"/>
  <c r="CF4" i="2"/>
  <c r="CE4" i="2"/>
  <c r="CD72" i="2"/>
  <c r="CF72" i="2"/>
  <c r="CE72" i="2"/>
  <c r="CF52" i="2"/>
  <c r="CE52" i="2"/>
  <c r="CD18" i="2"/>
  <c r="CE18" i="2"/>
  <c r="CF18" i="2"/>
  <c r="CD51" i="2"/>
  <c r="CF51" i="2"/>
  <c r="CE51" i="2"/>
  <c r="CD78" i="2"/>
  <c r="CE78" i="2"/>
  <c r="CF78" i="2"/>
  <c r="CD35" i="2"/>
  <c r="CF35" i="2"/>
  <c r="CE35" i="2"/>
  <c r="CD53" i="2"/>
  <c r="CF53" i="2"/>
  <c r="CE53" i="2"/>
  <c r="CD12" i="2"/>
  <c r="CE12" i="2"/>
  <c r="CF12" i="2"/>
  <c r="CD68" i="2"/>
  <c r="CF68" i="2"/>
  <c r="CE68" i="2"/>
  <c r="CD20" i="2"/>
  <c r="CF20" i="2"/>
  <c r="CE20" i="2"/>
  <c r="CD46" i="2"/>
  <c r="CE46" i="2"/>
  <c r="CF46" i="2"/>
  <c r="CD22" i="2"/>
  <c r="CF22" i="2"/>
  <c r="CE22" i="2"/>
  <c r="CD11" i="2"/>
  <c r="CE11" i="2"/>
  <c r="CF11" i="2"/>
  <c r="CD59" i="2"/>
  <c r="CE59" i="2"/>
  <c r="CF59" i="2"/>
  <c r="CD74" i="2"/>
  <c r="CF74" i="2"/>
  <c r="CE74" i="2"/>
  <c r="CD58" i="2"/>
  <c r="CF58" i="2"/>
  <c r="CE58" i="2"/>
  <c r="CD34" i="2"/>
  <c r="CF34" i="2"/>
  <c r="CE34" i="2"/>
  <c r="CD89" i="2"/>
  <c r="CF89" i="2"/>
  <c r="CE89" i="2"/>
  <c r="CD31" i="2"/>
  <c r="CE31" i="2"/>
  <c r="CF31" i="2"/>
  <c r="CD79" i="2"/>
  <c r="CE79" i="2"/>
  <c r="CF79" i="2"/>
  <c r="CD38" i="2"/>
  <c r="CF38" i="2"/>
  <c r="CE38" i="2"/>
  <c r="CD44" i="2"/>
  <c r="CE44" i="2"/>
  <c r="CF44" i="2"/>
  <c r="BQ50" i="2"/>
  <c r="CD42" i="2"/>
  <c r="CE42" i="2"/>
  <c r="CF42" i="2"/>
  <c r="CD73" i="2"/>
  <c r="CF73" i="2"/>
  <c r="CE73" i="2"/>
  <c r="CD56" i="2"/>
  <c r="CF56" i="2"/>
  <c r="CE56" i="2"/>
  <c r="CD80" i="2"/>
  <c r="CE80" i="2"/>
  <c r="CF80" i="2"/>
  <c r="CD85" i="2"/>
  <c r="CF85" i="2"/>
  <c r="CE85" i="2"/>
  <c r="CD45" i="2"/>
  <c r="CE45" i="2"/>
  <c r="CF45" i="2"/>
  <c r="BW50" i="2"/>
  <c r="CD81" i="2"/>
  <c r="CE81" i="2"/>
  <c r="CF81" i="2"/>
  <c r="CD77" i="2"/>
  <c r="CE77" i="2"/>
  <c r="CF77" i="2"/>
  <c r="CD36" i="2"/>
  <c r="CF36" i="2"/>
  <c r="CE36" i="2"/>
  <c r="CD32" i="2"/>
  <c r="CE32" i="2"/>
  <c r="CF32" i="2"/>
  <c r="CD28" i="2"/>
  <c r="CE28" i="2"/>
  <c r="CF28" i="2"/>
  <c r="W88" i="2"/>
  <c r="CD52" i="2"/>
  <c r="BN21" i="2"/>
  <c r="BO22" i="2" s="1"/>
  <c r="BP21" i="2" s="1"/>
  <c r="BN41" i="2"/>
  <c r="BO42" i="2" s="1"/>
  <c r="BP41" i="2" s="1"/>
  <c r="BN30" i="2"/>
  <c r="BO31" i="2" s="1"/>
  <c r="BP30" i="2" s="1"/>
  <c r="BN87" i="2"/>
  <c r="BO88" i="2" s="1"/>
  <c r="BP87" i="2" s="1"/>
  <c r="BN82" i="2"/>
  <c r="BO83" i="2" s="1"/>
  <c r="BP82" i="2" s="1"/>
  <c r="BN29" i="2"/>
  <c r="BO30" i="2" s="1"/>
  <c r="BP29" i="2" s="1"/>
  <c r="BN10" i="2"/>
  <c r="BO11" i="2" s="1"/>
  <c r="BP10" i="2" s="1"/>
  <c r="BN26" i="2"/>
  <c r="BO27" i="2" s="1"/>
  <c r="BP26" i="2" s="1"/>
  <c r="BN47" i="2"/>
  <c r="BO48" i="2" s="1"/>
  <c r="BP47" i="2" s="1"/>
  <c r="BN66" i="2"/>
  <c r="BN54" i="2"/>
  <c r="BP54" i="2"/>
  <c r="BN5" i="2"/>
  <c r="BO6" i="2" s="1"/>
  <c r="BP5" i="2" s="1"/>
  <c r="BN57" i="2"/>
  <c r="BO58" i="2" s="1"/>
  <c r="BP57" i="2" s="1"/>
  <c r="BN76" i="2"/>
  <c r="BO77" i="2" s="1"/>
  <c r="BP76" i="2" s="1"/>
  <c r="W82" i="2"/>
  <c r="Z82" i="2" s="1"/>
  <c r="BO17" i="2"/>
  <c r="BP16" i="2" s="1"/>
  <c r="BN17" i="2"/>
  <c r="BO18" i="2" s="1"/>
  <c r="BP17" i="2" s="1"/>
  <c r="BN83" i="2"/>
  <c r="BO84" i="2" s="1"/>
  <c r="BP83" i="2" s="1"/>
  <c r="BN64" i="2"/>
  <c r="BO65" i="2" s="1"/>
  <c r="BP64" i="2" s="1"/>
  <c r="BO15" i="2"/>
  <c r="BP14" i="2" s="1"/>
  <c r="BN15" i="2"/>
  <c r="BO16" i="2" s="1"/>
  <c r="BP15" i="2" s="1"/>
  <c r="BN86" i="2"/>
  <c r="BO87" i="2" s="1"/>
  <c r="BP86" i="2" s="1"/>
  <c r="BN3" i="2"/>
  <c r="BO4" i="2" s="1"/>
  <c r="BP3" i="2" s="1"/>
  <c r="BN52" i="2"/>
  <c r="BO53" i="2" s="1"/>
  <c r="BP52" i="2" s="1"/>
  <c r="BN40" i="2"/>
  <c r="BO41" i="2" s="1"/>
  <c r="BP40" i="2" s="1"/>
  <c r="BN65" i="2"/>
  <c r="BO66" i="2" s="1"/>
  <c r="BP65" i="2" s="1"/>
  <c r="BN63" i="2"/>
  <c r="BO64" i="2" s="1"/>
  <c r="BP63" i="2" s="1"/>
  <c r="BN75" i="2"/>
  <c r="BO76" i="2" s="1"/>
  <c r="BP75" i="2" s="1"/>
  <c r="BN39" i="2"/>
  <c r="BO40" i="2" s="1"/>
  <c r="BP39" i="2" s="1"/>
  <c r="BN70" i="2"/>
  <c r="BO71" i="2" s="1"/>
  <c r="BP70" i="2" s="1"/>
  <c r="BO70" i="2"/>
  <c r="BP69" i="2" s="1"/>
  <c r="BN18" i="2"/>
  <c r="BO19" i="2" s="1"/>
  <c r="BP18" i="2" s="1"/>
  <c r="BP67" i="2"/>
  <c r="BO67" i="2"/>
  <c r="BP66" i="2" s="1"/>
  <c r="BN67" i="2"/>
  <c r="BO68" i="2" s="1"/>
  <c r="BN25" i="2"/>
  <c r="BO26" i="2" s="1"/>
  <c r="BP25" i="2"/>
  <c r="BO25" i="2"/>
  <c r="BP24" i="2" s="1"/>
  <c r="BN7" i="2"/>
  <c r="BO8" i="2" s="1"/>
  <c r="BP7" i="2" s="1"/>
  <c r="BO7" i="2"/>
  <c r="BP6" i="2" s="1"/>
  <c r="BN60" i="2"/>
  <c r="BP60" i="2"/>
  <c r="BN84" i="2"/>
  <c r="BO85" i="2" s="1"/>
  <c r="BP84" i="2" s="1"/>
  <c r="BN53" i="2"/>
  <c r="BO54" i="2" s="1"/>
  <c r="BP53" i="2" s="1"/>
  <c r="BN12" i="2"/>
  <c r="BO13" i="2" s="1"/>
  <c r="BP12" i="2" s="1"/>
  <c r="BN51" i="2"/>
  <c r="BO52" i="2" s="1"/>
  <c r="BP51" i="2" s="1"/>
  <c r="BN78" i="2"/>
  <c r="BO79" i="2" s="1"/>
  <c r="BP78" i="2" s="1"/>
  <c r="BN4" i="2"/>
  <c r="BO5" i="2" s="1"/>
  <c r="BP4" i="2" s="1"/>
  <c r="BN72" i="2"/>
  <c r="BO73" i="2" s="1"/>
  <c r="BP72" i="2" s="1"/>
  <c r="BO72" i="2"/>
  <c r="BP71" i="2" s="1"/>
  <c r="BN89" i="2"/>
  <c r="BO90" i="2" s="1"/>
  <c r="BP89" i="2" s="1"/>
  <c r="BN11" i="2"/>
  <c r="BO12" i="2" s="1"/>
  <c r="BP11" i="2" s="1"/>
  <c r="BN68" i="2"/>
  <c r="BO69" i="2" s="1"/>
  <c r="BP68" i="2" s="1"/>
  <c r="BN20" i="2"/>
  <c r="BO21" i="2" s="1"/>
  <c r="BP20" i="2" s="1"/>
  <c r="BN35" i="2"/>
  <c r="BO36" i="2" s="1"/>
  <c r="BP35" i="2" s="1"/>
  <c r="BN59" i="2"/>
  <c r="BO60" i="2" s="1"/>
  <c r="BP59" i="2" s="1"/>
  <c r="BN74" i="2"/>
  <c r="BO75" i="2" s="1"/>
  <c r="BP74" i="2" s="1"/>
  <c r="BN46" i="2"/>
  <c r="BO47" i="2" s="1"/>
  <c r="BP46" i="2" s="1"/>
  <c r="BN22" i="2"/>
  <c r="BO23" i="2" s="1"/>
  <c r="BP22" i="2" s="1"/>
  <c r="BO81" i="2"/>
  <c r="BP80" i="2" s="1"/>
  <c r="BN81" i="2"/>
  <c r="BO82" i="2" s="1"/>
  <c r="BP81" i="2"/>
  <c r="BN42" i="2"/>
  <c r="BP42" i="2"/>
  <c r="BN73" i="2"/>
  <c r="BO74" i="2" s="1"/>
  <c r="BP73" i="2" s="1"/>
  <c r="BN31" i="2"/>
  <c r="BO32" i="2" s="1"/>
  <c r="BP31" i="2" s="1"/>
  <c r="BN79" i="2"/>
  <c r="BO80" i="2" s="1"/>
  <c r="BP79" i="2" s="1"/>
  <c r="BN58" i="2"/>
  <c r="BO59" i="2" s="1"/>
  <c r="BP58" i="2" s="1"/>
  <c r="BO34" i="2"/>
  <c r="BP33" i="2" s="1"/>
  <c r="BN34" i="2"/>
  <c r="BO35" i="2" s="1"/>
  <c r="BP34" i="2" s="1"/>
  <c r="BN56" i="2"/>
  <c r="BO57" i="2" s="1"/>
  <c r="BP56" i="2" s="1"/>
  <c r="BO56" i="2"/>
  <c r="BN80" i="2"/>
  <c r="BN38" i="2"/>
  <c r="BO39" i="2" s="1"/>
  <c r="BP38" i="2" s="1"/>
  <c r="BO38" i="2"/>
  <c r="BO44" i="2"/>
  <c r="BN44" i="2"/>
  <c r="BO45" i="2" s="1"/>
  <c r="BP44" i="2" s="1"/>
  <c r="BN27" i="2"/>
  <c r="BO28" i="2" s="1"/>
  <c r="BP27" i="2" s="1"/>
  <c r="BN8" i="2"/>
  <c r="BO9" i="2" s="1"/>
  <c r="BP8" i="2" s="1"/>
  <c r="BN77" i="2"/>
  <c r="BO78" i="2" s="1"/>
  <c r="BP77" i="2" s="1"/>
  <c r="BN85" i="2"/>
  <c r="BO86" i="2" s="1"/>
  <c r="BP85" i="2" s="1"/>
  <c r="BN45" i="2"/>
  <c r="BO46" i="2" s="1"/>
  <c r="BP45" i="2" s="1"/>
  <c r="BN88" i="2"/>
  <c r="BO89" i="2" s="1"/>
  <c r="BP88" i="2" s="1"/>
  <c r="BN24" i="2"/>
  <c r="BO24" i="2"/>
  <c r="BP23" i="2" s="1"/>
  <c r="BN36" i="2"/>
  <c r="BP36" i="2"/>
  <c r="BN32" i="2"/>
  <c r="BO33" i="2" s="1"/>
  <c r="BP32" i="2" s="1"/>
  <c r="BN28" i="2"/>
  <c r="BO29" i="2" s="1"/>
  <c r="BP28" i="2" s="1"/>
  <c r="BN19" i="2"/>
  <c r="BO20" i="2" s="1"/>
  <c r="BP19" i="2" s="1"/>
  <c r="BN9" i="2"/>
  <c r="BO10" i="2" s="1"/>
  <c r="BP9" i="2" s="1"/>
  <c r="BO62" i="2"/>
  <c r="BN62" i="2"/>
  <c r="BO63" i="2" s="1"/>
  <c r="BP62" i="2" s="1"/>
  <c r="BN90" i="2"/>
  <c r="BP90" i="2"/>
  <c r="BO50" i="2"/>
  <c r="BN50" i="2"/>
  <c r="BO51" i="2" s="1"/>
  <c r="BP50" i="2" s="1"/>
  <c r="BW52" i="2"/>
  <c r="BQ52" i="2"/>
  <c r="W76" i="2"/>
  <c r="Z76" i="2" s="1"/>
  <c r="BD76" i="2" s="1"/>
  <c r="W83" i="2"/>
  <c r="Z83" i="2" s="1"/>
  <c r="W70" i="2"/>
  <c r="X70" i="2" s="1"/>
  <c r="AR70" i="2" s="1"/>
  <c r="X4" i="2"/>
  <c r="AR4" i="2" s="1"/>
  <c r="W66" i="2"/>
  <c r="X66" i="2" s="1"/>
  <c r="AD66" i="2" s="1"/>
  <c r="X74" i="2"/>
  <c r="AR74" i="2" s="1"/>
  <c r="W65" i="2"/>
  <c r="Z65" i="2" s="1"/>
  <c r="BQ79" i="2"/>
  <c r="BW79" i="2"/>
  <c r="BQ77" i="2"/>
  <c r="BW77" i="2"/>
  <c r="BQ19" i="2"/>
  <c r="BW19" i="2"/>
  <c r="BQ9" i="2"/>
  <c r="BW9" i="2"/>
  <c r="BQ62" i="2"/>
  <c r="BW62" i="2"/>
  <c r="BQ36" i="2"/>
  <c r="BW36" i="2"/>
  <c r="BQ38" i="2"/>
  <c r="BW38" i="2"/>
  <c r="BQ44" i="2"/>
  <c r="BW44" i="2"/>
  <c r="BQ80" i="2"/>
  <c r="BW80" i="2"/>
  <c r="BW2" i="2"/>
  <c r="BQ2" i="2"/>
  <c r="BQ84" i="2"/>
  <c r="BW84" i="2"/>
  <c r="BQ21" i="2"/>
  <c r="BW21" i="2"/>
  <c r="BQ85" i="2"/>
  <c r="BW85" i="2"/>
  <c r="BQ45" i="2"/>
  <c r="BW45" i="2"/>
  <c r="BQ41" i="2"/>
  <c r="BW41" i="2"/>
  <c r="BQ30" i="2"/>
  <c r="BW30" i="2"/>
  <c r="BW90" i="2"/>
  <c r="BQ90" i="2"/>
  <c r="BQ32" i="2"/>
  <c r="BW32" i="2"/>
  <c r="BQ28" i="2"/>
  <c r="BW28" i="2"/>
  <c r="X89" i="2"/>
  <c r="AR89" i="2" s="1"/>
  <c r="AV89" i="2" s="1"/>
  <c r="BQ88" i="2"/>
  <c r="BW88" i="2"/>
  <c r="BQ29" i="2"/>
  <c r="BW29" i="2"/>
  <c r="BQ56" i="2"/>
  <c r="BW56" i="2"/>
  <c r="BQ24" i="2"/>
  <c r="BW24" i="2"/>
  <c r="BW10" i="2"/>
  <c r="BQ10" i="2"/>
  <c r="BW26" i="2"/>
  <c r="BQ26" i="2"/>
  <c r="BQ70" i="2"/>
  <c r="BW70" i="2"/>
  <c r="BQ46" i="2"/>
  <c r="BW46" i="2"/>
  <c r="BQ27" i="2"/>
  <c r="BW27" i="2"/>
  <c r="W90" i="2"/>
  <c r="Z90" i="2" s="1"/>
  <c r="BD90" i="2" s="1"/>
  <c r="BQ17" i="2"/>
  <c r="BW17" i="2"/>
  <c r="BQ54" i="2"/>
  <c r="BW54" i="2"/>
  <c r="BQ5" i="2"/>
  <c r="BW5" i="2"/>
  <c r="BQ87" i="2"/>
  <c r="BW87" i="2"/>
  <c r="BQ35" i="2"/>
  <c r="BW35" i="2"/>
  <c r="BW34" i="2"/>
  <c r="BQ34" i="2"/>
  <c r="BQ83" i="2"/>
  <c r="BW83" i="2"/>
  <c r="BQ64" i="2"/>
  <c r="BW64" i="2"/>
  <c r="BQ15" i="2"/>
  <c r="BW15" i="2"/>
  <c r="BQ47" i="2"/>
  <c r="BW47" i="2"/>
  <c r="BW82" i="2"/>
  <c r="BQ82" i="2"/>
  <c r="BQ89" i="2"/>
  <c r="BW89" i="2"/>
  <c r="BQ40" i="2"/>
  <c r="BW40" i="2"/>
  <c r="BQ65" i="2"/>
  <c r="BW65" i="2"/>
  <c r="BQ63" i="2"/>
  <c r="BW63" i="2"/>
  <c r="BW66" i="2"/>
  <c r="BQ66" i="2"/>
  <c r="BQ53" i="2"/>
  <c r="BW53" i="2"/>
  <c r="BW18" i="2"/>
  <c r="BQ18" i="2"/>
  <c r="BQ67" i="2"/>
  <c r="BW67" i="2"/>
  <c r="BQ25" i="2"/>
  <c r="BW25" i="2"/>
  <c r="BQ57" i="2"/>
  <c r="BW57" i="2"/>
  <c r="BQ76" i="2"/>
  <c r="BW76" i="2"/>
  <c r="BQ81" i="2"/>
  <c r="BW81" i="2"/>
  <c r="BQ12" i="2"/>
  <c r="BW12" i="2"/>
  <c r="BQ51" i="2"/>
  <c r="BW51" i="2"/>
  <c r="BQ78" i="2"/>
  <c r="BW78" i="2"/>
  <c r="BQ86" i="2"/>
  <c r="BW86" i="2"/>
  <c r="BQ3" i="2"/>
  <c r="BW3" i="2"/>
  <c r="BW58" i="2"/>
  <c r="BQ58" i="2"/>
  <c r="W47" i="2"/>
  <c r="Z47" i="2" s="1"/>
  <c r="BD47" i="2" s="1"/>
  <c r="BQ11" i="2"/>
  <c r="BW11" i="2"/>
  <c r="BQ68" i="2"/>
  <c r="BW68" i="2"/>
  <c r="BQ75" i="2"/>
  <c r="BW75" i="2"/>
  <c r="BQ39" i="2"/>
  <c r="BW39" i="2"/>
  <c r="BQ22" i="2"/>
  <c r="BW22" i="2"/>
  <c r="X16" i="2"/>
  <c r="AD16" i="2" s="1"/>
  <c r="BW42" i="2"/>
  <c r="BQ42" i="2"/>
  <c r="BQ59" i="2"/>
  <c r="BW59" i="2"/>
  <c r="BQ20" i="2"/>
  <c r="BW20" i="2"/>
  <c r="BQ7" i="2"/>
  <c r="BW7" i="2"/>
  <c r="BQ60" i="2"/>
  <c r="BW60" i="2"/>
  <c r="W79" i="2"/>
  <c r="X79" i="2" s="1"/>
  <c r="AD79" i="2" s="1"/>
  <c r="BQ8" i="2"/>
  <c r="BW8" i="2"/>
  <c r="BQ73" i="2"/>
  <c r="BW73" i="2"/>
  <c r="BQ31" i="2"/>
  <c r="BW31" i="2"/>
  <c r="BW74" i="2"/>
  <c r="BQ74" i="2"/>
  <c r="BQ4" i="2"/>
  <c r="BW4" i="2"/>
  <c r="BQ72" i="2"/>
  <c r="BW72" i="2"/>
  <c r="W50" i="2"/>
  <c r="Z71" i="2"/>
  <c r="X71" i="2"/>
  <c r="AD71" i="2" s="1"/>
  <c r="AG71" i="2" s="1"/>
  <c r="Z61" i="2"/>
  <c r="X61" i="2"/>
  <c r="AR61" i="2" s="1"/>
  <c r="X67" i="2"/>
  <c r="AD67" i="2" s="1"/>
  <c r="X42" i="2"/>
  <c r="AD42" i="2" s="1"/>
  <c r="X24" i="2"/>
  <c r="AD24" i="2" s="1"/>
  <c r="AF24" i="2" s="1"/>
  <c r="W29" i="2"/>
  <c r="Z29" i="2" s="1"/>
  <c r="W75" i="2"/>
  <c r="Z75" i="2" s="1"/>
  <c r="BD75" i="2" s="1"/>
  <c r="Z77" i="2"/>
  <c r="X77" i="2"/>
  <c r="AD77" i="2" s="1"/>
  <c r="X17" i="2"/>
  <c r="AD17" i="2" s="1"/>
  <c r="Z49" i="2"/>
  <c r="Z26" i="2"/>
  <c r="X19" i="2"/>
  <c r="AD19" i="2" s="1"/>
  <c r="AE19" i="2" s="1"/>
  <c r="X54" i="2"/>
  <c r="AD54" i="2" s="1"/>
  <c r="AD26" i="2"/>
  <c r="AE26" i="2" s="1"/>
  <c r="AR26" i="2"/>
  <c r="W87" i="2"/>
  <c r="X87" i="2" s="1"/>
  <c r="X80" i="2"/>
  <c r="AR80" i="2" s="1"/>
  <c r="Z39" i="2"/>
  <c r="X39" i="2"/>
  <c r="AD39" i="2" s="1"/>
  <c r="X12" i="2"/>
  <c r="AD12" i="2" s="1"/>
  <c r="AE12" i="2" s="1"/>
  <c r="X28" i="2"/>
  <c r="AR28" i="2" s="1"/>
  <c r="X37" i="2"/>
  <c r="AD37" i="2" s="1"/>
  <c r="X41" i="2"/>
  <c r="AD41" i="2" s="1"/>
  <c r="W21" i="2"/>
  <c r="Z21" i="2" s="1"/>
  <c r="BD21" i="2" s="1"/>
  <c r="W64" i="2"/>
  <c r="Z64" i="2" s="1"/>
  <c r="BD8" i="2"/>
  <c r="W72" i="2"/>
  <c r="X48" i="2"/>
  <c r="AR48" i="2" s="1"/>
  <c r="W32" i="2"/>
  <c r="Z32" i="2" s="1"/>
  <c r="Z18" i="2"/>
  <c r="X18" i="2"/>
  <c r="AD18" i="2" s="1"/>
  <c r="Z84" i="2"/>
  <c r="X84" i="2"/>
  <c r="AR84" i="2" s="1"/>
  <c r="AT84" i="2" s="1"/>
  <c r="Z23" i="2"/>
  <c r="X23" i="2"/>
  <c r="AR23" i="2" s="1"/>
  <c r="Z56" i="2"/>
  <c r="X56" i="2"/>
  <c r="AD56" i="2" s="1"/>
  <c r="BD73" i="2"/>
  <c r="Z53" i="2"/>
  <c r="BD53" i="2" s="1"/>
  <c r="X53" i="2"/>
  <c r="AR53" i="2" s="1"/>
  <c r="Z20" i="2"/>
  <c r="X20" i="2"/>
  <c r="AR20" i="2" s="1"/>
  <c r="AM20" i="2"/>
  <c r="AN20" i="2" s="1"/>
  <c r="X78" i="2"/>
  <c r="AR78" i="2" s="1"/>
  <c r="Z15" i="2"/>
  <c r="BD15" i="2" s="1"/>
  <c r="X15" i="2"/>
  <c r="AD15" i="2" s="1"/>
  <c r="Z51" i="2"/>
  <c r="BD51" i="2" s="1"/>
  <c r="X51" i="2"/>
  <c r="AD51" i="2" s="1"/>
  <c r="Z25" i="2"/>
  <c r="BD25" i="2" s="1"/>
  <c r="X25" i="2"/>
  <c r="AD25" i="2" s="1"/>
  <c r="Z6" i="2"/>
  <c r="X6" i="2"/>
  <c r="AD6" i="2" s="1"/>
  <c r="Z55" i="2"/>
  <c r="X55" i="2"/>
  <c r="AD55" i="2" s="1"/>
  <c r="Z10" i="2"/>
  <c r="BD10" i="2" s="1"/>
  <c r="X10" i="2"/>
  <c r="AR10" i="2" s="1"/>
  <c r="Z7" i="2"/>
  <c r="X7" i="2"/>
  <c r="AR7" i="2" s="1"/>
  <c r="Z13" i="2"/>
  <c r="X13" i="2"/>
  <c r="AR13" i="2" s="1"/>
  <c r="Z88" i="2"/>
  <c r="X88" i="2"/>
  <c r="Z31" i="2"/>
  <c r="X31" i="2"/>
  <c r="AR31" i="2" s="1"/>
  <c r="Z45" i="2"/>
  <c r="BD45" i="2" s="1"/>
  <c r="X45" i="2"/>
  <c r="AD45" i="2" s="1"/>
  <c r="Z52" i="2"/>
  <c r="BD52" i="2" s="1"/>
  <c r="X52" i="2"/>
  <c r="AD52" i="2" s="1"/>
  <c r="W81" i="2"/>
  <c r="AM73" i="2"/>
  <c r="AN73" i="2" s="1"/>
  <c r="AM17" i="2"/>
  <c r="AN17" i="2" s="1"/>
  <c r="Z22" i="2"/>
  <c r="X22" i="2"/>
  <c r="AD22" i="2" s="1"/>
  <c r="Z38" i="2"/>
  <c r="X38" i="2"/>
  <c r="AR38" i="2" s="1"/>
  <c r="Z59" i="2"/>
  <c r="BD59" i="2" s="1"/>
  <c r="X59" i="2"/>
  <c r="AD59" i="2" s="1"/>
  <c r="X43" i="2"/>
  <c r="W85" i="2"/>
  <c r="AR49" i="2"/>
  <c r="Z60" i="2"/>
  <c r="X60" i="2"/>
  <c r="AD60" i="2" s="1"/>
  <c r="Z62" i="2"/>
  <c r="BD62" i="2" s="1"/>
  <c r="X62" i="2"/>
  <c r="AR62" i="2" s="1"/>
  <c r="Z34" i="2"/>
  <c r="X34" i="2"/>
  <c r="AR34" i="2" s="1"/>
  <c r="Z40" i="2"/>
  <c r="X40" i="2"/>
  <c r="AD40" i="2" s="1"/>
  <c r="BA31" i="2"/>
  <c r="BB31" i="2" s="1"/>
  <c r="BA51" i="2"/>
  <c r="BB51" i="2" s="1"/>
  <c r="Z33" i="2"/>
  <c r="X33" i="2"/>
  <c r="AR33" i="2" s="1"/>
  <c r="Z44" i="2"/>
  <c r="X44" i="2"/>
  <c r="AR44" i="2" s="1"/>
  <c r="AD49" i="2"/>
  <c r="BA33" i="2"/>
  <c r="BB33" i="2" s="1"/>
  <c r="X73" i="2"/>
  <c r="AR73" i="2" s="1"/>
  <c r="BM3" i="2"/>
  <c r="Z46" i="2"/>
  <c r="BD46" i="2" s="1"/>
  <c r="X46" i="2"/>
  <c r="AD46" i="2" s="1"/>
  <c r="Z9" i="2"/>
  <c r="BD9" i="2" s="1"/>
  <c r="X9" i="2"/>
  <c r="AR9" i="2" s="1"/>
  <c r="Z30" i="2"/>
  <c r="X30" i="2"/>
  <c r="AD30" i="2" s="1"/>
  <c r="Z14" i="2"/>
  <c r="BD14" i="2" s="1"/>
  <c r="X14" i="2"/>
  <c r="AR14" i="2" s="1"/>
  <c r="BD78" i="2"/>
  <c r="Z58" i="2"/>
  <c r="BD58" i="2" s="1"/>
  <c r="X58" i="2"/>
  <c r="AR58" i="2" s="1"/>
  <c r="BA13" i="2"/>
  <c r="BB13" i="2" s="1"/>
  <c r="AM33" i="2"/>
  <c r="AN33" i="2" s="1"/>
  <c r="AM55" i="2"/>
  <c r="AN55" i="2" s="1"/>
  <c r="BA58" i="2"/>
  <c r="BB58" i="2" s="1"/>
  <c r="Z35" i="2"/>
  <c r="X35" i="2"/>
  <c r="AD35" i="2" s="1"/>
  <c r="BD37" i="2"/>
  <c r="AM46" i="2"/>
  <c r="AN46" i="2" s="1"/>
  <c r="BA9" i="2"/>
  <c r="BB9" i="2" s="1"/>
  <c r="Z5" i="2"/>
  <c r="BD5" i="2" s="1"/>
  <c r="X5" i="2"/>
  <c r="AR5" i="2" s="1"/>
  <c r="W69" i="2"/>
  <c r="BD24" i="2"/>
  <c r="Z57" i="2"/>
  <c r="BD57" i="2" s="1"/>
  <c r="X57" i="2"/>
  <c r="AR57" i="2" s="1"/>
  <c r="BA61" i="2"/>
  <c r="BB61" i="2" s="1"/>
  <c r="BA29" i="2"/>
  <c r="BB29" i="2" s="1"/>
  <c r="Z27" i="2"/>
  <c r="X27" i="2"/>
  <c r="AR27" i="2" s="1"/>
  <c r="BA30" i="2"/>
  <c r="BB30" i="2" s="1"/>
  <c r="BA6" i="2"/>
  <c r="BB6" i="2" s="1"/>
  <c r="BA56" i="2"/>
  <c r="BB56" i="2" s="1"/>
  <c r="BA86" i="2"/>
  <c r="BB86" i="2" s="1"/>
  <c r="Z11" i="2"/>
  <c r="BD11" i="2" s="1"/>
  <c r="X11" i="2"/>
  <c r="AR11" i="2" s="1"/>
  <c r="BA45" i="2"/>
  <c r="BB45" i="2" s="1"/>
  <c r="Z68" i="2"/>
  <c r="X68" i="2"/>
  <c r="AR68" i="2" s="1"/>
  <c r="AM13" i="2"/>
  <c r="AN13" i="2" s="1"/>
  <c r="AM15" i="2"/>
  <c r="AN15" i="2" s="1"/>
  <c r="Z63" i="2"/>
  <c r="X63" i="2"/>
  <c r="AR63" i="2" s="1"/>
  <c r="Z36" i="2"/>
  <c r="X36" i="2"/>
  <c r="AD36" i="2" s="1"/>
  <c r="BA82" i="2"/>
  <c r="BB82" i="2" s="1"/>
  <c r="BN2" i="2"/>
  <c r="BO3" i="2" s="1"/>
  <c r="BP2" i="2" s="1"/>
  <c r="CD2" i="2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BB57" i="2"/>
  <c r="BB17" i="2"/>
  <c r="BB65" i="2"/>
  <c r="BB81" i="2"/>
  <c r="BB42" i="2"/>
  <c r="BD42" i="2" s="1"/>
  <c r="BB43" i="2"/>
  <c r="BB89" i="2"/>
  <c r="BB50" i="2"/>
  <c r="BB40" i="2"/>
  <c r="BB41" i="2"/>
  <c r="BD41" i="2" s="1"/>
  <c r="BB59" i="2"/>
  <c r="BB20" i="2"/>
  <c r="BB83" i="2"/>
  <c r="BB11" i="2"/>
  <c r="BB15" i="2"/>
  <c r="AM86" i="2"/>
  <c r="AN86" i="2" s="1"/>
  <c r="BB85" i="2"/>
  <c r="BB84" i="2"/>
  <c r="BB22" i="2"/>
  <c r="BB60" i="2"/>
  <c r="BB74" i="2"/>
  <c r="BD74" i="2" s="1"/>
  <c r="BB12" i="2"/>
  <c r="BD12" i="2" s="1"/>
  <c r="BB35" i="2"/>
  <c r="BB79" i="2"/>
  <c r="BB52" i="2"/>
  <c r="BB36" i="2"/>
  <c r="BB16" i="2"/>
  <c r="BB23" i="2"/>
  <c r="BB77" i="2"/>
  <c r="BB80" i="2"/>
  <c r="BD80" i="2" s="1"/>
  <c r="BB44" i="2"/>
  <c r="BB3" i="2"/>
  <c r="AQ3" i="2"/>
  <c r="AQ4" i="2" s="1"/>
  <c r="AQ5" i="2" s="1"/>
  <c r="AQ6" i="2" s="1"/>
  <c r="AQ7" i="2" s="1"/>
  <c r="AQ8" i="2" s="1"/>
  <c r="AQ9" i="2" s="1"/>
  <c r="AQ10" i="2" s="1"/>
  <c r="AQ11" i="2" s="1"/>
  <c r="AQ12" i="2" s="1"/>
  <c r="AQ13" i="2" s="1"/>
  <c r="AQ14" i="2" s="1"/>
  <c r="AQ15" i="2" s="1"/>
  <c r="AQ16" i="2" s="1"/>
  <c r="AQ17" i="2" s="1"/>
  <c r="AQ18" i="2" s="1"/>
  <c r="AQ19" i="2" s="1"/>
  <c r="AQ20" i="2" s="1"/>
  <c r="AQ21" i="2" s="1"/>
  <c r="AQ22" i="2" s="1"/>
  <c r="AQ23" i="2" s="1"/>
  <c r="AQ24" i="2" s="1"/>
  <c r="AQ25" i="2" s="1"/>
  <c r="AQ26" i="2" s="1"/>
  <c r="AQ27" i="2" s="1"/>
  <c r="AQ28" i="2" s="1"/>
  <c r="AQ29" i="2" s="1"/>
  <c r="AQ30" i="2" s="1"/>
  <c r="AQ31" i="2" s="1"/>
  <c r="AQ32" i="2" s="1"/>
  <c r="AQ33" i="2" s="1"/>
  <c r="AQ34" i="2" s="1"/>
  <c r="AQ35" i="2" s="1"/>
  <c r="AQ36" i="2" s="1"/>
  <c r="AQ37" i="2" s="1"/>
  <c r="AQ38" i="2" s="1"/>
  <c r="AQ39" i="2" s="1"/>
  <c r="AQ40" i="2" s="1"/>
  <c r="AQ41" i="2" s="1"/>
  <c r="AQ42" i="2" s="1"/>
  <c r="AQ43" i="2" s="1"/>
  <c r="AQ44" i="2" s="1"/>
  <c r="AQ45" i="2" s="1"/>
  <c r="AQ46" i="2" s="1"/>
  <c r="AQ47" i="2" s="1"/>
  <c r="AQ48" i="2" s="1"/>
  <c r="AQ49" i="2" s="1"/>
  <c r="AQ50" i="2" s="1"/>
  <c r="AQ51" i="2" s="1"/>
  <c r="AQ52" i="2" s="1"/>
  <c r="AQ53" i="2" s="1"/>
  <c r="AQ54" i="2" s="1"/>
  <c r="AQ55" i="2" s="1"/>
  <c r="AQ56" i="2" s="1"/>
  <c r="AQ57" i="2" s="1"/>
  <c r="AQ58" i="2" s="1"/>
  <c r="AQ59" i="2" s="1"/>
  <c r="AQ60" i="2" s="1"/>
  <c r="AQ61" i="2" s="1"/>
  <c r="AQ62" i="2" s="1"/>
  <c r="AQ63" i="2" s="1"/>
  <c r="AQ64" i="2" s="1"/>
  <c r="AQ65" i="2" s="1"/>
  <c r="AQ66" i="2" s="1"/>
  <c r="AQ67" i="2" s="1"/>
  <c r="AQ68" i="2" s="1"/>
  <c r="AQ69" i="2" s="1"/>
  <c r="AQ70" i="2" s="1"/>
  <c r="AQ71" i="2" s="1"/>
  <c r="AQ72" i="2" s="1"/>
  <c r="AQ73" i="2" s="1"/>
  <c r="AQ74" i="2" s="1"/>
  <c r="AQ75" i="2" s="1"/>
  <c r="AQ76" i="2" s="1"/>
  <c r="AQ77" i="2" s="1"/>
  <c r="AQ78" i="2" s="1"/>
  <c r="AQ79" i="2" s="1"/>
  <c r="AQ80" i="2" s="1"/>
  <c r="AQ81" i="2" s="1"/>
  <c r="AQ82" i="2" s="1"/>
  <c r="AQ83" i="2" s="1"/>
  <c r="AQ84" i="2" s="1"/>
  <c r="AQ85" i="2" s="1"/>
  <c r="AQ86" i="2" s="1"/>
  <c r="AQ87" i="2" s="1"/>
  <c r="AQ88" i="2" s="1"/>
  <c r="AQ89" i="2" s="1"/>
  <c r="AQ90" i="2" s="1"/>
  <c r="BB55" i="2"/>
  <c r="BB28" i="2"/>
  <c r="BD28" i="2" s="1"/>
  <c r="BB10" i="2"/>
  <c r="BB26" i="2"/>
  <c r="BB71" i="2"/>
  <c r="BB39" i="2"/>
  <c r="AM79" i="2"/>
  <c r="AN79" i="2" s="1"/>
  <c r="BB68" i="2"/>
  <c r="BB64" i="2"/>
  <c r="BB7" i="2"/>
  <c r="BB67" i="2"/>
  <c r="BD67" i="2" s="1"/>
  <c r="BB88" i="2"/>
  <c r="AM43" i="2"/>
  <c r="AN43" i="2" s="1"/>
  <c r="BB70" i="2"/>
  <c r="BB48" i="2"/>
  <c r="BD48" i="2" s="1"/>
  <c r="BB72" i="2"/>
  <c r="AM68" i="2"/>
  <c r="AN68" i="2" s="1"/>
  <c r="BB18" i="2"/>
  <c r="BB34" i="2"/>
  <c r="BB66" i="2"/>
  <c r="BB87" i="2"/>
  <c r="AM38" i="2"/>
  <c r="AN38" i="2" s="1"/>
  <c r="AM45" i="2"/>
  <c r="AN45" i="2" s="1"/>
  <c r="BB49" i="2"/>
  <c r="AM87" i="2"/>
  <c r="AN87" i="2" s="1"/>
  <c r="BB4" i="2"/>
  <c r="BD4" i="2" s="1"/>
  <c r="BB19" i="2"/>
  <c r="BD19" i="2" s="1"/>
  <c r="BB27" i="2"/>
  <c r="AM34" i="2"/>
  <c r="AN34" i="2" s="1"/>
  <c r="AM57" i="2"/>
  <c r="AN57" i="2" s="1"/>
  <c r="AM54" i="2"/>
  <c r="AN54" i="2" s="1"/>
  <c r="BB32" i="2"/>
  <c r="BB54" i="2"/>
  <c r="BB63" i="2"/>
  <c r="AM89" i="2"/>
  <c r="AN89" i="2" s="1"/>
  <c r="AC3" i="2"/>
  <c r="AC4" i="2" s="1"/>
  <c r="AC5" i="2" s="1"/>
  <c r="AC6" i="2" s="1"/>
  <c r="AC7" i="2" s="1"/>
  <c r="AC8" i="2" s="1"/>
  <c r="AC9" i="2" s="1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C34" i="2" s="1"/>
  <c r="AC35" i="2" s="1"/>
  <c r="AC36" i="2" s="1"/>
  <c r="AC37" i="2" s="1"/>
  <c r="AC38" i="2" s="1"/>
  <c r="AC39" i="2" s="1"/>
  <c r="AC40" i="2" s="1"/>
  <c r="AC41" i="2" s="1"/>
  <c r="AC42" i="2" s="1"/>
  <c r="AC43" i="2" s="1"/>
  <c r="AC44" i="2" s="1"/>
  <c r="AC45" i="2" s="1"/>
  <c r="AC46" i="2" s="1"/>
  <c r="AC47" i="2" s="1"/>
  <c r="AC48" i="2" s="1"/>
  <c r="AC49" i="2" s="1"/>
  <c r="AC50" i="2" s="1"/>
  <c r="AC51" i="2" s="1"/>
  <c r="AC52" i="2" s="1"/>
  <c r="AC53" i="2" s="1"/>
  <c r="AC54" i="2" s="1"/>
  <c r="AC55" i="2" s="1"/>
  <c r="AC56" i="2" s="1"/>
  <c r="AC57" i="2" s="1"/>
  <c r="AC58" i="2" s="1"/>
  <c r="AC59" i="2" s="1"/>
  <c r="AC60" i="2" s="1"/>
  <c r="AC61" i="2" s="1"/>
  <c r="AC62" i="2" s="1"/>
  <c r="AC63" i="2" s="1"/>
  <c r="AC64" i="2" s="1"/>
  <c r="AC65" i="2" s="1"/>
  <c r="AC66" i="2" s="1"/>
  <c r="AC67" i="2" s="1"/>
  <c r="AC68" i="2" s="1"/>
  <c r="AC69" i="2" s="1"/>
  <c r="AC70" i="2" s="1"/>
  <c r="AC71" i="2" s="1"/>
  <c r="AC72" i="2" s="1"/>
  <c r="AC73" i="2" s="1"/>
  <c r="AC74" i="2" s="1"/>
  <c r="AC75" i="2" s="1"/>
  <c r="AC76" i="2" s="1"/>
  <c r="AC77" i="2" s="1"/>
  <c r="AC78" i="2" s="1"/>
  <c r="AC79" i="2" s="1"/>
  <c r="AC80" i="2" s="1"/>
  <c r="AC81" i="2" s="1"/>
  <c r="AC82" i="2" s="1"/>
  <c r="AC83" i="2" s="1"/>
  <c r="AC84" i="2" s="1"/>
  <c r="AC85" i="2" s="1"/>
  <c r="AC86" i="2" s="1"/>
  <c r="AC87" i="2" s="1"/>
  <c r="AC88" i="2" s="1"/>
  <c r="AC89" i="2" s="1"/>
  <c r="AC90" i="2" s="1"/>
  <c r="W3" i="2"/>
  <c r="DN11" i="2"/>
  <c r="DO11" i="2" s="1"/>
  <c r="DP11" i="2" s="1"/>
  <c r="AR67" i="2" l="1"/>
  <c r="AV67" i="2" s="1"/>
  <c r="X82" i="2"/>
  <c r="CL25" i="2"/>
  <c r="CK26" i="2"/>
  <c r="CL67" i="2"/>
  <c r="CK68" i="2"/>
  <c r="CL81" i="2"/>
  <c r="CK82" i="2"/>
  <c r="CG15" i="2"/>
  <c r="AR42" i="2"/>
  <c r="CH19" i="2"/>
  <c r="CH14" i="2"/>
  <c r="CG51" i="2"/>
  <c r="CH51" i="2"/>
  <c r="CG50" i="2"/>
  <c r="CG52" i="2"/>
  <c r="CH52" i="2"/>
  <c r="CG53" i="2"/>
  <c r="CH53" i="2"/>
  <c r="CG54" i="2"/>
  <c r="CH54" i="2"/>
  <c r="CH50" i="2"/>
  <c r="CG14" i="2"/>
  <c r="CH24" i="2"/>
  <c r="Z66" i="2"/>
  <c r="CG23" i="2"/>
  <c r="CH23" i="2"/>
  <c r="Z70" i="2"/>
  <c r="CH18" i="2"/>
  <c r="CH22" i="2"/>
  <c r="CH20" i="2"/>
  <c r="CH21" i="2"/>
  <c r="CG22" i="2"/>
  <c r="BT2" i="2" a="1"/>
  <c r="BT2" i="2" s="1"/>
  <c r="CH17" i="2"/>
  <c r="CG21" i="2"/>
  <c r="CH16" i="2"/>
  <c r="CG20" i="2"/>
  <c r="CH15" i="2"/>
  <c r="BT3" i="2" a="1"/>
  <c r="BT3" i="2" s="1"/>
  <c r="CG19" i="2"/>
  <c r="CG83" i="2"/>
  <c r="CH82" i="2"/>
  <c r="CH83" i="2"/>
  <c r="CG82" i="2"/>
  <c r="CG84" i="2"/>
  <c r="CH84" i="2"/>
  <c r="CG85" i="2"/>
  <c r="CH85" i="2"/>
  <c r="CG86" i="2"/>
  <c r="CH86" i="2"/>
  <c r="CG87" i="2"/>
  <c r="CH87" i="2"/>
  <c r="CH90" i="2"/>
  <c r="CG88" i="2"/>
  <c r="CH88" i="2"/>
  <c r="CG89" i="2"/>
  <c r="CH89" i="2"/>
  <c r="CG90" i="2"/>
  <c r="CG59" i="2"/>
  <c r="CH59" i="2"/>
  <c r="CG60" i="2"/>
  <c r="CH60" i="2"/>
  <c r="CH56" i="2"/>
  <c r="CG56" i="2"/>
  <c r="CH58" i="2"/>
  <c r="CG57" i="2"/>
  <c r="CH57" i="2"/>
  <c r="CG58" i="2"/>
  <c r="CG18" i="2"/>
  <c r="CH3" i="2"/>
  <c r="CG8" i="2"/>
  <c r="CG7" i="2"/>
  <c r="CH4" i="2"/>
  <c r="CG9" i="2"/>
  <c r="CH5" i="2"/>
  <c r="CG10" i="2"/>
  <c r="CH6" i="2"/>
  <c r="CG11" i="2"/>
  <c r="CH7" i="2"/>
  <c r="CG12" i="2"/>
  <c r="CH8" i="2"/>
  <c r="CG2" i="2"/>
  <c r="CH9" i="2"/>
  <c r="CH10" i="2"/>
  <c r="CH11" i="2"/>
  <c r="CH12" i="2"/>
  <c r="CH2" i="2"/>
  <c r="CG3" i="2"/>
  <c r="CG4" i="2"/>
  <c r="CG5" i="2"/>
  <c r="CG6" i="2"/>
  <c r="CG76" i="2"/>
  <c r="CH76" i="2"/>
  <c r="CG69" i="2"/>
  <c r="CG77" i="2"/>
  <c r="CH69" i="2"/>
  <c r="CH77" i="2"/>
  <c r="CG70" i="2"/>
  <c r="CG78" i="2"/>
  <c r="CH70" i="2"/>
  <c r="CH78" i="2"/>
  <c r="CG71" i="2"/>
  <c r="CG79" i="2"/>
  <c r="CH71" i="2"/>
  <c r="CH79" i="2"/>
  <c r="CG72" i="2"/>
  <c r="CG80" i="2"/>
  <c r="CH75" i="2"/>
  <c r="CH72" i="2"/>
  <c r="CH80" i="2"/>
  <c r="CG73" i="2"/>
  <c r="CH68" i="2"/>
  <c r="CH73" i="2"/>
  <c r="CG68" i="2"/>
  <c r="CG74" i="2"/>
  <c r="CH74" i="2"/>
  <c r="CG75" i="2"/>
  <c r="CG17" i="2"/>
  <c r="CG16" i="2"/>
  <c r="CH45" i="2"/>
  <c r="CH46" i="2"/>
  <c r="CH47" i="2"/>
  <c r="CH48" i="2"/>
  <c r="CH44" i="2"/>
  <c r="CG45" i="2"/>
  <c r="CG46" i="2"/>
  <c r="CG47" i="2"/>
  <c r="CG48" i="2"/>
  <c r="CG44" i="2"/>
  <c r="CG24" i="2"/>
  <c r="AR8" i="2"/>
  <c r="AT8" i="2" s="1"/>
  <c r="X86" i="2"/>
  <c r="AR86" i="2" s="1"/>
  <c r="AS86" i="2" s="1"/>
  <c r="X90" i="2"/>
  <c r="AR90" i="2" s="1"/>
  <c r="AV90" i="2" s="1"/>
  <c r="X76" i="2"/>
  <c r="AD76" i="2" s="1"/>
  <c r="AG76" i="2" s="1"/>
  <c r="AD74" i="2"/>
  <c r="AG74" i="2" s="1"/>
  <c r="AR77" i="2"/>
  <c r="AS77" i="2" s="1"/>
  <c r="BM4" i="2"/>
  <c r="AS89" i="2"/>
  <c r="BD71" i="2"/>
  <c r="AH26" i="2"/>
  <c r="BD23" i="2"/>
  <c r="BD39" i="2"/>
  <c r="X83" i="2"/>
  <c r="AR83" i="2" s="1"/>
  <c r="AU83" i="2" s="1"/>
  <c r="BD49" i="2"/>
  <c r="AU89" i="2"/>
  <c r="AD4" i="2"/>
  <c r="AT89" i="2"/>
  <c r="AD89" i="2"/>
  <c r="AG89" i="2" s="1"/>
  <c r="X47" i="2"/>
  <c r="AD47" i="2" s="1"/>
  <c r="AH47" i="2" s="1"/>
  <c r="X65" i="2"/>
  <c r="AR65" i="2" s="1"/>
  <c r="AS65" i="2" s="1"/>
  <c r="AD38" i="2"/>
  <c r="AF38" i="2" s="1"/>
  <c r="BD26" i="2"/>
  <c r="AR16" i="2"/>
  <c r="AS16" i="2" s="1"/>
  <c r="AR39" i="2"/>
  <c r="AV39" i="2" s="1"/>
  <c r="Z79" i="2"/>
  <c r="BD56" i="2"/>
  <c r="AR25" i="2"/>
  <c r="AV25" i="2" s="1"/>
  <c r="AR19" i="2"/>
  <c r="AS19" i="2" s="1"/>
  <c r="X29" i="2"/>
  <c r="AD29" i="2" s="1"/>
  <c r="AG29" i="2" s="1"/>
  <c r="AR54" i="2"/>
  <c r="AS54" i="2" s="1"/>
  <c r="AR52" i="2"/>
  <c r="AS52" i="2" s="1"/>
  <c r="AD34" i="2"/>
  <c r="AE34" i="2" s="1"/>
  <c r="Z87" i="2"/>
  <c r="BD87" i="2" s="1"/>
  <c r="BD84" i="2"/>
  <c r="AD13" i="2"/>
  <c r="AE13" i="2" s="1"/>
  <c r="BD61" i="2"/>
  <c r="AS84" i="2"/>
  <c r="AD80" i="2"/>
  <c r="AF80" i="2" s="1"/>
  <c r="AR71" i="2"/>
  <c r="BD18" i="2"/>
  <c r="BD20" i="2"/>
  <c r="X64" i="2"/>
  <c r="AR64" i="2" s="1"/>
  <c r="AS64" i="2" s="1"/>
  <c r="BD64" i="2"/>
  <c r="AD84" i="2"/>
  <c r="AH84" i="2" s="1"/>
  <c r="BD77" i="2"/>
  <c r="AD61" i="2"/>
  <c r="AG61" i="2" s="1"/>
  <c r="AH24" i="2"/>
  <c r="AG24" i="2"/>
  <c r="AE24" i="2"/>
  <c r="AR24" i="2"/>
  <c r="AT24" i="2" s="1"/>
  <c r="AD10" i="2"/>
  <c r="AF10" i="2" s="1"/>
  <c r="AR12" i="2"/>
  <c r="AS12" i="2" s="1"/>
  <c r="Z50" i="2"/>
  <c r="BD50" i="2" s="1"/>
  <c r="X50" i="2"/>
  <c r="AG17" i="2"/>
  <c r="AF17" i="2"/>
  <c r="AE17" i="2"/>
  <c r="AH17" i="2"/>
  <c r="AR17" i="2"/>
  <c r="AU17" i="2" s="1"/>
  <c r="X75" i="2"/>
  <c r="AR6" i="2"/>
  <c r="AU6" i="2" s="1"/>
  <c r="AG26" i="2"/>
  <c r="AF26" i="2"/>
  <c r="AE71" i="2"/>
  <c r="AF71" i="2"/>
  <c r="AH71" i="2"/>
  <c r="AH37" i="2"/>
  <c r="AE37" i="2"/>
  <c r="AF37" i="2"/>
  <c r="AG37" i="2"/>
  <c r="AR18" i="2"/>
  <c r="AS18" i="2" s="1"/>
  <c r="AR37" i="2"/>
  <c r="AS37" i="2" s="1"/>
  <c r="AD31" i="2"/>
  <c r="AE31" i="2" s="1"/>
  <c r="AD7" i="2"/>
  <c r="AG7" i="2" s="1"/>
  <c r="AD70" i="2"/>
  <c r="AG70" i="2" s="1"/>
  <c r="AD28" i="2"/>
  <c r="AG28" i="2" s="1"/>
  <c r="AF12" i="2"/>
  <c r="AH12" i="2"/>
  <c r="X32" i="2"/>
  <c r="AR32" i="2" s="1"/>
  <c r="AS32" i="2" s="1"/>
  <c r="AG12" i="2"/>
  <c r="AD86" i="2"/>
  <c r="AE39" i="2"/>
  <c r="AH39" i="2"/>
  <c r="AF39" i="2"/>
  <c r="AG39" i="2"/>
  <c r="AV28" i="2"/>
  <c r="AU28" i="2"/>
  <c r="AS28" i="2"/>
  <c r="AT28" i="2"/>
  <c r="AV84" i="2"/>
  <c r="X21" i="2"/>
  <c r="AU84" i="2"/>
  <c r="AS67" i="2"/>
  <c r="AS26" i="2"/>
  <c r="AV26" i="2"/>
  <c r="AT26" i="2"/>
  <c r="AU26" i="2"/>
  <c r="BD54" i="2"/>
  <c r="AS48" i="2"/>
  <c r="AT48" i="2"/>
  <c r="AV48" i="2"/>
  <c r="AU48" i="2"/>
  <c r="AF56" i="2"/>
  <c r="AE56" i="2"/>
  <c r="AH56" i="2"/>
  <c r="AG56" i="2"/>
  <c r="AD14" i="2"/>
  <c r="AE14" i="2" s="1"/>
  <c r="AV74" i="2"/>
  <c r="AS74" i="2"/>
  <c r="AU74" i="2"/>
  <c r="AR59" i="2"/>
  <c r="AS59" i="2" s="1"/>
  <c r="AD62" i="2"/>
  <c r="AE62" i="2" s="1"/>
  <c r="AR41" i="2"/>
  <c r="AS41" i="2" s="1"/>
  <c r="AR56" i="2"/>
  <c r="AD23" i="2"/>
  <c r="AR51" i="2"/>
  <c r="AS51" i="2" s="1"/>
  <c r="AT74" i="2"/>
  <c r="AR15" i="2"/>
  <c r="BD43" i="2"/>
  <c r="Z72" i="2"/>
  <c r="BD72" i="2" s="1"/>
  <c r="X72" i="2"/>
  <c r="AD48" i="2"/>
  <c r="AD53" i="2"/>
  <c r="AE53" i="2" s="1"/>
  <c r="AG19" i="2"/>
  <c r="AR60" i="2"/>
  <c r="AT60" i="2" s="1"/>
  <c r="AR79" i="2"/>
  <c r="AU79" i="2" s="1"/>
  <c r="AV53" i="2"/>
  <c r="AS53" i="2"/>
  <c r="AT53" i="2"/>
  <c r="AU53" i="2"/>
  <c r="AS23" i="2"/>
  <c r="AU23" i="2"/>
  <c r="AV23" i="2"/>
  <c r="AT23" i="2"/>
  <c r="AG15" i="2"/>
  <c r="AH15" i="2"/>
  <c r="AF15" i="2"/>
  <c r="AE15" i="2"/>
  <c r="AU78" i="2"/>
  <c r="AV78" i="2"/>
  <c r="AS78" i="2"/>
  <c r="AT78" i="2"/>
  <c r="AR46" i="2"/>
  <c r="AS46" i="2" s="1"/>
  <c r="AR55" i="2"/>
  <c r="AS55" i="2" s="1"/>
  <c r="AR40" i="2"/>
  <c r="AT40" i="2" s="1"/>
  <c r="AU67" i="2"/>
  <c r="AD78" i="2"/>
  <c r="BD30" i="2"/>
  <c r="AD58" i="2"/>
  <c r="AG58" i="2" s="1"/>
  <c r="AV77" i="2"/>
  <c r="AR66" i="2"/>
  <c r="AU66" i="2" s="1"/>
  <c r="AR45" i="2"/>
  <c r="AV45" i="2" s="1"/>
  <c r="BD86" i="2"/>
  <c r="BD22" i="2"/>
  <c r="AD20" i="2"/>
  <c r="AH19" i="2"/>
  <c r="AS20" i="2"/>
  <c r="AT20" i="2"/>
  <c r="AU20" i="2"/>
  <c r="AV20" i="2"/>
  <c r="AF19" i="2"/>
  <c r="AT67" i="2"/>
  <c r="AS7" i="2"/>
  <c r="AT7" i="2"/>
  <c r="AU7" i="2"/>
  <c r="AV7" i="2"/>
  <c r="AS9" i="2"/>
  <c r="AT9" i="2"/>
  <c r="AU9" i="2"/>
  <c r="AV9" i="2"/>
  <c r="AH46" i="2"/>
  <c r="AG46" i="2"/>
  <c r="AE46" i="2"/>
  <c r="AF46" i="2"/>
  <c r="AU44" i="2"/>
  <c r="AS44" i="2"/>
  <c r="AT44" i="2"/>
  <c r="AV44" i="2"/>
  <c r="AS31" i="2"/>
  <c r="AU31" i="2"/>
  <c r="AT31" i="2"/>
  <c r="AV31" i="2"/>
  <c r="AT57" i="2"/>
  <c r="AU57" i="2"/>
  <c r="AV57" i="2"/>
  <c r="AS57" i="2"/>
  <c r="AG52" i="2"/>
  <c r="AH52" i="2"/>
  <c r="AF52" i="2"/>
  <c r="AE52" i="2"/>
  <c r="AE66" i="2"/>
  <c r="AF66" i="2"/>
  <c r="AG66" i="2"/>
  <c r="AH66" i="2"/>
  <c r="AU33" i="2"/>
  <c r="AV33" i="2"/>
  <c r="AT33" i="2"/>
  <c r="AS33" i="2"/>
  <c r="AE22" i="2"/>
  <c r="AF22" i="2"/>
  <c r="AG22" i="2"/>
  <c r="AH22" i="2"/>
  <c r="AG45" i="2"/>
  <c r="AH45" i="2"/>
  <c r="AF45" i="2"/>
  <c r="AE45" i="2"/>
  <c r="AE36" i="2"/>
  <c r="AF36" i="2"/>
  <c r="AG36" i="2"/>
  <c r="AH36" i="2"/>
  <c r="AU73" i="2"/>
  <c r="AV73" i="2"/>
  <c r="AS73" i="2"/>
  <c r="AT73" i="2"/>
  <c r="AE30" i="2"/>
  <c r="AF30" i="2"/>
  <c r="AG30" i="2"/>
  <c r="AH30" i="2"/>
  <c r="AV70" i="2"/>
  <c r="AS70" i="2"/>
  <c r="AT70" i="2"/>
  <c r="AU70" i="2"/>
  <c r="AV10" i="2"/>
  <c r="AT10" i="2"/>
  <c r="AU10" i="2"/>
  <c r="AS10" i="2"/>
  <c r="BD82" i="2"/>
  <c r="AU49" i="2"/>
  <c r="AV49" i="2"/>
  <c r="AT49" i="2"/>
  <c r="AS49" i="2"/>
  <c r="AE60" i="2"/>
  <c r="AF60" i="2"/>
  <c r="AG60" i="2"/>
  <c r="AH60" i="2"/>
  <c r="AS11" i="2"/>
  <c r="AT11" i="2"/>
  <c r="AU11" i="2"/>
  <c r="AV11" i="2"/>
  <c r="AS8" i="2"/>
  <c r="AV8" i="2"/>
  <c r="AS5" i="2"/>
  <c r="AT5" i="2"/>
  <c r="AU5" i="2"/>
  <c r="AV5" i="2"/>
  <c r="AE35" i="2"/>
  <c r="AF35" i="2"/>
  <c r="AG35" i="2"/>
  <c r="AH35" i="2"/>
  <c r="AU25" i="2"/>
  <c r="BD44" i="2"/>
  <c r="AT58" i="2"/>
  <c r="AS58" i="2"/>
  <c r="AV58" i="2"/>
  <c r="AU58" i="2"/>
  <c r="AD44" i="2"/>
  <c r="BD70" i="2"/>
  <c r="BD7" i="2"/>
  <c r="BD35" i="2"/>
  <c r="AU61" i="2"/>
  <c r="AV61" i="2"/>
  <c r="AT61" i="2"/>
  <c r="AS61" i="2"/>
  <c r="AS4" i="2"/>
  <c r="AT4" i="2"/>
  <c r="AV4" i="2"/>
  <c r="AU4" i="2"/>
  <c r="AF25" i="2"/>
  <c r="AG25" i="2"/>
  <c r="AH25" i="2"/>
  <c r="AE25" i="2"/>
  <c r="AE77" i="2"/>
  <c r="AF77" i="2"/>
  <c r="AG77" i="2"/>
  <c r="AH77" i="2"/>
  <c r="AS68" i="2"/>
  <c r="AT68" i="2"/>
  <c r="AU68" i="2"/>
  <c r="AV68" i="2"/>
  <c r="AF40" i="2"/>
  <c r="AE40" i="2"/>
  <c r="AH40" i="2"/>
  <c r="AG40" i="2"/>
  <c r="AS83" i="2"/>
  <c r="AD9" i="2"/>
  <c r="AS14" i="2"/>
  <c r="AT14" i="2"/>
  <c r="AU14" i="2"/>
  <c r="AV14" i="2"/>
  <c r="BD36" i="2"/>
  <c r="BD68" i="2"/>
  <c r="BD65" i="2"/>
  <c r="BD33" i="2"/>
  <c r="AR30" i="2"/>
  <c r="BD83" i="2"/>
  <c r="Z69" i="2"/>
  <c r="BD69" i="2" s="1"/>
  <c r="X69" i="2"/>
  <c r="AE55" i="2"/>
  <c r="AH55" i="2"/>
  <c r="AF55" i="2"/>
  <c r="AG55" i="2"/>
  <c r="BD89" i="2"/>
  <c r="AR36" i="2"/>
  <c r="AH42" i="2"/>
  <c r="AE42" i="2"/>
  <c r="AG42" i="2"/>
  <c r="AF42" i="2"/>
  <c r="AD57" i="2"/>
  <c r="AD33" i="2"/>
  <c r="BD31" i="2"/>
  <c r="AS34" i="2"/>
  <c r="AT34" i="2"/>
  <c r="AU34" i="2"/>
  <c r="AV34" i="2"/>
  <c r="BD66" i="2"/>
  <c r="AD68" i="2"/>
  <c r="AR88" i="2"/>
  <c r="AD88" i="2"/>
  <c r="AD87" i="2"/>
  <c r="AR87" i="2"/>
  <c r="AS80" i="2"/>
  <c r="AT80" i="2"/>
  <c r="AV80" i="2"/>
  <c r="AU80" i="2"/>
  <c r="AR35" i="2"/>
  <c r="AF67" i="2"/>
  <c r="AG67" i="2"/>
  <c r="AH67" i="2"/>
  <c r="AE67" i="2"/>
  <c r="AD73" i="2"/>
  <c r="BD88" i="2"/>
  <c r="AR22" i="2"/>
  <c r="AD27" i="2"/>
  <c r="AD90" i="2"/>
  <c r="AS62" i="2"/>
  <c r="AT62" i="2"/>
  <c r="AU62" i="2"/>
  <c r="AV62" i="2"/>
  <c r="AF18" i="2"/>
  <c r="AG18" i="2"/>
  <c r="AH18" i="2"/>
  <c r="AE18" i="2"/>
  <c r="AS38" i="2"/>
  <c r="AT38" i="2"/>
  <c r="AU38" i="2"/>
  <c r="AV38" i="2"/>
  <c r="AE6" i="2"/>
  <c r="AF6" i="2"/>
  <c r="AG6" i="2"/>
  <c r="AH6" i="2"/>
  <c r="AV42" i="2"/>
  <c r="AT42" i="2"/>
  <c r="AU42" i="2"/>
  <c r="AS42" i="2"/>
  <c r="BD13" i="2"/>
  <c r="BD55" i="2"/>
  <c r="AS63" i="2"/>
  <c r="AU63" i="2"/>
  <c r="AT63" i="2"/>
  <c r="AV63" i="2"/>
  <c r="AS27" i="2"/>
  <c r="AT27" i="2"/>
  <c r="AU27" i="2"/>
  <c r="AV27" i="2"/>
  <c r="AD5" i="2"/>
  <c r="BD40" i="2"/>
  <c r="BD63" i="2"/>
  <c r="BD27" i="2"/>
  <c r="AF16" i="2"/>
  <c r="AG16" i="2"/>
  <c r="AE16" i="2"/>
  <c r="AH16" i="2"/>
  <c r="BD60" i="2"/>
  <c r="BD29" i="2"/>
  <c r="AD63" i="2"/>
  <c r="BD6" i="2"/>
  <c r="BD32" i="2"/>
  <c r="AE59" i="2"/>
  <c r="AG59" i="2"/>
  <c r="AH59" i="2"/>
  <c r="AF59" i="2"/>
  <c r="AF28" i="2"/>
  <c r="AE54" i="2"/>
  <c r="AF54" i="2"/>
  <c r="AG54" i="2"/>
  <c r="AH54" i="2"/>
  <c r="AF8" i="2"/>
  <c r="AE8" i="2"/>
  <c r="AH8" i="2"/>
  <c r="AG8" i="2"/>
  <c r="Z85" i="2"/>
  <c r="BD85" i="2" s="1"/>
  <c r="X85" i="2"/>
  <c r="AD11" i="2"/>
  <c r="AE79" i="2"/>
  <c r="AH79" i="2"/>
  <c r="AG79" i="2"/>
  <c r="AF79" i="2"/>
  <c r="AF51" i="2"/>
  <c r="AG51" i="2"/>
  <c r="AH51" i="2"/>
  <c r="AE51" i="2"/>
  <c r="AF41" i="2"/>
  <c r="AG41" i="2"/>
  <c r="AH41" i="2"/>
  <c r="AE41" i="2"/>
  <c r="AS13" i="2"/>
  <c r="AT13" i="2"/>
  <c r="AU13" i="2"/>
  <c r="AV13" i="2"/>
  <c r="AD82" i="2"/>
  <c r="AR82" i="2"/>
  <c r="AG49" i="2"/>
  <c r="AF49" i="2"/>
  <c r="AH49" i="2"/>
  <c r="AE49" i="2"/>
  <c r="BD34" i="2"/>
  <c r="AR43" i="2"/>
  <c r="AD43" i="2"/>
  <c r="BD38" i="2"/>
  <c r="Z81" i="2"/>
  <c r="X81" i="2"/>
  <c r="BD79" i="2"/>
  <c r="CY35" i="2"/>
  <c r="CY69" i="2"/>
  <c r="CY23" i="2"/>
  <c r="CY14" i="2"/>
  <c r="CY84" i="2"/>
  <c r="CY58" i="2"/>
  <c r="CY27" i="2"/>
  <c r="CY85" i="2"/>
  <c r="CY76" i="2"/>
  <c r="CY25" i="2"/>
  <c r="CY26" i="2"/>
  <c r="CY29" i="2"/>
  <c r="CY44" i="2"/>
  <c r="CY7" i="2"/>
  <c r="CY64" i="2"/>
  <c r="CY38" i="2"/>
  <c r="CY89" i="2"/>
  <c r="CY61" i="2"/>
  <c r="CY10" i="2"/>
  <c r="CY52" i="2"/>
  <c r="CY6" i="2"/>
  <c r="CY63" i="2"/>
  <c r="CY39" i="2"/>
  <c r="CY60" i="2"/>
  <c r="CY18" i="2"/>
  <c r="CY45" i="2"/>
  <c r="CY80" i="2"/>
  <c r="CY90" i="2"/>
  <c r="CY62" i="2"/>
  <c r="CY56" i="2"/>
  <c r="CY87" i="2"/>
  <c r="CY55" i="2"/>
  <c r="CY16" i="2"/>
  <c r="CY41" i="2"/>
  <c r="CY77" i="2"/>
  <c r="CY37" i="2"/>
  <c r="CY5" i="2"/>
  <c r="CY49" i="2"/>
  <c r="CY81" i="2"/>
  <c r="CY53" i="2"/>
  <c r="CY9" i="2"/>
  <c r="CY57" i="2"/>
  <c r="CY17" i="2"/>
  <c r="CY74" i="2"/>
  <c r="CY65" i="2"/>
  <c r="CY22" i="2"/>
  <c r="CY33" i="2"/>
  <c r="CY42" i="2"/>
  <c r="X3" i="2"/>
  <c r="Z3" i="2"/>
  <c r="Y3" i="2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AT77" i="2" l="1"/>
  <c r="AU77" i="2"/>
  <c r="AV86" i="2"/>
  <c r="AU86" i="2"/>
  <c r="AT86" i="2"/>
  <c r="AF76" i="2"/>
  <c r="AU8" i="2"/>
  <c r="AR76" i="2"/>
  <c r="AT76" i="2" s="1"/>
  <c r="AH76" i="2"/>
  <c r="AU90" i="2"/>
  <c r="AT90" i="2"/>
  <c r="AE76" i="2"/>
  <c r="AS90" i="2"/>
  <c r="BT4" i="2" a="1"/>
  <c r="BT4" i="2" s="1"/>
  <c r="AF89" i="2"/>
  <c r="AT83" i="2"/>
  <c r="AV83" i="2"/>
  <c r="AD83" i="2"/>
  <c r="AE83" i="2" s="1"/>
  <c r="AV24" i="2"/>
  <c r="AD65" i="2"/>
  <c r="AG65" i="2" s="1"/>
  <c r="CY88" i="2"/>
  <c r="AE89" i="2"/>
  <c r="AU24" i="2"/>
  <c r="AE47" i="2"/>
  <c r="AF74" i="2"/>
  <c r="AF47" i="2"/>
  <c r="AG47" i="2"/>
  <c r="AE29" i="2"/>
  <c r="AF29" i="2"/>
  <c r="AH29" i="2"/>
  <c r="AG10" i="2"/>
  <c r="AR47" i="2"/>
  <c r="AS47" i="2" s="1"/>
  <c r="AE10" i="2"/>
  <c r="AV54" i="2"/>
  <c r="AH10" i="2"/>
  <c r="AH74" i="2"/>
  <c r="BM5" i="2"/>
  <c r="AE74" i="2"/>
  <c r="AH89" i="2"/>
  <c r="AT65" i="2"/>
  <c r="AV65" i="2"/>
  <c r="AU65" i="2"/>
  <c r="AE38" i="2"/>
  <c r="AV52" i="2"/>
  <c r="AT52" i="2"/>
  <c r="AH80" i="2"/>
  <c r="AH38" i="2"/>
  <c r="AG38" i="2"/>
  <c r="AV6" i="2"/>
  <c r="AU16" i="2"/>
  <c r="AT16" i="2"/>
  <c r="AV12" i="2"/>
  <c r="AV16" i="2"/>
  <c r="AT12" i="2"/>
  <c r="AV76" i="2"/>
  <c r="AT25" i="2"/>
  <c r="AS25" i="2"/>
  <c r="AT19" i="2"/>
  <c r="AV19" i="2"/>
  <c r="AU19" i="2"/>
  <c r="AU64" i="2"/>
  <c r="AU39" i="2"/>
  <c r="AE4" i="2"/>
  <c r="AH4" i="2"/>
  <c r="AG4" i="2"/>
  <c r="AF4" i="2"/>
  <c r="AD64" i="2"/>
  <c r="AH64" i="2" s="1"/>
  <c r="AU54" i="2"/>
  <c r="AT54" i="2"/>
  <c r="AF84" i="2"/>
  <c r="AE84" i="2"/>
  <c r="AT64" i="2"/>
  <c r="AH13" i="2"/>
  <c r="AV64" i="2"/>
  <c r="AG13" i="2"/>
  <c r="AG84" i="2"/>
  <c r="AF13" i="2"/>
  <c r="AT39" i="2"/>
  <c r="AF61" i="2"/>
  <c r="AS39" i="2"/>
  <c r="AV59" i="2"/>
  <c r="AE61" i="2"/>
  <c r="AU52" i="2"/>
  <c r="AG80" i="2"/>
  <c r="AE80" i="2"/>
  <c r="AH34" i="2"/>
  <c r="AG34" i="2"/>
  <c r="AF34" i="2"/>
  <c r="AT79" i="2"/>
  <c r="AH61" i="2"/>
  <c r="AU55" i="2"/>
  <c r="AT55" i="2"/>
  <c r="AG31" i="2"/>
  <c r="AU59" i="2"/>
  <c r="AH31" i="2"/>
  <c r="AT59" i="2"/>
  <c r="AS79" i="2"/>
  <c r="AR29" i="2"/>
  <c r="AS29" i="2" s="1"/>
  <c r="AV55" i="2"/>
  <c r="AF31" i="2"/>
  <c r="AE28" i="2"/>
  <c r="AU46" i="2"/>
  <c r="AH28" i="2"/>
  <c r="AV79" i="2"/>
  <c r="AS6" i="2"/>
  <c r="AU12" i="2"/>
  <c r="AU40" i="2"/>
  <c r="AF70" i="2"/>
  <c r="AV71" i="2"/>
  <c r="AS71" i="2"/>
  <c r="AU71" i="2"/>
  <c r="AT71" i="2"/>
  <c r="AT6" i="2"/>
  <c r="AV40" i="2"/>
  <c r="AE70" i="2"/>
  <c r="AS40" i="2"/>
  <c r="AV46" i="2"/>
  <c r="AH70" i="2"/>
  <c r="AT51" i="2"/>
  <c r="AE7" i="2"/>
  <c r="AV51" i="2"/>
  <c r="AT46" i="2"/>
  <c r="AU51" i="2"/>
  <c r="AS17" i="2"/>
  <c r="AV66" i="2"/>
  <c r="AR50" i="2"/>
  <c r="AD50" i="2"/>
  <c r="AT17" i="2"/>
  <c r="AT66" i="2"/>
  <c r="AV17" i="2"/>
  <c r="AS66" i="2"/>
  <c r="AU45" i="2"/>
  <c r="AT45" i="2"/>
  <c r="AS45" i="2"/>
  <c r="AS24" i="2"/>
  <c r="CY73" i="2"/>
  <c r="AD75" i="2"/>
  <c r="AR75" i="2"/>
  <c r="AV18" i="2"/>
  <c r="AU18" i="2"/>
  <c r="AT18" i="2"/>
  <c r="AV37" i="2"/>
  <c r="AU37" i="2"/>
  <c r="AT37" i="2"/>
  <c r="AD32" i="2"/>
  <c r="AH14" i="2"/>
  <c r="AG14" i="2"/>
  <c r="AU32" i="2"/>
  <c r="AV32" i="2"/>
  <c r="AF7" i="2"/>
  <c r="AT32" i="2"/>
  <c r="AH7" i="2"/>
  <c r="AF86" i="2"/>
  <c r="AE86" i="2"/>
  <c r="AG86" i="2"/>
  <c r="AH86" i="2"/>
  <c r="AD21" i="2"/>
  <c r="AR21" i="2"/>
  <c r="AF14" i="2"/>
  <c r="AF58" i="2"/>
  <c r="AH58" i="2"/>
  <c r="AF48" i="2"/>
  <c r="AE48" i="2"/>
  <c r="AG48" i="2"/>
  <c r="AH48" i="2"/>
  <c r="AR72" i="2"/>
  <c r="AD72" i="2"/>
  <c r="AH62" i="2"/>
  <c r="AG62" i="2"/>
  <c r="AG53" i="2"/>
  <c r="AF62" i="2"/>
  <c r="AF53" i="2"/>
  <c r="AS15" i="2"/>
  <c r="AV15" i="2"/>
  <c r="AU15" i="2"/>
  <c r="AT15" i="2"/>
  <c r="AH53" i="2"/>
  <c r="AU60" i="2"/>
  <c r="AV41" i="2"/>
  <c r="AV60" i="2"/>
  <c r="AT56" i="2"/>
  <c r="AS56" i="2"/>
  <c r="AV56" i="2"/>
  <c r="AU56" i="2"/>
  <c r="AU41" i="2"/>
  <c r="AS60" i="2"/>
  <c r="AT41" i="2"/>
  <c r="AG23" i="2"/>
  <c r="AE23" i="2"/>
  <c r="AH23" i="2"/>
  <c r="AF23" i="2"/>
  <c r="AE20" i="2"/>
  <c r="AF20" i="2"/>
  <c r="AG20" i="2"/>
  <c r="AH20" i="2"/>
  <c r="AE78" i="2"/>
  <c r="AF78" i="2"/>
  <c r="AG78" i="2"/>
  <c r="AH78" i="2"/>
  <c r="AE58" i="2"/>
  <c r="AH90" i="2"/>
  <c r="AE90" i="2"/>
  <c r="AG90" i="2"/>
  <c r="AF90" i="2"/>
  <c r="AF65" i="2"/>
  <c r="AE65" i="2"/>
  <c r="AE27" i="2"/>
  <c r="AF27" i="2"/>
  <c r="AH27" i="2"/>
  <c r="AG27" i="2"/>
  <c r="AF73" i="2"/>
  <c r="AH73" i="2"/>
  <c r="AE73" i="2"/>
  <c r="AG73" i="2"/>
  <c r="AD85" i="2"/>
  <c r="AR85" i="2"/>
  <c r="AS22" i="2"/>
  <c r="AT22" i="2"/>
  <c r="AU22" i="2"/>
  <c r="AV22" i="2"/>
  <c r="BD81" i="2"/>
  <c r="CY82" i="2"/>
  <c r="AF57" i="2"/>
  <c r="AH57" i="2"/>
  <c r="AE57" i="2"/>
  <c r="AG57" i="2"/>
  <c r="AE9" i="2"/>
  <c r="AG9" i="2"/>
  <c r="AH9" i="2"/>
  <c r="AF9" i="2"/>
  <c r="AF44" i="2"/>
  <c r="AG44" i="2"/>
  <c r="AH44" i="2"/>
  <c r="AE44" i="2"/>
  <c r="AV87" i="2"/>
  <c r="AS87" i="2"/>
  <c r="AT87" i="2"/>
  <c r="AU87" i="2"/>
  <c r="AS30" i="2"/>
  <c r="AT30" i="2"/>
  <c r="AU30" i="2"/>
  <c r="AV30" i="2"/>
  <c r="AE87" i="2"/>
  <c r="AH87" i="2"/>
  <c r="AF87" i="2"/>
  <c r="AG87" i="2"/>
  <c r="AD81" i="2"/>
  <c r="AR81" i="2"/>
  <c r="AE63" i="2"/>
  <c r="AH63" i="2"/>
  <c r="AG63" i="2"/>
  <c r="AF63" i="2"/>
  <c r="CY83" i="2"/>
  <c r="AE88" i="2"/>
  <c r="AH88" i="2"/>
  <c r="AF88" i="2"/>
  <c r="AG88" i="2"/>
  <c r="AU36" i="2"/>
  <c r="AV36" i="2"/>
  <c r="AT36" i="2"/>
  <c r="AS36" i="2"/>
  <c r="AE11" i="2"/>
  <c r="AF11" i="2"/>
  <c r="AG11" i="2"/>
  <c r="AH11" i="2"/>
  <c r="AG33" i="2"/>
  <c r="AF33" i="2"/>
  <c r="AH33" i="2"/>
  <c r="AE33" i="2"/>
  <c r="AE43" i="2"/>
  <c r="AG43" i="2"/>
  <c r="AH43" i="2"/>
  <c r="AF43" i="2"/>
  <c r="AS43" i="2"/>
  <c r="AT43" i="2"/>
  <c r="AV43" i="2"/>
  <c r="AU43" i="2"/>
  <c r="AS35" i="2"/>
  <c r="AU35" i="2"/>
  <c r="AV35" i="2"/>
  <c r="AT35" i="2"/>
  <c r="AT88" i="2"/>
  <c r="AS88" i="2"/>
  <c r="AV88" i="2"/>
  <c r="AU88" i="2"/>
  <c r="AS82" i="2"/>
  <c r="AT82" i="2"/>
  <c r="AU82" i="2"/>
  <c r="AV82" i="2"/>
  <c r="CY86" i="2"/>
  <c r="AG82" i="2"/>
  <c r="AH82" i="2"/>
  <c r="AF82" i="2"/>
  <c r="AE82" i="2"/>
  <c r="AE68" i="2"/>
  <c r="AH68" i="2"/>
  <c r="AF68" i="2"/>
  <c r="AG68" i="2"/>
  <c r="AE5" i="2"/>
  <c r="AF5" i="2"/>
  <c r="AG5" i="2"/>
  <c r="AH5" i="2"/>
  <c r="AD69" i="2"/>
  <c r="AR69" i="2"/>
  <c r="CY24" i="2"/>
  <c r="CY47" i="2"/>
  <c r="CY59" i="2"/>
  <c r="CY43" i="2"/>
  <c r="CY40" i="2"/>
  <c r="CY54" i="2"/>
  <c r="CY21" i="2"/>
  <c r="CY28" i="2"/>
  <c r="CY72" i="2"/>
  <c r="CY13" i="2"/>
  <c r="CY68" i="2"/>
  <c r="CY32" i="2"/>
  <c r="CY19" i="2"/>
  <c r="CY66" i="2"/>
  <c r="CY75" i="2"/>
  <c r="CY12" i="2"/>
  <c r="CY79" i="2"/>
  <c r="CY11" i="2"/>
  <c r="CY15" i="2"/>
  <c r="CY70" i="2"/>
  <c r="CY48" i="2"/>
  <c r="CY4" i="2"/>
  <c r="BD3" i="2"/>
  <c r="CY46" i="2"/>
  <c r="CY71" i="2"/>
  <c r="CY30" i="2"/>
  <c r="CY31" i="2"/>
  <c r="CY51" i="2"/>
  <c r="CY34" i="2"/>
  <c r="CY67" i="2"/>
  <c r="CY78" i="2"/>
  <c r="CY8" i="2"/>
  <c r="CY50" i="2"/>
  <c r="CY36" i="2"/>
  <c r="CY20" i="2"/>
  <c r="AD3" i="2"/>
  <c r="AR3" i="2"/>
  <c r="AU76" i="2" l="1"/>
  <c r="AH83" i="2"/>
  <c r="AG83" i="2"/>
  <c r="AF83" i="2"/>
  <c r="AH65" i="2"/>
  <c r="AS76" i="2"/>
  <c r="BT5" i="2" a="1"/>
  <c r="BT5" i="2" s="1"/>
  <c r="AV47" i="2"/>
  <c r="AT47" i="2"/>
  <c r="AU47" i="2"/>
  <c r="BM6" i="2"/>
  <c r="AF64" i="2"/>
  <c r="AG64" i="2"/>
  <c r="AE64" i="2"/>
  <c r="AT29" i="2"/>
  <c r="AU29" i="2"/>
  <c r="AV29" i="2"/>
  <c r="AF50" i="2"/>
  <c r="AG50" i="2"/>
  <c r="AH50" i="2"/>
  <c r="AE50" i="2"/>
  <c r="AU50" i="2"/>
  <c r="AV50" i="2"/>
  <c r="AS50" i="2"/>
  <c r="AT50" i="2"/>
  <c r="AS75" i="2"/>
  <c r="AU75" i="2"/>
  <c r="AV75" i="2"/>
  <c r="AT75" i="2"/>
  <c r="AH75" i="2"/>
  <c r="AG75" i="2"/>
  <c r="AF75" i="2"/>
  <c r="AE75" i="2"/>
  <c r="AF32" i="2"/>
  <c r="AG32" i="2"/>
  <c r="AE32" i="2"/>
  <c r="AH32" i="2"/>
  <c r="AU21" i="2"/>
  <c r="AV21" i="2"/>
  <c r="AS21" i="2"/>
  <c r="AT21" i="2"/>
  <c r="AH21" i="2"/>
  <c r="AF21" i="2"/>
  <c r="AE21" i="2"/>
  <c r="AG21" i="2"/>
  <c r="AF72" i="2"/>
  <c r="AE72" i="2"/>
  <c r="AH72" i="2"/>
  <c r="AG72" i="2"/>
  <c r="AT72" i="2"/>
  <c r="AS72" i="2"/>
  <c r="AV72" i="2"/>
  <c r="AU72" i="2"/>
  <c r="AU69" i="2"/>
  <c r="AV69" i="2"/>
  <c r="AS69" i="2"/>
  <c r="AT69" i="2"/>
  <c r="AG81" i="2"/>
  <c r="AF81" i="2"/>
  <c r="AH81" i="2"/>
  <c r="AE81" i="2"/>
  <c r="AE69" i="2"/>
  <c r="AF69" i="2"/>
  <c r="AH69" i="2"/>
  <c r="AG69" i="2"/>
  <c r="AT85" i="2"/>
  <c r="AU85" i="2"/>
  <c r="AV85" i="2"/>
  <c r="AS85" i="2"/>
  <c r="AU81" i="2"/>
  <c r="AT81" i="2"/>
  <c r="AV81" i="2"/>
  <c r="AS81" i="2"/>
  <c r="AE85" i="2"/>
  <c r="AF85" i="2"/>
  <c r="AG85" i="2"/>
  <c r="AH85" i="2"/>
  <c r="AV3" i="2"/>
  <c r="AU3" i="2"/>
  <c r="AT3" i="2"/>
  <c r="AS3" i="2"/>
  <c r="AF3" i="2"/>
  <c r="AH3" i="2"/>
  <c r="AE3" i="2"/>
  <c r="AG3" i="2"/>
  <c r="BT6" i="2" l="1" a="1"/>
  <c r="BT6" i="2" s="1"/>
  <c r="BM7" i="2"/>
  <c r="BT7" i="2" l="1" a="1"/>
  <c r="BT7" i="2" s="1"/>
  <c r="BM8" i="2"/>
  <c r="BT8" i="2" l="1" a="1"/>
  <c r="BT8" i="2" s="1"/>
  <c r="BM9" i="2"/>
  <c r="CA9" i="2" l="1" a="1"/>
  <c r="CA9" i="2" s="1"/>
  <c r="BT9" i="2" a="1"/>
  <c r="BT9" i="2" s="1"/>
  <c r="CA7" i="2" a="1"/>
  <c r="CA7" i="2" s="1"/>
  <c r="CA8" i="2" a="1"/>
  <c r="CA8" i="2" s="1"/>
  <c r="BM10" i="2"/>
  <c r="CA10" i="2" l="1" a="1"/>
  <c r="CA10" i="2" s="1"/>
  <c r="BT10" i="2" a="1"/>
  <c r="BT10" i="2" s="1"/>
  <c r="BM11" i="2"/>
  <c r="CA11" i="2" l="1" a="1"/>
  <c r="CA11" i="2" s="1"/>
  <c r="BT11" i="2" a="1"/>
  <c r="BT11" i="2" s="1"/>
  <c r="BM12" i="2"/>
  <c r="CA12" i="2" l="1" a="1"/>
  <c r="CA12" i="2" s="1"/>
  <c r="BT12" i="2" a="1"/>
  <c r="BT12" i="2" s="1"/>
  <c r="BM13" i="2"/>
  <c r="CA13" i="2" l="1" a="1"/>
  <c r="CA13" i="2" s="1"/>
  <c r="BT13" i="2" a="1"/>
  <c r="BT13" i="2" s="1"/>
  <c r="BM14" i="2"/>
  <c r="BM15" i="2" l="1"/>
  <c r="BT15" i="2" l="1" a="1"/>
  <c r="BT15" i="2" s="1"/>
  <c r="BT14" i="2" a="1"/>
  <c r="BT14" i="2" s="1"/>
  <c r="BM16" i="2"/>
  <c r="BT16" i="2" l="1" a="1"/>
  <c r="BT16" i="2" s="1"/>
  <c r="BM17" i="2"/>
  <c r="BT17" i="2" l="1" a="1"/>
  <c r="BT17" i="2" s="1"/>
  <c r="BM18" i="2"/>
  <c r="BT18" i="2" l="1" a="1"/>
  <c r="BT18" i="2" s="1"/>
  <c r="BM19" i="2"/>
  <c r="BT19" i="2" l="1" a="1"/>
  <c r="BT19" i="2" s="1"/>
  <c r="BM20" i="2"/>
  <c r="BT20" i="2" l="1" a="1"/>
  <c r="BT20" i="2" s="1"/>
  <c r="BM21" i="2"/>
  <c r="CA21" i="2" l="1" a="1"/>
  <c r="CA21" i="2" s="1"/>
  <c r="BT21" i="2" a="1"/>
  <c r="BT21" i="2" s="1"/>
  <c r="CA19" i="2" a="1"/>
  <c r="CA19" i="2" s="1"/>
  <c r="CA18" i="2" a="1"/>
  <c r="CA18" i="2" s="1"/>
  <c r="CA20" i="2" a="1"/>
  <c r="CA20" i="2" s="1"/>
  <c r="BM22" i="2"/>
  <c r="CA22" i="2" l="1" a="1"/>
  <c r="CA22" i="2" s="1"/>
  <c r="BT22" i="2" a="1"/>
  <c r="BT22" i="2" s="1"/>
  <c r="BM23" i="2"/>
  <c r="CA23" i="2" l="1" a="1"/>
  <c r="CA23" i="2" s="1"/>
  <c r="BT23" i="2" a="1"/>
  <c r="BT23" i="2" s="1"/>
  <c r="BM24" i="2"/>
  <c r="CA24" i="2" l="1" a="1"/>
  <c r="CA24" i="2" s="1"/>
  <c r="BT24" i="2" a="1"/>
  <c r="BT24" i="2" s="1"/>
  <c r="BM25" i="2"/>
  <c r="BM26" i="2" l="1"/>
  <c r="BM27" i="2" l="1"/>
  <c r="BT27" i="2" l="1" a="1"/>
  <c r="BT27" i="2" s="1"/>
  <c r="BT26" i="2" a="1"/>
  <c r="BT26" i="2" s="1"/>
  <c r="BM28" i="2"/>
  <c r="BT28" i="2" l="1" a="1"/>
  <c r="BT28" i="2" s="1"/>
  <c r="BM29" i="2"/>
  <c r="BT29" i="2" l="1" a="1"/>
  <c r="BT29" i="2" s="1"/>
  <c r="BM30" i="2"/>
  <c r="BT30" i="2" l="1" a="1"/>
  <c r="BT30" i="2" s="1"/>
  <c r="BM31" i="2"/>
  <c r="BT31" i="2" l="1" a="1"/>
  <c r="BT31" i="2" s="1"/>
  <c r="BM32" i="2"/>
  <c r="BT32" i="2" l="1" a="1"/>
  <c r="BT32" i="2" s="1"/>
  <c r="BM33" i="2"/>
  <c r="CA31" i="2" s="1" a="1"/>
  <c r="CA31" i="2" s="1"/>
  <c r="CA33" i="2" l="1" a="1"/>
  <c r="CA33" i="2" s="1"/>
  <c r="BT33" i="2" a="1"/>
  <c r="BT33" i="2" s="1"/>
  <c r="CA30" i="2" a="1"/>
  <c r="CA30" i="2" s="1"/>
  <c r="CA32" i="2" a="1"/>
  <c r="CA32" i="2" s="1"/>
  <c r="BM34" i="2"/>
  <c r="BT34" i="2" l="1" a="1"/>
  <c r="BT34" i="2" s="1"/>
  <c r="CA34" i="2" a="1"/>
  <c r="CA34" i="2" s="1"/>
  <c r="BM35" i="2"/>
  <c r="BT35" i="2" l="1" a="1"/>
  <c r="BT35" i="2" s="1"/>
  <c r="CA35" i="2" a="1"/>
  <c r="CA35" i="2" s="1"/>
  <c r="BM36" i="2"/>
  <c r="CA36" i="2" l="1" a="1"/>
  <c r="CA36" i="2" s="1"/>
  <c r="BT36" i="2" a="1"/>
  <c r="BT36" i="2" s="1"/>
  <c r="BM37" i="2"/>
  <c r="BM38" i="2" l="1"/>
  <c r="BM39" i="2" l="1"/>
  <c r="BT39" i="2" l="1" a="1"/>
  <c r="BT39" i="2" s="1"/>
  <c r="BT38" i="2" a="1"/>
  <c r="BT38" i="2" s="1"/>
  <c r="BM40" i="2"/>
  <c r="BT40" i="2" l="1" a="1"/>
  <c r="BT40" i="2" s="1"/>
  <c r="BM41" i="2"/>
  <c r="BT41" i="2" l="1" a="1"/>
  <c r="BT41" i="2" s="1"/>
  <c r="BM42" i="2"/>
  <c r="BT42" i="2" l="1" a="1"/>
  <c r="BT42" i="2" s="1"/>
  <c r="BM43" i="2"/>
  <c r="BM44" i="2" l="1"/>
  <c r="BM45" i="2" l="1"/>
  <c r="BT45" i="2" l="1" a="1"/>
  <c r="BT45" i="2" s="1"/>
  <c r="BT44" i="2" a="1"/>
  <c r="BT44" i="2" s="1"/>
  <c r="BM46" i="2"/>
  <c r="BT46" i="2" l="1" a="1"/>
  <c r="BT46" i="2" s="1"/>
  <c r="BM47" i="2"/>
  <c r="BT47" i="2" l="1" a="1"/>
  <c r="BT47" i="2" s="1"/>
  <c r="BM48" i="2"/>
  <c r="BT48" i="2" l="1" a="1"/>
  <c r="BT48" i="2" s="1"/>
  <c r="BM49" i="2"/>
  <c r="BM50" i="2" l="1"/>
  <c r="BM51" i="2" l="1"/>
  <c r="CA51" i="2" l="1" a="1"/>
  <c r="CA51" i="2" s="1"/>
  <c r="CA50" i="2" a="1"/>
  <c r="CA50" i="2" s="1"/>
  <c r="BM52" i="2"/>
  <c r="CA52" i="2" l="1" a="1"/>
  <c r="CA52" i="2" s="1"/>
  <c r="BM53" i="2"/>
  <c r="CA53" i="2" l="1" a="1"/>
  <c r="CA53" i="2" s="1"/>
  <c r="BM54" i="2"/>
  <c r="CA54" i="2" l="1" a="1"/>
  <c r="CA54" i="2" s="1"/>
  <c r="BM55" i="2"/>
  <c r="BM56" i="2" l="1"/>
  <c r="BM57" i="2" l="1"/>
  <c r="BT57" i="2" l="1" a="1"/>
  <c r="BT57" i="2" s="1"/>
  <c r="BT56" i="2" a="1"/>
  <c r="BT56" i="2" s="1"/>
  <c r="BM58" i="2"/>
  <c r="BT58" i="2" l="1" a="1"/>
  <c r="BT58" i="2" s="1"/>
  <c r="BM59" i="2"/>
  <c r="BT59" i="2" l="1" a="1"/>
  <c r="BT59" i="2" s="1"/>
  <c r="BM60" i="2"/>
  <c r="BT60" i="2" l="1" a="1"/>
  <c r="BT60" i="2" s="1"/>
  <c r="BM61" i="2"/>
  <c r="BM62" i="2" l="1"/>
  <c r="BM63" i="2" l="1"/>
  <c r="BT63" i="2" l="1" a="1"/>
  <c r="BT63" i="2" s="1"/>
  <c r="BT62" i="2" a="1"/>
  <c r="BT62" i="2" s="1"/>
  <c r="BM64" i="2"/>
  <c r="BT64" i="2" l="1" a="1"/>
  <c r="BT64" i="2" s="1"/>
  <c r="BM65" i="2"/>
  <c r="BT65" i="2" l="1" a="1"/>
  <c r="BT65" i="2" s="1"/>
  <c r="BM66" i="2"/>
  <c r="BT66" i="2" l="1" a="1"/>
  <c r="BT66" i="2" s="1"/>
  <c r="BM67" i="2"/>
  <c r="BM68" i="2" l="1"/>
  <c r="BM69" i="2" l="1"/>
  <c r="CA69" i="2" l="1" a="1"/>
  <c r="CA69" i="2" s="1"/>
  <c r="CA68" i="2" a="1"/>
  <c r="CA68" i="2" s="1"/>
  <c r="BM70" i="2"/>
  <c r="CA70" i="2" l="1" a="1"/>
  <c r="CA70" i="2" s="1"/>
  <c r="BM71" i="2"/>
  <c r="CA71" i="2" l="1" a="1"/>
  <c r="CA71" i="2" s="1"/>
  <c r="BM72" i="2"/>
  <c r="CA72" i="2" l="1" a="1"/>
  <c r="CA72" i="2" s="1"/>
  <c r="BM73" i="2"/>
  <c r="CA73" i="2" l="1" a="1"/>
  <c r="CA73" i="2" s="1"/>
  <c r="BM74" i="2"/>
  <c r="CA74" i="2" l="1" a="1"/>
  <c r="CA74" i="2" s="1"/>
  <c r="BM75" i="2"/>
  <c r="CA75" i="2" l="1" a="1"/>
  <c r="CA75" i="2" s="1"/>
  <c r="BM76" i="2"/>
  <c r="CA76" i="2" l="1" a="1"/>
  <c r="CA76" i="2" s="1"/>
  <c r="BM77" i="2"/>
  <c r="CA77" i="2" l="1" a="1"/>
  <c r="CA77" i="2" s="1"/>
  <c r="BM78" i="2"/>
  <c r="CA78" i="2" l="1" a="1"/>
  <c r="CA78" i="2" s="1"/>
  <c r="BM79" i="2"/>
  <c r="BM80" i="2" l="1"/>
  <c r="BM81" i="2" l="1"/>
  <c r="BM82" i="2" l="1"/>
  <c r="BM83" i="2" l="1"/>
  <c r="BT83" i="2" l="1" a="1"/>
  <c r="BT83" i="2" s="1"/>
  <c r="BM84" i="2"/>
  <c r="BM85" i="2" l="1"/>
  <c r="BT84" i="2" l="1" a="1"/>
  <c r="BT84" i="2" s="1"/>
  <c r="BT85" i="2" a="1"/>
  <c r="BT85" i="2" s="1"/>
  <c r="BM86" i="2"/>
  <c r="BT86" i="2" l="1" a="1"/>
  <c r="BT86" i="2" s="1"/>
  <c r="BM87" i="2"/>
  <c r="BT87" i="2" l="1" a="1"/>
  <c r="BT87" i="2" s="1"/>
  <c r="BM88" i="2"/>
  <c r="BT88" i="2" l="1" a="1"/>
  <c r="BT88" i="2" s="1"/>
  <c r="BM89" i="2"/>
  <c r="BT89" i="2" l="1" a="1"/>
  <c r="BT89" i="2" s="1"/>
  <c r="BM90" i="2"/>
  <c r="CA79" i="2" l="1" a="1"/>
  <c r="CA79" i="2" s="1"/>
  <c r="CA80" i="2" a="1"/>
  <c r="CA80" i="2" s="1"/>
  <c r="BT82" i="2" a="1"/>
  <c r="BT82" i="2" s="1"/>
  <c r="BZ13" i="2" a="1"/>
  <c r="BZ13" i="2" s="1"/>
  <c r="BU13" i="2" a="1"/>
  <c r="BU13" i="2" s="1"/>
  <c r="BU2" i="2" a="1"/>
  <c r="BU2" i="2" s="1"/>
  <c r="BZ2" i="2" a="1"/>
  <c r="BZ2" i="2" s="1"/>
  <c r="BU90" i="2" a="1"/>
  <c r="BU90" i="2" s="1"/>
  <c r="CA90" i="2" a="1"/>
  <c r="CA90" i="2" s="1"/>
  <c r="BT90" i="2" a="1"/>
  <c r="BT90" i="2" s="1"/>
  <c r="BZ90" i="2" a="1"/>
  <c r="BZ90" i="2" s="1"/>
  <c r="BU3" i="2" a="1"/>
  <c r="BU3" i="2" s="1"/>
  <c r="BZ3" i="2" a="1"/>
  <c r="BZ3" i="2" s="1"/>
  <c r="BZ4" i="2" a="1"/>
  <c r="BZ4" i="2" s="1"/>
  <c r="BU4" i="2" a="1"/>
  <c r="BU4" i="2" s="1"/>
  <c r="BZ5" i="2" a="1"/>
  <c r="BZ5" i="2" s="1"/>
  <c r="BU5" i="2" a="1"/>
  <c r="BU5" i="2" s="1"/>
  <c r="CA2" i="2" a="1"/>
  <c r="CA2" i="2" s="1"/>
  <c r="BZ6" i="2" a="1"/>
  <c r="BZ6" i="2" s="1"/>
  <c r="BU6" i="2" a="1"/>
  <c r="BU6" i="2" s="1"/>
  <c r="CA3" i="2" a="1"/>
  <c r="CA3" i="2" s="1"/>
  <c r="BZ7" i="2" a="1"/>
  <c r="BZ7" i="2" s="1"/>
  <c r="BU7" i="2" a="1"/>
  <c r="BU7" i="2" s="1"/>
  <c r="CA6" i="2" a="1"/>
  <c r="CA6" i="2" s="1"/>
  <c r="BZ8" i="2" a="1"/>
  <c r="BZ8" i="2" s="1"/>
  <c r="BU8" i="2" a="1"/>
  <c r="BU8" i="2" s="1"/>
  <c r="CA4" i="2" a="1"/>
  <c r="CA4" i="2" s="1"/>
  <c r="CA5" i="2" a="1"/>
  <c r="CA5" i="2" s="1"/>
  <c r="BU9" i="2" a="1"/>
  <c r="BU9" i="2" s="1"/>
  <c r="BZ9" i="2" a="1"/>
  <c r="BZ9" i="2" s="1"/>
  <c r="BU10" i="2" a="1"/>
  <c r="BU10" i="2" s="1"/>
  <c r="BZ10" i="2" a="1"/>
  <c r="BZ10" i="2" s="1"/>
  <c r="BU11" i="2" a="1"/>
  <c r="BU11" i="2" s="1"/>
  <c r="BZ11" i="2" a="1"/>
  <c r="BZ11" i="2" s="1"/>
  <c r="BZ12" i="2" a="1"/>
  <c r="BZ12" i="2" s="1"/>
  <c r="BU12" i="2" a="1"/>
  <c r="BU12" i="2" s="1"/>
  <c r="BZ14" i="2" a="1"/>
  <c r="BZ14" i="2" s="1"/>
  <c r="BU14" i="2" a="1"/>
  <c r="BU14" i="2" s="1"/>
  <c r="BZ15" i="2" a="1"/>
  <c r="BZ15" i="2" s="1"/>
  <c r="BU15" i="2" a="1"/>
  <c r="BU15" i="2" s="1"/>
  <c r="BZ16" i="2" a="1"/>
  <c r="BZ16" i="2" s="1"/>
  <c r="BU16" i="2" a="1"/>
  <c r="BU16" i="2" s="1"/>
  <c r="CA15" i="2" a="1"/>
  <c r="CA15" i="2" s="1"/>
  <c r="BZ17" i="2" a="1"/>
  <c r="BZ17" i="2" s="1"/>
  <c r="BU17" i="2" a="1"/>
  <c r="BU17" i="2" s="1"/>
  <c r="CA14" i="2" a="1"/>
  <c r="CA14" i="2" s="1"/>
  <c r="CA16" i="2" a="1"/>
  <c r="CA16" i="2" s="1"/>
  <c r="BZ18" i="2" a="1"/>
  <c r="BZ18" i="2" s="1"/>
  <c r="BU18" i="2" a="1"/>
  <c r="BU18" i="2" s="1"/>
  <c r="BZ19" i="2" a="1"/>
  <c r="BZ19" i="2" s="1"/>
  <c r="BU19" i="2" a="1"/>
  <c r="BU19" i="2" s="1"/>
  <c r="BZ20" i="2" a="1"/>
  <c r="BZ20" i="2" s="1"/>
  <c r="BU20" i="2" a="1"/>
  <c r="BU20" i="2" s="1"/>
  <c r="CA17" i="2" a="1"/>
  <c r="CA17" i="2" s="1"/>
  <c r="BZ21" i="2" a="1"/>
  <c r="BZ21" i="2" s="1"/>
  <c r="BU21" i="2" a="1"/>
  <c r="BU21" i="2" s="1"/>
  <c r="BU22" i="2" a="1"/>
  <c r="BU22" i="2" s="1"/>
  <c r="BZ22" i="2" a="1"/>
  <c r="BZ22" i="2" s="1"/>
  <c r="BZ23" i="2" a="1"/>
  <c r="BZ23" i="2" s="1"/>
  <c r="BU23" i="2" a="1"/>
  <c r="BU23" i="2" s="1"/>
  <c r="CC23" i="2" s="1"/>
  <c r="CJ23" i="2" s="1"/>
  <c r="BU24" i="2" a="1"/>
  <c r="BU24" i="2" s="1"/>
  <c r="BZ24" i="2" a="1"/>
  <c r="BZ24" i="2" s="1"/>
  <c r="BU26" i="2" a="1"/>
  <c r="BU26" i="2" s="1"/>
  <c r="BZ26" i="2" a="1"/>
  <c r="BZ26" i="2" s="1"/>
  <c r="BU27" i="2" a="1"/>
  <c r="BU27" i="2" s="1"/>
  <c r="BZ27" i="2" a="1"/>
  <c r="BZ27" i="2" s="1"/>
  <c r="BZ28" i="2" a="1"/>
  <c r="BZ28" i="2" s="1"/>
  <c r="BU28" i="2" a="1"/>
  <c r="BU28" i="2" s="1"/>
  <c r="BU29" i="2" a="1"/>
  <c r="BU29" i="2" s="1"/>
  <c r="BZ29" i="2" a="1"/>
  <c r="BZ29" i="2" s="1"/>
  <c r="CA26" i="2" a="1"/>
  <c r="CA26" i="2" s="1"/>
  <c r="BZ30" i="2" a="1"/>
  <c r="BZ30" i="2" s="1"/>
  <c r="BU30" i="2" a="1"/>
  <c r="BU30" i="2" s="1"/>
  <c r="CA27" i="2" a="1"/>
  <c r="CA27" i="2" s="1"/>
  <c r="BZ31" i="2" a="1"/>
  <c r="BZ31" i="2" s="1"/>
  <c r="BU31" i="2" a="1"/>
  <c r="BU31" i="2" s="1"/>
  <c r="CC31" i="2" s="1"/>
  <c r="CJ31" i="2" s="1"/>
  <c r="CA28" i="2" a="1"/>
  <c r="CA28" i="2" s="1"/>
  <c r="BZ32" i="2" a="1"/>
  <c r="BZ32" i="2" s="1"/>
  <c r="BU32" i="2" a="1"/>
  <c r="BU32" i="2" s="1"/>
  <c r="CA29" i="2" a="1"/>
  <c r="CA29" i="2" s="1"/>
  <c r="BZ33" i="2" a="1"/>
  <c r="BZ33" i="2" s="1"/>
  <c r="BU33" i="2" a="1"/>
  <c r="BU33" i="2" s="1"/>
  <c r="BZ34" i="2" a="1"/>
  <c r="BZ34" i="2" s="1"/>
  <c r="BU34" i="2" a="1"/>
  <c r="BU34" i="2" s="1"/>
  <c r="BZ35" i="2" a="1"/>
  <c r="BZ35" i="2" s="1"/>
  <c r="BU35" i="2" a="1"/>
  <c r="BU35" i="2" s="1"/>
  <c r="BZ36" i="2" a="1"/>
  <c r="BZ36" i="2" s="1"/>
  <c r="BU36" i="2" a="1"/>
  <c r="BU36" i="2" s="1"/>
  <c r="BZ38" i="2" a="1"/>
  <c r="BZ38" i="2" s="1"/>
  <c r="BU38" i="2" a="1"/>
  <c r="BU38" i="2" s="1"/>
  <c r="BZ39" i="2" a="1"/>
  <c r="BZ39" i="2" s="1"/>
  <c r="BU39" i="2" a="1"/>
  <c r="BU39" i="2" s="1"/>
  <c r="BZ40" i="2" a="1"/>
  <c r="BZ40" i="2" s="1"/>
  <c r="BU40" i="2" a="1"/>
  <c r="BU40" i="2" s="1"/>
  <c r="CA39" i="2" a="1"/>
  <c r="CA39" i="2" s="1"/>
  <c r="BU41" i="2" a="1"/>
  <c r="BU41" i="2" s="1"/>
  <c r="BZ41" i="2" a="1"/>
  <c r="BZ41" i="2" s="1"/>
  <c r="CA38" i="2" a="1"/>
  <c r="CA38" i="2" s="1"/>
  <c r="BZ42" i="2" a="1"/>
  <c r="BZ42" i="2" s="1"/>
  <c r="BU42" i="2" a="1"/>
  <c r="BU42" i="2" s="1"/>
  <c r="CA40" i="2" a="1"/>
  <c r="CA40" i="2" s="1"/>
  <c r="BZ44" i="2" a="1"/>
  <c r="BZ44" i="2" s="1"/>
  <c r="BU44" i="2" a="1"/>
  <c r="BU44" i="2" s="1"/>
  <c r="CA41" i="2" a="1"/>
  <c r="CA41" i="2" s="1"/>
  <c r="CA42" i="2" a="1"/>
  <c r="CA42" i="2" s="1"/>
  <c r="BZ45" i="2" a="1"/>
  <c r="BZ45" i="2" s="1"/>
  <c r="BU45" i="2" a="1"/>
  <c r="BU45" i="2" s="1"/>
  <c r="BZ46" i="2" a="1"/>
  <c r="BZ46" i="2" s="1"/>
  <c r="BU46" i="2" a="1"/>
  <c r="BU46" i="2" s="1"/>
  <c r="BZ47" i="2" a="1"/>
  <c r="BZ47" i="2" s="1"/>
  <c r="BU47" i="2" a="1"/>
  <c r="BU47" i="2" s="1"/>
  <c r="CA44" i="2" a="1"/>
  <c r="CA44" i="2" s="1"/>
  <c r="BU48" i="2" a="1"/>
  <c r="BU48" i="2" s="1"/>
  <c r="BZ48" i="2" a="1"/>
  <c r="BZ48" i="2" s="1"/>
  <c r="CA45" i="2" a="1"/>
  <c r="CA45" i="2" s="1"/>
  <c r="CA46" i="2" a="1"/>
  <c r="CA46" i="2" s="1"/>
  <c r="BZ50" i="2" a="1"/>
  <c r="BZ50" i="2" s="1"/>
  <c r="BU50" i="2" a="1"/>
  <c r="BU50" i="2" s="1"/>
  <c r="CA47" i="2" a="1"/>
  <c r="CA47" i="2" s="1"/>
  <c r="CA48" i="2" a="1"/>
  <c r="CA48" i="2" s="1"/>
  <c r="BZ51" i="2" a="1"/>
  <c r="BZ51" i="2" s="1"/>
  <c r="BU51" i="2" a="1"/>
  <c r="BU51" i="2" s="1"/>
  <c r="BU52" i="2" a="1"/>
  <c r="BU52" i="2" s="1"/>
  <c r="BZ52" i="2" a="1"/>
  <c r="BZ52" i="2" s="1"/>
  <c r="BZ53" i="2" a="1"/>
  <c r="BZ53" i="2" s="1"/>
  <c r="BU53" i="2" a="1"/>
  <c r="BU53" i="2" s="1"/>
  <c r="BT50" i="2" a="1"/>
  <c r="BT50" i="2" s="1"/>
  <c r="BZ54" i="2" a="1"/>
  <c r="BZ54" i="2" s="1"/>
  <c r="BU54" i="2" a="1"/>
  <c r="BU54" i="2" s="1"/>
  <c r="BT51" i="2" a="1"/>
  <c r="BT51" i="2" s="1"/>
  <c r="BT52" i="2" a="1"/>
  <c r="BT52" i="2" s="1"/>
  <c r="BU56" i="2" a="1"/>
  <c r="BU56" i="2" s="1"/>
  <c r="BZ56" i="2" a="1"/>
  <c r="BZ56" i="2" s="1"/>
  <c r="BT53" i="2" a="1"/>
  <c r="BT53" i="2" s="1"/>
  <c r="BT54" i="2" a="1"/>
  <c r="BT54" i="2" s="1"/>
  <c r="BU57" i="2" a="1"/>
  <c r="BU57" i="2" s="1"/>
  <c r="BZ57" i="2" a="1"/>
  <c r="BZ57" i="2" s="1"/>
  <c r="BU58" i="2" a="1"/>
  <c r="BU58" i="2" s="1"/>
  <c r="BZ58" i="2" a="1"/>
  <c r="BZ58" i="2" s="1"/>
  <c r="BU59" i="2" a="1"/>
  <c r="BU59" i="2" s="1"/>
  <c r="BZ59" i="2" a="1"/>
  <c r="BZ59" i="2" s="1"/>
  <c r="CA56" i="2" a="1"/>
  <c r="CA56" i="2" s="1"/>
  <c r="BZ60" i="2" a="1"/>
  <c r="BZ60" i="2" s="1"/>
  <c r="BU60" i="2" a="1"/>
  <c r="BU60" i="2" s="1"/>
  <c r="CA57" i="2" a="1"/>
  <c r="CA57" i="2" s="1"/>
  <c r="CA58" i="2" a="1"/>
  <c r="CA58" i="2" s="1"/>
  <c r="BZ62" i="2" a="1"/>
  <c r="BZ62" i="2" s="1"/>
  <c r="BU62" i="2" a="1"/>
  <c r="BU62" i="2" s="1"/>
  <c r="CA59" i="2" a="1"/>
  <c r="CA59" i="2" s="1"/>
  <c r="CA60" i="2" a="1"/>
  <c r="CA60" i="2" s="1"/>
  <c r="BZ63" i="2" a="1"/>
  <c r="BZ63" i="2" s="1"/>
  <c r="BU63" i="2" a="1"/>
  <c r="BU63" i="2" s="1"/>
  <c r="BZ64" i="2" a="1"/>
  <c r="BZ64" i="2" s="1"/>
  <c r="BU64" i="2" a="1"/>
  <c r="BU64" i="2" s="1"/>
  <c r="CA63" i="2" a="1"/>
  <c r="CA63" i="2" s="1"/>
  <c r="BZ65" i="2" a="1"/>
  <c r="BZ65" i="2" s="1"/>
  <c r="BU65" i="2" a="1"/>
  <c r="BU65" i="2" s="1"/>
  <c r="CA62" i="2" a="1"/>
  <c r="CA62" i="2" s="1"/>
  <c r="BZ66" i="2" a="1"/>
  <c r="BZ66" i="2" s="1"/>
  <c r="BU66" i="2" a="1"/>
  <c r="BU66" i="2" s="1"/>
  <c r="BZ68" i="2" a="1"/>
  <c r="BZ68" i="2" s="1"/>
  <c r="BU68" i="2" a="1"/>
  <c r="BU68" i="2" s="1"/>
  <c r="CA64" i="2" a="1"/>
  <c r="CA64" i="2" s="1"/>
  <c r="CA65" i="2" a="1"/>
  <c r="CA65" i="2" s="1"/>
  <c r="CA66" i="2" a="1"/>
  <c r="CA66" i="2" s="1"/>
  <c r="BZ69" i="2" a="1"/>
  <c r="BZ69" i="2" s="1"/>
  <c r="BU69" i="2" a="1"/>
  <c r="BU69" i="2" s="1"/>
  <c r="BZ70" i="2" a="1"/>
  <c r="BZ70" i="2" s="1"/>
  <c r="BU70" i="2" a="1"/>
  <c r="BU70" i="2" s="1"/>
  <c r="BU71" i="2" a="1"/>
  <c r="BU71" i="2" s="1"/>
  <c r="BZ71" i="2" a="1"/>
  <c r="BZ71" i="2" s="1"/>
  <c r="BT68" i="2" a="1"/>
  <c r="BT68" i="2" s="1"/>
  <c r="BZ72" i="2" a="1"/>
  <c r="BZ72" i="2" s="1"/>
  <c r="BU72" i="2" a="1"/>
  <c r="BU72" i="2" s="1"/>
  <c r="BT69" i="2" a="1"/>
  <c r="BT69" i="2" s="1"/>
  <c r="BU73" i="2" a="1"/>
  <c r="BU73" i="2" s="1"/>
  <c r="BZ73" i="2" a="1"/>
  <c r="BZ73" i="2" s="1"/>
  <c r="BT70" i="2" a="1"/>
  <c r="BT70" i="2" s="1"/>
  <c r="BU74" i="2" a="1"/>
  <c r="BU74" i="2" s="1"/>
  <c r="BZ74" i="2" a="1"/>
  <c r="BZ74" i="2" s="1"/>
  <c r="BT71" i="2" a="1"/>
  <c r="BT71" i="2" s="1"/>
  <c r="BU75" i="2" a="1"/>
  <c r="BU75" i="2" s="1"/>
  <c r="BZ75" i="2" a="1"/>
  <c r="BZ75" i="2" s="1"/>
  <c r="BT72" i="2" a="1"/>
  <c r="BT72" i="2" s="1"/>
  <c r="BU76" i="2" a="1"/>
  <c r="BU76" i="2" s="1"/>
  <c r="BZ76" i="2" a="1"/>
  <c r="BZ76" i="2" s="1"/>
  <c r="BT73" i="2" a="1"/>
  <c r="BT73" i="2" s="1"/>
  <c r="BZ77" i="2" a="1"/>
  <c r="BZ77" i="2" s="1"/>
  <c r="BU77" i="2" a="1"/>
  <c r="BU77" i="2" s="1"/>
  <c r="BT74" i="2" a="1"/>
  <c r="BT74" i="2" s="1"/>
  <c r="BZ78" i="2" a="1"/>
  <c r="BZ78" i="2" s="1"/>
  <c r="BU78" i="2" a="1"/>
  <c r="BU78" i="2" s="1"/>
  <c r="BT75" i="2" a="1"/>
  <c r="BT75" i="2" s="1"/>
  <c r="BZ79" i="2" a="1"/>
  <c r="BZ79" i="2" s="1"/>
  <c r="BU79" i="2" a="1"/>
  <c r="BU79" i="2" s="1"/>
  <c r="BT76" i="2" a="1"/>
  <c r="BT76" i="2" s="1"/>
  <c r="BZ80" i="2" a="1"/>
  <c r="BZ80" i="2" s="1"/>
  <c r="BU80" i="2" a="1"/>
  <c r="BU80" i="2" s="1"/>
  <c r="BT77" i="2" a="1"/>
  <c r="BT77" i="2" s="1"/>
  <c r="BT78" i="2" a="1"/>
  <c r="BT78" i="2" s="1"/>
  <c r="BU82" i="2" a="1"/>
  <c r="BU82" i="2" s="1"/>
  <c r="BZ82" i="2" a="1"/>
  <c r="BZ82" i="2" s="1"/>
  <c r="BT79" i="2" a="1"/>
  <c r="BT79" i="2" s="1"/>
  <c r="BT80" i="2" a="1"/>
  <c r="BT80" i="2" s="1"/>
  <c r="BU83" i="2" a="1"/>
  <c r="BU83" i="2" s="1"/>
  <c r="CC83" i="2" s="1"/>
  <c r="CJ83" i="2" s="1"/>
  <c r="BZ83" i="2" a="1"/>
  <c r="BZ83" i="2" s="1"/>
  <c r="BZ84" i="2" a="1"/>
  <c r="BZ84" i="2" s="1"/>
  <c r="BU84" i="2" a="1"/>
  <c r="BU84" i="2" s="1"/>
  <c r="BZ85" i="2" a="1"/>
  <c r="BZ85" i="2" s="1"/>
  <c r="BU85" i="2" a="1"/>
  <c r="BU85" i="2" s="1"/>
  <c r="CA84" i="2" a="1"/>
  <c r="CA84" i="2" s="1"/>
  <c r="BZ86" i="2" a="1"/>
  <c r="BZ86" i="2" s="1"/>
  <c r="BU86" i="2" a="1"/>
  <c r="BU86" i="2" s="1"/>
  <c r="CA82" i="2" a="1"/>
  <c r="CA82" i="2" s="1"/>
  <c r="BZ87" i="2" a="1"/>
  <c r="BZ87" i="2" s="1"/>
  <c r="BU87" i="2" a="1"/>
  <c r="BU87" i="2" s="1"/>
  <c r="CA83" i="2" a="1"/>
  <c r="CA83" i="2" s="1"/>
  <c r="BZ88" i="2" a="1"/>
  <c r="BZ88" i="2" s="1"/>
  <c r="BU88" i="2" a="1"/>
  <c r="BU88" i="2" s="1"/>
  <c r="CA85" i="2" a="1"/>
  <c r="CA85" i="2" s="1"/>
  <c r="CA88" i="2" a="1"/>
  <c r="CA88" i="2" s="1"/>
  <c r="CA86" i="2" a="1"/>
  <c r="CA86" i="2" s="1"/>
  <c r="CA87" i="2" a="1"/>
  <c r="CA87" i="2" s="1"/>
  <c r="BZ89" i="2" a="1"/>
  <c r="BZ89" i="2" s="1"/>
  <c r="BU89" i="2" a="1"/>
  <c r="BU89" i="2" s="1"/>
  <c r="CA89" i="2" a="1"/>
  <c r="CA89" i="2" s="1"/>
  <c r="CC84" i="2" l="1"/>
  <c r="CJ84" i="2" s="1"/>
  <c r="CC89" i="2"/>
  <c r="CJ89" i="2" s="1"/>
  <c r="CC63" i="2"/>
  <c r="CJ63" i="2" s="1"/>
  <c r="CC8" i="2"/>
  <c r="CJ8" i="2" s="1"/>
  <c r="CC87" i="2"/>
  <c r="CJ87" i="2" s="1"/>
  <c r="CK88" i="2" s="1"/>
  <c r="CC64" i="2"/>
  <c r="CJ64" i="2" s="1"/>
  <c r="CL64" i="2" s="1"/>
  <c r="CC13" i="2"/>
  <c r="CJ13" i="2" s="1"/>
  <c r="CL13" i="2" s="1"/>
  <c r="CC66" i="2"/>
  <c r="CJ66" i="2" s="1"/>
  <c r="CL66" i="2" s="1"/>
  <c r="CC60" i="2"/>
  <c r="CJ60" i="2" s="1"/>
  <c r="CC50" i="2"/>
  <c r="CJ50" i="2" s="1"/>
  <c r="CL50" i="2" s="1"/>
  <c r="CC40" i="2"/>
  <c r="CJ40" i="2" s="1"/>
  <c r="CK41" i="2" s="1"/>
  <c r="CC42" i="2"/>
  <c r="CJ42" i="2" s="1"/>
  <c r="CK43" i="2" s="1"/>
  <c r="CC12" i="2"/>
  <c r="CJ12" i="2" s="1"/>
  <c r="CL12" i="2" s="1"/>
  <c r="CC34" i="2"/>
  <c r="CJ34" i="2" s="1"/>
  <c r="CK35" i="2" s="1"/>
  <c r="CC68" i="2"/>
  <c r="CJ68" i="2" s="1"/>
  <c r="CK69" i="2" s="1"/>
  <c r="CC59" i="2"/>
  <c r="CJ59" i="2" s="1"/>
  <c r="CL59" i="2" s="1"/>
  <c r="CC57" i="2"/>
  <c r="CJ57" i="2" s="1"/>
  <c r="CL57" i="2" s="1"/>
  <c r="CC35" i="2"/>
  <c r="CJ35" i="2" s="1"/>
  <c r="CL35" i="2" s="1"/>
  <c r="CL89" i="2"/>
  <c r="CK90" i="2"/>
  <c r="CL87" i="2"/>
  <c r="CL84" i="2"/>
  <c r="CK85" i="2"/>
  <c r="CL83" i="2"/>
  <c r="CK84" i="2"/>
  <c r="CK65" i="2"/>
  <c r="CL63" i="2"/>
  <c r="CK64" i="2"/>
  <c r="CL31" i="2"/>
  <c r="CK32" i="2"/>
  <c r="CL23" i="2"/>
  <c r="CK24" i="2"/>
  <c r="CL8" i="2"/>
  <c r="CK9" i="2"/>
  <c r="CC86" i="2"/>
  <c r="CJ86" i="2" s="1"/>
  <c r="CC62" i="2"/>
  <c r="CJ62" i="2" s="1"/>
  <c r="CC19" i="2"/>
  <c r="CJ19" i="2" s="1"/>
  <c r="CC11" i="2"/>
  <c r="CJ11" i="2" s="1"/>
  <c r="CC32" i="2"/>
  <c r="CJ32" i="2" s="1"/>
  <c r="CC24" i="2"/>
  <c r="CJ24" i="2" s="1"/>
  <c r="CC79" i="2"/>
  <c r="CJ79" i="2" s="1"/>
  <c r="CC58" i="2"/>
  <c r="CJ58" i="2" s="1"/>
  <c r="CC38" i="2"/>
  <c r="CJ38" i="2" s="1"/>
  <c r="CC72" i="2"/>
  <c r="CJ72" i="2" s="1"/>
  <c r="CC54" i="2"/>
  <c r="CJ54" i="2" s="1"/>
  <c r="CC44" i="2"/>
  <c r="CJ44" i="2" s="1"/>
  <c r="CC7" i="2"/>
  <c r="CJ7" i="2" s="1"/>
  <c r="CC53" i="2"/>
  <c r="CJ53" i="2" s="1"/>
  <c r="CC14" i="2"/>
  <c r="CJ14" i="2" s="1"/>
  <c r="CC10" i="2"/>
  <c r="CJ10" i="2" s="1"/>
  <c r="CC65" i="2"/>
  <c r="CJ65" i="2" s="1"/>
  <c r="CC46" i="2"/>
  <c r="CJ46" i="2" s="1"/>
  <c r="CC9" i="2"/>
  <c r="CJ9" i="2" s="1"/>
  <c r="CC80" i="2"/>
  <c r="CJ80" i="2" s="1"/>
  <c r="CC2" i="2"/>
  <c r="CJ2" i="2" s="1"/>
  <c r="CC71" i="2"/>
  <c r="CJ71" i="2" s="1"/>
  <c r="CC29" i="2"/>
  <c r="CJ29" i="2" s="1"/>
  <c r="CC20" i="2"/>
  <c r="CJ20" i="2" s="1"/>
  <c r="CC77" i="2"/>
  <c r="CJ77" i="2" s="1"/>
  <c r="CC56" i="2"/>
  <c r="CJ56" i="2" s="1"/>
  <c r="CC28" i="2"/>
  <c r="CJ28" i="2" s="1"/>
  <c r="CC6" i="2"/>
  <c r="CJ6" i="2" s="1"/>
  <c r="CC76" i="2"/>
  <c r="CJ76" i="2" s="1"/>
  <c r="CC52" i="2"/>
  <c r="CJ52" i="2" s="1"/>
  <c r="CC85" i="2"/>
  <c r="CJ85" i="2" s="1"/>
  <c r="CC70" i="2"/>
  <c r="CJ70" i="2" s="1"/>
  <c r="CC51" i="2"/>
  <c r="CJ51" i="2" s="1"/>
  <c r="CC33" i="2"/>
  <c r="CJ33" i="2" s="1"/>
  <c r="CC75" i="2"/>
  <c r="CJ75" i="2" s="1"/>
  <c r="CC48" i="2"/>
  <c r="CJ48" i="2" s="1"/>
  <c r="CC27" i="2"/>
  <c r="CJ27" i="2" s="1"/>
  <c r="CC18" i="2"/>
  <c r="CJ18" i="2" s="1"/>
  <c r="CC5" i="2"/>
  <c r="CJ5" i="2" s="1"/>
  <c r="CC41" i="2"/>
  <c r="CJ41" i="2" s="1"/>
  <c r="CC69" i="2"/>
  <c r="CJ69" i="2" s="1"/>
  <c r="CC47" i="2"/>
  <c r="CJ47" i="2" s="1"/>
  <c r="CC26" i="2"/>
  <c r="CJ26" i="2" s="1"/>
  <c r="CC4" i="2"/>
  <c r="CJ4" i="2" s="1"/>
  <c r="CC74" i="2"/>
  <c r="CJ74" i="2" s="1"/>
  <c r="CC17" i="2"/>
  <c r="CJ17" i="2" s="1"/>
  <c r="CC39" i="2"/>
  <c r="CJ39" i="2" s="1"/>
  <c r="CC3" i="2"/>
  <c r="CJ3" i="2" s="1"/>
  <c r="CC88" i="2"/>
  <c r="CJ88" i="2" s="1"/>
  <c r="CC73" i="2"/>
  <c r="CJ73" i="2" s="1"/>
  <c r="CC45" i="2"/>
  <c r="CJ45" i="2" s="1"/>
  <c r="CC16" i="2"/>
  <c r="CJ16" i="2" s="1"/>
  <c r="CC90" i="2"/>
  <c r="CJ90" i="2" s="1"/>
  <c r="CC82" i="2"/>
  <c r="CJ82" i="2" s="1"/>
  <c r="CC30" i="2"/>
  <c r="CJ30" i="2" s="1"/>
  <c r="CC22" i="2"/>
  <c r="CJ22" i="2" s="1"/>
  <c r="CC36" i="2"/>
  <c r="CJ36" i="2" s="1"/>
  <c r="CC21" i="2"/>
  <c r="CJ21" i="2" s="1"/>
  <c r="CC15" i="2"/>
  <c r="CJ15" i="2" s="1"/>
  <c r="CC78" i="2"/>
  <c r="CJ78" i="2" s="1"/>
  <c r="CL40" i="2" l="1"/>
  <c r="CL42" i="2"/>
  <c r="CL68" i="2"/>
  <c r="CK61" i="2"/>
  <c r="CL60" i="2"/>
  <c r="CK67" i="2"/>
  <c r="CK51" i="2"/>
  <c r="CK36" i="2"/>
  <c r="CK14" i="2"/>
  <c r="CK13" i="2"/>
  <c r="CL34" i="2"/>
  <c r="CK60" i="2"/>
  <c r="CK58" i="2"/>
  <c r="CL78" i="2"/>
  <c r="CK79" i="2"/>
  <c r="CL15" i="2"/>
  <c r="CK16" i="2"/>
  <c r="CL21" i="2"/>
  <c r="CK22" i="2"/>
  <c r="CL36" i="2"/>
  <c r="CK37" i="2"/>
  <c r="CL22" i="2"/>
  <c r="CK23" i="2"/>
  <c r="CL30" i="2"/>
  <c r="CK31" i="2"/>
  <c r="CL82" i="2"/>
  <c r="CK83" i="2"/>
  <c r="CL90" i="2"/>
  <c r="CL16" i="2"/>
  <c r="CK17" i="2"/>
  <c r="CL45" i="2"/>
  <c r="CK46" i="2"/>
  <c r="CL73" i="2"/>
  <c r="CK74" i="2"/>
  <c r="CL88" i="2"/>
  <c r="CK89" i="2"/>
  <c r="CL3" i="2"/>
  <c r="CK4" i="2"/>
  <c r="CL39" i="2"/>
  <c r="CK40" i="2"/>
  <c r="CL17" i="2"/>
  <c r="CK18" i="2"/>
  <c r="CL74" i="2"/>
  <c r="CK75" i="2"/>
  <c r="CL4" i="2"/>
  <c r="CK5" i="2"/>
  <c r="CL26" i="2"/>
  <c r="CK27" i="2"/>
  <c r="CL47" i="2"/>
  <c r="CK48" i="2"/>
  <c r="CL69" i="2"/>
  <c r="CK70" i="2"/>
  <c r="CL41" i="2"/>
  <c r="CK42" i="2"/>
  <c r="CL5" i="2"/>
  <c r="CK6" i="2"/>
  <c r="CL18" i="2"/>
  <c r="CK19" i="2"/>
  <c r="CL27" i="2"/>
  <c r="CK28" i="2"/>
  <c r="CL48" i="2"/>
  <c r="CK49" i="2"/>
  <c r="CL75" i="2"/>
  <c r="CK76" i="2"/>
  <c r="CL33" i="2"/>
  <c r="CK34" i="2"/>
  <c r="CL51" i="2"/>
  <c r="CK52" i="2"/>
  <c r="CL70" i="2"/>
  <c r="CK71" i="2"/>
  <c r="CL85" i="2"/>
  <c r="CK86" i="2"/>
  <c r="CL52" i="2"/>
  <c r="CK53" i="2"/>
  <c r="CL76" i="2"/>
  <c r="CK77" i="2"/>
  <c r="CL6" i="2"/>
  <c r="CK7" i="2"/>
  <c r="CL28" i="2"/>
  <c r="CK29" i="2"/>
  <c r="CL56" i="2"/>
  <c r="CK57" i="2"/>
  <c r="CL77" i="2"/>
  <c r="CK78" i="2"/>
  <c r="CL20" i="2"/>
  <c r="CK21" i="2"/>
  <c r="CL29" i="2"/>
  <c r="CK30" i="2"/>
  <c r="CL71" i="2"/>
  <c r="CK72" i="2"/>
  <c r="CL2" i="2"/>
  <c r="CN2" i="2" s="1" a="1"/>
  <c r="CN2" i="2" s="1"/>
  <c r="CP2" i="2" s="1"/>
  <c r="CK3" i="2"/>
  <c r="CL80" i="2"/>
  <c r="CK81" i="2"/>
  <c r="CL9" i="2"/>
  <c r="CK10" i="2"/>
  <c r="CL46" i="2"/>
  <c r="CK47" i="2"/>
  <c r="CL65" i="2"/>
  <c r="CK66" i="2"/>
  <c r="CL10" i="2"/>
  <c r="CK11" i="2"/>
  <c r="CL14" i="2"/>
  <c r="CK15" i="2"/>
  <c r="CL53" i="2"/>
  <c r="CK54" i="2"/>
  <c r="CL7" i="2"/>
  <c r="CK8" i="2"/>
  <c r="CL44" i="2"/>
  <c r="CK45" i="2"/>
  <c r="CL54" i="2"/>
  <c r="CK55" i="2"/>
  <c r="CL72" i="2"/>
  <c r="CK73" i="2"/>
  <c r="CL38" i="2"/>
  <c r="CK39" i="2"/>
  <c r="CL58" i="2"/>
  <c r="CK59" i="2"/>
  <c r="CL79" i="2"/>
  <c r="CK80" i="2"/>
  <c r="CL24" i="2"/>
  <c r="CK25" i="2"/>
  <c r="CL32" i="2"/>
  <c r="CK33" i="2"/>
  <c r="CL11" i="2"/>
  <c r="CK12" i="2"/>
  <c r="CL19" i="2"/>
  <c r="CK20" i="2"/>
  <c r="CL62" i="2"/>
  <c r="CK63" i="2"/>
  <c r="CL86" i="2"/>
  <c r="CK87" i="2"/>
  <c r="CM3" i="2" l="1"/>
  <c r="CM4" i="2" s="1"/>
  <c r="CM5" i="2" s="1"/>
  <c r="CM6" i="2" s="1"/>
  <c r="CM7" i="2" s="1"/>
  <c r="CM8" i="2" s="1"/>
  <c r="CN6" i="2" l="1" a="1"/>
  <c r="CN6" i="2" s="1"/>
  <c r="CP6" i="2" s="1"/>
  <c r="CN7" i="2" a="1"/>
  <c r="CN7" i="2" s="1"/>
  <c r="CP7" i="2" s="1"/>
  <c r="CN5" i="2" a="1"/>
  <c r="CN5" i="2" s="1"/>
  <c r="CP5" i="2" s="1"/>
  <c r="CN4" i="2" a="1"/>
  <c r="CN4" i="2" s="1"/>
  <c r="CP4" i="2" s="1"/>
  <c r="CN3" i="2" a="1"/>
  <c r="CN3" i="2" s="1"/>
  <c r="CP3" i="2" s="1"/>
  <c r="CM9" i="2"/>
  <c r="CN8" i="2" a="1"/>
  <c r="CN8" i="2" s="1"/>
  <c r="CP8" i="2" s="1"/>
  <c r="CM10" i="2" l="1"/>
  <c r="CN9" i="2" a="1"/>
  <c r="CN9" i="2" s="1"/>
  <c r="CP9" i="2" s="1"/>
  <c r="CM11" i="2" l="1"/>
  <c r="CN10" i="2" a="1"/>
  <c r="CN10" i="2" s="1"/>
  <c r="CP10" i="2" s="1"/>
  <c r="CM12" i="2" l="1"/>
  <c r="CN11" i="2" a="1"/>
  <c r="CN11" i="2" s="1"/>
  <c r="CP11" i="2" s="1"/>
  <c r="CM13" i="2" l="1"/>
  <c r="CN12" i="2" a="1"/>
  <c r="CN12" i="2" s="1"/>
  <c r="CP12" i="2" s="1"/>
  <c r="CM14" i="2" l="1"/>
  <c r="CN13" i="2" a="1"/>
  <c r="CN13" i="2" s="1"/>
  <c r="CP13" i="2" s="1"/>
  <c r="CM15" i="2" l="1"/>
  <c r="CN14" i="2" a="1"/>
  <c r="CN14" i="2" s="1"/>
  <c r="CP14" i="2" s="1"/>
  <c r="CM16" i="2" l="1"/>
  <c r="CN15" i="2" a="1"/>
  <c r="CN15" i="2" s="1"/>
  <c r="CP15" i="2" s="1"/>
  <c r="CM17" i="2" l="1"/>
  <c r="CN16" i="2" a="1"/>
  <c r="CN16" i="2" s="1"/>
  <c r="CP16" i="2" s="1"/>
  <c r="CM18" i="2" l="1"/>
  <c r="CN17" i="2" a="1"/>
  <c r="CN17" i="2" s="1"/>
  <c r="CP17" i="2" s="1"/>
  <c r="CM19" i="2" l="1"/>
  <c r="CN18" i="2" a="1"/>
  <c r="CN18" i="2" s="1"/>
  <c r="CP18" i="2" s="1"/>
  <c r="CM20" i="2" l="1"/>
  <c r="CN19" i="2" a="1"/>
  <c r="CN19" i="2" s="1"/>
  <c r="CP19" i="2" s="1"/>
  <c r="CM21" i="2" l="1"/>
  <c r="CN20" i="2" a="1"/>
  <c r="CN20" i="2" s="1"/>
  <c r="CP20" i="2" s="1"/>
  <c r="CM22" i="2" l="1"/>
  <c r="CN21" i="2" a="1"/>
  <c r="CN21" i="2" s="1"/>
  <c r="CP21" i="2" s="1"/>
  <c r="CM23" i="2" l="1"/>
  <c r="CN22" i="2" a="1"/>
  <c r="CN22" i="2" s="1"/>
  <c r="CP22" i="2" s="1"/>
  <c r="CM24" i="2" l="1"/>
  <c r="CN23" i="2" a="1"/>
  <c r="CN23" i="2" s="1"/>
  <c r="CP23" i="2" s="1"/>
  <c r="CM25" i="2" l="1"/>
  <c r="CN24" i="2" a="1"/>
  <c r="CN24" i="2" s="1"/>
  <c r="CP24" i="2" s="1"/>
  <c r="CM26" i="2" l="1"/>
  <c r="CN25" i="2" a="1"/>
  <c r="CN25" i="2" s="1"/>
  <c r="CP25" i="2" s="1"/>
  <c r="CM27" i="2" l="1"/>
  <c r="CN26" i="2" a="1"/>
  <c r="CN26" i="2" s="1"/>
  <c r="CP26" i="2" s="1"/>
  <c r="CM28" i="2" l="1"/>
  <c r="CN27" i="2" a="1"/>
  <c r="CN27" i="2" s="1"/>
  <c r="CP27" i="2" s="1"/>
  <c r="CM29" i="2" l="1"/>
  <c r="CN28" i="2" a="1"/>
  <c r="CN28" i="2" s="1"/>
  <c r="CP28" i="2" s="1"/>
  <c r="CM30" i="2" l="1"/>
  <c r="CN29" i="2" a="1"/>
  <c r="CN29" i="2" s="1"/>
  <c r="CP29" i="2" s="1"/>
  <c r="CM31" i="2" l="1"/>
  <c r="CN30" i="2" a="1"/>
  <c r="CN30" i="2" s="1"/>
  <c r="CP30" i="2" s="1"/>
  <c r="CN31" i="2" l="1" a="1"/>
  <c r="CN31" i="2" s="1"/>
  <c r="CP31" i="2" s="1"/>
  <c r="CM32" i="2"/>
  <c r="CM33" i="2" l="1"/>
  <c r="CN32" i="2" a="1"/>
  <c r="CN32" i="2" s="1"/>
  <c r="CP32" i="2" s="1"/>
  <c r="CM34" i="2" l="1"/>
  <c r="CN33" i="2" a="1"/>
  <c r="CN33" i="2" s="1"/>
  <c r="CP33" i="2" s="1"/>
  <c r="CM35" i="2" l="1"/>
  <c r="CN34" i="2" a="1"/>
  <c r="CN34" i="2" s="1"/>
  <c r="CP34" i="2" s="1"/>
  <c r="CM36" i="2" l="1"/>
  <c r="CN35" i="2" a="1"/>
  <c r="CN35" i="2" s="1"/>
  <c r="CP35" i="2" s="1"/>
  <c r="CM37" i="2" l="1"/>
  <c r="CN36" i="2" a="1"/>
  <c r="CN36" i="2" s="1"/>
  <c r="CP36" i="2" s="1"/>
  <c r="CN37" i="2" l="1" a="1"/>
  <c r="CN37" i="2" s="1"/>
  <c r="CP37" i="2" s="1"/>
  <c r="CM38" i="2"/>
  <c r="CM39" i="2" l="1"/>
  <c r="CN38" i="2" a="1"/>
  <c r="CN38" i="2" s="1"/>
  <c r="CP38" i="2" s="1"/>
  <c r="CM40" i="2" l="1"/>
  <c r="CN39" i="2" a="1"/>
  <c r="CN39" i="2" s="1"/>
  <c r="CP39" i="2" s="1"/>
  <c r="CM41" i="2" l="1"/>
  <c r="CN40" i="2" a="1"/>
  <c r="CN40" i="2" s="1"/>
  <c r="CP40" i="2" s="1"/>
  <c r="CM42" i="2" l="1"/>
  <c r="CN41" i="2" a="1"/>
  <c r="CN41" i="2" s="1"/>
  <c r="CP41" i="2" s="1"/>
  <c r="CM43" i="2" l="1"/>
  <c r="CN42" i="2" a="1"/>
  <c r="CN42" i="2" s="1"/>
  <c r="CP42" i="2" s="1"/>
  <c r="CM44" i="2" l="1"/>
  <c r="CN43" i="2" a="1"/>
  <c r="CN43" i="2" s="1"/>
  <c r="CP43" i="2" s="1"/>
  <c r="CM45" i="2" l="1"/>
  <c r="CN44" i="2" a="1"/>
  <c r="CN44" i="2" s="1"/>
  <c r="CP44" i="2" s="1"/>
  <c r="CM46" i="2" l="1"/>
  <c r="CN45" i="2" a="1"/>
  <c r="CN45" i="2" s="1"/>
  <c r="CP45" i="2" s="1"/>
  <c r="CM47" i="2" l="1"/>
  <c r="CN46" i="2" a="1"/>
  <c r="CN46" i="2" s="1"/>
  <c r="CP46" i="2" s="1"/>
  <c r="CM48" i="2" l="1"/>
  <c r="CN47" i="2" a="1"/>
  <c r="CN47" i="2" s="1"/>
  <c r="CP47" i="2" s="1"/>
  <c r="CM49" i="2" l="1"/>
  <c r="CN48" i="2" a="1"/>
  <c r="CN48" i="2" s="1"/>
  <c r="CP48" i="2" s="1"/>
  <c r="CM50" i="2" l="1"/>
  <c r="CN49" i="2" a="1"/>
  <c r="CN49" i="2" s="1"/>
  <c r="CP49" i="2" s="1"/>
  <c r="CM51" i="2" l="1"/>
  <c r="CN50" i="2" a="1"/>
  <c r="CN50" i="2" s="1"/>
  <c r="CP50" i="2" s="1"/>
  <c r="CM52" i="2" l="1"/>
  <c r="CN51" i="2" a="1"/>
  <c r="CN51" i="2" s="1"/>
  <c r="CP51" i="2" s="1"/>
  <c r="CM53" i="2" l="1"/>
  <c r="CN52" i="2" a="1"/>
  <c r="CN52" i="2" s="1"/>
  <c r="CP52" i="2" s="1"/>
  <c r="CM54" i="2" l="1"/>
  <c r="CN53" i="2" a="1"/>
  <c r="CN53" i="2" s="1"/>
  <c r="CP53" i="2" s="1"/>
  <c r="CM55" i="2" l="1"/>
  <c r="CN54" i="2" a="1"/>
  <c r="CN54" i="2" s="1"/>
  <c r="CP54" i="2" s="1"/>
  <c r="CM56" i="2" l="1"/>
  <c r="CN55" i="2" a="1"/>
  <c r="CN55" i="2" s="1"/>
  <c r="CP55" i="2" s="1"/>
  <c r="CM57" i="2" l="1"/>
  <c r="CN56" i="2" a="1"/>
  <c r="CN56" i="2" s="1"/>
  <c r="CP56" i="2" s="1"/>
  <c r="CM58" i="2" l="1"/>
  <c r="CN57" i="2" a="1"/>
  <c r="CN57" i="2" s="1"/>
  <c r="CP57" i="2" s="1"/>
  <c r="CM59" i="2" l="1"/>
  <c r="CN58" i="2" a="1"/>
  <c r="CN58" i="2" s="1"/>
  <c r="CP58" i="2" s="1"/>
  <c r="CM60" i="2" l="1"/>
  <c r="CN59" i="2" a="1"/>
  <c r="CN59" i="2" s="1"/>
  <c r="CP59" i="2" s="1"/>
  <c r="CM61" i="2" l="1"/>
  <c r="CN60" i="2" a="1"/>
  <c r="CN60" i="2" s="1"/>
  <c r="CP60" i="2" s="1"/>
  <c r="CN61" i="2" l="1" a="1"/>
  <c r="CN61" i="2" s="1"/>
  <c r="CP61" i="2" s="1"/>
  <c r="CM62" i="2"/>
  <c r="CM63" i="2" l="1"/>
  <c r="CN62" i="2" a="1"/>
  <c r="CN62" i="2" s="1"/>
  <c r="CP62" i="2" s="1"/>
  <c r="CM64" i="2" l="1"/>
  <c r="CN63" i="2" a="1"/>
  <c r="CN63" i="2" s="1"/>
  <c r="CP63" i="2" s="1"/>
  <c r="CN64" i="2" l="1" a="1"/>
  <c r="CN64" i="2" s="1"/>
  <c r="CP64" i="2" s="1"/>
  <c r="CM65" i="2"/>
  <c r="CM66" i="2" l="1"/>
  <c r="CN65" i="2" a="1"/>
  <c r="CN65" i="2" s="1"/>
  <c r="CP65" i="2" s="1"/>
  <c r="CM67" i="2" l="1"/>
  <c r="CN66" i="2" a="1"/>
  <c r="CN66" i="2" s="1"/>
  <c r="CP66" i="2" s="1"/>
  <c r="CM68" i="2" l="1"/>
  <c r="CN67" i="2" a="1"/>
  <c r="CN67" i="2" s="1"/>
  <c r="CP67" i="2" s="1"/>
  <c r="CM69" i="2" l="1"/>
  <c r="CN68" i="2" a="1"/>
  <c r="CN68" i="2" s="1"/>
  <c r="CP68" i="2" s="1"/>
  <c r="CM70" i="2" l="1"/>
  <c r="CN69" i="2" a="1"/>
  <c r="CN69" i="2" s="1"/>
  <c r="CP69" i="2" s="1"/>
  <c r="CM71" i="2" l="1"/>
  <c r="CN70" i="2" a="1"/>
  <c r="CN70" i="2" s="1"/>
  <c r="CP70" i="2" s="1"/>
  <c r="CM72" i="2" l="1"/>
  <c r="CN71" i="2" a="1"/>
  <c r="CN71" i="2" s="1"/>
  <c r="CP71" i="2" s="1"/>
  <c r="CM73" i="2" l="1"/>
  <c r="CN72" i="2" a="1"/>
  <c r="CN72" i="2" s="1"/>
  <c r="CP72" i="2" s="1"/>
  <c r="CM74" i="2" l="1"/>
  <c r="CN73" i="2" a="1"/>
  <c r="CN73" i="2" s="1"/>
  <c r="CP73" i="2" s="1"/>
  <c r="CM75" i="2" l="1"/>
  <c r="CN74" i="2" a="1"/>
  <c r="CN74" i="2" s="1"/>
  <c r="CP74" i="2" s="1"/>
  <c r="CM76" i="2" l="1"/>
  <c r="CN75" i="2" a="1"/>
  <c r="CN75" i="2" s="1"/>
  <c r="CP75" i="2" s="1"/>
  <c r="CM77" i="2" l="1"/>
  <c r="CN76" i="2" a="1"/>
  <c r="CN76" i="2" s="1"/>
  <c r="CP76" i="2" s="1"/>
  <c r="CM78" i="2" l="1"/>
  <c r="CN77" i="2" a="1"/>
  <c r="CN77" i="2" s="1"/>
  <c r="CP77" i="2" s="1"/>
  <c r="CM79" i="2" l="1"/>
  <c r="CN78" i="2" a="1"/>
  <c r="CN78" i="2" s="1"/>
  <c r="CP78" i="2" s="1"/>
  <c r="CM80" i="2" l="1"/>
  <c r="CN79" i="2" a="1"/>
  <c r="CN79" i="2" s="1"/>
  <c r="CP79" i="2" s="1"/>
  <c r="CM81" i="2" l="1"/>
  <c r="CN80" i="2" a="1"/>
  <c r="CN80" i="2" s="1"/>
  <c r="CP80" i="2" s="1"/>
  <c r="CM82" i="2" l="1"/>
  <c r="CN81" i="2" a="1"/>
  <c r="CN81" i="2" s="1"/>
  <c r="CP81" i="2" s="1"/>
  <c r="CM83" i="2" l="1"/>
  <c r="CN82" i="2" a="1"/>
  <c r="CN82" i="2" s="1"/>
  <c r="CP82" i="2" s="1"/>
  <c r="CM84" i="2" l="1"/>
  <c r="CN83" i="2" a="1"/>
  <c r="CN83" i="2" s="1"/>
  <c r="CP83" i="2" s="1"/>
  <c r="CM85" i="2" l="1"/>
  <c r="CN84" i="2" a="1"/>
  <c r="CN84" i="2" s="1"/>
  <c r="CP84" i="2" s="1"/>
  <c r="CM86" i="2" l="1"/>
  <c r="CN85" i="2" a="1"/>
  <c r="CN85" i="2" s="1"/>
  <c r="CP85" i="2" s="1"/>
  <c r="CM87" i="2" l="1"/>
  <c r="CN86" i="2" a="1"/>
  <c r="CN86" i="2" s="1"/>
  <c r="CP86" i="2" s="1"/>
  <c r="CM88" i="2" l="1"/>
  <c r="CN87" i="2" a="1"/>
  <c r="CN87" i="2" s="1"/>
  <c r="CP87" i="2" s="1"/>
  <c r="CM89" i="2" l="1"/>
  <c r="CN88" i="2" a="1"/>
  <c r="CN88" i="2" s="1"/>
  <c r="CP88" i="2" s="1"/>
  <c r="CM90" i="2" l="1"/>
  <c r="CN90" i="2" s="1" a="1"/>
  <c r="CN90" i="2" s="1"/>
  <c r="CP90" i="2" s="1"/>
  <c r="CN89" i="2" a="1"/>
  <c r="CN89" i="2" s="1"/>
  <c r="CP8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<sst xmlns="http://schemas.openxmlformats.org/spreadsheetml/2006/main" count="336" uniqueCount="111">
  <si>
    <t>Voltage</t>
  </si>
  <si>
    <t>Current</t>
  </si>
  <si>
    <t>Ah</t>
  </si>
  <si>
    <t>…</t>
  </si>
  <si>
    <t>Positive Current</t>
  </si>
  <si>
    <t>Negative Current</t>
  </si>
  <si>
    <t>NaN</t>
  </si>
  <si>
    <t>Ah 
Shifted 
Down</t>
  </si>
  <si>
    <t>Ah 
Shifted 
Up</t>
  </si>
  <si>
    <t>Ah min
for all
Ah cols</t>
  </si>
  <si>
    <t>Ah max
for all
Ah cols</t>
  </si>
  <si>
    <t>Pos
Current
and
Vmin~3.2</t>
  </si>
  <si>
    <t>Volt
shifted
down</t>
  </si>
  <si>
    <t>Volt
shifted
up</t>
  </si>
  <si>
    <t>Volt min
for all
volt cols</t>
  </si>
  <si>
    <t>Volt max
for all
volt cols</t>
  </si>
  <si>
    <t>Pos
Current
and
Vmax~4.2</t>
  </si>
  <si>
    <t>Neg
Current
and
Vmin~2.5</t>
  </si>
  <si>
    <t>Neg
Current
and
Vmax~4.18</t>
  </si>
  <si>
    <t>Ah
Range</t>
  </si>
  <si>
    <t>INVERTED
(Pos Current
&amp; Vmin~3.2, Vmax~4.2
AND Neg Current
&amp; Vmin~2.5, Vmax~4.18)</t>
  </si>
  <si>
    <t>Total
Capacity</t>
  </si>
  <si>
    <t>Ah
Range
Shifted
Down</t>
  </si>
  <si>
    <t>First 
non-NaN 
Total 
Capacity 
Value</t>
  </si>
  <si>
    <t>Is Total
Capacity
NaN</t>
  </si>
  <si>
    <t>max(U * T)
= max Ah
Range</t>
  </si>
  <si>
    <t>(Y * X) + (~(Y )* W)</t>
  </si>
  <si>
    <t>~(D OR E)</t>
  </si>
  <si>
    <t>max(
AA * C)</t>
  </si>
  <si>
    <t>min(
AA * C)</t>
  </si>
  <si>
    <t>Pos Current
&amp; Vmin~3.2, Vmax~4.2
OR Neg Current
&amp; Vmin~2.5, Vmax~4.18</t>
  </si>
  <si>
    <t>Ah Range
for
D or E</t>
  </si>
  <si>
    <t>AD = Z</t>
  </si>
  <si>
    <t>Z = M</t>
  </si>
  <si>
    <t>D * (Z - M)
+
E * (Z - M)</t>
  </si>
  <si>
    <t>D * (C+AG)
+
E * (C+AG)
= Normalized
Ah prelim</t>
  </si>
  <si>
    <t>(R * E * AH)
close to 0</t>
  </si>
  <si>
    <t>(AI*0)
+
(~AI*AH)</t>
  </si>
  <si>
    <t>AJ/Z
=
SOC
prelim</t>
  </si>
  <si>
    <t>O * ABS(M)
OR
P * ABS(L)</t>
  </si>
  <si>
    <t>Ah
Range
for
Continuous
Current</t>
  </si>
  <si>
    <t>Ah
Range
for
Continuous
Current
Shifted
Down</t>
  </si>
  <si>
    <t>Positive
Current</t>
  </si>
  <si>
    <t>Negative
Current</t>
  </si>
  <si>
    <t>No
Current</t>
  </si>
  <si>
    <t>Has
Current</t>
  </si>
  <si>
    <t>Group ID
Current</t>
  </si>
  <si>
    <t>Charge
from
Empty</t>
  </si>
  <si>
    <t>Charge
to
Full</t>
  </si>
  <si>
    <t>Discharge
to
Empty</t>
  </si>
  <si>
    <t>Discharge
from
Full</t>
  </si>
  <si>
    <t>Full
Continuous
Charge
Cycle</t>
  </si>
  <si>
    <t>Full
Continuous
Discharge
Cycle</t>
  </si>
  <si>
    <t>Cycle
Full
Capacity</t>
  </si>
  <si>
    <t>Cycle
Partial
Capacity</t>
  </si>
  <si>
    <t>Group ID
Cycle
Capacity</t>
  </si>
  <si>
    <t>POS
OR
No
Current</t>
  </si>
  <si>
    <t>Volt min
for group
H and D
OR
H and E</t>
  </si>
  <si>
    <t>Volt max
for group
H and D
OR
H and E</t>
  </si>
  <si>
    <t>Ah min
for group
H and D
OR
H and E</t>
  </si>
  <si>
    <t>Ah max
for group
H and D
OR
H and E</t>
  </si>
  <si>
    <t>Group ID
POS or
No
Current =
Pulse
Charge</t>
  </si>
  <si>
    <t>Pulse
Charge
AND
Partial
Cycle
AND
Has
Current</t>
  </si>
  <si>
    <t>Full
Pulse
Charge
Cycle</t>
  </si>
  <si>
    <t>NEG
OR
No
Current</t>
  </si>
  <si>
    <t>Ah
Range
Combined</t>
  </si>
  <si>
    <t>Ah
Range
for
Pulse
Charge</t>
  </si>
  <si>
    <t>Ah
Range
for
Pulse
Discharge</t>
  </si>
  <si>
    <t>Ah = 0</t>
  </si>
  <si>
    <t>Ah
Shifted
Down</t>
  </si>
  <si>
    <t>Ah = Ah
Shifted
Down</t>
  </si>
  <si>
    <t>Group ID
BL</t>
  </si>
  <si>
    <t>Voltage
for group
BL
(not
shifted)</t>
  </si>
  <si>
    <t>Ah
for group
BL
(not
shifted)</t>
  </si>
  <si>
    <t>Full
Capacity
in
Test</t>
  </si>
  <si>
    <t>Volt min
for group
AD * AB</t>
  </si>
  <si>
    <t>Volt max
for group
AD * AB</t>
  </si>
  <si>
    <t>Ah min
for group
AD * AB</t>
  </si>
  <si>
    <t>Ah max
for group
AD * AB</t>
  </si>
  <si>
    <t>Volt min
for group
AB</t>
  </si>
  <si>
    <t>Volt max
for group
AB</t>
  </si>
  <si>
    <t>Ah min
for group
AB</t>
  </si>
  <si>
    <t>Ah max
for group
AB</t>
  </si>
  <si>
    <t>Volt min
for group
AR * AP</t>
  </si>
  <si>
    <t>Volt max
for group
AR * AP</t>
  </si>
  <si>
    <t>Ah min
for group
AR * AP</t>
  </si>
  <si>
    <t>Ah max
for group
AR * AP</t>
  </si>
  <si>
    <t>Volt min
for group
AP</t>
  </si>
  <si>
    <t>Volt max
for group
AP</t>
  </si>
  <si>
    <t>Ah min
for group
AP</t>
  </si>
  <si>
    <t>Ah max
for group
AP</t>
  </si>
  <si>
    <t>Ah Range
for
Test</t>
  </si>
  <si>
    <t>Voltage
for group
BL
shifted
down</t>
  </si>
  <si>
    <t>Voltage
for group
BL
shifted
up</t>
  </si>
  <si>
    <t>Charge
Volt min
for group
BL * BQ
including
shifted
cols</t>
  </si>
  <si>
    <t>Charge
Volt max
for group
BL * BQ
including
shifted
cols</t>
  </si>
  <si>
    <t>Discharge
Volt min
for group
BL * BT
including
shifted
cols</t>
  </si>
  <si>
    <t>Discharge
Volt max
for group
BL * BT
including
shifted
cols</t>
  </si>
  <si>
    <t>Ah
for group
BL
shifted
down</t>
  </si>
  <si>
    <t>Ah
for group
BL
shifted
up</t>
  </si>
  <si>
    <t>Charge
from
Empty
in
Group
BL</t>
  </si>
  <si>
    <t>Charge
to
Full
in
Group
BL</t>
  </si>
  <si>
    <t>Discharge
to
Empty
in
Group
BL</t>
  </si>
  <si>
    <t>Discharge
from
Full
in
Group
BL</t>
  </si>
  <si>
    <t>Ah min
for group
BL * CC</t>
  </si>
  <si>
    <t>Ah max
for group
BL * CC</t>
  </si>
  <si>
    <t>Is CJ
NaN?</t>
  </si>
  <si>
    <t>Group
for
NaN
Ah Range</t>
  </si>
  <si>
    <t>Ah Range
for
Test
shifted
down</t>
  </si>
  <si>
    <t>Ah Range
for
partial
capacity
tests</t>
  </si>
  <si>
    <t>BK OR BK = BJ (excel only)
for python, AND with condition of
Ah change &lt; 1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</si>
</sst>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1" xfId="0" applyFont="1" applyFill="1" applyBorder="1"/>
    <xf numFmtId="0" fontId="0" fillId="6" borderId="0" xfId="0" applyFill="1"/>
  </cellXfs>
  <cellStyles count="1">
    <cellStyle name="Normal" xfId="0" builtinId="0"/>
  </cellStyles>
  <dxfs count="7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8120-C7CE-47C3-AD09-FE898C960BAD}">
  <dimension ref="A1:AS67"/>
  <sheetViews>
    <sheetView zoomScale="115" zoomScaleNormal="115" workbookViewId="0">
      <pane ySplit="1" topLeftCell="A2" activePane="bottomLeft" state="frozen"/>
      <selection pane="bottomLeft" activeCell="D48" sqref="D48"/>
    </sheetView>
  </sheetViews>
  <sheetFormatPr defaultRowHeight="15" x14ac:dyDescent="0.25"/>
  <cols>
    <col min="1" max="3" width="9.140625" style="3"/>
    <col min="4" max="5" width="15.85546875" style="3" bestFit="1" customWidth="1"/>
    <col min="6" max="9" width="9.140625" style="3"/>
    <col min="10" max="10" width="10.28515625" style="3" bestFit="1" customWidth="1"/>
    <col min="11" max="11" width="9.42578125" style="3" bestFit="1" customWidth="1"/>
    <col min="12" max="13" width="9.140625" style="3"/>
    <col min="14" max="14" width="9.28515625" style="3" bestFit="1" customWidth="1"/>
    <col min="15" max="15" width="10" style="3" customWidth="1"/>
    <col min="16" max="16" width="9.28515625" style="3" bestFit="1" customWidth="1"/>
    <col min="17" max="17" width="11.85546875" style="3" customWidth="1"/>
    <col min="18" max="18" width="19" style="3" customWidth="1"/>
    <col min="19" max="19" width="9.140625" style="3"/>
    <col min="20" max="20" width="9" style="3" bestFit="1" customWidth="1"/>
    <col min="21" max="21" width="19" style="3" customWidth="1"/>
    <col min="22" max="22" width="10.140625" style="3" customWidth="1"/>
    <col min="23" max="24" width="9.140625" style="3"/>
    <col min="25" max="25" width="9" style="3" bestFit="1" customWidth="1"/>
    <col min="26" max="26" width="9.140625" style="3"/>
    <col min="27" max="27" width="9" style="3" bestFit="1" customWidth="1"/>
    <col min="28" max="30" width="9.140625" style="3"/>
    <col min="31" max="32" width="9" style="3" bestFit="1" customWidth="1"/>
    <col min="33" max="33" width="9.85546875" style="3" customWidth="1"/>
    <col min="34" max="34" width="11.5703125" style="3" customWidth="1"/>
    <col min="35" max="45" width="9.140625" style="3"/>
  </cols>
  <sheetData>
    <row r="1" spans="1:45" s="1" customFormat="1" ht="10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16</v>
      </c>
      <c r="P1" s="4" t="s">
        <v>17</v>
      </c>
      <c r="Q1" s="4" t="s">
        <v>18</v>
      </c>
      <c r="R1" s="4" t="s">
        <v>30</v>
      </c>
      <c r="S1" s="4" t="s">
        <v>19</v>
      </c>
      <c r="T1" s="4" t="s">
        <v>22</v>
      </c>
      <c r="U1" s="4" t="s">
        <v>20</v>
      </c>
      <c r="V1" s="4" t="s">
        <v>25</v>
      </c>
      <c r="W1" s="4" t="s">
        <v>21</v>
      </c>
      <c r="X1" s="4" t="s">
        <v>23</v>
      </c>
      <c r="Y1" s="4" t="s">
        <v>24</v>
      </c>
      <c r="Z1" s="4" t="s">
        <v>26</v>
      </c>
      <c r="AA1" s="2" t="s">
        <v>27</v>
      </c>
      <c r="AB1" s="4" t="s">
        <v>29</v>
      </c>
      <c r="AC1" s="4" t="s">
        <v>28</v>
      </c>
      <c r="AD1" s="4" t="s">
        <v>31</v>
      </c>
      <c r="AE1" s="2" t="s">
        <v>33</v>
      </c>
      <c r="AF1" s="2" t="s">
        <v>32</v>
      </c>
      <c r="AG1" s="4" t="s">
        <v>34</v>
      </c>
      <c r="AH1" s="4" t="s">
        <v>35</v>
      </c>
      <c r="AI1" s="4" t="s">
        <v>36</v>
      </c>
      <c r="AJ1" s="4" t="s">
        <v>37</v>
      </c>
      <c r="AK1" s="4" t="s">
        <v>38</v>
      </c>
      <c r="AL1" s="2"/>
      <c r="AM1" s="2"/>
      <c r="AN1" s="2"/>
      <c r="AO1" s="2"/>
      <c r="AP1" s="2"/>
      <c r="AQ1" s="2"/>
      <c r="AR1" s="2"/>
      <c r="AS1" s="2"/>
    </row>
    <row r="2" spans="1:45" x14ac:dyDescent="0.25">
      <c r="A2" s="3">
        <v>3.6087899999999999</v>
      </c>
      <c r="B2" s="3">
        <v>0</v>
      </c>
      <c r="C2" s="3">
        <v>0</v>
      </c>
      <c r="U2" s="3">
        <v>1</v>
      </c>
      <c r="W2" s="3" t="s">
        <v>6</v>
      </c>
      <c r="X2" s="3">
        <v>2.8063199999999999</v>
      </c>
      <c r="Y2" s="3">
        <v>1</v>
      </c>
      <c r="Z2" s="5">
        <v>2.8063199999999999</v>
      </c>
      <c r="AA2" s="3">
        <v>1</v>
      </c>
      <c r="AB2" s="3">
        <v>0</v>
      </c>
      <c r="AC2" s="3">
        <v>0</v>
      </c>
      <c r="AG2" s="3">
        <f>D2*(Z2-M2) + E2*(Z2-M2)</f>
        <v>0</v>
      </c>
      <c r="AH2" s="3" t="str">
        <f>IF(AND(ISNUMBER(C2),NOT(C2=0)),D2*(C2+AG2) + E2*(C2+AG2)," ")</f>
        <v xml:space="preserve"> </v>
      </c>
      <c r="AK2" s="3" t="str">
        <f>IF(OR(D2=1,E2=1),IF(ISNUMBER(C2),AJ2/Z2,"…"),"")</f>
        <v/>
      </c>
    </row>
    <row r="3" spans="1:45" x14ac:dyDescent="0.25">
      <c r="A3" s="3">
        <v>3.9066800000000002</v>
      </c>
      <c r="B3" s="3">
        <v>2.8999700000000002</v>
      </c>
      <c r="C3" s="3">
        <v>4.8329999999999998E-2</v>
      </c>
      <c r="D3" s="3">
        <v>1</v>
      </c>
      <c r="F3" s="3">
        <v>3.6087899999999999</v>
      </c>
      <c r="G3" s="3" t="s">
        <v>3</v>
      </c>
      <c r="H3" s="3">
        <v>3.6087899999999999</v>
      </c>
      <c r="I3" s="3">
        <v>4.2000700000000002</v>
      </c>
      <c r="J3" s="3">
        <v>0</v>
      </c>
      <c r="K3" s="3" t="s">
        <v>3</v>
      </c>
      <c r="L3" s="3">
        <v>0</v>
      </c>
      <c r="M3" s="3">
        <v>1.7112499999999999</v>
      </c>
      <c r="O3" s="3">
        <v>1</v>
      </c>
      <c r="U3" s="3">
        <v>1</v>
      </c>
      <c r="W3" s="3" t="s">
        <v>6</v>
      </c>
      <c r="X3" s="3">
        <v>2.8063199999999999</v>
      </c>
      <c r="Y3" s="3">
        <v>1</v>
      </c>
      <c r="Z3" s="5">
        <v>2.8063199999999999</v>
      </c>
      <c r="AD3" s="3">
        <f>ABS(M3-L3)</f>
        <v>1.7112499999999999</v>
      </c>
      <c r="AG3" s="3">
        <f>D3*(Z3-M3) + E3*(Z3-M3)</f>
        <v>1.09507</v>
      </c>
      <c r="AH3" s="3">
        <f t="shared" ref="AH3:AH65" si="0">IF(AND(ISNUMBER(C3),NOT(C3=0)),D3*(C3+AG3) + E3*(C3+AG3)," ")</f>
        <v>1.1434</v>
      </c>
      <c r="AJ3" s="3">
        <f>AI3*0+NOT(AI3)*AH3</f>
        <v>1.1434</v>
      </c>
      <c r="AK3" s="3">
        <f t="shared" ref="AK3:AK66" si="1">IF(OR(D3=1,E3=1),IF(ISNUMBER(C3),AJ3/Z3,"…"),"")</f>
        <v>0.40743749821830727</v>
      </c>
    </row>
    <row r="4" spans="1:45" x14ac:dyDescent="0.25">
      <c r="A4" s="3" t="s">
        <v>3</v>
      </c>
      <c r="B4" s="3" t="s">
        <v>3</v>
      </c>
      <c r="C4" s="3" t="s">
        <v>3</v>
      </c>
      <c r="D4" s="3">
        <v>1</v>
      </c>
      <c r="F4" s="3">
        <v>3.9066800000000002</v>
      </c>
      <c r="G4" s="3">
        <v>4.2000700000000002</v>
      </c>
      <c r="H4" s="3">
        <v>3.6087899999999999</v>
      </c>
      <c r="I4" s="3">
        <v>4.2000700000000002</v>
      </c>
      <c r="J4" s="3">
        <v>4.8329999999999998E-2</v>
      </c>
      <c r="K4" s="3">
        <v>1.71082</v>
      </c>
      <c r="L4" s="3">
        <v>0</v>
      </c>
      <c r="M4" s="3">
        <v>1.7112499999999999</v>
      </c>
      <c r="O4" s="3">
        <v>1</v>
      </c>
      <c r="U4" s="3">
        <v>1</v>
      </c>
      <c r="W4" s="3" t="s">
        <v>6</v>
      </c>
      <c r="X4" s="3">
        <v>2.8063199999999999</v>
      </c>
      <c r="Y4" s="3">
        <v>1</v>
      </c>
      <c r="Z4" s="5">
        <v>2.8063199999999999</v>
      </c>
      <c r="AD4" s="3">
        <f t="shared" ref="AD4:AD65" si="2">ABS(M4-L4)</f>
        <v>1.7112499999999999</v>
      </c>
      <c r="AG4" s="3">
        <f>D4*(Z4-M4) + E4*(Z4-M4)</f>
        <v>1.09507</v>
      </c>
      <c r="AH4" s="3" t="str">
        <f t="shared" si="0"/>
        <v xml:space="preserve"> </v>
      </c>
      <c r="AK4" s="3" t="str">
        <f t="shared" si="1"/>
        <v>…</v>
      </c>
    </row>
    <row r="5" spans="1:45" x14ac:dyDescent="0.25">
      <c r="A5" s="3">
        <v>4.2000700000000002</v>
      </c>
      <c r="B5" s="3">
        <v>5.2269999999999997E-2</v>
      </c>
      <c r="C5" s="3">
        <v>1.71082</v>
      </c>
      <c r="D5" s="3">
        <v>1</v>
      </c>
      <c r="F5" s="3" t="s">
        <v>3</v>
      </c>
      <c r="G5" s="3">
        <v>4.1994199999999999</v>
      </c>
      <c r="H5" s="3">
        <v>3.6087899999999999</v>
      </c>
      <c r="I5" s="3">
        <v>4.2000700000000002</v>
      </c>
      <c r="J5" s="3" t="s">
        <v>3</v>
      </c>
      <c r="K5" s="3">
        <v>1.7112499999999999</v>
      </c>
      <c r="L5" s="3">
        <v>0</v>
      </c>
      <c r="M5" s="3">
        <v>1.7112499999999999</v>
      </c>
      <c r="O5" s="3">
        <v>1</v>
      </c>
      <c r="U5" s="3">
        <v>1</v>
      </c>
      <c r="W5" s="3" t="s">
        <v>6</v>
      </c>
      <c r="X5" s="3">
        <v>2.8063199999999999</v>
      </c>
      <c r="Y5" s="3">
        <v>1</v>
      </c>
      <c r="Z5" s="5">
        <v>2.8063199999999999</v>
      </c>
      <c r="AD5" s="3">
        <f t="shared" si="2"/>
        <v>1.7112499999999999</v>
      </c>
      <c r="AG5" s="3">
        <f>D5*(Z5-M5) + E5*(Z5-M5)</f>
        <v>1.09507</v>
      </c>
      <c r="AH5" s="3">
        <f t="shared" si="0"/>
        <v>2.8058899999999998</v>
      </c>
      <c r="AJ5" s="3">
        <f t="shared" ref="AJ5:AJ65" si="3">AI5*0+NOT(AI5)*AH5</f>
        <v>2.8058899999999998</v>
      </c>
      <c r="AK5" s="3">
        <f t="shared" si="1"/>
        <v>0.99984677442344416</v>
      </c>
    </row>
    <row r="6" spans="1:45" x14ac:dyDescent="0.25">
      <c r="A6" s="3">
        <v>4.1994199999999999</v>
      </c>
      <c r="B6" s="3">
        <v>4.9820000000000003E-2</v>
      </c>
      <c r="C6" s="3">
        <v>1.7112499999999999</v>
      </c>
      <c r="D6" s="3">
        <v>1</v>
      </c>
      <c r="F6" s="3">
        <v>4.2000700000000002</v>
      </c>
      <c r="G6" s="3">
        <v>4.1949199999999998</v>
      </c>
      <c r="H6" s="3">
        <v>3.6087899999999999</v>
      </c>
      <c r="I6" s="3">
        <v>4.2000700000000002</v>
      </c>
      <c r="J6" s="3">
        <v>1.71082</v>
      </c>
      <c r="K6" s="3">
        <v>1.7112499999999999</v>
      </c>
      <c r="L6" s="3">
        <v>0</v>
      </c>
      <c r="M6" s="3">
        <v>1.7112499999999999</v>
      </c>
      <c r="O6" s="3">
        <v>1</v>
      </c>
      <c r="U6" s="3">
        <v>1</v>
      </c>
      <c r="W6" s="3" t="s">
        <v>6</v>
      </c>
      <c r="X6" s="3">
        <v>2.8063199999999999</v>
      </c>
      <c r="Y6" s="3">
        <v>1</v>
      </c>
      <c r="Z6" s="5">
        <v>2.8063199999999999</v>
      </c>
      <c r="AD6" s="3">
        <f t="shared" si="2"/>
        <v>1.7112499999999999</v>
      </c>
      <c r="AG6" s="3">
        <f>D6*(Z6-M6) + E6*(Z6-M6)</f>
        <v>1.09507</v>
      </c>
      <c r="AH6" s="3">
        <f t="shared" si="0"/>
        <v>2.8063199999999999</v>
      </c>
      <c r="AJ6" s="3">
        <f t="shared" si="3"/>
        <v>2.8063199999999999</v>
      </c>
      <c r="AK6" s="3">
        <f t="shared" si="1"/>
        <v>1</v>
      </c>
    </row>
    <row r="7" spans="1:45" x14ac:dyDescent="0.25">
      <c r="A7" s="3">
        <v>4.1949199999999998</v>
      </c>
      <c r="B7" s="3">
        <v>0</v>
      </c>
      <c r="C7" s="3">
        <v>1.7112499999999999</v>
      </c>
      <c r="U7" s="3">
        <v>1</v>
      </c>
      <c r="W7" s="3" t="s">
        <v>6</v>
      </c>
      <c r="X7" s="3">
        <v>2.8063199999999999</v>
      </c>
      <c r="Y7" s="3">
        <v>1</v>
      </c>
      <c r="Z7" s="5">
        <v>2.8063199999999999</v>
      </c>
      <c r="AA7" s="3">
        <v>1</v>
      </c>
      <c r="AB7" s="3">
        <v>1.7112499999999999</v>
      </c>
      <c r="AC7" s="3">
        <v>1.7112499999999999</v>
      </c>
      <c r="AK7" s="3" t="str">
        <f t="shared" si="1"/>
        <v/>
      </c>
    </row>
    <row r="8" spans="1:45" x14ac:dyDescent="0.25">
      <c r="A8" s="3">
        <v>4.1887999999999996</v>
      </c>
      <c r="B8" s="3" t="s">
        <v>3</v>
      </c>
      <c r="C8" s="3">
        <v>1.7112499999999999</v>
      </c>
      <c r="U8" s="3">
        <v>1</v>
      </c>
      <c r="W8" s="3" t="s">
        <v>6</v>
      </c>
      <c r="X8" s="3">
        <v>2.8063199999999999</v>
      </c>
      <c r="Y8" s="3">
        <v>1</v>
      </c>
      <c r="Z8" s="5">
        <v>2.8063199999999999</v>
      </c>
      <c r="AA8" s="3">
        <v>1</v>
      </c>
      <c r="AB8" s="3">
        <v>1.7112499999999999</v>
      </c>
      <c r="AC8" s="3">
        <v>1.7112499999999999</v>
      </c>
      <c r="AK8" s="3" t="str">
        <f t="shared" si="1"/>
        <v/>
      </c>
    </row>
    <row r="9" spans="1:45" x14ac:dyDescent="0.25">
      <c r="A9" s="3">
        <v>4.0442</v>
      </c>
      <c r="B9" s="3">
        <v>-2.8998200000000001</v>
      </c>
      <c r="C9" s="3">
        <v>1.70319</v>
      </c>
      <c r="E9" s="3">
        <v>1</v>
      </c>
      <c r="F9" s="3">
        <v>4.1887999999999996</v>
      </c>
      <c r="G9" s="3" t="s">
        <v>3</v>
      </c>
      <c r="H9" s="3">
        <v>2.4994800000000001</v>
      </c>
      <c r="I9" s="3">
        <v>4.1887999999999996</v>
      </c>
      <c r="J9" s="3">
        <v>1.7112499999999999</v>
      </c>
      <c r="K9" s="3" t="s">
        <v>3</v>
      </c>
      <c r="L9" s="3">
        <v>-1.09507</v>
      </c>
      <c r="M9" s="3">
        <v>1.7112499999999999</v>
      </c>
      <c r="P9" s="3">
        <v>1</v>
      </c>
      <c r="Q9" s="3">
        <v>1</v>
      </c>
      <c r="R9" s="3">
        <v>1</v>
      </c>
      <c r="S9" s="3">
        <f>ABS(M9-L9)</f>
        <v>2.8063199999999999</v>
      </c>
      <c r="W9" s="3">
        <v>2.8063199999999999</v>
      </c>
      <c r="X9" s="3">
        <v>2.8063199999999999</v>
      </c>
      <c r="Z9" s="5">
        <v>2.8063199999999999</v>
      </c>
      <c r="AD9" s="3">
        <f t="shared" si="2"/>
        <v>2.8063199999999999</v>
      </c>
      <c r="AF9" s="3">
        <f>IF(AD9=Z9,1,)</f>
        <v>1</v>
      </c>
      <c r="AG9" s="3">
        <f>D9*(Z9-M9) + E9*(Z9-M9)</f>
        <v>1.09507</v>
      </c>
      <c r="AH9" s="3">
        <f t="shared" si="0"/>
        <v>2.79826</v>
      </c>
      <c r="AJ9" s="3">
        <f t="shared" si="3"/>
        <v>2.79826</v>
      </c>
      <c r="AK9" s="3">
        <f t="shared" si="1"/>
        <v>0.99712791128595457</v>
      </c>
    </row>
    <row r="10" spans="1:45" x14ac:dyDescent="0.25">
      <c r="A10" s="3" t="s">
        <v>3</v>
      </c>
      <c r="B10" s="3" t="s">
        <v>3</v>
      </c>
      <c r="C10" s="3" t="s">
        <v>3</v>
      </c>
      <c r="E10" s="3">
        <v>1</v>
      </c>
      <c r="F10" s="3">
        <v>4.0442</v>
      </c>
      <c r="G10" s="3">
        <v>2.4994800000000001</v>
      </c>
      <c r="H10" s="3">
        <v>2.4994800000000001</v>
      </c>
      <c r="I10" s="3">
        <v>4.1887999999999996</v>
      </c>
      <c r="J10" s="3">
        <v>1.70319</v>
      </c>
      <c r="K10" s="3">
        <v>-1.0949899999999999</v>
      </c>
      <c r="L10" s="3">
        <v>-1.09507</v>
      </c>
      <c r="M10" s="3">
        <v>1.7112499999999999</v>
      </c>
      <c r="P10" s="3">
        <v>1</v>
      </c>
      <c r="Q10" s="3">
        <v>1</v>
      </c>
      <c r="R10" s="3">
        <v>1</v>
      </c>
      <c r="S10" s="3">
        <f>ABS(M10-L10)</f>
        <v>2.8063199999999999</v>
      </c>
      <c r="T10" s="3">
        <v>2.8063199999999999</v>
      </c>
      <c r="W10" s="3">
        <v>2.8063199999999999</v>
      </c>
      <c r="X10" s="3">
        <v>2.8063199999999999</v>
      </c>
      <c r="Z10" s="5">
        <v>2.8063199999999999</v>
      </c>
      <c r="AD10" s="3">
        <f t="shared" si="2"/>
        <v>2.8063199999999999</v>
      </c>
      <c r="AF10" s="3">
        <f>IF(AD10=Z10,1,)</f>
        <v>1</v>
      </c>
      <c r="AG10" s="3">
        <f>D10*(Z10-M10) + E10*(Z10-M10)</f>
        <v>1.09507</v>
      </c>
      <c r="AH10" s="3" t="str">
        <f t="shared" si="0"/>
        <v xml:space="preserve"> </v>
      </c>
      <c r="AK10" s="3" t="str">
        <f t="shared" si="1"/>
        <v>…</v>
      </c>
    </row>
    <row r="11" spans="1:45" x14ac:dyDescent="0.25">
      <c r="A11" s="3">
        <v>2.4994800000000001</v>
      </c>
      <c r="B11" s="3">
        <v>-2.899</v>
      </c>
      <c r="C11" s="3">
        <v>-1.0949899999999999</v>
      </c>
      <c r="E11" s="3">
        <v>1</v>
      </c>
      <c r="F11" s="3" t="s">
        <v>3</v>
      </c>
      <c r="G11" s="3">
        <v>3.0348799999999998</v>
      </c>
      <c r="H11" s="3">
        <v>2.4994800000000001</v>
      </c>
      <c r="I11" s="3">
        <v>4.1887999999999996</v>
      </c>
      <c r="J11" s="3" t="s">
        <v>3</v>
      </c>
      <c r="K11" s="3">
        <v>-1.09507</v>
      </c>
      <c r="L11" s="3">
        <v>-1.09507</v>
      </c>
      <c r="M11" s="3">
        <v>1.7112499999999999</v>
      </c>
      <c r="P11" s="3">
        <v>1</v>
      </c>
      <c r="Q11" s="3">
        <v>1</v>
      </c>
      <c r="R11" s="3">
        <v>1</v>
      </c>
      <c r="S11" s="3">
        <f>ABS(M11-L11)</f>
        <v>2.8063199999999999</v>
      </c>
      <c r="T11" s="3">
        <v>2.8063199999999999</v>
      </c>
      <c r="W11" s="3">
        <v>2.8063199999999999</v>
      </c>
      <c r="X11" s="3">
        <v>2.8063199999999999</v>
      </c>
      <c r="Z11" s="5">
        <v>2.8063199999999999</v>
      </c>
      <c r="AD11" s="3">
        <f t="shared" si="2"/>
        <v>2.8063199999999999</v>
      </c>
      <c r="AF11" s="3">
        <f>IF(AD11=Z11,1,)</f>
        <v>1</v>
      </c>
      <c r="AG11" s="3">
        <f>D11*(Z11-M11) + E11*(Z11-M11)</f>
        <v>1.09507</v>
      </c>
      <c r="AH11" s="3">
        <f t="shared" si="0"/>
        <v>8.0000000000080007E-5</v>
      </c>
      <c r="AI11" s="3">
        <f t="shared" ref="AI11" si="4">IF(AND((R11*E11*AH11)&gt;0,(R11*E11*AH11)&lt;0.0001),1," ")</f>
        <v>1</v>
      </c>
      <c r="AJ11" s="3">
        <f t="shared" si="3"/>
        <v>0</v>
      </c>
      <c r="AK11" s="3">
        <f t="shared" si="1"/>
        <v>0</v>
      </c>
    </row>
    <row r="12" spans="1:45" x14ac:dyDescent="0.25">
      <c r="A12" s="3">
        <v>3.0348799999999998</v>
      </c>
      <c r="B12" s="3">
        <v>0</v>
      </c>
      <c r="C12" s="3">
        <v>-1.09507</v>
      </c>
      <c r="T12" s="3">
        <v>2.8063199999999999</v>
      </c>
      <c r="U12" s="3">
        <v>1</v>
      </c>
      <c r="V12" s="3">
        <v>2.8063199999999999</v>
      </c>
      <c r="W12" s="3">
        <v>2.8063199999999999</v>
      </c>
      <c r="X12" s="3">
        <v>2.8063199999999999</v>
      </c>
      <c r="Z12" s="5">
        <v>2.8063199999999999</v>
      </c>
      <c r="AA12" s="3">
        <v>1</v>
      </c>
      <c r="AB12" s="3">
        <v>-1.09507</v>
      </c>
      <c r="AC12" s="3">
        <v>0</v>
      </c>
      <c r="AK12" s="3" t="str">
        <f t="shared" si="1"/>
        <v/>
      </c>
    </row>
    <row r="13" spans="1:45" x14ac:dyDescent="0.25">
      <c r="A13" s="3" t="s">
        <v>3</v>
      </c>
      <c r="B13" s="3" t="s">
        <v>3</v>
      </c>
      <c r="C13" s="3" t="s">
        <v>3</v>
      </c>
      <c r="U13" s="3">
        <v>1</v>
      </c>
      <c r="V13" s="3">
        <v>2.8063199999999999</v>
      </c>
      <c r="W13" s="3">
        <v>2.8063199999999999</v>
      </c>
      <c r="X13" s="3">
        <v>2.8063199999999999</v>
      </c>
      <c r="Z13" s="5">
        <v>2.8063199999999999</v>
      </c>
      <c r="AA13" s="3">
        <v>1</v>
      </c>
      <c r="AB13" s="3">
        <v>-1.09507</v>
      </c>
      <c r="AC13" s="3">
        <v>0</v>
      </c>
      <c r="AK13" s="3" t="str">
        <f t="shared" si="1"/>
        <v/>
      </c>
    </row>
    <row r="14" spans="1:45" x14ac:dyDescent="0.25">
      <c r="A14" s="3">
        <v>3.2214700000000001</v>
      </c>
      <c r="B14" s="3">
        <v>0</v>
      </c>
      <c r="C14" s="3">
        <v>0</v>
      </c>
      <c r="U14" s="3">
        <v>1</v>
      </c>
      <c r="V14" s="3">
        <v>2.8063199999999999</v>
      </c>
      <c r="W14" s="3">
        <v>2.8063199999999999</v>
      </c>
      <c r="X14" s="3">
        <v>2.8063199999999999</v>
      </c>
      <c r="Z14" s="5">
        <v>2.8063199999999999</v>
      </c>
      <c r="AA14" s="3">
        <v>1</v>
      </c>
      <c r="AB14" s="3">
        <v>-1.09507</v>
      </c>
      <c r="AC14" s="3">
        <v>0</v>
      </c>
      <c r="AK14" s="3" t="str">
        <f t="shared" si="1"/>
        <v/>
      </c>
    </row>
    <row r="15" spans="1:45" x14ac:dyDescent="0.25">
      <c r="A15" s="3">
        <v>3.52515</v>
      </c>
      <c r="B15" s="3">
        <v>2.8991600000000002</v>
      </c>
      <c r="C15" s="3">
        <v>4.8320000000000002E-2</v>
      </c>
      <c r="D15" s="3">
        <v>1</v>
      </c>
      <c r="F15" s="3">
        <v>3.2214700000000001</v>
      </c>
      <c r="G15" s="3" t="s">
        <v>3</v>
      </c>
      <c r="H15" s="3">
        <v>3.2214700000000001</v>
      </c>
      <c r="I15" s="3">
        <v>4.2000700000000002</v>
      </c>
      <c r="J15" s="3">
        <v>0</v>
      </c>
      <c r="K15" s="3" t="s">
        <v>3</v>
      </c>
      <c r="L15" s="3">
        <v>0</v>
      </c>
      <c r="M15" s="3">
        <v>2.78376</v>
      </c>
      <c r="N15" s="3">
        <v>1</v>
      </c>
      <c r="O15" s="3">
        <v>1</v>
      </c>
      <c r="R15" s="3">
        <v>1</v>
      </c>
      <c r="S15" s="3">
        <f>ABS(M15-L15)</f>
        <v>2.78376</v>
      </c>
      <c r="W15" s="3">
        <v>2.78376</v>
      </c>
      <c r="X15" s="3">
        <v>2.8063199999999999</v>
      </c>
      <c r="Z15" s="6">
        <v>2.78376</v>
      </c>
      <c r="AD15" s="3">
        <f t="shared" si="2"/>
        <v>2.78376</v>
      </c>
      <c r="AE15" s="3">
        <f t="shared" ref="AE15:AE59" si="5">IF(Z15=M15,1,0)</f>
        <v>1</v>
      </c>
      <c r="AF15" s="3">
        <f>IF(AD15=Z15,1,)</f>
        <v>1</v>
      </c>
      <c r="AG15" s="3">
        <f>D15*(Z15-M15) + E15*(Z15-M15)</f>
        <v>0</v>
      </c>
      <c r="AH15" s="3">
        <f t="shared" si="0"/>
        <v>4.8320000000000002E-2</v>
      </c>
      <c r="AJ15" s="3">
        <f t="shared" si="3"/>
        <v>4.8320000000000002E-2</v>
      </c>
      <c r="AK15" s="3">
        <f t="shared" si="1"/>
        <v>1.7357818202718627E-2</v>
      </c>
    </row>
    <row r="16" spans="1:45" x14ac:dyDescent="0.25">
      <c r="A16" s="3" t="s">
        <v>3</v>
      </c>
      <c r="B16" s="3" t="s">
        <v>3</v>
      </c>
      <c r="C16" s="3" t="s">
        <v>3</v>
      </c>
      <c r="D16" s="3">
        <v>1</v>
      </c>
      <c r="F16" s="3">
        <v>3.52515</v>
      </c>
      <c r="G16" s="3">
        <v>4.2000700000000002</v>
      </c>
      <c r="H16" s="3">
        <v>3.2214700000000001</v>
      </c>
      <c r="I16" s="3">
        <v>4.2000700000000002</v>
      </c>
      <c r="J16" s="3">
        <v>4.8320000000000002E-2</v>
      </c>
      <c r="K16" s="3">
        <v>2.78376</v>
      </c>
      <c r="L16" s="3">
        <v>0</v>
      </c>
      <c r="M16" s="3">
        <v>2.78376</v>
      </c>
      <c r="N16" s="3">
        <v>1</v>
      </c>
      <c r="O16" s="3">
        <v>1</v>
      </c>
      <c r="R16" s="3">
        <v>1</v>
      </c>
      <c r="S16" s="3">
        <f>ABS(M16-L16)</f>
        <v>2.78376</v>
      </c>
      <c r="T16" s="3">
        <v>2.78376</v>
      </c>
      <c r="W16" s="3">
        <v>2.78376</v>
      </c>
      <c r="X16" s="3">
        <v>2.8063199999999999</v>
      </c>
      <c r="Z16" s="6">
        <v>2.78376</v>
      </c>
      <c r="AD16" s="3">
        <f t="shared" si="2"/>
        <v>2.78376</v>
      </c>
      <c r="AE16" s="3">
        <f t="shared" si="5"/>
        <v>1</v>
      </c>
      <c r="AF16" s="3">
        <f>IF(AD16=Z16,1,)</f>
        <v>1</v>
      </c>
      <c r="AG16" s="3">
        <f>D16*(Z16-M16) + E16*(Z16-M16)</f>
        <v>0</v>
      </c>
      <c r="AH16" s="3" t="str">
        <f t="shared" si="0"/>
        <v xml:space="preserve"> </v>
      </c>
      <c r="AK16" s="3" t="str">
        <f t="shared" si="1"/>
        <v>…</v>
      </c>
    </row>
    <row r="17" spans="1:37" x14ac:dyDescent="0.25">
      <c r="A17" s="3">
        <v>4.2000700000000002</v>
      </c>
      <c r="B17" s="3">
        <v>4.9820000000000003E-2</v>
      </c>
      <c r="C17" s="3">
        <v>2.78376</v>
      </c>
      <c r="D17" s="3">
        <v>1</v>
      </c>
      <c r="F17" s="3" t="s">
        <v>3</v>
      </c>
      <c r="G17" s="3">
        <v>4.1955600000000004</v>
      </c>
      <c r="H17" s="3">
        <v>3.2214700000000001</v>
      </c>
      <c r="I17" s="3">
        <v>4.2000700000000002</v>
      </c>
      <c r="J17" s="3" t="s">
        <v>3</v>
      </c>
      <c r="K17" s="3">
        <v>2.78376</v>
      </c>
      <c r="L17" s="3">
        <v>0</v>
      </c>
      <c r="M17" s="3">
        <v>2.78376</v>
      </c>
      <c r="N17" s="3">
        <v>1</v>
      </c>
      <c r="O17" s="3">
        <v>1</v>
      </c>
      <c r="R17" s="3">
        <v>1</v>
      </c>
      <c r="S17" s="3">
        <f>ABS(M17-L17)</f>
        <v>2.78376</v>
      </c>
      <c r="T17" s="3">
        <v>2.78376</v>
      </c>
      <c r="W17" s="3">
        <v>2.78376</v>
      </c>
      <c r="X17" s="3">
        <v>2.8063199999999999</v>
      </c>
      <c r="Z17" s="6">
        <v>2.78376</v>
      </c>
      <c r="AD17" s="3">
        <f t="shared" si="2"/>
        <v>2.78376</v>
      </c>
      <c r="AE17" s="3">
        <f t="shared" si="5"/>
        <v>1</v>
      </c>
      <c r="AF17" s="3">
        <f>IF(AD17=Z17,1,)</f>
        <v>1</v>
      </c>
      <c r="AG17" s="3">
        <f>D17*(Z17-M17) + E17*(Z17-M17)</f>
        <v>0</v>
      </c>
      <c r="AH17" s="3">
        <f t="shared" si="0"/>
        <v>2.78376</v>
      </c>
      <c r="AJ17" s="3">
        <f t="shared" si="3"/>
        <v>2.78376</v>
      </c>
      <c r="AK17" s="3">
        <f t="shared" si="1"/>
        <v>1</v>
      </c>
    </row>
    <row r="18" spans="1:37" x14ac:dyDescent="0.25">
      <c r="A18" s="3">
        <v>4.1955600000000004</v>
      </c>
      <c r="B18" s="3">
        <v>0</v>
      </c>
      <c r="C18" s="3">
        <v>2.78376</v>
      </c>
      <c r="T18" s="3">
        <v>2.78376</v>
      </c>
      <c r="U18" s="3">
        <v>1</v>
      </c>
      <c r="V18" s="3">
        <v>2.78376</v>
      </c>
      <c r="W18" s="3">
        <v>2.78376</v>
      </c>
      <c r="X18" s="3">
        <v>2.8063199999999999</v>
      </c>
      <c r="Z18" s="6">
        <v>2.78376</v>
      </c>
      <c r="AA18" s="3">
        <v>1</v>
      </c>
      <c r="AB18" s="3">
        <v>2.78376</v>
      </c>
      <c r="AC18" s="3">
        <v>2.78376</v>
      </c>
      <c r="AK18" s="3" t="str">
        <f t="shared" si="1"/>
        <v/>
      </c>
    </row>
    <row r="19" spans="1:37" x14ac:dyDescent="0.25">
      <c r="A19" s="3" t="s">
        <v>3</v>
      </c>
      <c r="B19" s="3" t="s">
        <v>3</v>
      </c>
      <c r="C19" s="3" t="s">
        <v>3</v>
      </c>
      <c r="U19" s="3">
        <v>1</v>
      </c>
      <c r="V19" s="3">
        <v>2.78376</v>
      </c>
      <c r="W19" s="3">
        <v>2.78376</v>
      </c>
      <c r="X19" s="3">
        <v>2.8063199999999999</v>
      </c>
      <c r="Z19" s="6">
        <v>2.78376</v>
      </c>
      <c r="AA19" s="3">
        <v>1</v>
      </c>
      <c r="AB19" s="3">
        <v>2.78376</v>
      </c>
      <c r="AC19" s="3">
        <v>2.78376</v>
      </c>
      <c r="AK19" s="3" t="str">
        <f t="shared" si="1"/>
        <v/>
      </c>
    </row>
    <row r="20" spans="1:37" x14ac:dyDescent="0.25">
      <c r="A20" s="3">
        <v>4.1897700000000002</v>
      </c>
      <c r="B20" s="3">
        <v>0</v>
      </c>
      <c r="C20" s="3">
        <v>2.78376</v>
      </c>
      <c r="U20" s="3">
        <v>1</v>
      </c>
      <c r="V20" s="3">
        <v>2.78376</v>
      </c>
      <c r="W20" s="3">
        <v>2.78376</v>
      </c>
      <c r="X20" s="3">
        <v>2.8063199999999999</v>
      </c>
      <c r="Z20" s="6">
        <v>2.78376</v>
      </c>
      <c r="AA20" s="3">
        <v>1</v>
      </c>
      <c r="AB20" s="3">
        <v>2.78376</v>
      </c>
      <c r="AC20" s="3">
        <v>2.78376</v>
      </c>
      <c r="AK20" s="3" t="str">
        <f t="shared" si="1"/>
        <v/>
      </c>
    </row>
    <row r="21" spans="1:37" x14ac:dyDescent="0.25">
      <c r="A21" s="3">
        <v>4.05192</v>
      </c>
      <c r="B21" s="3">
        <v>-2.899</v>
      </c>
      <c r="C21" s="3">
        <v>2.7757000000000001</v>
      </c>
      <c r="E21" s="3">
        <v>1</v>
      </c>
      <c r="F21" s="3">
        <v>4.1897700000000002</v>
      </c>
      <c r="G21" s="3" t="s">
        <v>3</v>
      </c>
      <c r="H21" s="3">
        <v>3.26186</v>
      </c>
      <c r="I21" s="3">
        <v>4.1897700000000002</v>
      </c>
      <c r="J21" s="3">
        <v>2.78376</v>
      </c>
      <c r="K21" s="3" t="s">
        <v>3</v>
      </c>
      <c r="L21" s="3">
        <v>0.46375</v>
      </c>
      <c r="M21" s="3">
        <v>2.78376</v>
      </c>
      <c r="Q21" s="3">
        <v>1</v>
      </c>
      <c r="U21" s="3">
        <v>1</v>
      </c>
      <c r="V21" s="3">
        <v>2.78376</v>
      </c>
      <c r="W21" s="3">
        <v>2.78376</v>
      </c>
      <c r="X21" s="3">
        <v>2.8063199999999999</v>
      </c>
      <c r="Z21" s="6">
        <v>2.78376</v>
      </c>
      <c r="AD21" s="3">
        <f t="shared" si="2"/>
        <v>2.3200099999999999</v>
      </c>
      <c r="AE21" s="3">
        <f t="shared" si="5"/>
        <v>1</v>
      </c>
      <c r="AG21" s="3">
        <f t="shared" ref="AG21:AG54" si="6">D21*(Z21-M21) + E21*(Z21-M21)</f>
        <v>0</v>
      </c>
      <c r="AH21" s="3">
        <f t="shared" si="0"/>
        <v>2.7757000000000001</v>
      </c>
      <c r="AJ21" s="3">
        <f t="shared" si="3"/>
        <v>2.7757000000000001</v>
      </c>
      <c r="AK21" s="3">
        <f t="shared" si="1"/>
        <v>0.99710463545707961</v>
      </c>
    </row>
    <row r="22" spans="1:37" x14ac:dyDescent="0.25">
      <c r="A22" s="3" t="s">
        <v>3</v>
      </c>
      <c r="B22" s="3" t="s">
        <v>3</v>
      </c>
      <c r="C22" s="3" t="s">
        <v>3</v>
      </c>
      <c r="E22" s="3">
        <v>1</v>
      </c>
      <c r="F22" s="3">
        <v>4.05192</v>
      </c>
      <c r="G22" s="3">
        <v>3.26186</v>
      </c>
      <c r="H22" s="3">
        <v>3.26186</v>
      </c>
      <c r="I22" s="3">
        <v>4.1897700000000002</v>
      </c>
      <c r="J22" s="3">
        <v>2.7757000000000001</v>
      </c>
      <c r="K22" s="3">
        <v>0.46375</v>
      </c>
      <c r="L22" s="3">
        <v>0.46375</v>
      </c>
      <c r="M22" s="3">
        <v>2.78376</v>
      </c>
      <c r="Q22" s="3">
        <v>1</v>
      </c>
      <c r="U22" s="3">
        <v>1</v>
      </c>
      <c r="V22" s="3">
        <v>2.78376</v>
      </c>
      <c r="W22" s="3">
        <v>2.78376</v>
      </c>
      <c r="X22" s="3">
        <v>2.8063199999999999</v>
      </c>
      <c r="Z22" s="6">
        <v>2.78376</v>
      </c>
      <c r="AD22" s="3">
        <f t="shared" si="2"/>
        <v>2.3200099999999999</v>
      </c>
      <c r="AE22" s="3">
        <f t="shared" si="5"/>
        <v>1</v>
      </c>
      <c r="AG22" s="3">
        <f t="shared" si="6"/>
        <v>0</v>
      </c>
      <c r="AH22" s="3" t="str">
        <f t="shared" si="0"/>
        <v xml:space="preserve"> </v>
      </c>
      <c r="AK22" s="3" t="str">
        <f t="shared" si="1"/>
        <v>…</v>
      </c>
    </row>
    <row r="23" spans="1:37" x14ac:dyDescent="0.25">
      <c r="A23" s="3">
        <v>3.26186</v>
      </c>
      <c r="B23" s="3">
        <v>-2.899</v>
      </c>
      <c r="C23" s="3">
        <v>0.46375</v>
      </c>
      <c r="E23" s="3">
        <v>1</v>
      </c>
      <c r="F23" s="3" t="s">
        <v>3</v>
      </c>
      <c r="G23" s="3">
        <v>3.3829600000000002</v>
      </c>
      <c r="H23" s="3">
        <v>3.26186</v>
      </c>
      <c r="I23" s="3">
        <v>4.1897700000000002</v>
      </c>
      <c r="J23" s="3" t="s">
        <v>3</v>
      </c>
      <c r="K23" s="3">
        <v>0.46375</v>
      </c>
      <c r="L23" s="3">
        <v>0.46375</v>
      </c>
      <c r="M23" s="3">
        <v>2.78376</v>
      </c>
      <c r="Q23" s="3">
        <v>1</v>
      </c>
      <c r="U23" s="3">
        <v>1</v>
      </c>
      <c r="V23" s="3">
        <v>2.78376</v>
      </c>
      <c r="W23" s="3">
        <v>2.78376</v>
      </c>
      <c r="X23" s="3">
        <v>2.8063199999999999</v>
      </c>
      <c r="Z23" s="6">
        <v>2.78376</v>
      </c>
      <c r="AD23" s="3">
        <f t="shared" si="2"/>
        <v>2.3200099999999999</v>
      </c>
      <c r="AE23" s="3">
        <f t="shared" si="5"/>
        <v>1</v>
      </c>
      <c r="AG23" s="3">
        <f t="shared" si="6"/>
        <v>0</v>
      </c>
      <c r="AH23" s="3">
        <f t="shared" si="0"/>
        <v>0.46375</v>
      </c>
      <c r="AJ23" s="3">
        <f t="shared" si="3"/>
        <v>0.46375</v>
      </c>
      <c r="AK23" s="3">
        <f t="shared" si="1"/>
        <v>0.16659122912894789</v>
      </c>
    </row>
    <row r="24" spans="1:37" x14ac:dyDescent="0.25">
      <c r="A24" s="3">
        <v>3.3829600000000002</v>
      </c>
      <c r="B24" s="3">
        <v>0</v>
      </c>
      <c r="C24" s="3">
        <v>0.46375</v>
      </c>
      <c r="U24" s="3">
        <v>1</v>
      </c>
      <c r="V24" s="3">
        <v>2.78376</v>
      </c>
      <c r="W24" s="3">
        <v>2.78376</v>
      </c>
      <c r="X24" s="3">
        <v>2.8063199999999999</v>
      </c>
      <c r="Z24" s="6">
        <v>2.78376</v>
      </c>
      <c r="AA24" s="3">
        <v>1</v>
      </c>
      <c r="AB24" s="3">
        <v>0</v>
      </c>
      <c r="AC24" s="3">
        <v>0.46375</v>
      </c>
      <c r="AG24" s="3">
        <f t="shared" si="6"/>
        <v>0</v>
      </c>
      <c r="AK24" s="3" t="str">
        <f t="shared" si="1"/>
        <v/>
      </c>
    </row>
    <row r="25" spans="1:37" x14ac:dyDescent="0.25">
      <c r="A25" s="3" t="s">
        <v>3</v>
      </c>
      <c r="B25" s="3" t="s">
        <v>3</v>
      </c>
      <c r="C25" s="3" t="s">
        <v>3</v>
      </c>
      <c r="U25" s="3">
        <v>1</v>
      </c>
      <c r="V25" s="3">
        <v>2.78376</v>
      </c>
      <c r="W25" s="3">
        <v>2.78376</v>
      </c>
      <c r="X25" s="3">
        <v>2.8063199999999999</v>
      </c>
      <c r="Z25" s="6">
        <v>2.78376</v>
      </c>
      <c r="AA25" s="3">
        <v>1</v>
      </c>
      <c r="AB25" s="3">
        <v>0</v>
      </c>
      <c r="AC25" s="3">
        <v>0.46375</v>
      </c>
      <c r="AG25" s="3">
        <f t="shared" si="6"/>
        <v>0</v>
      </c>
      <c r="AK25" s="3" t="str">
        <f t="shared" si="1"/>
        <v/>
      </c>
    </row>
    <row r="26" spans="1:37" x14ac:dyDescent="0.25">
      <c r="A26" s="3">
        <v>3.4678900000000001</v>
      </c>
      <c r="B26" s="3">
        <v>0</v>
      </c>
      <c r="C26" s="3">
        <v>0</v>
      </c>
      <c r="U26" s="3">
        <v>1</v>
      </c>
      <c r="V26" s="3">
        <v>2.78376</v>
      </c>
      <c r="W26" s="3">
        <v>2.78376</v>
      </c>
      <c r="X26" s="3">
        <v>2.8063199999999999</v>
      </c>
      <c r="Z26" s="6">
        <v>2.78376</v>
      </c>
      <c r="AA26" s="3">
        <v>1</v>
      </c>
      <c r="AB26" s="3">
        <v>0</v>
      </c>
      <c r="AC26" s="3">
        <v>0.46375</v>
      </c>
      <c r="AG26" s="3">
        <f t="shared" si="6"/>
        <v>0</v>
      </c>
      <c r="AK26" s="3" t="str">
        <f t="shared" si="1"/>
        <v/>
      </c>
    </row>
    <row r="27" spans="1:37" x14ac:dyDescent="0.25">
      <c r="A27" s="3">
        <v>3.6332399999999998</v>
      </c>
      <c r="B27" s="3">
        <v>2.8999700000000002</v>
      </c>
      <c r="C27" s="3">
        <v>4.8320000000000002E-2</v>
      </c>
      <c r="D27" s="3">
        <v>1</v>
      </c>
      <c r="F27" s="3">
        <v>3.4678900000000001</v>
      </c>
      <c r="G27" s="3" t="s">
        <v>3</v>
      </c>
      <c r="H27" s="3">
        <v>3.4678900000000001</v>
      </c>
      <c r="I27" s="3">
        <v>4.1994199999999999</v>
      </c>
      <c r="J27" s="3">
        <v>0</v>
      </c>
      <c r="K27" s="3" t="s">
        <v>3</v>
      </c>
      <c r="L27" s="3">
        <v>0</v>
      </c>
      <c r="M27" s="3">
        <v>2.3018100000000001</v>
      </c>
      <c r="O27" s="3">
        <v>1</v>
      </c>
      <c r="U27" s="3">
        <v>1</v>
      </c>
      <c r="V27" s="3">
        <v>2.78376</v>
      </c>
      <c r="W27" s="3">
        <v>2.78376</v>
      </c>
      <c r="X27" s="3">
        <v>2.8063199999999999</v>
      </c>
      <c r="Z27" s="6">
        <v>2.78376</v>
      </c>
      <c r="AD27" s="3">
        <f t="shared" si="2"/>
        <v>2.3018100000000001</v>
      </c>
      <c r="AG27" s="3">
        <f t="shared" si="6"/>
        <v>0.48194999999999988</v>
      </c>
      <c r="AH27" s="3">
        <f t="shared" si="0"/>
        <v>0.53026999999999991</v>
      </c>
      <c r="AJ27" s="3">
        <f t="shared" si="3"/>
        <v>0.53026999999999991</v>
      </c>
      <c r="AK27" s="3">
        <f t="shared" si="1"/>
        <v>0.19048696726729311</v>
      </c>
    </row>
    <row r="28" spans="1:37" x14ac:dyDescent="0.25">
      <c r="A28" s="3" t="s">
        <v>3</v>
      </c>
      <c r="B28" s="3" t="s">
        <v>3</v>
      </c>
      <c r="C28" s="3" t="s">
        <v>3</v>
      </c>
      <c r="D28" s="3">
        <v>1</v>
      </c>
      <c r="F28" s="3">
        <v>3.6332399999999998</v>
      </c>
      <c r="G28" s="3">
        <v>4.1994199999999999</v>
      </c>
      <c r="H28" s="3">
        <v>3.4678900000000001</v>
      </c>
      <c r="I28" s="3">
        <v>4.1994199999999999</v>
      </c>
      <c r="J28" s="3">
        <v>4.8320000000000002E-2</v>
      </c>
      <c r="K28" s="3">
        <v>2.3018100000000001</v>
      </c>
      <c r="L28" s="3">
        <v>0</v>
      </c>
      <c r="M28" s="3">
        <v>2.3018100000000001</v>
      </c>
      <c r="O28" s="3">
        <v>1</v>
      </c>
      <c r="U28" s="3">
        <v>1</v>
      </c>
      <c r="V28" s="3">
        <v>2.78376</v>
      </c>
      <c r="W28" s="3">
        <v>2.78376</v>
      </c>
      <c r="X28" s="3">
        <v>2.8063199999999999</v>
      </c>
      <c r="Z28" s="6">
        <v>2.78376</v>
      </c>
      <c r="AD28" s="3">
        <f t="shared" si="2"/>
        <v>2.3018100000000001</v>
      </c>
      <c r="AG28" s="3">
        <f t="shared" si="6"/>
        <v>0.48194999999999988</v>
      </c>
      <c r="AH28" s="3" t="str">
        <f t="shared" si="0"/>
        <v xml:space="preserve"> </v>
      </c>
      <c r="AK28" s="3" t="str">
        <f t="shared" si="1"/>
        <v>…</v>
      </c>
    </row>
    <row r="29" spans="1:37" x14ac:dyDescent="0.25">
      <c r="A29" s="3">
        <v>4.1994199999999999</v>
      </c>
      <c r="B29" s="3">
        <v>4.9820000000000003E-2</v>
      </c>
      <c r="C29" s="3">
        <v>2.3018100000000001</v>
      </c>
      <c r="D29" s="3">
        <v>1</v>
      </c>
      <c r="F29" s="3" t="s">
        <v>3</v>
      </c>
      <c r="G29" s="3">
        <v>4.1949199999999998</v>
      </c>
      <c r="H29" s="3">
        <v>3.4678900000000001</v>
      </c>
      <c r="I29" s="3">
        <v>4.1994199999999999</v>
      </c>
      <c r="J29" s="3" t="s">
        <v>3</v>
      </c>
      <c r="K29" s="3">
        <v>2.3018100000000001</v>
      </c>
      <c r="L29" s="3">
        <v>0</v>
      </c>
      <c r="M29" s="3">
        <v>2.3018100000000001</v>
      </c>
      <c r="O29" s="3">
        <v>1</v>
      </c>
      <c r="U29" s="3">
        <v>1</v>
      </c>
      <c r="V29" s="3">
        <v>2.78376</v>
      </c>
      <c r="W29" s="3">
        <v>2.78376</v>
      </c>
      <c r="X29" s="3">
        <v>2.8063199999999999</v>
      </c>
      <c r="Z29" s="6">
        <v>2.78376</v>
      </c>
      <c r="AD29" s="3">
        <f t="shared" si="2"/>
        <v>2.3018100000000001</v>
      </c>
      <c r="AG29" s="3">
        <f t="shared" si="6"/>
        <v>0.48194999999999988</v>
      </c>
      <c r="AH29" s="3">
        <f t="shared" si="0"/>
        <v>2.78376</v>
      </c>
      <c r="AJ29" s="3">
        <f t="shared" si="3"/>
        <v>2.78376</v>
      </c>
      <c r="AK29" s="3">
        <f t="shared" si="1"/>
        <v>1</v>
      </c>
    </row>
    <row r="30" spans="1:37" x14ac:dyDescent="0.25">
      <c r="A30" s="3">
        <v>4.1949199999999998</v>
      </c>
      <c r="B30" s="3">
        <v>0</v>
      </c>
      <c r="C30" s="3">
        <v>2.3018100000000001</v>
      </c>
      <c r="U30" s="3">
        <v>1</v>
      </c>
      <c r="V30" s="3">
        <v>2.78376</v>
      </c>
      <c r="W30" s="3">
        <v>2.78376</v>
      </c>
      <c r="X30" s="3">
        <v>2.8063199999999999</v>
      </c>
      <c r="Z30" s="6">
        <v>2.78376</v>
      </c>
      <c r="AA30" s="3">
        <v>1</v>
      </c>
      <c r="AB30" s="3">
        <v>2.3018100000000001</v>
      </c>
      <c r="AC30" s="3">
        <v>2.3018100000000001</v>
      </c>
      <c r="AG30" s="3">
        <f t="shared" si="6"/>
        <v>0</v>
      </c>
      <c r="AK30" s="3" t="str">
        <f t="shared" si="1"/>
        <v/>
      </c>
    </row>
    <row r="31" spans="1:37" x14ac:dyDescent="0.25">
      <c r="A31" s="3" t="s">
        <v>3</v>
      </c>
      <c r="B31" s="3" t="s">
        <v>3</v>
      </c>
      <c r="C31" s="3" t="s">
        <v>3</v>
      </c>
      <c r="U31" s="3">
        <v>1</v>
      </c>
      <c r="V31" s="3">
        <v>2.78376</v>
      </c>
      <c r="W31" s="3">
        <v>2.78376</v>
      </c>
      <c r="X31" s="3">
        <v>2.8063199999999999</v>
      </c>
      <c r="Z31" s="6">
        <v>2.78376</v>
      </c>
      <c r="AA31" s="3">
        <v>1</v>
      </c>
      <c r="AB31" s="3">
        <v>2.3018100000000001</v>
      </c>
      <c r="AC31" s="3">
        <v>2.3018100000000001</v>
      </c>
      <c r="AG31" s="3">
        <f t="shared" si="6"/>
        <v>0</v>
      </c>
      <c r="AK31" s="3" t="str">
        <f t="shared" si="1"/>
        <v/>
      </c>
    </row>
    <row r="32" spans="1:37" x14ac:dyDescent="0.25">
      <c r="A32" s="3">
        <v>4.1897700000000002</v>
      </c>
      <c r="B32" s="3">
        <v>0</v>
      </c>
      <c r="C32" s="3">
        <v>2.3018100000000001</v>
      </c>
      <c r="U32" s="3">
        <v>1</v>
      </c>
      <c r="V32" s="3">
        <v>2.78376</v>
      </c>
      <c r="W32" s="3">
        <v>2.78376</v>
      </c>
      <c r="X32" s="3">
        <v>2.8063199999999999</v>
      </c>
      <c r="Z32" s="6">
        <v>2.78376</v>
      </c>
      <c r="AA32" s="3">
        <v>1</v>
      </c>
      <c r="AB32" s="3">
        <v>2.3018100000000001</v>
      </c>
      <c r="AC32" s="3">
        <v>2.3018100000000001</v>
      </c>
      <c r="AG32" s="3">
        <f t="shared" si="6"/>
        <v>0</v>
      </c>
      <c r="AK32" s="3" t="str">
        <f t="shared" si="1"/>
        <v/>
      </c>
    </row>
    <row r="33" spans="1:37" x14ac:dyDescent="0.25">
      <c r="A33" s="3">
        <v>4.0538499999999997</v>
      </c>
      <c r="B33" s="3">
        <v>-2.8998200000000001</v>
      </c>
      <c r="C33" s="3">
        <v>2.2937599999999998</v>
      </c>
      <c r="E33" s="3">
        <v>1</v>
      </c>
      <c r="F33" s="3">
        <v>4.1897700000000002</v>
      </c>
      <c r="G33" s="3" t="s">
        <v>3</v>
      </c>
      <c r="H33" s="3">
        <v>3.26058</v>
      </c>
      <c r="I33" s="3">
        <v>4.1897700000000002</v>
      </c>
      <c r="J33" s="3">
        <v>2.3018100000000001</v>
      </c>
      <c r="K33" s="3" t="s">
        <v>3</v>
      </c>
      <c r="L33" s="3">
        <v>-1.8200000000000001E-2</v>
      </c>
      <c r="M33" s="3">
        <v>2.3018100000000001</v>
      </c>
      <c r="Q33" s="3">
        <v>1</v>
      </c>
      <c r="U33" s="3">
        <v>1</v>
      </c>
      <c r="V33" s="3">
        <v>2.78376</v>
      </c>
      <c r="W33" s="3">
        <v>2.78376</v>
      </c>
      <c r="X33" s="3">
        <v>2.8063199999999999</v>
      </c>
      <c r="Z33" s="6">
        <v>2.78376</v>
      </c>
      <c r="AD33" s="3">
        <f t="shared" si="2"/>
        <v>2.3200100000000003</v>
      </c>
      <c r="AG33" s="3">
        <f t="shared" si="6"/>
        <v>0.48194999999999988</v>
      </c>
      <c r="AH33" s="3">
        <f t="shared" si="0"/>
        <v>2.7757099999999997</v>
      </c>
      <c r="AJ33" s="3">
        <f t="shared" si="3"/>
        <v>2.7757099999999997</v>
      </c>
      <c r="AK33" s="3">
        <f t="shared" si="1"/>
        <v>0.99710822772078045</v>
      </c>
    </row>
    <row r="34" spans="1:37" x14ac:dyDescent="0.25">
      <c r="A34" s="3" t="s">
        <v>3</v>
      </c>
      <c r="B34" s="3" t="s">
        <v>3</v>
      </c>
      <c r="C34" s="3" t="s">
        <v>3</v>
      </c>
      <c r="E34" s="3">
        <v>1</v>
      </c>
      <c r="F34" s="3">
        <v>4.0538499999999997</v>
      </c>
      <c r="G34" s="3">
        <v>3.26058</v>
      </c>
      <c r="H34" s="3">
        <v>3.26058</v>
      </c>
      <c r="I34" s="3">
        <v>4.1897700000000002</v>
      </c>
      <c r="J34" s="3">
        <v>2.2937599999999998</v>
      </c>
      <c r="K34" s="3">
        <v>-1.8200000000000001E-2</v>
      </c>
      <c r="L34" s="3">
        <v>-1.8200000000000001E-2</v>
      </c>
      <c r="M34" s="3">
        <v>2.3018100000000001</v>
      </c>
      <c r="Q34" s="3">
        <v>1</v>
      </c>
      <c r="U34" s="3">
        <v>1</v>
      </c>
      <c r="V34" s="3">
        <v>2.78376</v>
      </c>
      <c r="W34" s="3">
        <v>2.78376</v>
      </c>
      <c r="X34" s="3">
        <v>2.8063199999999999</v>
      </c>
      <c r="Z34" s="6">
        <v>2.78376</v>
      </c>
      <c r="AD34" s="3">
        <f t="shared" si="2"/>
        <v>2.3200100000000003</v>
      </c>
      <c r="AG34" s="3">
        <f t="shared" si="6"/>
        <v>0.48194999999999988</v>
      </c>
      <c r="AH34" s="3" t="str">
        <f t="shared" si="0"/>
        <v xml:space="preserve"> </v>
      </c>
      <c r="AK34" s="3" t="str">
        <f t="shared" si="1"/>
        <v>…</v>
      </c>
    </row>
    <row r="35" spans="1:37" x14ac:dyDescent="0.25">
      <c r="A35" s="3">
        <v>3.26058</v>
      </c>
      <c r="B35" s="3">
        <v>-2.8998200000000001</v>
      </c>
      <c r="C35" s="3">
        <v>-1.8200000000000001E-2</v>
      </c>
      <c r="E35" s="3">
        <v>1</v>
      </c>
      <c r="F35" s="3" t="s">
        <v>3</v>
      </c>
      <c r="G35" s="3">
        <v>3.3816700000000002</v>
      </c>
      <c r="H35" s="3">
        <v>3.26058</v>
      </c>
      <c r="I35" s="3">
        <v>4.1897700000000002</v>
      </c>
      <c r="J35" s="3" t="s">
        <v>3</v>
      </c>
      <c r="K35" s="3">
        <v>-1.8200000000000001E-2</v>
      </c>
      <c r="L35" s="3">
        <v>-1.8200000000000001E-2</v>
      </c>
      <c r="M35" s="3">
        <v>2.3018100000000001</v>
      </c>
      <c r="Q35" s="3">
        <v>1</v>
      </c>
      <c r="U35" s="3">
        <v>1</v>
      </c>
      <c r="V35" s="3">
        <v>2.78376</v>
      </c>
      <c r="W35" s="3">
        <v>2.78376</v>
      </c>
      <c r="X35" s="3">
        <v>2.8063199999999999</v>
      </c>
      <c r="Z35" s="6">
        <v>2.78376</v>
      </c>
      <c r="AD35" s="3">
        <f t="shared" si="2"/>
        <v>2.3200100000000003</v>
      </c>
      <c r="AG35" s="3">
        <f t="shared" si="6"/>
        <v>0.48194999999999988</v>
      </c>
      <c r="AH35" s="3">
        <f t="shared" si="0"/>
        <v>0.46374999999999988</v>
      </c>
      <c r="AJ35" s="3">
        <f t="shared" si="3"/>
        <v>0.46374999999999988</v>
      </c>
      <c r="AK35" s="3">
        <f t="shared" si="1"/>
        <v>0.16659122912894786</v>
      </c>
    </row>
    <row r="36" spans="1:37" x14ac:dyDescent="0.25">
      <c r="A36" s="3">
        <v>3.3816700000000002</v>
      </c>
      <c r="B36" s="3">
        <v>0</v>
      </c>
      <c r="C36" s="3">
        <v>-1.8200000000000001E-2</v>
      </c>
      <c r="U36" s="3">
        <v>1</v>
      </c>
      <c r="V36" s="3">
        <v>2.78376</v>
      </c>
      <c r="W36" s="3">
        <v>2.78376</v>
      </c>
      <c r="X36" s="3">
        <v>2.8063199999999999</v>
      </c>
      <c r="Z36" s="6">
        <v>2.78376</v>
      </c>
      <c r="AA36" s="3">
        <v>1</v>
      </c>
      <c r="AB36" s="3">
        <v>-1.8200000000000001E-2</v>
      </c>
      <c r="AC36" s="3">
        <v>0</v>
      </c>
      <c r="AG36" s="3">
        <f t="shared" si="6"/>
        <v>0</v>
      </c>
      <c r="AK36" s="3" t="str">
        <f t="shared" si="1"/>
        <v/>
      </c>
    </row>
    <row r="37" spans="1:37" x14ac:dyDescent="0.25">
      <c r="A37" s="3" t="s">
        <v>3</v>
      </c>
      <c r="B37" s="3" t="s">
        <v>3</v>
      </c>
      <c r="C37" s="3" t="s">
        <v>3</v>
      </c>
      <c r="U37" s="3">
        <v>1</v>
      </c>
      <c r="V37" s="3">
        <v>2.78376</v>
      </c>
      <c r="W37" s="3">
        <v>2.78376</v>
      </c>
      <c r="X37" s="3">
        <v>2.8063199999999999</v>
      </c>
      <c r="Z37" s="6">
        <v>2.78376</v>
      </c>
      <c r="AA37" s="3">
        <v>1</v>
      </c>
      <c r="AB37" s="3">
        <v>-1.8200000000000001E-2</v>
      </c>
      <c r="AC37" s="3">
        <v>0</v>
      </c>
      <c r="AG37" s="3">
        <f t="shared" si="6"/>
        <v>0</v>
      </c>
      <c r="AK37" s="3" t="str">
        <f t="shared" si="1"/>
        <v/>
      </c>
    </row>
    <row r="38" spans="1:37" x14ac:dyDescent="0.25">
      <c r="A38" s="3">
        <v>3.4659599999999999</v>
      </c>
      <c r="B38" s="3">
        <v>0</v>
      </c>
      <c r="C38" s="3">
        <v>0</v>
      </c>
      <c r="U38" s="3">
        <v>1</v>
      </c>
      <c r="V38" s="3">
        <v>2.78376</v>
      </c>
      <c r="W38" s="3">
        <v>2.78376</v>
      </c>
      <c r="X38" s="3">
        <v>2.8063199999999999</v>
      </c>
      <c r="Z38" s="6">
        <v>2.78376</v>
      </c>
      <c r="AA38" s="3">
        <v>1</v>
      </c>
      <c r="AB38" s="3">
        <v>-1.8200000000000001E-2</v>
      </c>
      <c r="AC38" s="3">
        <v>0</v>
      </c>
      <c r="AG38" s="3">
        <f t="shared" si="6"/>
        <v>0</v>
      </c>
      <c r="AK38" s="3" t="str">
        <f t="shared" si="1"/>
        <v/>
      </c>
    </row>
    <row r="39" spans="1:37" x14ac:dyDescent="0.25">
      <c r="A39" s="3">
        <v>3.63002</v>
      </c>
      <c r="B39" s="3">
        <v>2.8999700000000002</v>
      </c>
      <c r="C39" s="3">
        <v>4.8329999999999998E-2</v>
      </c>
      <c r="D39" s="3">
        <v>1</v>
      </c>
      <c r="F39" s="3">
        <v>3.4659599999999999</v>
      </c>
      <c r="G39" s="3" t="s">
        <v>3</v>
      </c>
      <c r="H39" s="3">
        <v>3.4659599999999999</v>
      </c>
      <c r="I39" s="3">
        <v>4.2000700000000002</v>
      </c>
      <c r="J39" s="3">
        <v>0</v>
      </c>
      <c r="K39" s="3" t="s">
        <v>3</v>
      </c>
      <c r="L39" s="3">
        <v>0</v>
      </c>
      <c r="M39" s="3">
        <v>2.3010100000000002</v>
      </c>
      <c r="O39" s="3">
        <v>1</v>
      </c>
      <c r="U39" s="3">
        <v>1</v>
      </c>
      <c r="V39" s="3">
        <v>2.78376</v>
      </c>
      <c r="W39" s="3">
        <v>2.78376</v>
      </c>
      <c r="X39" s="3">
        <v>2.8063199999999999</v>
      </c>
      <c r="Z39" s="6">
        <v>2.78376</v>
      </c>
      <c r="AD39" s="3">
        <f t="shared" si="2"/>
        <v>2.3010100000000002</v>
      </c>
      <c r="AG39" s="3">
        <f t="shared" si="6"/>
        <v>0.48274999999999979</v>
      </c>
      <c r="AH39" s="3">
        <f t="shared" si="0"/>
        <v>0.53107999999999977</v>
      </c>
      <c r="AJ39" s="3">
        <f t="shared" si="3"/>
        <v>0.53107999999999977</v>
      </c>
      <c r="AK39" s="3">
        <f t="shared" si="1"/>
        <v>0.19077794062706546</v>
      </c>
    </row>
    <row r="40" spans="1:37" x14ac:dyDescent="0.25">
      <c r="A40" s="3" t="s">
        <v>3</v>
      </c>
      <c r="B40" s="3" t="s">
        <v>3</v>
      </c>
      <c r="C40" s="3" t="s">
        <v>3</v>
      </c>
      <c r="D40" s="3">
        <v>1</v>
      </c>
      <c r="F40" s="3">
        <v>3.63002</v>
      </c>
      <c r="G40" s="3">
        <v>4.2000700000000002</v>
      </c>
      <c r="H40" s="3">
        <v>3.4659599999999999</v>
      </c>
      <c r="I40" s="3">
        <v>4.2000700000000002</v>
      </c>
      <c r="J40" s="3">
        <v>4.8329999999999998E-2</v>
      </c>
      <c r="K40" s="3">
        <v>2.3010100000000002</v>
      </c>
      <c r="L40" s="3">
        <v>0</v>
      </c>
      <c r="M40" s="3">
        <v>2.3010100000000002</v>
      </c>
      <c r="O40" s="3">
        <v>1</v>
      </c>
      <c r="U40" s="3">
        <v>1</v>
      </c>
      <c r="V40" s="3">
        <v>2.78376</v>
      </c>
      <c r="W40" s="3">
        <v>2.78376</v>
      </c>
      <c r="X40" s="3">
        <v>2.8063199999999999</v>
      </c>
      <c r="Z40" s="6">
        <v>2.78376</v>
      </c>
      <c r="AD40" s="3">
        <f t="shared" si="2"/>
        <v>2.3010100000000002</v>
      </c>
      <c r="AG40" s="3">
        <f t="shared" si="6"/>
        <v>0.48274999999999979</v>
      </c>
      <c r="AH40" s="3" t="str">
        <f t="shared" si="0"/>
        <v xml:space="preserve"> </v>
      </c>
      <c r="AK40" s="3" t="str">
        <f t="shared" si="1"/>
        <v>…</v>
      </c>
    </row>
    <row r="41" spans="1:37" x14ac:dyDescent="0.25">
      <c r="A41" s="3">
        <v>4.2000700000000002</v>
      </c>
      <c r="B41" s="3">
        <v>4.9820000000000003E-2</v>
      </c>
      <c r="C41" s="3">
        <v>2.3010100000000002</v>
      </c>
      <c r="D41" s="3">
        <v>1</v>
      </c>
      <c r="F41" s="3" t="s">
        <v>3</v>
      </c>
      <c r="G41" s="3">
        <v>4.1949199999999998</v>
      </c>
      <c r="H41" s="3">
        <v>3.4659599999999999</v>
      </c>
      <c r="I41" s="3">
        <v>4.2000700000000002</v>
      </c>
      <c r="J41" s="3" t="s">
        <v>3</v>
      </c>
      <c r="K41" s="3">
        <v>2.3010100000000002</v>
      </c>
      <c r="L41" s="3">
        <v>0</v>
      </c>
      <c r="M41" s="3">
        <v>2.3010100000000002</v>
      </c>
      <c r="O41" s="3">
        <v>1</v>
      </c>
      <c r="U41" s="3">
        <v>1</v>
      </c>
      <c r="V41" s="3">
        <v>2.78376</v>
      </c>
      <c r="W41" s="3">
        <v>2.78376</v>
      </c>
      <c r="X41" s="3">
        <v>2.8063199999999999</v>
      </c>
      <c r="Z41" s="6">
        <v>2.78376</v>
      </c>
      <c r="AD41" s="3">
        <f t="shared" si="2"/>
        <v>2.3010100000000002</v>
      </c>
      <c r="AG41" s="3">
        <f t="shared" si="6"/>
        <v>0.48274999999999979</v>
      </c>
      <c r="AH41" s="3">
        <f t="shared" si="0"/>
        <v>2.78376</v>
      </c>
      <c r="AJ41" s="3">
        <f t="shared" si="3"/>
        <v>2.78376</v>
      </c>
      <c r="AK41" s="3">
        <f t="shared" si="1"/>
        <v>1</v>
      </c>
    </row>
    <row r="42" spans="1:37" x14ac:dyDescent="0.25">
      <c r="A42" s="3">
        <v>4.1949199999999998</v>
      </c>
      <c r="B42" s="3">
        <v>0</v>
      </c>
      <c r="C42" s="3">
        <v>2.3010100000000002</v>
      </c>
      <c r="U42" s="3">
        <v>1</v>
      </c>
      <c r="V42" s="3">
        <v>2.78376</v>
      </c>
      <c r="W42" s="3">
        <v>2.78376</v>
      </c>
      <c r="X42" s="3">
        <v>2.8063199999999999</v>
      </c>
      <c r="Z42" s="6">
        <v>2.78376</v>
      </c>
      <c r="AA42" s="3">
        <v>1</v>
      </c>
      <c r="AB42" s="3">
        <v>0</v>
      </c>
      <c r="AC42" s="3">
        <v>2.3010100000000002</v>
      </c>
      <c r="AG42" s="3">
        <f t="shared" si="6"/>
        <v>0</v>
      </c>
      <c r="AK42" s="3" t="str">
        <f t="shared" si="1"/>
        <v/>
      </c>
    </row>
    <row r="43" spans="1:37" x14ac:dyDescent="0.25">
      <c r="A43" s="3" t="s">
        <v>3</v>
      </c>
      <c r="B43" s="3" t="s">
        <v>3</v>
      </c>
      <c r="C43" s="3" t="s">
        <v>3</v>
      </c>
      <c r="U43" s="3">
        <v>1</v>
      </c>
      <c r="V43" s="3">
        <v>2.78376</v>
      </c>
      <c r="W43" s="3">
        <v>2.78376</v>
      </c>
      <c r="X43" s="3">
        <v>2.8063199999999999</v>
      </c>
      <c r="Z43" s="6">
        <v>2.78376</v>
      </c>
      <c r="AA43" s="3">
        <v>1</v>
      </c>
      <c r="AB43" s="3">
        <v>0</v>
      </c>
      <c r="AC43" s="3">
        <v>2.3010100000000002</v>
      </c>
      <c r="AG43" s="3">
        <f t="shared" si="6"/>
        <v>0</v>
      </c>
      <c r="AK43" s="3" t="str">
        <f t="shared" si="1"/>
        <v/>
      </c>
    </row>
    <row r="44" spans="1:37" x14ac:dyDescent="0.25">
      <c r="A44" s="3">
        <v>3.2028099999999999</v>
      </c>
      <c r="B44" s="3">
        <v>0</v>
      </c>
      <c r="C44" s="3">
        <v>0</v>
      </c>
      <c r="U44" s="3">
        <v>1</v>
      </c>
      <c r="V44" s="3">
        <v>2.78376</v>
      </c>
      <c r="W44" s="3">
        <v>2.78376</v>
      </c>
      <c r="X44" s="3">
        <v>2.8063199999999999</v>
      </c>
      <c r="Z44" s="6">
        <v>2.78376</v>
      </c>
      <c r="AA44" s="3">
        <v>1</v>
      </c>
      <c r="AB44" s="3">
        <v>0</v>
      </c>
      <c r="AC44" s="3">
        <v>2.3010100000000002</v>
      </c>
      <c r="AG44" s="3">
        <f t="shared" si="6"/>
        <v>0</v>
      </c>
      <c r="AK44" s="3" t="str">
        <f t="shared" si="1"/>
        <v/>
      </c>
    </row>
    <row r="45" spans="1:37" x14ac:dyDescent="0.25">
      <c r="A45" s="3">
        <v>3.51485</v>
      </c>
      <c r="B45" s="3">
        <v>2.8991600000000002</v>
      </c>
      <c r="C45" s="3">
        <v>4.8329999999999998E-2</v>
      </c>
      <c r="D45" s="3">
        <v>1</v>
      </c>
      <c r="F45" s="3">
        <v>3.2028099999999999</v>
      </c>
      <c r="G45" s="3" t="s">
        <v>3</v>
      </c>
      <c r="H45" s="3">
        <v>3.2028099999999999</v>
      </c>
      <c r="I45" s="3">
        <v>4.2000700000000002</v>
      </c>
      <c r="J45" s="3">
        <v>0</v>
      </c>
      <c r="K45" s="3" t="s">
        <v>3</v>
      </c>
      <c r="L45" s="3">
        <v>0</v>
      </c>
      <c r="M45" s="3">
        <v>2.7371300000000001</v>
      </c>
      <c r="N45" s="3">
        <v>1</v>
      </c>
      <c r="O45" s="3">
        <v>1</v>
      </c>
      <c r="R45" s="3">
        <v>1</v>
      </c>
      <c r="S45" s="3">
        <f>ABS(M45-L45)</f>
        <v>2.7371300000000001</v>
      </c>
      <c r="W45" s="3">
        <v>2.7371300000000001</v>
      </c>
      <c r="X45" s="3">
        <v>2.8063199999999999</v>
      </c>
      <c r="Z45" s="7">
        <v>2.7371300000000001</v>
      </c>
      <c r="AD45" s="3">
        <f t="shared" si="2"/>
        <v>2.7371300000000001</v>
      </c>
      <c r="AE45" s="3">
        <f t="shared" si="5"/>
        <v>1</v>
      </c>
      <c r="AF45" s="3">
        <f>IF(AD45=Z45,1,)</f>
        <v>1</v>
      </c>
      <c r="AG45" s="3">
        <f t="shared" si="6"/>
        <v>0</v>
      </c>
      <c r="AH45" s="3">
        <f t="shared" si="0"/>
        <v>4.8329999999999998E-2</v>
      </c>
      <c r="AJ45" s="3">
        <f t="shared" si="3"/>
        <v>4.8329999999999998E-2</v>
      </c>
      <c r="AK45" s="3">
        <f t="shared" si="1"/>
        <v>1.7657181061915217E-2</v>
      </c>
    </row>
    <row r="46" spans="1:37" x14ac:dyDescent="0.25">
      <c r="A46" s="3" t="s">
        <v>3</v>
      </c>
      <c r="B46" s="3" t="s">
        <v>3</v>
      </c>
      <c r="C46" s="3" t="s">
        <v>3</v>
      </c>
      <c r="D46" s="3">
        <v>1</v>
      </c>
      <c r="F46" s="3">
        <v>3.51485</v>
      </c>
      <c r="G46" s="3">
        <v>4.2000700000000002</v>
      </c>
      <c r="H46" s="3">
        <v>3.2028099999999999</v>
      </c>
      <c r="I46" s="3">
        <v>4.2000700000000002</v>
      </c>
      <c r="J46" s="3">
        <v>4.8329999999999998E-2</v>
      </c>
      <c r="K46" s="3">
        <v>2.7371300000000001</v>
      </c>
      <c r="L46" s="3">
        <v>0</v>
      </c>
      <c r="M46" s="3">
        <v>2.7371300000000001</v>
      </c>
      <c r="N46" s="3">
        <v>1</v>
      </c>
      <c r="O46" s="3">
        <v>1</v>
      </c>
      <c r="R46" s="3">
        <v>1</v>
      </c>
      <c r="S46" s="3">
        <f>ABS(M46-L46)</f>
        <v>2.7371300000000001</v>
      </c>
      <c r="T46" s="3">
        <v>2.7371300000000001</v>
      </c>
      <c r="W46" s="3">
        <v>2.7371300000000001</v>
      </c>
      <c r="X46" s="3">
        <v>2.8063199999999999</v>
      </c>
      <c r="Z46" s="7">
        <v>2.7371300000000001</v>
      </c>
      <c r="AD46" s="3">
        <f t="shared" si="2"/>
        <v>2.7371300000000001</v>
      </c>
      <c r="AE46" s="3">
        <f t="shared" si="5"/>
        <v>1</v>
      </c>
      <c r="AF46" s="3">
        <f>IF(AD46=Z46,1,)</f>
        <v>1</v>
      </c>
      <c r="AG46" s="3">
        <f t="shared" si="6"/>
        <v>0</v>
      </c>
      <c r="AH46" s="3" t="str">
        <f t="shared" si="0"/>
        <v xml:space="preserve"> </v>
      </c>
      <c r="AK46" s="3" t="str">
        <f t="shared" si="1"/>
        <v>…</v>
      </c>
    </row>
    <row r="47" spans="1:37" x14ac:dyDescent="0.25">
      <c r="A47" s="3">
        <v>4.2000700000000002</v>
      </c>
      <c r="B47" s="3">
        <v>4.9820000000000003E-2</v>
      </c>
      <c r="C47" s="3">
        <v>2.7371300000000001</v>
      </c>
      <c r="D47" s="3">
        <v>1</v>
      </c>
      <c r="F47" s="3" t="s">
        <v>3</v>
      </c>
      <c r="G47" s="3">
        <v>4.1949199999999998</v>
      </c>
      <c r="H47" s="3">
        <v>3.2028099999999999</v>
      </c>
      <c r="I47" s="3">
        <v>4.2000700000000002</v>
      </c>
      <c r="J47" s="3" t="s">
        <v>3</v>
      </c>
      <c r="K47" s="3">
        <v>2.7371300000000001</v>
      </c>
      <c r="L47" s="3">
        <v>0</v>
      </c>
      <c r="M47" s="3">
        <v>2.7371300000000001</v>
      </c>
      <c r="N47" s="3">
        <v>1</v>
      </c>
      <c r="O47" s="3">
        <v>1</v>
      </c>
      <c r="R47" s="3">
        <v>1</v>
      </c>
      <c r="S47" s="3">
        <f>ABS(M47-L47)</f>
        <v>2.7371300000000001</v>
      </c>
      <c r="T47" s="3">
        <v>2.7371300000000001</v>
      </c>
      <c r="W47" s="3">
        <v>2.7371300000000001</v>
      </c>
      <c r="X47" s="3">
        <v>2.8063199999999999</v>
      </c>
      <c r="Z47" s="7">
        <v>2.7371300000000001</v>
      </c>
      <c r="AD47" s="3">
        <f t="shared" si="2"/>
        <v>2.7371300000000001</v>
      </c>
      <c r="AE47" s="3">
        <f t="shared" si="5"/>
        <v>1</v>
      </c>
      <c r="AF47" s="3">
        <f>IF(AD47=Z47,1,)</f>
        <v>1</v>
      </c>
      <c r="AG47" s="3">
        <f t="shared" si="6"/>
        <v>0</v>
      </c>
      <c r="AH47" s="3">
        <f t="shared" si="0"/>
        <v>2.7371300000000001</v>
      </c>
      <c r="AJ47" s="3">
        <f t="shared" si="3"/>
        <v>2.7371300000000001</v>
      </c>
      <c r="AK47" s="3">
        <f t="shared" si="1"/>
        <v>1</v>
      </c>
    </row>
    <row r="48" spans="1:37" x14ac:dyDescent="0.25">
      <c r="A48" s="3">
        <v>4.1949199999999998</v>
      </c>
      <c r="B48" s="3">
        <v>0</v>
      </c>
      <c r="C48" s="3">
        <v>2.7371300000000001</v>
      </c>
      <c r="T48" s="3">
        <v>2.7371300000000001</v>
      </c>
      <c r="U48" s="3">
        <v>1</v>
      </c>
      <c r="V48" s="3">
        <v>2.7371300000000001</v>
      </c>
      <c r="W48" s="3">
        <v>2.7371300000000001</v>
      </c>
      <c r="X48" s="3">
        <v>2.8063199999999999</v>
      </c>
      <c r="Z48" s="7">
        <v>2.7371300000000001</v>
      </c>
      <c r="AA48" s="3">
        <v>1</v>
      </c>
      <c r="AB48" s="3">
        <v>0</v>
      </c>
      <c r="AC48" s="3">
        <v>2.7371300000000001</v>
      </c>
      <c r="AG48" s="3">
        <f t="shared" si="6"/>
        <v>0</v>
      </c>
      <c r="AK48" s="3" t="str">
        <f t="shared" si="1"/>
        <v/>
      </c>
    </row>
    <row r="49" spans="1:37" x14ac:dyDescent="0.25">
      <c r="A49" s="3" t="s">
        <v>3</v>
      </c>
      <c r="B49" s="3" t="s">
        <v>3</v>
      </c>
      <c r="C49" s="3" t="s">
        <v>3</v>
      </c>
      <c r="U49" s="3">
        <v>1</v>
      </c>
      <c r="V49" s="3">
        <v>2.7371300000000001</v>
      </c>
      <c r="W49" s="3">
        <v>2.7371300000000001</v>
      </c>
      <c r="X49" s="3">
        <v>2.8063199999999999</v>
      </c>
      <c r="Z49" s="7">
        <v>2.7371300000000001</v>
      </c>
      <c r="AA49" s="3">
        <v>1</v>
      </c>
      <c r="AB49" s="3">
        <v>0</v>
      </c>
      <c r="AC49" s="3">
        <v>2.7371300000000001</v>
      </c>
      <c r="AG49" s="3">
        <f t="shared" si="6"/>
        <v>0</v>
      </c>
      <c r="AK49" s="3" t="str">
        <f t="shared" si="1"/>
        <v/>
      </c>
    </row>
    <row r="50" spans="1:37" x14ac:dyDescent="0.25">
      <c r="A50" s="3">
        <v>4.1888800000000002</v>
      </c>
      <c r="B50" s="3">
        <v>0</v>
      </c>
      <c r="C50" s="3">
        <v>0</v>
      </c>
      <c r="U50" s="3">
        <v>1</v>
      </c>
      <c r="V50" s="3">
        <v>2.7371300000000001</v>
      </c>
      <c r="W50" s="3">
        <v>2.7371300000000001</v>
      </c>
      <c r="X50" s="3">
        <v>2.8063199999999999</v>
      </c>
      <c r="Z50" s="7">
        <v>2.7371300000000001</v>
      </c>
      <c r="AA50" s="3">
        <v>1</v>
      </c>
      <c r="AB50" s="3">
        <v>0</v>
      </c>
      <c r="AC50" s="3">
        <v>2.7371300000000001</v>
      </c>
      <c r="AG50" s="3">
        <f t="shared" si="6"/>
        <v>0</v>
      </c>
      <c r="AK50" s="3" t="str">
        <f t="shared" si="1"/>
        <v/>
      </c>
    </row>
    <row r="51" spans="1:37" x14ac:dyDescent="0.25">
      <c r="A51" s="3">
        <v>4.05192</v>
      </c>
      <c r="B51" s="3">
        <v>-2.899</v>
      </c>
      <c r="C51" s="3">
        <v>-0.48330000000000001</v>
      </c>
      <c r="E51" s="3">
        <v>1</v>
      </c>
      <c r="F51" s="3">
        <v>4.1888800000000002</v>
      </c>
      <c r="G51" s="3" t="s">
        <v>3</v>
      </c>
      <c r="H51" s="3">
        <v>2.4994800000000001</v>
      </c>
      <c r="I51" s="3">
        <v>4.1888800000000002</v>
      </c>
      <c r="J51" s="3">
        <v>0</v>
      </c>
      <c r="K51" s="3" t="s">
        <v>3</v>
      </c>
      <c r="L51" s="3">
        <v>-2.7776999999999998</v>
      </c>
      <c r="M51" s="3">
        <v>0</v>
      </c>
      <c r="P51" s="3">
        <v>1</v>
      </c>
      <c r="Q51" s="3">
        <v>1</v>
      </c>
      <c r="R51" s="3">
        <v>1</v>
      </c>
      <c r="S51" s="3">
        <f t="shared" ref="S51:S59" si="7">ABS(M51-L51)</f>
        <v>2.7776999999999998</v>
      </c>
      <c r="W51" s="3">
        <v>2.7776999999999998</v>
      </c>
      <c r="X51" s="3">
        <v>2.8063199999999999</v>
      </c>
      <c r="Z51" s="8">
        <v>2.7776999999999998</v>
      </c>
      <c r="AD51" s="3">
        <f t="shared" si="2"/>
        <v>2.7776999999999998</v>
      </c>
      <c r="AF51" s="3">
        <f>IF(AD51=Z51,1,)</f>
        <v>1</v>
      </c>
      <c r="AG51" s="3">
        <f t="shared" si="6"/>
        <v>2.7776999999999998</v>
      </c>
      <c r="AH51" s="3">
        <f t="shared" si="0"/>
        <v>2.2944</v>
      </c>
      <c r="AJ51" s="3">
        <f t="shared" si="3"/>
        <v>2.2944</v>
      </c>
      <c r="AK51" s="3">
        <f t="shared" si="1"/>
        <v>0.82600712819958966</v>
      </c>
    </row>
    <row r="52" spans="1:37" x14ac:dyDescent="0.25">
      <c r="A52" s="3" t="s">
        <v>3</v>
      </c>
      <c r="B52" s="3" t="s">
        <v>3</v>
      </c>
      <c r="C52" s="3" t="s">
        <v>3</v>
      </c>
      <c r="E52" s="3">
        <v>1</v>
      </c>
      <c r="F52" s="3">
        <v>4.05192</v>
      </c>
      <c r="G52" s="3">
        <v>2.4994800000000001</v>
      </c>
      <c r="H52" s="3">
        <v>2.4994800000000001</v>
      </c>
      <c r="I52" s="3">
        <v>4.1888800000000002</v>
      </c>
      <c r="J52" s="3">
        <v>-0.48330000000000001</v>
      </c>
      <c r="K52" s="3">
        <v>-2.7776999999999998</v>
      </c>
      <c r="L52" s="3">
        <v>-2.7776999999999998</v>
      </c>
      <c r="M52" s="3">
        <v>0</v>
      </c>
      <c r="P52" s="3">
        <v>1</v>
      </c>
      <c r="Q52" s="3">
        <v>1</v>
      </c>
      <c r="R52" s="3">
        <v>1</v>
      </c>
      <c r="S52" s="3">
        <f t="shared" si="7"/>
        <v>2.7776999999999998</v>
      </c>
      <c r="T52" s="3">
        <v>2.7776999999999998</v>
      </c>
      <c r="W52" s="3">
        <v>2.7776999999999998</v>
      </c>
      <c r="X52" s="3">
        <v>2.8063199999999999</v>
      </c>
      <c r="Z52" s="8">
        <v>2.7776999999999998</v>
      </c>
      <c r="AD52" s="3">
        <f t="shared" si="2"/>
        <v>2.7776999999999998</v>
      </c>
      <c r="AF52" s="3">
        <f>IF(AD52=Z52,1,)</f>
        <v>1</v>
      </c>
      <c r="AG52" s="3">
        <f t="shared" si="6"/>
        <v>2.7776999999999998</v>
      </c>
      <c r="AH52" s="3" t="str">
        <f t="shared" si="0"/>
        <v xml:space="preserve"> </v>
      </c>
      <c r="AK52" s="3" t="str">
        <f t="shared" si="1"/>
        <v>…</v>
      </c>
    </row>
    <row r="53" spans="1:37" x14ac:dyDescent="0.25">
      <c r="A53" s="3">
        <v>2.4994800000000001</v>
      </c>
      <c r="B53" s="3">
        <v>-2.899</v>
      </c>
      <c r="C53" s="3">
        <v>-2.7776999999999998</v>
      </c>
      <c r="E53" s="3">
        <v>1</v>
      </c>
      <c r="F53" s="3" t="s">
        <v>3</v>
      </c>
      <c r="G53" s="3">
        <v>3.0348799999999998</v>
      </c>
      <c r="H53" s="3">
        <v>2.4994800000000001</v>
      </c>
      <c r="I53" s="3">
        <v>4.1888800000000002</v>
      </c>
      <c r="J53" s="3" t="s">
        <v>3</v>
      </c>
      <c r="K53" s="3">
        <v>-2.7776999999999998</v>
      </c>
      <c r="L53" s="3">
        <v>-2.7776999999999998</v>
      </c>
      <c r="M53" s="3">
        <v>0</v>
      </c>
      <c r="P53" s="3">
        <v>1</v>
      </c>
      <c r="Q53" s="3">
        <v>1</v>
      </c>
      <c r="R53" s="3">
        <v>1</v>
      </c>
      <c r="S53" s="3">
        <f t="shared" si="7"/>
        <v>2.7776999999999998</v>
      </c>
      <c r="T53" s="3">
        <v>2.7776999999999998</v>
      </c>
      <c r="W53" s="3">
        <v>2.7776999999999998</v>
      </c>
      <c r="X53" s="3">
        <v>2.8063199999999999</v>
      </c>
      <c r="Z53" s="8">
        <v>2.7776999999999998</v>
      </c>
      <c r="AD53" s="3">
        <f t="shared" si="2"/>
        <v>2.7776999999999998</v>
      </c>
      <c r="AF53" s="3">
        <f>IF(AD53=Z53,1,)</f>
        <v>1</v>
      </c>
      <c r="AG53" s="3">
        <f t="shared" si="6"/>
        <v>2.7776999999999998</v>
      </c>
      <c r="AH53" s="3">
        <f t="shared" si="0"/>
        <v>0</v>
      </c>
      <c r="AJ53" s="3">
        <f t="shared" si="3"/>
        <v>0</v>
      </c>
      <c r="AK53" s="3">
        <f t="shared" si="1"/>
        <v>0</v>
      </c>
    </row>
    <row r="54" spans="1:37" x14ac:dyDescent="0.25">
      <c r="A54" s="3">
        <v>3.0348799999999998</v>
      </c>
      <c r="B54" s="3">
        <v>0</v>
      </c>
      <c r="C54" s="3">
        <v>-2.7776999999999998</v>
      </c>
      <c r="F54" s="3">
        <v>2.4994800000000001</v>
      </c>
      <c r="G54" s="3" t="s">
        <v>3</v>
      </c>
      <c r="J54" s="3">
        <v>-2.7776999999999998</v>
      </c>
      <c r="K54" s="3" t="s">
        <v>3</v>
      </c>
      <c r="T54" s="3">
        <v>2.7776999999999998</v>
      </c>
      <c r="U54" s="3">
        <v>1</v>
      </c>
      <c r="V54" s="3">
        <v>2.7776999999999998</v>
      </c>
      <c r="W54" s="3">
        <v>2.7776999999999998</v>
      </c>
      <c r="X54" s="3">
        <v>2.8063199999999999</v>
      </c>
      <c r="Z54" s="8">
        <v>2.7776999999999998</v>
      </c>
      <c r="AA54" s="3">
        <v>1</v>
      </c>
      <c r="AB54" s="3">
        <v>-2.7776999999999998</v>
      </c>
      <c r="AC54" s="3">
        <v>0</v>
      </c>
      <c r="AG54" s="3">
        <f t="shared" si="6"/>
        <v>0</v>
      </c>
      <c r="AK54" s="3" t="str">
        <f t="shared" si="1"/>
        <v/>
      </c>
    </row>
    <row r="55" spans="1:37" x14ac:dyDescent="0.25">
      <c r="A55" s="3" t="s">
        <v>3</v>
      </c>
      <c r="B55" s="3" t="s">
        <v>3</v>
      </c>
      <c r="C55" s="3" t="s">
        <v>3</v>
      </c>
      <c r="F55" s="3">
        <v>3.0348799999999998</v>
      </c>
      <c r="G55" s="3">
        <v>3.2028099999999999</v>
      </c>
      <c r="J55" s="3">
        <v>-2.7776999999999998</v>
      </c>
      <c r="K55" s="3">
        <v>0</v>
      </c>
      <c r="U55" s="3">
        <v>1</v>
      </c>
      <c r="V55" s="3">
        <v>2.7776999999999998</v>
      </c>
      <c r="W55" s="3">
        <v>2.7776999999999998</v>
      </c>
      <c r="X55" s="3">
        <v>2.8063199999999999</v>
      </c>
      <c r="Z55" s="8">
        <v>2.7776999999999998</v>
      </c>
      <c r="AA55" s="3">
        <v>1</v>
      </c>
      <c r="AB55" s="3">
        <v>-2.7776999999999998</v>
      </c>
      <c r="AC55" s="3">
        <v>0</v>
      </c>
      <c r="AG55" s="3">
        <f t="shared" ref="AG55:AG67" si="8">D55*(Z55-M55) + E55*(Z55-M55)</f>
        <v>0</v>
      </c>
      <c r="AH55" s="3" t="str">
        <f t="shared" si="0"/>
        <v xml:space="preserve"> </v>
      </c>
      <c r="AK55" s="3" t="str">
        <f t="shared" si="1"/>
        <v/>
      </c>
    </row>
    <row r="56" spans="1:37" x14ac:dyDescent="0.25">
      <c r="A56" s="3">
        <v>3.2028099999999999</v>
      </c>
      <c r="B56" s="3">
        <v>0</v>
      </c>
      <c r="C56" s="3">
        <v>0</v>
      </c>
      <c r="F56" s="3" t="s">
        <v>3</v>
      </c>
      <c r="G56" s="3">
        <v>3.51485</v>
      </c>
      <c r="J56" s="3" t="s">
        <v>3</v>
      </c>
      <c r="K56" s="3">
        <v>4.8329999999999998E-2</v>
      </c>
      <c r="U56" s="3">
        <v>1</v>
      </c>
      <c r="V56" s="3">
        <v>2.7776999999999998</v>
      </c>
      <c r="W56" s="3">
        <v>2.7776999999999998</v>
      </c>
      <c r="X56" s="3">
        <v>2.8063199999999999</v>
      </c>
      <c r="Z56" s="8">
        <v>2.7776999999999998</v>
      </c>
      <c r="AA56" s="3">
        <v>1</v>
      </c>
      <c r="AB56" s="3">
        <v>-2.7776999999999998</v>
      </c>
      <c r="AC56" s="3">
        <v>0</v>
      </c>
      <c r="AG56" s="3">
        <f t="shared" si="8"/>
        <v>0</v>
      </c>
      <c r="AH56" s="3" t="str">
        <f t="shared" si="0"/>
        <v xml:space="preserve"> </v>
      </c>
      <c r="AK56" s="3" t="str">
        <f t="shared" si="1"/>
        <v/>
      </c>
    </row>
    <row r="57" spans="1:37" x14ac:dyDescent="0.25">
      <c r="A57" s="3">
        <v>3.51485</v>
      </c>
      <c r="B57" s="3">
        <v>2.8991600000000002</v>
      </c>
      <c r="C57" s="3">
        <v>4.8329999999999998E-2</v>
      </c>
      <c r="D57" s="3">
        <v>1</v>
      </c>
      <c r="F57" s="3">
        <v>3.2028099999999999</v>
      </c>
      <c r="G57" s="3" t="s">
        <v>3</v>
      </c>
      <c r="H57" s="3">
        <v>3.2028099999999999</v>
      </c>
      <c r="I57" s="3">
        <v>4.2000700000000002</v>
      </c>
      <c r="J57" s="3">
        <v>0</v>
      </c>
      <c r="K57" s="3" t="s">
        <v>3</v>
      </c>
      <c r="L57" s="3">
        <v>0</v>
      </c>
      <c r="M57" s="3">
        <v>2.7371300000000001</v>
      </c>
      <c r="N57" s="3">
        <v>1</v>
      </c>
      <c r="O57" s="3">
        <v>1</v>
      </c>
      <c r="R57" s="3">
        <v>1</v>
      </c>
      <c r="S57" s="3">
        <f t="shared" si="7"/>
        <v>2.7371300000000001</v>
      </c>
      <c r="W57" s="3">
        <v>2.7371300000000001</v>
      </c>
      <c r="X57" s="3">
        <v>2.8063199999999999</v>
      </c>
      <c r="Z57" s="7">
        <v>2.7371300000000001</v>
      </c>
      <c r="AD57" s="3">
        <f t="shared" si="2"/>
        <v>2.7371300000000001</v>
      </c>
      <c r="AE57" s="3">
        <f t="shared" si="5"/>
        <v>1</v>
      </c>
      <c r="AF57" s="3">
        <f t="shared" ref="AF57:AF59" si="9">IF(AD57=Z57,1,)</f>
        <v>1</v>
      </c>
      <c r="AG57" s="3">
        <f t="shared" si="8"/>
        <v>0</v>
      </c>
      <c r="AH57" s="3">
        <f t="shared" si="0"/>
        <v>4.8329999999999998E-2</v>
      </c>
      <c r="AJ57" s="3">
        <f t="shared" si="3"/>
        <v>4.8329999999999998E-2</v>
      </c>
      <c r="AK57" s="3">
        <f t="shared" si="1"/>
        <v>1.7657181061915217E-2</v>
      </c>
    </row>
    <row r="58" spans="1:37" x14ac:dyDescent="0.25">
      <c r="A58" s="3" t="s">
        <v>3</v>
      </c>
      <c r="B58" s="3" t="s">
        <v>3</v>
      </c>
      <c r="C58" s="3" t="s">
        <v>3</v>
      </c>
      <c r="D58" s="3">
        <v>1</v>
      </c>
      <c r="F58" s="3">
        <v>3.51485</v>
      </c>
      <c r="G58" s="3">
        <v>4.2000700000000002</v>
      </c>
      <c r="H58" s="3">
        <v>3.2028099999999999</v>
      </c>
      <c r="I58" s="3">
        <v>4.2000700000000002</v>
      </c>
      <c r="J58" s="3">
        <v>4.8329999999999998E-2</v>
      </c>
      <c r="K58" s="3">
        <v>2.7371300000000001</v>
      </c>
      <c r="L58" s="3">
        <v>0</v>
      </c>
      <c r="M58" s="3">
        <v>2.7371300000000001</v>
      </c>
      <c r="N58" s="3">
        <v>1</v>
      </c>
      <c r="O58" s="3">
        <v>1</v>
      </c>
      <c r="R58" s="3">
        <v>1</v>
      </c>
      <c r="S58" s="3">
        <f t="shared" si="7"/>
        <v>2.7371300000000001</v>
      </c>
      <c r="T58" s="3">
        <v>2.7371300000000001</v>
      </c>
      <c r="W58" s="3">
        <v>2.7371300000000001</v>
      </c>
      <c r="X58" s="3">
        <v>2.8063199999999999</v>
      </c>
      <c r="Z58" s="7">
        <v>2.7371300000000001</v>
      </c>
      <c r="AD58" s="3">
        <f t="shared" si="2"/>
        <v>2.7371300000000001</v>
      </c>
      <c r="AE58" s="3">
        <f t="shared" si="5"/>
        <v>1</v>
      </c>
      <c r="AF58" s="3">
        <f t="shared" si="9"/>
        <v>1</v>
      </c>
      <c r="AG58" s="3">
        <f t="shared" si="8"/>
        <v>0</v>
      </c>
      <c r="AH58" s="3" t="str">
        <f t="shared" si="0"/>
        <v xml:space="preserve"> </v>
      </c>
      <c r="AK58" s="3" t="str">
        <f t="shared" si="1"/>
        <v>…</v>
      </c>
    </row>
    <row r="59" spans="1:37" x14ac:dyDescent="0.25">
      <c r="A59" s="3">
        <v>4.2000700000000002</v>
      </c>
      <c r="B59" s="3">
        <v>4.9820000000000003E-2</v>
      </c>
      <c r="C59" s="3">
        <v>2.7371300000000001</v>
      </c>
      <c r="D59" s="3">
        <v>1</v>
      </c>
      <c r="F59" s="3" t="s">
        <v>3</v>
      </c>
      <c r="G59" s="3">
        <v>4.1949199999999998</v>
      </c>
      <c r="H59" s="3">
        <v>3.2028099999999999</v>
      </c>
      <c r="I59" s="3">
        <v>4.2000700000000002</v>
      </c>
      <c r="J59" s="3" t="s">
        <v>3</v>
      </c>
      <c r="K59" s="3">
        <v>2.7371300000000001</v>
      </c>
      <c r="L59" s="3">
        <v>0</v>
      </c>
      <c r="M59" s="3">
        <v>2.7371300000000001</v>
      </c>
      <c r="N59" s="3">
        <v>1</v>
      </c>
      <c r="O59" s="3">
        <v>1</v>
      </c>
      <c r="R59" s="3">
        <v>1</v>
      </c>
      <c r="S59" s="3">
        <f t="shared" si="7"/>
        <v>2.7371300000000001</v>
      </c>
      <c r="T59" s="3">
        <v>2.7371300000000001</v>
      </c>
      <c r="W59" s="3">
        <v>2.7371300000000001</v>
      </c>
      <c r="X59" s="3">
        <v>2.8063199999999999</v>
      </c>
      <c r="Z59" s="7">
        <v>2.7371300000000001</v>
      </c>
      <c r="AD59" s="3">
        <f t="shared" si="2"/>
        <v>2.7371300000000001</v>
      </c>
      <c r="AE59" s="3">
        <f t="shared" si="5"/>
        <v>1</v>
      </c>
      <c r="AF59" s="3">
        <f t="shared" si="9"/>
        <v>1</v>
      </c>
      <c r="AG59" s="3">
        <f t="shared" si="8"/>
        <v>0</v>
      </c>
      <c r="AH59" s="3">
        <f t="shared" si="0"/>
        <v>2.7371300000000001</v>
      </c>
      <c r="AJ59" s="3">
        <f t="shared" si="3"/>
        <v>2.7371300000000001</v>
      </c>
      <c r="AK59" s="3">
        <f t="shared" si="1"/>
        <v>1</v>
      </c>
    </row>
    <row r="60" spans="1:37" x14ac:dyDescent="0.25">
      <c r="A60" s="3">
        <v>4.1949199999999998</v>
      </c>
      <c r="B60" s="3">
        <v>0</v>
      </c>
      <c r="C60" s="3">
        <v>2.7371300000000001</v>
      </c>
      <c r="F60" s="3">
        <v>4.2000700000000002</v>
      </c>
      <c r="G60" s="3" t="s">
        <v>3</v>
      </c>
      <c r="J60" s="3">
        <v>2.7371300000000001</v>
      </c>
      <c r="K60" s="3" t="s">
        <v>3</v>
      </c>
      <c r="T60" s="3">
        <v>2.7371300000000001</v>
      </c>
      <c r="U60" s="3">
        <v>1</v>
      </c>
      <c r="V60" s="3">
        <v>2.7371300000000001</v>
      </c>
      <c r="W60" s="3">
        <v>2.7371300000000001</v>
      </c>
      <c r="X60" s="3">
        <v>2.8063199999999999</v>
      </c>
      <c r="Z60" s="7">
        <v>2.7371300000000001</v>
      </c>
      <c r="AA60" s="3">
        <v>1</v>
      </c>
      <c r="AB60" s="3">
        <v>0</v>
      </c>
      <c r="AC60" s="3">
        <v>2.7371300000000001</v>
      </c>
      <c r="AG60" s="3">
        <f t="shared" si="8"/>
        <v>0</v>
      </c>
      <c r="AK60" s="3" t="str">
        <f t="shared" si="1"/>
        <v/>
      </c>
    </row>
    <row r="61" spans="1:37" x14ac:dyDescent="0.25">
      <c r="A61" s="3" t="s">
        <v>3</v>
      </c>
      <c r="B61" s="3" t="s">
        <v>3</v>
      </c>
      <c r="C61" s="3" t="s">
        <v>3</v>
      </c>
      <c r="F61" s="3">
        <v>4.1949199999999998</v>
      </c>
      <c r="G61" s="3">
        <v>3.8588800000000001</v>
      </c>
      <c r="J61" s="3">
        <v>2.7371300000000001</v>
      </c>
      <c r="K61" s="3">
        <v>0</v>
      </c>
      <c r="U61" s="3">
        <v>1</v>
      </c>
      <c r="V61" s="3">
        <v>2.7371300000000001</v>
      </c>
      <c r="W61" s="3">
        <v>2.7371300000000001</v>
      </c>
      <c r="X61" s="3">
        <v>2.8063199999999999</v>
      </c>
      <c r="Z61" s="7">
        <v>2.7371300000000001</v>
      </c>
      <c r="AA61" s="3">
        <v>1</v>
      </c>
      <c r="AB61" s="3">
        <v>0</v>
      </c>
      <c r="AC61" s="3">
        <v>2.7371300000000001</v>
      </c>
      <c r="AG61" s="3">
        <f t="shared" si="8"/>
        <v>0</v>
      </c>
      <c r="AH61" s="3" t="str">
        <f t="shared" si="0"/>
        <v xml:space="preserve"> </v>
      </c>
      <c r="AK61" s="3" t="str">
        <f t="shared" si="1"/>
        <v/>
      </c>
    </row>
    <row r="62" spans="1:37" x14ac:dyDescent="0.25">
      <c r="A62" s="3">
        <v>3.8588800000000001</v>
      </c>
      <c r="B62" s="3">
        <v>0</v>
      </c>
      <c r="C62" s="3">
        <v>0</v>
      </c>
      <c r="F62" s="3" t="s">
        <v>3</v>
      </c>
      <c r="G62" s="3">
        <v>3.9599899999999999</v>
      </c>
      <c r="J62" s="3" t="s">
        <v>3</v>
      </c>
      <c r="K62" s="3">
        <v>4.8329999999999998E-2</v>
      </c>
      <c r="U62" s="3">
        <v>1</v>
      </c>
      <c r="V62" s="3">
        <v>2.7371300000000001</v>
      </c>
      <c r="W62" s="3">
        <v>2.7371300000000001</v>
      </c>
      <c r="X62" s="3">
        <v>2.8063199999999999</v>
      </c>
      <c r="Z62" s="7">
        <v>2.7371300000000001</v>
      </c>
      <c r="AA62" s="3">
        <v>1</v>
      </c>
      <c r="AB62" s="3">
        <v>0</v>
      </c>
      <c r="AC62" s="3">
        <v>2.7371300000000001</v>
      </c>
      <c r="AG62" s="3">
        <f t="shared" si="8"/>
        <v>0</v>
      </c>
      <c r="AH62" s="3" t="str">
        <f t="shared" si="0"/>
        <v xml:space="preserve"> </v>
      </c>
      <c r="AK62" s="3" t="str">
        <f t="shared" si="1"/>
        <v/>
      </c>
    </row>
    <row r="63" spans="1:37" x14ac:dyDescent="0.25">
      <c r="A63" s="3">
        <v>3.9599899999999999</v>
      </c>
      <c r="B63" s="3">
        <v>2.01111</v>
      </c>
      <c r="C63" s="3">
        <v>4.8329999999999998E-2</v>
      </c>
      <c r="D63" s="3">
        <v>1</v>
      </c>
      <c r="F63" s="3">
        <v>3.8588800000000001</v>
      </c>
      <c r="G63" s="3" t="s">
        <v>3</v>
      </c>
      <c r="H63" s="3">
        <v>3.8588800000000001</v>
      </c>
      <c r="I63" s="3">
        <v>4.2000700000000002</v>
      </c>
      <c r="J63" s="3">
        <v>0</v>
      </c>
      <c r="K63" s="3" t="s">
        <v>3</v>
      </c>
      <c r="L63" s="3">
        <v>0</v>
      </c>
      <c r="M63" s="3">
        <v>0.23130999999999999</v>
      </c>
      <c r="O63" s="3">
        <v>1</v>
      </c>
      <c r="U63" s="3">
        <v>1</v>
      </c>
      <c r="V63" s="3">
        <v>2.7371300000000001</v>
      </c>
      <c r="W63" s="3">
        <v>2.7371300000000001</v>
      </c>
      <c r="X63" s="3">
        <v>2.8063199999999999</v>
      </c>
      <c r="Z63" s="7">
        <v>2.7371300000000001</v>
      </c>
      <c r="AD63" s="3">
        <f t="shared" si="2"/>
        <v>0.23130999999999999</v>
      </c>
      <c r="AG63" s="3">
        <f t="shared" si="8"/>
        <v>2.5058199999999999</v>
      </c>
      <c r="AH63" s="3">
        <f t="shared" si="0"/>
        <v>2.5541499999999999</v>
      </c>
      <c r="AJ63" s="3">
        <f t="shared" si="3"/>
        <v>2.5541499999999999</v>
      </c>
      <c r="AK63" s="3">
        <f t="shared" si="1"/>
        <v>0.93314895529258746</v>
      </c>
    </row>
    <row r="64" spans="1:37" x14ac:dyDescent="0.25">
      <c r="A64" s="3" t="s">
        <v>3</v>
      </c>
      <c r="B64" s="3" t="s">
        <v>3</v>
      </c>
      <c r="C64" s="3" t="s">
        <v>3</v>
      </c>
      <c r="D64" s="3">
        <v>1</v>
      </c>
      <c r="F64" s="3">
        <v>3.9599899999999999</v>
      </c>
      <c r="G64" s="3">
        <v>4.2000700000000002</v>
      </c>
      <c r="H64" s="3">
        <v>3.8588800000000001</v>
      </c>
      <c r="I64" s="3">
        <v>4.2000700000000002</v>
      </c>
      <c r="J64" s="3">
        <v>4.8329999999999998E-2</v>
      </c>
      <c r="K64" s="3">
        <v>0.23130999999999999</v>
      </c>
      <c r="L64" s="3">
        <v>0</v>
      </c>
      <c r="M64" s="3">
        <v>0.23130999999999999</v>
      </c>
      <c r="O64" s="3">
        <v>1</v>
      </c>
      <c r="U64" s="3">
        <v>1</v>
      </c>
      <c r="V64" s="3">
        <v>2.7371300000000001</v>
      </c>
      <c r="W64" s="3">
        <v>2.7371300000000001</v>
      </c>
      <c r="X64" s="3">
        <v>2.8063199999999999</v>
      </c>
      <c r="Z64" s="7">
        <v>2.7371300000000001</v>
      </c>
      <c r="AD64" s="3">
        <f t="shared" si="2"/>
        <v>0.23130999999999999</v>
      </c>
      <c r="AG64" s="3">
        <f t="shared" si="8"/>
        <v>2.5058199999999999</v>
      </c>
      <c r="AH64" s="3" t="str">
        <f t="shared" si="0"/>
        <v xml:space="preserve"> </v>
      </c>
      <c r="AK64" s="3" t="str">
        <f t="shared" si="1"/>
        <v>…</v>
      </c>
    </row>
    <row r="65" spans="1:37" x14ac:dyDescent="0.25">
      <c r="A65" s="3">
        <v>4.2000700000000002</v>
      </c>
      <c r="B65" s="3">
        <v>4.9820000000000003E-2</v>
      </c>
      <c r="C65" s="3">
        <v>0.23130999999999999</v>
      </c>
      <c r="D65" s="3">
        <v>1</v>
      </c>
      <c r="F65" s="3" t="s">
        <v>3</v>
      </c>
      <c r="G65" s="3">
        <v>4.1949199999999998</v>
      </c>
      <c r="H65" s="3">
        <v>3.8588800000000001</v>
      </c>
      <c r="I65" s="3">
        <v>4.2000700000000002</v>
      </c>
      <c r="J65" s="3" t="s">
        <v>3</v>
      </c>
      <c r="K65" s="3">
        <v>0.23130999999999999</v>
      </c>
      <c r="L65" s="3">
        <v>0</v>
      </c>
      <c r="M65" s="3">
        <v>0.23130999999999999</v>
      </c>
      <c r="O65" s="3">
        <v>1</v>
      </c>
      <c r="U65" s="3">
        <v>1</v>
      </c>
      <c r="V65" s="3">
        <v>2.7371300000000001</v>
      </c>
      <c r="W65" s="3">
        <v>2.7371300000000001</v>
      </c>
      <c r="X65" s="3">
        <v>2.8063199999999999</v>
      </c>
      <c r="Z65" s="7">
        <v>2.7371300000000001</v>
      </c>
      <c r="AD65" s="3">
        <f t="shared" si="2"/>
        <v>0.23130999999999999</v>
      </c>
      <c r="AG65" s="3">
        <f t="shared" si="8"/>
        <v>2.5058199999999999</v>
      </c>
      <c r="AH65" s="3">
        <f t="shared" si="0"/>
        <v>2.7371300000000001</v>
      </c>
      <c r="AJ65" s="3">
        <f t="shared" si="3"/>
        <v>2.7371300000000001</v>
      </c>
      <c r="AK65" s="3">
        <f t="shared" si="1"/>
        <v>1</v>
      </c>
    </row>
    <row r="66" spans="1:37" x14ac:dyDescent="0.25">
      <c r="A66" s="3">
        <v>4.1949199999999998</v>
      </c>
      <c r="B66" s="3">
        <v>0</v>
      </c>
      <c r="C66" s="3">
        <v>0.23130999999999999</v>
      </c>
      <c r="F66" s="3">
        <v>4.2000700000000002</v>
      </c>
      <c r="G66" s="3" t="s">
        <v>3</v>
      </c>
      <c r="J66" s="3">
        <v>0.23130999999999999</v>
      </c>
      <c r="K66" s="3" t="s">
        <v>3</v>
      </c>
      <c r="U66" s="3">
        <v>1</v>
      </c>
      <c r="V66" s="3">
        <v>2.7371300000000001</v>
      </c>
      <c r="W66" s="3">
        <v>2.7371300000000001</v>
      </c>
      <c r="X66" s="3">
        <v>2.8063199999999999</v>
      </c>
      <c r="Z66" s="7">
        <v>2.7371300000000001</v>
      </c>
      <c r="AA66" s="3">
        <v>1</v>
      </c>
      <c r="AB66" s="3">
        <v>0.23130999999999999</v>
      </c>
      <c r="AG66" s="3">
        <f t="shared" si="8"/>
        <v>0</v>
      </c>
      <c r="AK66" s="3" t="str">
        <f t="shared" si="1"/>
        <v/>
      </c>
    </row>
    <row r="67" spans="1:37" x14ac:dyDescent="0.25">
      <c r="A67" s="3" t="s">
        <v>3</v>
      </c>
      <c r="B67" s="3" t="s">
        <v>3</v>
      </c>
      <c r="C67" s="3" t="s">
        <v>3</v>
      </c>
      <c r="F67" s="3">
        <v>4.1949199999999998</v>
      </c>
      <c r="J67" s="3">
        <v>0.23130999999999999</v>
      </c>
      <c r="U67" s="3">
        <v>1</v>
      </c>
      <c r="V67" s="3">
        <v>2.7371300000000001</v>
      </c>
      <c r="W67" s="3">
        <v>2.7371300000000001</v>
      </c>
      <c r="X67" s="3">
        <v>2.8063199999999999</v>
      </c>
      <c r="Z67" s="7">
        <v>2.7371300000000001</v>
      </c>
      <c r="AA67" s="3">
        <v>1</v>
      </c>
      <c r="AB67" s="3">
        <v>0.23130999999999999</v>
      </c>
      <c r="AG67" s="3">
        <f t="shared" si="8"/>
        <v>0</v>
      </c>
      <c r="AH67" s="3" t="str">
        <f t="shared" ref="AH67" si="10">IF(AND(ISNUMBER(C67),NOT(C67=0)),D67*(C67+AG67) + E67*(C67+AG67)," ")</f>
        <v xml:space="preserve"> </v>
      </c>
      <c r="AK67" s="3" t="str">
        <f t="shared" ref="AK67" si="11">IF(OR(D67=1,E67=1),IF(ISNUMBER(C67),AJ67/Z67,"…"),"")</f>
        <v/>
      </c>
    </row>
  </sheetData>
  <conditionalFormatting sqref="D1:E61 E62:E67 D63:D67 D68:E1048576">
    <cfRule type="cellIs" dxfId="42" priority="12" operator="equal">
      <formula>1</formula>
    </cfRule>
  </conditionalFormatting>
  <conditionalFormatting sqref="N1:Q1048576">
    <cfRule type="cellIs" dxfId="41" priority="8" operator="equal">
      <formula>1</formula>
    </cfRule>
  </conditionalFormatting>
  <conditionalFormatting sqref="R2:R1048576">
    <cfRule type="cellIs" dxfId="40" priority="7" operator="equal">
      <formula>1</formula>
    </cfRule>
  </conditionalFormatting>
  <conditionalFormatting sqref="U2:U1048576">
    <cfRule type="cellIs" dxfId="39" priority="6" operator="equal">
      <formula>1</formula>
    </cfRule>
  </conditionalFormatting>
  <conditionalFormatting sqref="Y2:Y1048576">
    <cfRule type="cellIs" dxfId="38" priority="5" operator="equal">
      <formula>1</formula>
    </cfRule>
  </conditionalFormatting>
  <conditionalFormatting sqref="AA2:AA1048576">
    <cfRule type="cellIs" dxfId="37" priority="4" operator="equal">
      <formula>1</formula>
    </cfRule>
  </conditionalFormatting>
  <conditionalFormatting sqref="AE2:AF1048576">
    <cfRule type="cellIs" dxfId="36" priority="2" operator="equal">
      <formula>1</formula>
    </cfRule>
  </conditionalFormatting>
  <conditionalFormatting sqref="AI1:AI1048576">
    <cfRule type="cellIs" dxfId="35" priority="1" operator="equal">
      <formula>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A0A6-8693-4DE6-BE68-3602107C84A5}">
  <dimension ref="A1:DS90"/>
  <sheetViews>
    <sheetView tabSelected="1" zoomScale="115" zoomScaleNormal="115" workbookViewId="0">
      <pane ySplit="1" topLeftCell="A59" activePane="bottomLeft" state="frozen"/>
      <selection pane="bottomLeft" activeCell="C84" sqref="C84"/>
    </sheetView>
  </sheetViews>
  <sheetFormatPr defaultRowHeight="15" x14ac:dyDescent="0.25"/>
  <cols>
    <col min="1" max="2" width="9.140625" style="3"/>
    <col min="3" max="3" width="9.5703125" style="3" bestFit="1" customWidth="1"/>
    <col min="4" max="4" width="8.28515625" style="3" bestFit="1" customWidth="1"/>
    <col min="5" max="5" width="9" style="3" bestFit="1" customWidth="1"/>
    <col min="6" max="7" width="8" style="3" bestFit="1" customWidth="1"/>
    <col min="8" max="8" width="8" style="3" customWidth="1"/>
    <col min="9" max="12" width="9.140625" style="3"/>
    <col min="13" max="13" width="10.28515625" style="3" bestFit="1" customWidth="1"/>
    <col min="14" max="14" width="9.42578125" style="3" bestFit="1" customWidth="1"/>
    <col min="15" max="16" width="9.140625" style="3"/>
    <col min="17" max="18" width="7.42578125" style="3" bestFit="1" customWidth="1"/>
    <col min="19" max="20" width="10" style="3" bestFit="1" customWidth="1"/>
    <col min="21" max="24" width="11" style="3" customWidth="1"/>
    <col min="25" max="25" width="9" style="3" customWidth="1"/>
    <col min="26" max="26" width="11.140625" style="3" customWidth="1"/>
    <col min="27" max="27" width="19" customWidth="1"/>
    <col min="28" max="28" width="8" style="3" bestFit="1" customWidth="1"/>
    <col min="29" max="29" width="9.7109375" style="3" customWidth="1"/>
    <col min="30" max="30" width="8" style="3" bestFit="1" customWidth="1"/>
    <col min="31" max="31" width="10" style="3" customWidth="1"/>
    <col min="32" max="32" width="10.140625" style="3" customWidth="1"/>
    <col min="33" max="33" width="10" style="3" customWidth="1"/>
    <col min="34" max="34" width="10.140625" style="3" customWidth="1"/>
    <col min="35" max="35" width="10" style="3" customWidth="1"/>
    <col min="36" max="36" width="10.140625" style="3" customWidth="1"/>
    <col min="37" max="37" width="10" style="3" customWidth="1"/>
    <col min="38" max="38" width="10.140625" style="3" customWidth="1"/>
    <col min="39" max="39" width="7.42578125" bestFit="1" customWidth="1"/>
    <col min="40" max="40" width="11.140625" style="3" customWidth="1"/>
    <col min="41" max="41" width="19.85546875" customWidth="1"/>
    <col min="42" max="42" width="8" style="3" bestFit="1" customWidth="1"/>
    <col min="43" max="43" width="9.7109375" style="3" customWidth="1"/>
    <col min="44" max="44" width="8" style="3" bestFit="1" customWidth="1"/>
    <col min="45" max="45" width="10" style="3" customWidth="1"/>
    <col min="46" max="46" width="10.140625" style="3" customWidth="1"/>
    <col min="47" max="47" width="10" style="3" customWidth="1"/>
    <col min="48" max="48" width="10.140625" style="3" customWidth="1"/>
    <col min="49" max="49" width="10" style="3" customWidth="1"/>
    <col min="50" max="50" width="10.140625" style="3" customWidth="1"/>
    <col min="51" max="51" width="10" style="3" customWidth="1"/>
    <col min="52" max="52" width="10.140625" style="3" customWidth="1"/>
    <col min="53" max="53" width="7.42578125" bestFit="1" customWidth="1"/>
    <col min="54" max="54" width="11.140625" style="3" customWidth="1"/>
    <col min="56" max="56" width="10.42578125" style="3" bestFit="1" customWidth="1"/>
    <col min="57" max="58" width="10.42578125" style="3" customWidth="1"/>
    <col min="59" max="59" width="9.140625" style="10"/>
    <col min="60" max="60" width="9.140625" style="3"/>
    <col min="61" max="61" width="10.28515625" style="3" bestFit="1" customWidth="1"/>
    <col min="64" max="64" width="29.42578125" bestFit="1" customWidth="1"/>
    <col min="65" max="65" width="9.7109375" style="3" customWidth="1"/>
    <col min="66" max="66" width="10" style="3" customWidth="1"/>
    <col min="69" max="69" width="9.140625" style="3"/>
    <col min="70" max="70" width="10" style="3" customWidth="1"/>
    <col min="71" max="71" width="10.140625" style="3" customWidth="1"/>
    <col min="72" max="73" width="7.42578125" style="3" bestFit="1" customWidth="1"/>
    <col min="75" max="75" width="9.140625" style="3"/>
    <col min="76" max="76" width="10" style="3" customWidth="1"/>
    <col min="77" max="77" width="10.140625" style="3" customWidth="1"/>
    <col min="78" max="78" width="9.85546875" style="3" customWidth="1"/>
    <col min="79" max="79" width="10" style="3" bestFit="1" customWidth="1"/>
    <col min="81" max="81" width="8.85546875" customWidth="1"/>
    <col min="82" max="84" width="10.140625" style="3" customWidth="1"/>
    <col min="86" max="86" width="10" style="3" customWidth="1"/>
    <col min="88" max="89" width="9.28515625" style="3" customWidth="1"/>
    <col min="90" max="90" width="10.140625" style="3" customWidth="1"/>
    <col min="91" max="94" width="9.140625" style="3"/>
    <col min="96" max="97" width="10" style="3" bestFit="1" customWidth="1"/>
    <col min="101" max="101" width="9.140625" style="10"/>
    <col min="103" max="103" width="11.5703125" style="3" bestFit="1" customWidth="1"/>
    <col min="104" max="104" width="19" style="3" customWidth="1"/>
    <col min="105" max="105" width="10.140625" style="3" customWidth="1"/>
    <col min="106" max="107" width="9.140625" style="3"/>
    <col min="108" max="108" width="9" style="3" bestFit="1" customWidth="1"/>
    <col min="109" max="109" width="9.140625" style="3"/>
    <col min="110" max="110" width="9" style="3" bestFit="1" customWidth="1"/>
    <col min="111" max="113" width="9.140625" style="3"/>
    <col min="114" max="115" width="9" style="3" bestFit="1" customWidth="1"/>
    <col min="116" max="116" width="9.85546875" style="3" customWidth="1"/>
    <col min="117" max="117" width="11.5703125" style="3" customWidth="1"/>
    <col min="118" max="122" width="9.140625" style="3"/>
    <col min="123" max="123" width="10.42578125" style="3" customWidth="1"/>
  </cols>
  <sheetData>
    <row r="1" spans="1:123" s="1" customFormat="1" ht="120" x14ac:dyDescent="0.25">
      <c r="A1" s="2" t="s">
        <v>0</v>
      </c>
      <c r="B1" s="2" t="s">
        <v>1</v>
      </c>
      <c r="C1" s="2" t="s">
        <v>2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12</v>
      </c>
      <c r="J1" s="4" t="s">
        <v>13</v>
      </c>
      <c r="K1" s="4" t="s">
        <v>57</v>
      </c>
      <c r="L1" s="4" t="s">
        <v>58</v>
      </c>
      <c r="M1" s="4" t="s">
        <v>7</v>
      </c>
      <c r="N1" s="4" t="s">
        <v>8</v>
      </c>
      <c r="O1" s="4" t="s">
        <v>59</v>
      </c>
      <c r="P1" s="4" t="s">
        <v>60</v>
      </c>
      <c r="Q1" s="4" t="s">
        <v>47</v>
      </c>
      <c r="R1" s="4" t="s">
        <v>48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54</v>
      </c>
      <c r="Y1" s="4" t="s">
        <v>55</v>
      </c>
      <c r="Z1" s="4" t="s">
        <v>40</v>
      </c>
      <c r="AB1" s="4" t="s">
        <v>56</v>
      </c>
      <c r="AC1" s="4" t="s">
        <v>61</v>
      </c>
      <c r="AD1" s="4" t="s">
        <v>62</v>
      </c>
      <c r="AE1" s="4" t="s">
        <v>75</v>
      </c>
      <c r="AF1" s="4" t="s">
        <v>76</v>
      </c>
      <c r="AG1" s="4" t="s">
        <v>77</v>
      </c>
      <c r="AH1" s="4" t="s">
        <v>78</v>
      </c>
      <c r="AI1" s="4" t="s">
        <v>79</v>
      </c>
      <c r="AJ1" s="4" t="s">
        <v>80</v>
      </c>
      <c r="AK1" s="4" t="s">
        <v>81</v>
      </c>
      <c r="AL1" s="4" t="s">
        <v>82</v>
      </c>
      <c r="AM1" s="4" t="s">
        <v>63</v>
      </c>
      <c r="AN1" s="4" t="s">
        <v>66</v>
      </c>
      <c r="AP1" s="4" t="s">
        <v>64</v>
      </c>
      <c r="AQ1" s="4" t="s">
        <v>61</v>
      </c>
      <c r="AR1" s="4" t="s">
        <v>62</v>
      </c>
      <c r="AS1" s="4" t="s">
        <v>83</v>
      </c>
      <c r="AT1" s="4" t="s">
        <v>84</v>
      </c>
      <c r="AU1" s="4" t="s">
        <v>85</v>
      </c>
      <c r="AV1" s="4" t="s">
        <v>86</v>
      </c>
      <c r="AW1" s="4" t="s">
        <v>87</v>
      </c>
      <c r="AX1" s="4" t="s">
        <v>88</v>
      </c>
      <c r="AY1" s="4" t="s">
        <v>89</v>
      </c>
      <c r="AZ1" s="4" t="s">
        <v>90</v>
      </c>
      <c r="BA1" s="4" t="s">
        <v>63</v>
      </c>
      <c r="BB1" s="4" t="s">
        <v>67</v>
      </c>
      <c r="BD1" s="4" t="s">
        <v>65</v>
      </c>
      <c r="BE1" s="4"/>
      <c r="BF1" s="4"/>
      <c r="BG1" s="9"/>
      <c r="BH1" s="2" t="s">
        <v>2</v>
      </c>
      <c r="BI1" s="4" t="s">
        <v>69</v>
      </c>
      <c r="BJ1" s="2" t="s">
        <v>68</v>
      </c>
      <c r="BK1" s="4" t="s">
        <v>70</v>
      </c>
      <c r="BL1" s="4" t="s">
        <v>110</v>
      </c>
      <c r="BM1" s="4" t="s">
        <v>71</v>
      </c>
      <c r="BN1" s="4" t="s">
        <v>72</v>
      </c>
      <c r="BO1" s="4" t="s">
        <v>92</v>
      </c>
      <c r="BP1" s="4" t="s">
        <v>93</v>
      </c>
      <c r="BQ1" s="4" t="s">
        <v>42</v>
      </c>
      <c r="BR1" s="4" t="s">
        <v>94</v>
      </c>
      <c r="BS1" s="4" t="s">
        <v>95</v>
      </c>
      <c r="BT1" s="4" t="s">
        <v>100</v>
      </c>
      <c r="BU1" s="4" t="s">
        <v>101</v>
      </c>
      <c r="BW1" s="4" t="s">
        <v>43</v>
      </c>
      <c r="BX1" s="4" t="s">
        <v>96</v>
      </c>
      <c r="BY1" s="4" t="s">
        <v>97</v>
      </c>
      <c r="BZ1" s="4" t="s">
        <v>102</v>
      </c>
      <c r="CA1" s="4" t="s">
        <v>103</v>
      </c>
      <c r="CC1" s="4" t="s">
        <v>74</v>
      </c>
      <c r="CD1" s="4" t="s">
        <v>73</v>
      </c>
      <c r="CE1" s="4" t="s">
        <v>98</v>
      </c>
      <c r="CF1" s="4" t="s">
        <v>99</v>
      </c>
      <c r="CG1" s="4" t="s">
        <v>104</v>
      </c>
      <c r="CH1" s="4" t="s">
        <v>105</v>
      </c>
      <c r="CJ1" s="4" t="s">
        <v>91</v>
      </c>
      <c r="CK1" s="4" t="s">
        <v>108</v>
      </c>
      <c r="CL1" s="4" t="s">
        <v>106</v>
      </c>
      <c r="CM1" s="4" t="s">
        <v>107</v>
      </c>
      <c r="CN1" s="4" t="s">
        <v>109</v>
      </c>
      <c r="CO1" s="4"/>
      <c r="CP1" s="4" t="s">
        <v>21</v>
      </c>
      <c r="CR1" s="4"/>
      <c r="CS1" s="4"/>
      <c r="CW1" s="9"/>
      <c r="CY1" s="4" t="s">
        <v>41</v>
      </c>
      <c r="CZ1" s="4" t="s">
        <v>20</v>
      </c>
      <c r="DA1" s="4" t="s">
        <v>25</v>
      </c>
      <c r="DB1" s="4" t="s">
        <v>21</v>
      </c>
      <c r="DC1" s="4" t="s">
        <v>23</v>
      </c>
      <c r="DD1" s="4" t="s">
        <v>24</v>
      </c>
      <c r="DE1" s="4" t="s">
        <v>26</v>
      </c>
      <c r="DF1" s="2" t="s">
        <v>27</v>
      </c>
      <c r="DG1" s="4" t="s">
        <v>29</v>
      </c>
      <c r="DH1" s="4" t="s">
        <v>28</v>
      </c>
      <c r="DI1" s="4" t="s">
        <v>31</v>
      </c>
      <c r="DJ1" s="2" t="s">
        <v>33</v>
      </c>
      <c r="DK1" s="2" t="s">
        <v>32</v>
      </c>
      <c r="DL1" s="4" t="s">
        <v>34</v>
      </c>
      <c r="DM1" s="4" t="s">
        <v>35</v>
      </c>
      <c r="DN1" s="4" t="s">
        <v>36</v>
      </c>
      <c r="DO1" s="4" t="s">
        <v>37</v>
      </c>
      <c r="DP1" s="4" t="s">
        <v>38</v>
      </c>
      <c r="DQ1" s="2"/>
      <c r="DR1" s="2"/>
      <c r="DS1" s="4" t="s">
        <v>39</v>
      </c>
    </row>
    <row r="2" spans="1:123" x14ac:dyDescent="0.25">
      <c r="A2" s="3">
        <v>3.6087899999999999</v>
      </c>
      <c r="B2" s="3">
        <v>0</v>
      </c>
      <c r="C2" s="3">
        <v>0</v>
      </c>
      <c r="H2" s="3">
        <v>0</v>
      </c>
      <c r="Y2" s="3">
        <v>1</v>
      </c>
      <c r="AC2" s="3">
        <v>0</v>
      </c>
      <c r="AQ2" s="3">
        <v>0</v>
      </c>
      <c r="BH2" s="3">
        <f>C2</f>
        <v>0</v>
      </c>
      <c r="BJ2" t="b">
        <f>BH2=0</f>
        <v>1</v>
      </c>
      <c r="BK2" t="b">
        <f>BH2=BI2</f>
        <v>1</v>
      </c>
      <c r="BL2" t="b">
        <f>IF(OR(BH2="…",BI2="…"),OR(BK2,BK2=BJ2),AND(OR(BK2,BK2=BJ2),ABS(BH2-BI2)&lt;1))</f>
        <v>1</v>
      </c>
      <c r="BM2" s="3">
        <v>1</v>
      </c>
      <c r="BN2" s="3">
        <f>IF(BL2,$A2,"")</f>
        <v>3.6087899999999999</v>
      </c>
      <c r="BP2">
        <f>IF(BL2,BO3,"")</f>
        <v>3.6087899999999999</v>
      </c>
      <c r="BQ2" s="3" t="b">
        <f>IF(BL2,D2=1,"")</f>
        <v>0</v>
      </c>
      <c r="BT2" t="b" cm="1">
        <f t="array" ref="BT2">IF(BL2,IF(ISNUMBER((_xlfn.XLOOKUP($BM2,$BM:$BM*$BQ:$BQ,BR:BR))),IF((_xlfn.XLOOKUP($BM2,$BM:$BM*$BQ:$BQ,BR:BR))&lt;3.27,TRUE,FALSE),FALSE),"")</f>
        <v>0</v>
      </c>
      <c r="BU2" t="b" cm="1">
        <f t="array" ref="BU2">IF(BL2,IF(ISNUMBER((_xlfn.XLOOKUP($BM2,$BM:$BM*$BQ:$BQ,BS:BS,,,-1))),IF((_xlfn.XLOOKUP($BM2,$BM:$BM*$BQ:$BQ,BS:BS,,,-1))&gt;4.195,TRUE,FALSE),FALSE),"")</f>
        <v>1</v>
      </c>
      <c r="BW2" s="3" t="b">
        <f>IF(BL2,E2=1,"")</f>
        <v>0</v>
      </c>
      <c r="BZ2" t="b" cm="1">
        <f t="array" ref="BZ2">IF(BL2,IF(ISNUMBER((_xlfn.XLOOKUP($BM2,$BM:$BM*$BW:$BW,BX:BX,,,-1))),IF((_xlfn.XLOOKUP($BM2,$BM:$BM*$BW:$BW,BX:BX,,,-1))&lt;2.6,TRUE,FALSE),FALSE),"")</f>
        <v>1</v>
      </c>
      <c r="CA2" t="b" cm="1">
        <f t="array" ref="CA2">IF(BL2,IF(ISNUMBER((_xlfn.XLOOKUP($BM2,$BM:$BM*$BW:$BW,BY:BY))),IF((_xlfn.XLOOKUP($BM2,$BM:$BM*$BW:$BW,BY:BY))&gt;4.18,TRUE,FALSE),FALSE),"")</f>
        <v>1</v>
      </c>
      <c r="CC2" t="b">
        <f>IF(BL2,IF(OR(AND(BT2,BU2),AND(BZ2,CA2)),TRUE,FALSE),"")</f>
        <v>1</v>
      </c>
      <c r="CD2" s="3">
        <f>IF(BL2,$C2,"")</f>
        <v>0</v>
      </c>
      <c r="CF2" s="3">
        <f>IF($BL2,$C3,"")</f>
        <v>4.8329999999999998E-2</v>
      </c>
      <c r="CG2">
        <f>MIN($CD$2:$CF$12)</f>
        <v>-1.09507</v>
      </c>
      <c r="CH2">
        <f>MAX($CD$2:$CF$12)</f>
        <v>1.7112499999999999</v>
      </c>
      <c r="CJ2" s="3">
        <f>IF(CC2="","",IF(CC2,CH2-CG2,""))</f>
        <v>2.8063199999999999</v>
      </c>
      <c r="CL2" s="3" t="b">
        <f>CJ2=""</f>
        <v>0</v>
      </c>
      <c r="CM2" s="3">
        <v>1</v>
      </c>
      <c r="CN2" t="str" cm="1">
        <f t="array" ref="CN2">IF(CL2,IF(ISNUMBER((_xlfn.XLOOKUP($CM2,$CM:$CM*$CL:$CL,CK:CK))),_xlfn.XLOOKUP($CM2,$CM:$CM*$CL:$CL,CK:CK),FALSE),"")</f>
        <v/>
      </c>
      <c r="CP2" s="3">
        <f>IF(ISNUMBER(CJ2),CJ2,IF(ISNUMBER(CN2),CN2,""))</f>
        <v>2.8063199999999999</v>
      </c>
      <c r="CZ2" s="3">
        <v>1</v>
      </c>
      <c r="DB2" s="3" t="s">
        <v>6</v>
      </c>
      <c r="DC2" s="3">
        <v>2.8063199999999999</v>
      </c>
      <c r="DD2" s="3">
        <v>1</v>
      </c>
      <c r="DE2" s="5">
        <v>2.8063199999999999</v>
      </c>
      <c r="DF2" s="3">
        <v>1</v>
      </c>
      <c r="DG2" s="3">
        <v>0</v>
      </c>
      <c r="DH2" s="3">
        <v>0</v>
      </c>
      <c r="DL2" s="3">
        <f>D2*(DE2-P2) + E2*(DE2-P2)</f>
        <v>0</v>
      </c>
      <c r="DM2" s="3" t="str">
        <f>IF(AND(ISNUMBER(C2),NOT(C2=0)),D2*(C2+DL2) + E2*(C2+DL2)," ")</f>
        <v xml:space="preserve"> </v>
      </c>
      <c r="DP2" s="3" t="str">
        <f>IF(OR(D2=1,E2=1),IF(ISNUMBER(C2),DO2/DE2,"…"),"")</f>
        <v/>
      </c>
    </row>
    <row r="3" spans="1:123" x14ac:dyDescent="0.25">
      <c r="A3" s="3">
        <v>3.9066800000000002</v>
      </c>
      <c r="B3" s="3">
        <v>2.8999700000000002</v>
      </c>
      <c r="C3" s="3">
        <v>4.8329999999999998E-2</v>
      </c>
      <c r="D3" s="3">
        <f>IF(ISNUMBER(B3),IF(B3&gt;0,1,0),IF(ISNUMBER(B2),IF(B2&gt;0,1,0),0))</f>
        <v>1</v>
      </c>
      <c r="E3" s="3">
        <f>IF(ISNUMBER(B3),IF(B3&lt;0,1,0),IF(ISNUMBER(B2),IF(B2&lt;0,1,0),0))</f>
        <v>0</v>
      </c>
      <c r="F3" s="3" t="b">
        <f>NOT(OR(D3,E3))</f>
        <v>0</v>
      </c>
      <c r="G3" s="3" t="b">
        <f>NOT(F3)</f>
        <v>1</v>
      </c>
      <c r="H3" s="3">
        <f>IF(NOT((G3-G2)=0),H2+1,H2)</f>
        <v>1</v>
      </c>
      <c r="I3" s="3">
        <f>A2</f>
        <v>3.6087899999999999</v>
      </c>
      <c r="J3" s="3" t="str">
        <f>A4</f>
        <v>…</v>
      </c>
      <c r="K3" s="3">
        <v>3.6087899999999999</v>
      </c>
      <c r="L3" s="3">
        <v>4.2000700000000002</v>
      </c>
      <c r="M3" s="3">
        <f>C2</f>
        <v>0</v>
      </c>
      <c r="N3" s="3" t="str">
        <f>C4</f>
        <v>…</v>
      </c>
      <c r="O3" s="3">
        <v>0</v>
      </c>
      <c r="P3" s="3">
        <v>1.7112499999999999</v>
      </c>
      <c r="Q3" s="3" t="b">
        <f>AND(D3,K3&lt;3.27)</f>
        <v>0</v>
      </c>
      <c r="R3" s="3" t="b">
        <f>AND(D3,L3&gt;4.18)</f>
        <v>1</v>
      </c>
      <c r="S3" s="3" t="b">
        <f>AND(E3,K3&lt;2.6)</f>
        <v>0</v>
      </c>
      <c r="T3" s="3" t="b">
        <f>AND(E3,L3&gt;4.18)</f>
        <v>0</v>
      </c>
      <c r="U3" s="3" t="b">
        <f>AND(Q3,R3)</f>
        <v>0</v>
      </c>
      <c r="V3" s="3" t="b">
        <f>AND(S3,T3)</f>
        <v>0</v>
      </c>
      <c r="W3" s="3" t="b">
        <f>OR(U3,V3)</f>
        <v>0</v>
      </c>
      <c r="X3" s="3" t="b">
        <f>NOT(W3)</f>
        <v>1</v>
      </c>
      <c r="Y3" s="3">
        <f>IF(NOT((W3-W2)=0),Y2+1,Y2)</f>
        <v>1</v>
      </c>
      <c r="Z3" s="3" t="str">
        <f>IF(W3,P3-O3,"")</f>
        <v/>
      </c>
      <c r="AB3" s="3" t="b">
        <f>OR($D3,$F3)</f>
        <v>1</v>
      </c>
      <c r="AC3" s="3">
        <f>IF(NOT((AB3-AB2)=0),AC2+1,AC2)</f>
        <v>1</v>
      </c>
      <c r="AD3" s="3" t="b">
        <f>AND(AB3,$X3,$G3)</f>
        <v>1</v>
      </c>
      <c r="AE3" s="3">
        <f>IF(AD3,$K3,"")</f>
        <v>3.6087899999999999</v>
      </c>
      <c r="AF3" s="3">
        <f>IF(AD3,$L3,"")</f>
        <v>4.2000700000000002</v>
      </c>
      <c r="AG3" s="3">
        <f>IF(AD3,$O3,"")</f>
        <v>0</v>
      </c>
      <c r="AH3" s="3">
        <f>IF(AD3,$P3,"")</f>
        <v>1.7112499999999999</v>
      </c>
      <c r="AI3" s="3">
        <v>3.6087899999999999</v>
      </c>
      <c r="AJ3" s="3">
        <v>4.2000700000000002</v>
      </c>
      <c r="AK3" s="3">
        <v>0</v>
      </c>
      <c r="AL3" s="3">
        <v>1.7112499999999999</v>
      </c>
      <c r="AM3" t="b">
        <f>AND(AB3,AI3&lt;3.27,AJ3&gt;4.195)</f>
        <v>0</v>
      </c>
      <c r="AN3" s="3" t="str">
        <f>IF(AM3,AL3-AK3,"")</f>
        <v/>
      </c>
      <c r="AP3" s="3" t="b">
        <f>OR($E3,$F3)</f>
        <v>0</v>
      </c>
      <c r="AQ3" s="3">
        <f>IF(NOT((AP3-AP2)=0),AQ2+1,AQ2)</f>
        <v>0</v>
      </c>
      <c r="AR3" s="3" t="b">
        <f>AND(AP3,$X3,$G3)</f>
        <v>0</v>
      </c>
      <c r="AS3" s="3" t="str">
        <f>IF(AR3,$K3,"")</f>
        <v/>
      </c>
      <c r="AT3" s="3" t="str">
        <f>IF(AR3,$L3,"")</f>
        <v/>
      </c>
      <c r="AU3" s="3" t="str">
        <f>IF(AR3,$O3,"")</f>
        <v/>
      </c>
      <c r="AV3" s="3" t="str">
        <f>IF(AR3,$P3,"")</f>
        <v/>
      </c>
      <c r="BA3" t="b">
        <f>AND(AP3,AW3&lt;2.6,AX3&gt;4.18)</f>
        <v>0</v>
      </c>
      <c r="BB3" s="3" t="str">
        <f>IF(BA3,AZ3-AY3,"")</f>
        <v/>
      </c>
      <c r="BD3" s="3" t="str">
        <f>IF(ISNUMBER(Z3),Z3,IF(ISNUMBER(BB3),BB3,IF(ISNUMBER(AN3),AN3,"")))</f>
        <v/>
      </c>
      <c r="BH3" s="3">
        <f t="shared" ref="BH3:BH66" si="0">C3</f>
        <v>4.8329999999999998E-2</v>
      </c>
      <c r="BI3" s="3">
        <f>BH2</f>
        <v>0</v>
      </c>
      <c r="BJ3" t="b">
        <f>BH3=0</f>
        <v>0</v>
      </c>
      <c r="BK3" t="b">
        <f>BH3=BI3</f>
        <v>0</v>
      </c>
      <c r="BL3" t="b">
        <f t="shared" ref="BL3:BL66" si="1">IF(OR(BH3="…",BI3="…"),OR(BK3,BK3=BJ3),AND(OR(BK3,BK3=BJ3),ABS(BH3-BI3)&lt;1))</f>
        <v>1</v>
      </c>
      <c r="BM3" s="3">
        <f>IF(NOT((BL3-BL2)=0),BM2+1,BM2)</f>
        <v>1</v>
      </c>
      <c r="BN3" s="3">
        <f t="shared" ref="BN3:BN66" si="2">IF(BL3,$A3,"")</f>
        <v>3.9066800000000002</v>
      </c>
      <c r="BO3">
        <f>IF(BL3,BN2,"")</f>
        <v>3.6087899999999999</v>
      </c>
      <c r="BP3">
        <f t="shared" ref="BP3:BP66" si="3">IF(BL3,BO4,"")</f>
        <v>3.9066800000000002</v>
      </c>
      <c r="BQ3" s="3" t="b">
        <f>IF(BL3,D3=1,"")</f>
        <v>1</v>
      </c>
      <c r="BR3" s="3">
        <v>3.6087899999999999</v>
      </c>
      <c r="BS3" s="3">
        <v>4.2000700000000002</v>
      </c>
      <c r="BT3" t="b" cm="1">
        <f t="array" ref="BT3">IF(BL3,IF(ISNUMBER((_xlfn.XLOOKUP($BM3,$BM:$BM*$BQ:$BQ,BR:BR))),IF((_xlfn.XLOOKUP($BM3,$BM:$BM*$BQ:$BQ,BR:BR))&lt;3.27,TRUE,FALSE),FALSE),"")</f>
        <v>0</v>
      </c>
      <c r="BU3" t="b" cm="1">
        <f t="array" ref="BU3">IF(BL3,IF(ISNUMBER((_xlfn.XLOOKUP($BM3,$BM:$BM*$BQ:$BQ,BS:BS,,,-1))),IF((_xlfn.XLOOKUP($BM3,$BM:$BM*$BQ:$BQ,BS:BS,,,-1))&gt;4.195,TRUE,FALSE),FALSE),"")</f>
        <v>1</v>
      </c>
      <c r="BW3" s="3" t="b">
        <f>IF(BL3,E3=1,"")</f>
        <v>0</v>
      </c>
      <c r="BZ3" t="b" cm="1">
        <f t="array" ref="BZ3">IF(BL3,IF(ISNUMBER((_xlfn.XLOOKUP($BM3,$BM:$BM*$BW:$BW,BX:BX,,,-1))),IF((_xlfn.XLOOKUP($BM3,$BM:$BM*$BW:$BW,BX:BX,,,-1))&lt;2.6,TRUE,FALSE),FALSE),"")</f>
        <v>1</v>
      </c>
      <c r="CA3" t="b" cm="1">
        <f t="array" ref="CA3">IF(BL3,IF(ISNUMBER((_xlfn.XLOOKUP($BM3,$BM:$BM*$BW:$BW,BY:BY))),IF((_xlfn.XLOOKUP($BM3,$BM:$BM*$BW:$BW,BY:BY))&gt;4.18,TRUE,FALSE),FALSE),"")</f>
        <v>1</v>
      </c>
      <c r="CC3" t="b">
        <f t="shared" ref="CC3:CC66" si="4">IF(BL3,IF(OR(AND(BT3,BU3),AND(BZ3,CA3)),TRUE,FALSE),"")</f>
        <v>1</v>
      </c>
      <c r="CD3" s="3">
        <f>IF(BL3,$C3,"")</f>
        <v>4.8329999999999998E-2</v>
      </c>
      <c r="CE3" s="3">
        <f>IF($BL3,$C2,"")</f>
        <v>0</v>
      </c>
      <c r="CF3" s="3" t="str">
        <f>IF($BL3,$C4,"")</f>
        <v>…</v>
      </c>
      <c r="CG3">
        <f t="shared" ref="CG3:CG12" si="5">MIN($CD$2:$CF$12)</f>
        <v>-1.09507</v>
      </c>
      <c r="CH3">
        <f>MAX($CD$2:$CF$12)</f>
        <v>1.7112499999999999</v>
      </c>
      <c r="CJ3" s="3">
        <f>IF(CC3="","",IF(CC3,CH3-CG3,""))</f>
        <v>2.8063199999999999</v>
      </c>
      <c r="CK3" s="3">
        <f>CJ2</f>
        <v>2.8063199999999999</v>
      </c>
      <c r="CL3" s="3" t="b">
        <f>CJ3=""</f>
        <v>0</v>
      </c>
      <c r="CM3" s="3">
        <f>IF(NOT((CL3-CL2)=0),CM2+1,CM2)</f>
        <v>1</v>
      </c>
      <c r="CN3" t="str" cm="1">
        <f t="array" ref="CN3">IF(CL3,IF(ISNUMBER((_xlfn.XLOOKUP($CM3,$CM:$CM*$CL:$CL,CK:CK))),_xlfn.XLOOKUP($CM3,$CM:$CM*$CL:$CL,CK:CK),FALSE),"")</f>
        <v/>
      </c>
      <c r="CP3" s="3">
        <f t="shared" ref="CP3:CP66" si="6">IF(ISNUMBER(CJ3),CJ3,IF(ISNUMBER(CN3),CN3,""))</f>
        <v>2.8063199999999999</v>
      </c>
      <c r="CY3" s="3">
        <f>Z2</f>
        <v>0</v>
      </c>
      <c r="CZ3" s="3">
        <v>1</v>
      </c>
      <c r="DB3" s="3" t="s">
        <v>6</v>
      </c>
      <c r="DC3" s="3">
        <v>2.8063199999999999</v>
      </c>
      <c r="DD3" s="3">
        <v>1</v>
      </c>
      <c r="DE3" s="5">
        <v>2.8063199999999999</v>
      </c>
      <c r="DI3" s="3">
        <f>ABS(P3-O3)</f>
        <v>1.7112499999999999</v>
      </c>
      <c r="DL3" s="3">
        <f>D3*(DE3-P3) + E3*(DE3-P3)</f>
        <v>1.09507</v>
      </c>
      <c r="DM3" s="3">
        <f>IF(AND(ISNUMBER(C3),NOT(C3=0)),D3*(C3+DL3) + E3*(C3+DL3)," ")</f>
        <v>1.1434</v>
      </c>
      <c r="DO3" s="3">
        <f>DN3*0+NOT(DN3)*DM3</f>
        <v>1.1434</v>
      </c>
      <c r="DP3" s="3">
        <f>IF(OR(D3=1,E3=1),IF(ISNUMBER(C3),DO3/DE3,"…"),"")</f>
        <v>0.40743749821830727</v>
      </c>
    </row>
    <row r="4" spans="1:123" x14ac:dyDescent="0.25">
      <c r="A4" s="3" t="s">
        <v>3</v>
      </c>
      <c r="B4" s="3" t="s">
        <v>3</v>
      </c>
      <c r="C4" s="3" t="s">
        <v>3</v>
      </c>
      <c r="D4" s="3">
        <f t="shared" ref="D4:D67" si="7">IF(ISNUMBER(B4),IF(B4&gt;0,1,0),IF(ISNUMBER(B3),IF(B3&gt;0,1,0),0))</f>
        <v>1</v>
      </c>
      <c r="E4" s="3">
        <f t="shared" ref="E4:E68" si="8">IF(ISNUMBER(B4),IF(B4&lt;0,1,0),IF(ISNUMBER(B3),IF(B3&lt;0,1,0),0))</f>
        <v>0</v>
      </c>
      <c r="F4" s="3" t="b">
        <f t="shared" ref="F4:F67" si="9">NOT(OR(D4,E4))</f>
        <v>0</v>
      </c>
      <c r="G4" s="3" t="b">
        <f t="shared" ref="G4:G67" si="10">NOT(F4)</f>
        <v>1</v>
      </c>
      <c r="H4" s="3">
        <f t="shared" ref="H4:H67" si="11">IF(NOT((G4-G3)=0),H3+1,H3)</f>
        <v>1</v>
      </c>
      <c r="I4" s="3">
        <f t="shared" ref="I4:I67" si="12">A3</f>
        <v>3.9066800000000002</v>
      </c>
      <c r="J4" s="3">
        <f t="shared" ref="J4:J67" si="13">A5</f>
        <v>4.2000700000000002</v>
      </c>
      <c r="K4" s="3">
        <v>3.6087899999999999</v>
      </c>
      <c r="L4" s="3">
        <v>4.2000700000000002</v>
      </c>
      <c r="M4" s="3">
        <f t="shared" ref="M4:M67" si="14">C3</f>
        <v>4.8329999999999998E-2</v>
      </c>
      <c r="N4" s="3">
        <f t="shared" ref="N4:N67" si="15">C5</f>
        <v>1.71082</v>
      </c>
      <c r="O4" s="3">
        <v>0</v>
      </c>
      <c r="P4" s="3">
        <v>1.7112499999999999</v>
      </c>
      <c r="Q4" s="3" t="b">
        <f t="shared" ref="Q4:Q67" si="16">AND(D4,K4&lt;3.27)</f>
        <v>0</v>
      </c>
      <c r="R4" s="3" t="b">
        <f t="shared" ref="R4:R67" si="17">AND(D4,L4&gt;4.18)</f>
        <v>1</v>
      </c>
      <c r="S4" s="3" t="b">
        <f t="shared" ref="S4:S67" si="18">AND(E4,K4&lt;2.6)</f>
        <v>0</v>
      </c>
      <c r="T4" s="3" t="b">
        <f t="shared" ref="T4:T67" si="19">AND(E4,L4&gt;4.18)</f>
        <v>0</v>
      </c>
      <c r="U4" s="3" t="b">
        <f t="shared" ref="U4:U67" si="20">AND(Q4,R4)</f>
        <v>0</v>
      </c>
      <c r="V4" s="3" t="b">
        <f t="shared" ref="V4:V67" si="21">AND(S4,T4)</f>
        <v>0</v>
      </c>
      <c r="W4" s="3" t="b">
        <f t="shared" ref="W4:W67" si="22">OR(U4,V4)</f>
        <v>0</v>
      </c>
      <c r="X4" s="3" t="b">
        <f t="shared" ref="X4:X67" si="23">NOT(W4)</f>
        <v>1</v>
      </c>
      <c r="Y4" s="3">
        <f t="shared" ref="Y4:Y67" si="24">IF(NOT((W4-W3)=0),Y3+1,Y3)</f>
        <v>1</v>
      </c>
      <c r="Z4" s="3" t="str">
        <f t="shared" ref="Z4:Z67" si="25">IF(W4,P4-O4,"")</f>
        <v/>
      </c>
      <c r="AB4" s="3" t="b">
        <f t="shared" ref="AB4:AB67" si="26">OR($D4,$F4)</f>
        <v>1</v>
      </c>
      <c r="AC4" s="3">
        <f t="shared" ref="AC4:AC67" si="27">IF(NOT((AB4-AB3)=0),AC3+1,AC3)</f>
        <v>1</v>
      </c>
      <c r="AD4" s="3" t="b">
        <f t="shared" ref="AD4:AD67" si="28">AND(AB4,$X4,$G4)</f>
        <v>1</v>
      </c>
      <c r="AE4" s="3">
        <f t="shared" ref="AE4:AE67" si="29">IF(AD4,$K4,"")</f>
        <v>3.6087899999999999</v>
      </c>
      <c r="AF4" s="3">
        <f t="shared" ref="AF4:AF67" si="30">IF(AD4,$L4,"")</f>
        <v>4.2000700000000002</v>
      </c>
      <c r="AG4" s="3">
        <f t="shared" ref="AG4:AG67" si="31">IF(AD4,$O4,"")</f>
        <v>0</v>
      </c>
      <c r="AH4" s="3">
        <f t="shared" ref="AH4:AH67" si="32">IF(AD4,$P4,"")</f>
        <v>1.7112499999999999</v>
      </c>
      <c r="AI4" s="3">
        <v>3.6087899999999999</v>
      </c>
      <c r="AJ4" s="3">
        <v>4.2000700000000002</v>
      </c>
      <c r="AK4" s="3">
        <v>0</v>
      </c>
      <c r="AL4" s="3">
        <v>1.7112499999999999</v>
      </c>
      <c r="AM4" t="b">
        <f t="shared" ref="AM4:AM67" si="33">AND(AB4,AI4&lt;3.27,AJ4&gt;4.195)</f>
        <v>0</v>
      </c>
      <c r="AN4" s="3" t="str">
        <f t="shared" ref="AN4:AN67" si="34">IF(AM4,AL4-AK4,"")</f>
        <v/>
      </c>
      <c r="AP4" s="3" t="b">
        <f t="shared" ref="AP4:AP67" si="35">OR($E4,$F4)</f>
        <v>0</v>
      </c>
      <c r="AQ4" s="3">
        <f t="shared" ref="AQ4:AQ67" si="36">IF(NOT((AP4-AP3)=0),AQ3+1,AQ3)</f>
        <v>0</v>
      </c>
      <c r="AR4" s="3" t="b">
        <f t="shared" ref="AR4:AR67" si="37">AND(AP4,$X4,$G4)</f>
        <v>0</v>
      </c>
      <c r="AS4" s="3" t="str">
        <f t="shared" ref="AS4:AS67" si="38">IF(AR4,$K4,"")</f>
        <v/>
      </c>
      <c r="AT4" s="3" t="str">
        <f t="shared" ref="AT4:AT67" si="39">IF(AR4,$L4,"")</f>
        <v/>
      </c>
      <c r="AU4" s="3" t="str">
        <f t="shared" ref="AU4:AU67" si="40">IF(AR4,$O4,"")</f>
        <v/>
      </c>
      <c r="AV4" s="3" t="str">
        <f t="shared" ref="AV4:AV67" si="41">IF(AR4,$P4,"")</f>
        <v/>
      </c>
      <c r="BA4" t="b">
        <f t="shared" ref="BA4:BA67" si="42">AND(AP4,AW4&lt;2.6,AX4&gt;4.18)</f>
        <v>0</v>
      </c>
      <c r="BB4" s="3" t="str">
        <f t="shared" ref="BB4:BB67" si="43">IF(BA4,AZ4-AY4,"")</f>
        <v/>
      </c>
      <c r="BD4" s="3" t="str">
        <f t="shared" ref="BD4:BD67" si="44">IF(ISNUMBER(Z4),Z4,IF(ISNUMBER(BB4),BB4,IF(ISNUMBER(AN4),AN4,"")))</f>
        <v/>
      </c>
      <c r="BH4" s="3" t="str">
        <f t="shared" si="0"/>
        <v>…</v>
      </c>
      <c r="BI4" s="3">
        <f t="shared" ref="BI4:BI67" si="45">BH3</f>
        <v>4.8329999999999998E-2</v>
      </c>
      <c r="BJ4" t="b">
        <f>BH4=0</f>
        <v>0</v>
      </c>
      <c r="BK4" t="b">
        <f>BH4=BI4</f>
        <v>0</v>
      </c>
      <c r="BL4" t="b">
        <f t="shared" si="1"/>
        <v>1</v>
      </c>
      <c r="BM4" s="3">
        <f t="shared" ref="BM4:BM67" si="46">IF(NOT((BL4-BL3)=0),BM3+1,BM3)</f>
        <v>1</v>
      </c>
      <c r="BN4" s="3" t="str">
        <f t="shared" si="2"/>
        <v>…</v>
      </c>
      <c r="BO4">
        <f t="shared" ref="BO4:BO67" si="47">IF(BL4,BN3,"")</f>
        <v>3.9066800000000002</v>
      </c>
      <c r="BP4" t="str">
        <f t="shared" si="3"/>
        <v>…</v>
      </c>
      <c r="BQ4" s="3" t="b">
        <f>IF(BL4,D4=1,"")</f>
        <v>1</v>
      </c>
      <c r="BR4" s="3">
        <v>3.6087899999999999</v>
      </c>
      <c r="BS4" s="3">
        <v>4.2000700000000002</v>
      </c>
      <c r="BT4" t="b" cm="1">
        <f t="array" ref="BT4">IF(BL4,IF(ISNUMBER((_xlfn.XLOOKUP($BM4,$BM:$BM*$BQ:$BQ,BR:BR))),IF((_xlfn.XLOOKUP($BM4,$BM:$BM*$BQ:$BQ,BR:BR))&lt;3.27,TRUE,FALSE),FALSE),"")</f>
        <v>0</v>
      </c>
      <c r="BU4" t="b" cm="1">
        <f t="array" ref="BU4">IF(BL4,IF(ISNUMBER((_xlfn.XLOOKUP($BM4,$BM:$BM*$BQ:$BQ,BS:BS,,,-1))),IF((_xlfn.XLOOKUP($BM4,$BM:$BM*$BQ:$BQ,BS:BS,,,-1))&gt;4.195,TRUE,FALSE),FALSE),"")</f>
        <v>1</v>
      </c>
      <c r="BW4" s="3" t="b">
        <f>IF(BL4,E4=1,"")</f>
        <v>0</v>
      </c>
      <c r="BZ4" t="b" cm="1">
        <f t="array" ref="BZ4">IF(BL4,IF(ISNUMBER((_xlfn.XLOOKUP($BM4,$BM:$BM*$BW:$BW,BX:BX,,,-1))),IF((_xlfn.XLOOKUP($BM4,$BM:$BM*$BW:$BW,BX:BX,,,-1))&lt;2.6,TRUE,FALSE),FALSE),"")</f>
        <v>1</v>
      </c>
      <c r="CA4" t="b" cm="1">
        <f t="array" ref="CA4">IF(BL4,IF(ISNUMBER((_xlfn.XLOOKUP($BM4,$BM:$BM*$BW:$BW,BY:BY))),IF((_xlfn.XLOOKUP($BM4,$BM:$BM*$BW:$BW,BY:BY))&gt;4.18,TRUE,FALSE),FALSE),"")</f>
        <v>1</v>
      </c>
      <c r="CC4" t="b">
        <f t="shared" si="4"/>
        <v>1</v>
      </c>
      <c r="CD4" s="3" t="str">
        <f>IF(BL4,$C4,"")</f>
        <v>…</v>
      </c>
      <c r="CE4" s="3">
        <f>IF($BL4,$C3,"")</f>
        <v>4.8329999999999998E-2</v>
      </c>
      <c r="CF4" s="3">
        <f>IF($BL4,$C5,"")</f>
        <v>1.71082</v>
      </c>
      <c r="CG4">
        <f t="shared" si="5"/>
        <v>-1.09507</v>
      </c>
      <c r="CH4">
        <f>MAX($CD$2:$CF$12)</f>
        <v>1.7112499999999999</v>
      </c>
      <c r="CJ4" s="3">
        <f>IF(CC4="","",IF(CC4,CH4-CG4,""))</f>
        <v>2.8063199999999999</v>
      </c>
      <c r="CK4" s="3">
        <f t="shared" ref="CK4:CK67" si="48">CJ3</f>
        <v>2.8063199999999999</v>
      </c>
      <c r="CL4" s="3" t="b">
        <f>CJ4=""</f>
        <v>0</v>
      </c>
      <c r="CM4" s="3">
        <f t="shared" ref="CM4:CM67" si="49">IF(NOT((CL4-CL3)=0),CM3+1,CM3)</f>
        <v>1</v>
      </c>
      <c r="CN4" t="str" cm="1">
        <f t="array" ref="CN4">IF(CL4,IF(ISNUMBER((_xlfn.XLOOKUP($CM4,$CM:$CM*$CL:$CL,CK:CK))),_xlfn.XLOOKUP($CM4,$CM:$CM*$CL:$CL,CK:CK),FALSE),"")</f>
        <v/>
      </c>
      <c r="CP4" s="3">
        <f t="shared" si="6"/>
        <v>2.8063199999999999</v>
      </c>
      <c r="CY4" s="3" t="str">
        <f>Z3</f>
        <v/>
      </c>
      <c r="CZ4" s="3">
        <v>1</v>
      </c>
      <c r="DB4" s="3" t="s">
        <v>6</v>
      </c>
      <c r="DC4" s="3">
        <v>2.8063199999999999</v>
      </c>
      <c r="DD4" s="3">
        <v>1</v>
      </c>
      <c r="DE4" s="5">
        <v>2.8063199999999999</v>
      </c>
      <c r="DI4" s="3">
        <f>ABS(P4-O4)</f>
        <v>1.7112499999999999</v>
      </c>
      <c r="DL4" s="3">
        <f>D4*(DE4-P4) + E4*(DE4-P4)</f>
        <v>1.09507</v>
      </c>
      <c r="DM4" s="3" t="str">
        <f>IF(AND(ISNUMBER(C4),NOT(C4=0)),D4*(C4+DL4) + E4*(C4+DL4)," ")</f>
        <v xml:space="preserve"> </v>
      </c>
      <c r="DP4" s="3" t="str">
        <f>IF(OR(D4=1,E4=1),IF(ISNUMBER(C4),DO4/DE4,"…"),"")</f>
        <v>…</v>
      </c>
    </row>
    <row r="5" spans="1:123" x14ac:dyDescent="0.25">
      <c r="A5" s="3">
        <v>4.2000700000000002</v>
      </c>
      <c r="B5" s="3">
        <v>5.2269999999999997E-2</v>
      </c>
      <c r="C5" s="3">
        <v>1.71082</v>
      </c>
      <c r="D5" s="3">
        <f t="shared" si="7"/>
        <v>1</v>
      </c>
      <c r="E5" s="3">
        <f t="shared" si="8"/>
        <v>0</v>
      </c>
      <c r="F5" s="3" t="b">
        <f t="shared" si="9"/>
        <v>0</v>
      </c>
      <c r="G5" s="3" t="b">
        <f t="shared" si="10"/>
        <v>1</v>
      </c>
      <c r="H5" s="3">
        <f t="shared" si="11"/>
        <v>1</v>
      </c>
      <c r="I5" s="3" t="str">
        <f t="shared" si="12"/>
        <v>…</v>
      </c>
      <c r="J5" s="3">
        <f t="shared" si="13"/>
        <v>4.1994199999999999</v>
      </c>
      <c r="K5" s="3">
        <v>3.6087899999999999</v>
      </c>
      <c r="L5" s="3">
        <v>4.2000700000000002</v>
      </c>
      <c r="M5" s="3" t="str">
        <f t="shared" si="14"/>
        <v>…</v>
      </c>
      <c r="N5" s="3">
        <f t="shared" si="15"/>
        <v>1.7112499999999999</v>
      </c>
      <c r="O5" s="3">
        <v>0</v>
      </c>
      <c r="P5" s="3">
        <v>1.7112499999999999</v>
      </c>
      <c r="Q5" s="3" t="b">
        <f t="shared" si="16"/>
        <v>0</v>
      </c>
      <c r="R5" s="3" t="b">
        <f t="shared" si="17"/>
        <v>1</v>
      </c>
      <c r="S5" s="3" t="b">
        <f t="shared" si="18"/>
        <v>0</v>
      </c>
      <c r="T5" s="3" t="b">
        <f t="shared" si="19"/>
        <v>0</v>
      </c>
      <c r="U5" s="3" t="b">
        <f t="shared" si="20"/>
        <v>0</v>
      </c>
      <c r="V5" s="3" t="b">
        <f t="shared" si="21"/>
        <v>0</v>
      </c>
      <c r="W5" s="3" t="b">
        <f t="shared" si="22"/>
        <v>0</v>
      </c>
      <c r="X5" s="3" t="b">
        <f t="shared" si="23"/>
        <v>1</v>
      </c>
      <c r="Y5" s="3">
        <f t="shared" si="24"/>
        <v>1</v>
      </c>
      <c r="Z5" s="3" t="str">
        <f t="shared" si="25"/>
        <v/>
      </c>
      <c r="AB5" s="3" t="b">
        <f t="shared" si="26"/>
        <v>1</v>
      </c>
      <c r="AC5" s="3">
        <f t="shared" si="27"/>
        <v>1</v>
      </c>
      <c r="AD5" s="3" t="b">
        <f t="shared" si="28"/>
        <v>1</v>
      </c>
      <c r="AE5" s="3">
        <f t="shared" si="29"/>
        <v>3.6087899999999999</v>
      </c>
      <c r="AF5" s="3">
        <f t="shared" si="30"/>
        <v>4.2000700000000002</v>
      </c>
      <c r="AG5" s="3">
        <f t="shared" si="31"/>
        <v>0</v>
      </c>
      <c r="AH5" s="3">
        <f t="shared" si="32"/>
        <v>1.7112499999999999</v>
      </c>
      <c r="AI5" s="3">
        <v>3.6087899999999999</v>
      </c>
      <c r="AJ5" s="3">
        <v>4.2000700000000002</v>
      </c>
      <c r="AK5" s="3">
        <v>0</v>
      </c>
      <c r="AL5" s="3">
        <v>1.7112499999999999</v>
      </c>
      <c r="AM5" t="b">
        <f t="shared" si="33"/>
        <v>0</v>
      </c>
      <c r="AN5" s="3" t="str">
        <f t="shared" si="34"/>
        <v/>
      </c>
      <c r="AP5" s="3" t="b">
        <f t="shared" si="35"/>
        <v>0</v>
      </c>
      <c r="AQ5" s="3">
        <f t="shared" si="36"/>
        <v>0</v>
      </c>
      <c r="AR5" s="3" t="b">
        <f t="shared" si="37"/>
        <v>0</v>
      </c>
      <c r="AS5" s="3" t="str">
        <f t="shared" si="38"/>
        <v/>
      </c>
      <c r="AT5" s="3" t="str">
        <f t="shared" si="39"/>
        <v/>
      </c>
      <c r="AU5" s="3" t="str">
        <f t="shared" si="40"/>
        <v/>
      </c>
      <c r="AV5" s="3" t="str">
        <f t="shared" si="41"/>
        <v/>
      </c>
      <c r="BA5" t="b">
        <f t="shared" si="42"/>
        <v>0</v>
      </c>
      <c r="BB5" s="3" t="str">
        <f t="shared" si="43"/>
        <v/>
      </c>
      <c r="BD5" s="3" t="str">
        <f t="shared" si="44"/>
        <v/>
      </c>
      <c r="BH5" s="3">
        <f t="shared" si="0"/>
        <v>1.71082</v>
      </c>
      <c r="BI5" s="3" t="str">
        <f t="shared" si="45"/>
        <v>…</v>
      </c>
      <c r="BJ5" t="b">
        <f>BH5=0</f>
        <v>0</v>
      </c>
      <c r="BK5" t="b">
        <f>BH5=BI5</f>
        <v>0</v>
      </c>
      <c r="BL5" t="b">
        <f t="shared" si="1"/>
        <v>1</v>
      </c>
      <c r="BM5" s="3">
        <f t="shared" si="46"/>
        <v>1</v>
      </c>
      <c r="BN5" s="3">
        <f t="shared" si="2"/>
        <v>4.2000700000000002</v>
      </c>
      <c r="BO5" t="str">
        <f t="shared" si="47"/>
        <v>…</v>
      </c>
      <c r="BP5">
        <f t="shared" si="3"/>
        <v>4.2000700000000002</v>
      </c>
      <c r="BQ5" s="3" t="b">
        <f>IF(BL5,D5=1,"")</f>
        <v>1</v>
      </c>
      <c r="BR5" s="3">
        <v>3.6087899999999999</v>
      </c>
      <c r="BS5" s="3">
        <v>4.2000700000000002</v>
      </c>
      <c r="BT5" t="b" cm="1">
        <f t="array" ref="BT5">IF(BL5,IF(ISNUMBER((_xlfn.XLOOKUP($BM5,$BM:$BM*$BQ:$BQ,BR:BR))),IF((_xlfn.XLOOKUP($BM5,$BM:$BM*$BQ:$BQ,BR:BR))&lt;3.27,TRUE,FALSE),FALSE),"")</f>
        <v>0</v>
      </c>
      <c r="BU5" t="b" cm="1">
        <f t="array" ref="BU5">IF(BL5,IF(ISNUMBER((_xlfn.XLOOKUP($BM5,$BM:$BM*$BQ:$BQ,BS:BS,,,-1))),IF((_xlfn.XLOOKUP($BM5,$BM:$BM*$BQ:$BQ,BS:BS,,,-1))&gt;4.195,TRUE,FALSE),FALSE),"")</f>
        <v>1</v>
      </c>
      <c r="BW5" s="3" t="b">
        <f>IF(BL5,E5=1,"")</f>
        <v>0</v>
      </c>
      <c r="BZ5" t="b" cm="1">
        <f t="array" ref="BZ5">IF(BL5,IF(ISNUMBER((_xlfn.XLOOKUP($BM5,$BM:$BM*$BW:$BW,BX:BX,,,-1))),IF((_xlfn.XLOOKUP($BM5,$BM:$BM*$BW:$BW,BX:BX,,,-1))&lt;2.6,TRUE,FALSE),FALSE),"")</f>
        <v>1</v>
      </c>
      <c r="CA5" t="b" cm="1">
        <f t="array" ref="CA5">IF(BL5,IF(ISNUMBER((_xlfn.XLOOKUP($BM5,$BM:$BM*$BW:$BW,BY:BY))),IF((_xlfn.XLOOKUP($BM5,$BM:$BM*$BW:$BW,BY:BY))&gt;4.18,TRUE,FALSE),FALSE),"")</f>
        <v>1</v>
      </c>
      <c r="CC5" t="b">
        <f t="shared" si="4"/>
        <v>1</v>
      </c>
      <c r="CD5" s="3">
        <f>IF(BL5,$C5,"")</f>
        <v>1.71082</v>
      </c>
      <c r="CE5" s="3" t="str">
        <f>IF($BL5,$C4,"")</f>
        <v>…</v>
      </c>
      <c r="CF5" s="3">
        <f>IF($BL5,$C6,"")</f>
        <v>1.7112499999999999</v>
      </c>
      <c r="CG5">
        <f t="shared" si="5"/>
        <v>-1.09507</v>
      </c>
      <c r="CH5">
        <f>MAX($CD$2:$CF$12)</f>
        <v>1.7112499999999999</v>
      </c>
      <c r="CJ5" s="3">
        <f>IF(CC5="","",IF(CC5,CH5-CG5,""))</f>
        <v>2.8063199999999999</v>
      </c>
      <c r="CK5" s="3">
        <f t="shared" si="48"/>
        <v>2.8063199999999999</v>
      </c>
      <c r="CL5" s="3" t="b">
        <f>CJ5=""</f>
        <v>0</v>
      </c>
      <c r="CM5" s="3">
        <f t="shared" si="49"/>
        <v>1</v>
      </c>
      <c r="CN5" t="str" cm="1">
        <f t="array" ref="CN5">IF(CL5,IF(ISNUMBER((_xlfn.XLOOKUP($CM5,$CM:$CM*$CL:$CL,CK:CK))),_xlfn.XLOOKUP($CM5,$CM:$CM*$CL:$CL,CK:CK),FALSE),"")</f>
        <v/>
      </c>
      <c r="CP5" s="3">
        <f t="shared" si="6"/>
        <v>2.8063199999999999</v>
      </c>
      <c r="CY5" s="3" t="str">
        <f>Z4</f>
        <v/>
      </c>
      <c r="CZ5" s="3">
        <v>1</v>
      </c>
      <c r="DB5" s="3" t="s">
        <v>6</v>
      </c>
      <c r="DC5" s="3">
        <v>2.8063199999999999</v>
      </c>
      <c r="DD5" s="3">
        <v>1</v>
      </c>
      <c r="DE5" s="5">
        <v>2.8063199999999999</v>
      </c>
      <c r="DI5" s="3">
        <f>ABS(P5-O5)</f>
        <v>1.7112499999999999</v>
      </c>
      <c r="DL5" s="3">
        <f>D5*(DE5-P5) + E5*(DE5-P5)</f>
        <v>1.09507</v>
      </c>
      <c r="DM5" s="3">
        <f>IF(AND(ISNUMBER(C5),NOT(C5=0)),D5*(C5+DL5) + E5*(C5+DL5)," ")</f>
        <v>2.8058899999999998</v>
      </c>
      <c r="DO5" s="3">
        <f t="shared" ref="DO5:DO65" si="50">DN5*0+NOT(DN5)*DM5</f>
        <v>2.8058899999999998</v>
      </c>
      <c r="DP5" s="3">
        <f>IF(OR(D5=1,E5=1),IF(ISNUMBER(C5),DO5/DE5,"…"),"")</f>
        <v>0.99984677442344416</v>
      </c>
    </row>
    <row r="6" spans="1:123" x14ac:dyDescent="0.25">
      <c r="A6" s="3">
        <v>4.1994199999999999</v>
      </c>
      <c r="B6" s="3">
        <v>4.9820000000000003E-2</v>
      </c>
      <c r="C6" s="3">
        <v>1.7112499999999999</v>
      </c>
      <c r="D6" s="3">
        <f t="shared" si="7"/>
        <v>1</v>
      </c>
      <c r="E6" s="3">
        <f t="shared" si="8"/>
        <v>0</v>
      </c>
      <c r="F6" s="3" t="b">
        <f t="shared" si="9"/>
        <v>0</v>
      </c>
      <c r="G6" s="3" t="b">
        <f t="shared" si="10"/>
        <v>1</v>
      </c>
      <c r="H6" s="3">
        <f t="shared" si="11"/>
        <v>1</v>
      </c>
      <c r="I6" s="3">
        <f t="shared" si="12"/>
        <v>4.2000700000000002</v>
      </c>
      <c r="J6" s="3">
        <f t="shared" si="13"/>
        <v>4.1949199999999998</v>
      </c>
      <c r="K6" s="3">
        <v>3.6087899999999999</v>
      </c>
      <c r="L6" s="3">
        <v>4.2000700000000002</v>
      </c>
      <c r="M6" s="3">
        <f t="shared" si="14"/>
        <v>1.71082</v>
      </c>
      <c r="N6" s="3">
        <f t="shared" si="15"/>
        <v>1.7112499999999999</v>
      </c>
      <c r="O6" s="3">
        <v>0</v>
      </c>
      <c r="P6" s="3">
        <v>1.7112499999999999</v>
      </c>
      <c r="Q6" s="3" t="b">
        <f t="shared" si="16"/>
        <v>0</v>
      </c>
      <c r="R6" s="3" t="b">
        <f t="shared" si="17"/>
        <v>1</v>
      </c>
      <c r="S6" s="3" t="b">
        <f t="shared" si="18"/>
        <v>0</v>
      </c>
      <c r="T6" s="3" t="b">
        <f t="shared" si="19"/>
        <v>0</v>
      </c>
      <c r="U6" s="3" t="b">
        <f t="shared" si="20"/>
        <v>0</v>
      </c>
      <c r="V6" s="3" t="b">
        <f t="shared" si="21"/>
        <v>0</v>
      </c>
      <c r="W6" s="3" t="b">
        <f t="shared" si="22"/>
        <v>0</v>
      </c>
      <c r="X6" s="3" t="b">
        <f t="shared" si="23"/>
        <v>1</v>
      </c>
      <c r="Y6" s="3">
        <f t="shared" si="24"/>
        <v>1</v>
      </c>
      <c r="Z6" s="3" t="str">
        <f t="shared" si="25"/>
        <v/>
      </c>
      <c r="AB6" s="3" t="b">
        <f t="shared" si="26"/>
        <v>1</v>
      </c>
      <c r="AC6" s="3">
        <f t="shared" si="27"/>
        <v>1</v>
      </c>
      <c r="AD6" s="3" t="b">
        <f t="shared" si="28"/>
        <v>1</v>
      </c>
      <c r="AE6" s="3">
        <f t="shared" si="29"/>
        <v>3.6087899999999999</v>
      </c>
      <c r="AF6" s="3">
        <f t="shared" si="30"/>
        <v>4.2000700000000002</v>
      </c>
      <c r="AG6" s="3">
        <f t="shared" si="31"/>
        <v>0</v>
      </c>
      <c r="AH6" s="3">
        <f t="shared" si="32"/>
        <v>1.7112499999999999</v>
      </c>
      <c r="AI6" s="3">
        <v>3.6087899999999999</v>
      </c>
      <c r="AJ6" s="3">
        <v>4.2000700000000002</v>
      </c>
      <c r="AK6" s="3">
        <v>0</v>
      </c>
      <c r="AL6" s="3">
        <v>1.7112499999999999</v>
      </c>
      <c r="AM6" t="b">
        <f t="shared" si="33"/>
        <v>0</v>
      </c>
      <c r="AN6" s="3" t="str">
        <f t="shared" si="34"/>
        <v/>
      </c>
      <c r="AP6" s="3" t="b">
        <f t="shared" si="35"/>
        <v>0</v>
      </c>
      <c r="AQ6" s="3">
        <f t="shared" si="36"/>
        <v>0</v>
      </c>
      <c r="AR6" s="3" t="b">
        <f t="shared" si="37"/>
        <v>0</v>
      </c>
      <c r="AS6" s="3" t="str">
        <f t="shared" si="38"/>
        <v/>
      </c>
      <c r="AT6" s="3" t="str">
        <f t="shared" si="39"/>
        <v/>
      </c>
      <c r="AU6" s="3" t="str">
        <f t="shared" si="40"/>
        <v/>
      </c>
      <c r="AV6" s="3" t="str">
        <f t="shared" si="41"/>
        <v/>
      </c>
      <c r="BA6" t="b">
        <f t="shared" si="42"/>
        <v>0</v>
      </c>
      <c r="BB6" s="3" t="str">
        <f t="shared" si="43"/>
        <v/>
      </c>
      <c r="BD6" s="3" t="str">
        <f t="shared" si="44"/>
        <v/>
      </c>
      <c r="BH6" s="3">
        <f t="shared" si="0"/>
        <v>1.7112499999999999</v>
      </c>
      <c r="BI6" s="3">
        <f t="shared" si="45"/>
        <v>1.71082</v>
      </c>
      <c r="BJ6" t="b">
        <f>BH6=0</f>
        <v>0</v>
      </c>
      <c r="BK6" t="b">
        <f>BH6=BI6</f>
        <v>0</v>
      </c>
      <c r="BL6" t="b">
        <f t="shared" si="1"/>
        <v>1</v>
      </c>
      <c r="BM6" s="3">
        <f t="shared" si="46"/>
        <v>1</v>
      </c>
      <c r="BN6" s="3">
        <f t="shared" si="2"/>
        <v>4.1994199999999999</v>
      </c>
      <c r="BO6">
        <f t="shared" si="47"/>
        <v>4.2000700000000002</v>
      </c>
      <c r="BP6">
        <f t="shared" si="3"/>
        <v>4.1994199999999999</v>
      </c>
      <c r="BQ6" s="3" t="b">
        <f>IF(BL6,D6=1,"")</f>
        <v>1</v>
      </c>
      <c r="BR6" s="3">
        <v>3.6087899999999999</v>
      </c>
      <c r="BS6" s="3">
        <v>4.2000700000000002</v>
      </c>
      <c r="BT6" t="b" cm="1">
        <f t="array" ref="BT6">IF(BL6,IF(ISNUMBER((_xlfn.XLOOKUP($BM6,$BM:$BM*$BQ:$BQ,BR:BR))),IF((_xlfn.XLOOKUP($BM6,$BM:$BM*$BQ:$BQ,BR:BR))&lt;3.27,TRUE,FALSE),FALSE),"")</f>
        <v>0</v>
      </c>
      <c r="BU6" t="b" cm="1">
        <f t="array" ref="BU6">IF(BL6,IF(ISNUMBER((_xlfn.XLOOKUP($BM6,$BM:$BM*$BQ:$BQ,BS:BS,,,-1))),IF((_xlfn.XLOOKUP($BM6,$BM:$BM*$BQ:$BQ,BS:BS,,,-1))&gt;4.195,TRUE,FALSE),FALSE),"")</f>
        <v>1</v>
      </c>
      <c r="BW6" s="3" t="b">
        <f>IF(BL6,E6=1,"")</f>
        <v>0</v>
      </c>
      <c r="BZ6" t="b" cm="1">
        <f t="array" ref="BZ6">IF(BL6,IF(ISNUMBER((_xlfn.XLOOKUP($BM6,$BM:$BM*$BW:$BW,BX:BX,,,-1))),IF((_xlfn.XLOOKUP($BM6,$BM:$BM*$BW:$BW,BX:BX,,,-1))&lt;2.6,TRUE,FALSE),FALSE),"")</f>
        <v>1</v>
      </c>
      <c r="CA6" t="b" cm="1">
        <f t="array" ref="CA6">IF(BL6,IF(ISNUMBER((_xlfn.XLOOKUP($BM6,$BM:$BM*$BW:$BW,BY:BY))),IF((_xlfn.XLOOKUP($BM6,$BM:$BM*$BW:$BW,BY:BY))&gt;4.18,TRUE,FALSE),FALSE),"")</f>
        <v>1</v>
      </c>
      <c r="CC6" t="b">
        <f t="shared" si="4"/>
        <v>1</v>
      </c>
      <c r="CD6" s="3">
        <f>IF(BL6,$C6,"")</f>
        <v>1.7112499999999999</v>
      </c>
      <c r="CE6" s="3">
        <f>IF($BL6,$C5,"")</f>
        <v>1.71082</v>
      </c>
      <c r="CF6" s="3">
        <f>IF($BL6,$C7,"")</f>
        <v>1.7112499999999999</v>
      </c>
      <c r="CG6">
        <f t="shared" si="5"/>
        <v>-1.09507</v>
      </c>
      <c r="CH6">
        <f>MAX($CD$2:$CF$12)</f>
        <v>1.7112499999999999</v>
      </c>
      <c r="CJ6" s="3">
        <f>IF(CC6="","",IF(CC6,CH6-CG6,""))</f>
        <v>2.8063199999999999</v>
      </c>
      <c r="CK6" s="3">
        <f t="shared" si="48"/>
        <v>2.8063199999999999</v>
      </c>
      <c r="CL6" s="3" t="b">
        <f>CJ6=""</f>
        <v>0</v>
      </c>
      <c r="CM6" s="3">
        <f t="shared" si="49"/>
        <v>1</v>
      </c>
      <c r="CN6" t="str" cm="1">
        <f t="array" ref="CN6">IF(CL6,IF(ISNUMBER((_xlfn.XLOOKUP($CM6,$CM:$CM*$CL:$CL,CK:CK))),_xlfn.XLOOKUP($CM6,$CM:$CM*$CL:$CL,CK:CK),FALSE),"")</f>
        <v/>
      </c>
      <c r="CP6" s="3">
        <f t="shared" si="6"/>
        <v>2.8063199999999999</v>
      </c>
      <c r="CY6" s="3" t="str">
        <f>Z5</f>
        <v/>
      </c>
      <c r="CZ6" s="3">
        <v>1</v>
      </c>
      <c r="DB6" s="3" t="s">
        <v>6</v>
      </c>
      <c r="DC6" s="3">
        <v>2.8063199999999999</v>
      </c>
      <c r="DD6" s="3">
        <v>1</v>
      </c>
      <c r="DE6" s="5">
        <v>2.8063199999999999</v>
      </c>
      <c r="DI6" s="3">
        <f>ABS(P6-O6)</f>
        <v>1.7112499999999999</v>
      </c>
      <c r="DL6" s="3">
        <f>D6*(DE6-P6) + E6*(DE6-P6)</f>
        <v>1.09507</v>
      </c>
      <c r="DM6" s="3">
        <f>IF(AND(ISNUMBER(C6),NOT(C6=0)),D6*(C6+DL6) + E6*(C6+DL6)," ")</f>
        <v>2.8063199999999999</v>
      </c>
      <c r="DO6" s="3">
        <f t="shared" si="50"/>
        <v>2.8063199999999999</v>
      </c>
      <c r="DP6" s="3">
        <f>IF(OR(D6=1,E6=1),IF(ISNUMBER(C6),DO6/DE6,"…"),"")</f>
        <v>1</v>
      </c>
    </row>
    <row r="7" spans="1:123" x14ac:dyDescent="0.25">
      <c r="A7" s="3">
        <v>4.1949199999999998</v>
      </c>
      <c r="B7" s="3">
        <v>0</v>
      </c>
      <c r="C7" s="3">
        <v>1.7112499999999999</v>
      </c>
      <c r="D7" s="3">
        <f t="shared" si="7"/>
        <v>0</v>
      </c>
      <c r="E7" s="3">
        <f t="shared" si="8"/>
        <v>0</v>
      </c>
      <c r="F7" s="3" t="b">
        <f t="shared" si="9"/>
        <v>1</v>
      </c>
      <c r="G7" s="3" t="b">
        <f t="shared" si="10"/>
        <v>0</v>
      </c>
      <c r="H7" s="3">
        <f t="shared" si="11"/>
        <v>2</v>
      </c>
      <c r="I7" s="3">
        <f t="shared" si="12"/>
        <v>4.1994199999999999</v>
      </c>
      <c r="J7" s="3">
        <f t="shared" si="13"/>
        <v>4.1887999999999996</v>
      </c>
      <c r="M7" s="3">
        <f t="shared" si="14"/>
        <v>1.7112499999999999</v>
      </c>
      <c r="N7" s="3">
        <f t="shared" si="15"/>
        <v>1.7112499999999999</v>
      </c>
      <c r="Q7" s="3" t="b">
        <f t="shared" si="16"/>
        <v>0</v>
      </c>
      <c r="R7" s="3" t="b">
        <f t="shared" si="17"/>
        <v>0</v>
      </c>
      <c r="S7" s="3" t="b">
        <f t="shared" si="18"/>
        <v>0</v>
      </c>
      <c r="T7" s="3" t="b">
        <f t="shared" si="19"/>
        <v>0</v>
      </c>
      <c r="U7" s="3" t="b">
        <f t="shared" si="20"/>
        <v>0</v>
      </c>
      <c r="V7" s="3" t="b">
        <f t="shared" si="21"/>
        <v>0</v>
      </c>
      <c r="W7" s="3" t="b">
        <f t="shared" si="22"/>
        <v>0</v>
      </c>
      <c r="X7" s="3" t="b">
        <f t="shared" si="23"/>
        <v>1</v>
      </c>
      <c r="Y7" s="3">
        <f t="shared" si="24"/>
        <v>1</v>
      </c>
      <c r="Z7" s="3" t="str">
        <f t="shared" si="25"/>
        <v/>
      </c>
      <c r="AB7" s="3" t="b">
        <f t="shared" si="26"/>
        <v>1</v>
      </c>
      <c r="AC7" s="3">
        <f t="shared" si="27"/>
        <v>1</v>
      </c>
      <c r="AD7" s="3" t="b">
        <f t="shared" si="28"/>
        <v>0</v>
      </c>
      <c r="AE7" s="3" t="str">
        <f t="shared" si="29"/>
        <v/>
      </c>
      <c r="AF7" s="3" t="str">
        <f t="shared" si="30"/>
        <v/>
      </c>
      <c r="AG7" s="3" t="str">
        <f t="shared" si="31"/>
        <v/>
      </c>
      <c r="AH7" s="3" t="str">
        <f t="shared" si="32"/>
        <v/>
      </c>
      <c r="AI7" s="3">
        <v>3.6087899999999999</v>
      </c>
      <c r="AJ7" s="3">
        <v>4.2000700000000002</v>
      </c>
      <c r="AK7" s="3">
        <v>0</v>
      </c>
      <c r="AL7" s="3">
        <v>1.7112499999999999</v>
      </c>
      <c r="AM7" t="b">
        <f t="shared" si="33"/>
        <v>0</v>
      </c>
      <c r="AN7" s="3" t="str">
        <f t="shared" si="34"/>
        <v/>
      </c>
      <c r="AP7" s="3" t="b">
        <f t="shared" si="35"/>
        <v>1</v>
      </c>
      <c r="AQ7" s="3">
        <f t="shared" si="36"/>
        <v>1</v>
      </c>
      <c r="AR7" s="3" t="b">
        <f t="shared" si="37"/>
        <v>0</v>
      </c>
      <c r="AS7" s="3" t="str">
        <f t="shared" si="38"/>
        <v/>
      </c>
      <c r="AT7" s="3" t="str">
        <f t="shared" si="39"/>
        <v/>
      </c>
      <c r="AU7" s="3" t="str">
        <f t="shared" si="40"/>
        <v/>
      </c>
      <c r="AV7" s="3" t="str">
        <f t="shared" si="41"/>
        <v/>
      </c>
      <c r="BA7" t="b">
        <f t="shared" si="42"/>
        <v>0</v>
      </c>
      <c r="BB7" s="3" t="str">
        <f t="shared" si="43"/>
        <v/>
      </c>
      <c r="BD7" s="3" t="str">
        <f t="shared" si="44"/>
        <v/>
      </c>
      <c r="BH7" s="3">
        <f t="shared" si="0"/>
        <v>1.7112499999999999</v>
      </c>
      <c r="BI7" s="3">
        <f t="shared" si="45"/>
        <v>1.7112499999999999</v>
      </c>
      <c r="BJ7" t="b">
        <f>BH7=0</f>
        <v>0</v>
      </c>
      <c r="BK7" t="b">
        <f>BH7=BI7</f>
        <v>1</v>
      </c>
      <c r="BL7" t="b">
        <f t="shared" si="1"/>
        <v>1</v>
      </c>
      <c r="BM7" s="3">
        <f t="shared" si="46"/>
        <v>1</v>
      </c>
      <c r="BN7" s="3">
        <f t="shared" si="2"/>
        <v>4.1949199999999998</v>
      </c>
      <c r="BO7">
        <f t="shared" si="47"/>
        <v>4.1994199999999999</v>
      </c>
      <c r="BP7">
        <f t="shared" si="3"/>
        <v>4.1949199999999998</v>
      </c>
      <c r="BQ7" s="3" t="b">
        <f>IF(BL7,D7=1,"")</f>
        <v>0</v>
      </c>
      <c r="BT7" t="b" cm="1">
        <f t="array" ref="BT7">IF(BL7,IF(ISNUMBER((_xlfn.XLOOKUP($BM7,$BM:$BM*$BQ:$BQ,BR:BR))),IF((_xlfn.XLOOKUP($BM7,$BM:$BM*$BQ:$BQ,BR:BR))&lt;3.27,TRUE,FALSE),FALSE),"")</f>
        <v>0</v>
      </c>
      <c r="BU7" t="b" cm="1">
        <f t="array" ref="BU7">IF(BL7,IF(ISNUMBER((_xlfn.XLOOKUP($BM7,$BM:$BM*$BQ:$BQ,BS:BS,,,-1))),IF((_xlfn.XLOOKUP($BM7,$BM:$BM*$BQ:$BQ,BS:BS,,,-1))&gt;4.195,TRUE,FALSE),FALSE),"")</f>
        <v>1</v>
      </c>
      <c r="BW7" s="3" t="b">
        <f>IF(BL7,E7=1,"")</f>
        <v>0</v>
      </c>
      <c r="BZ7" t="b" cm="1">
        <f t="array" ref="BZ7">IF(BL7,IF(ISNUMBER((_xlfn.XLOOKUP($BM7,$BM:$BM*$BW:$BW,BX:BX,,,-1))),IF((_xlfn.XLOOKUP($BM7,$BM:$BM*$BW:$BW,BX:BX,,,-1))&lt;2.6,TRUE,FALSE),FALSE),"")</f>
        <v>1</v>
      </c>
      <c r="CA7" t="b" cm="1">
        <f t="array" ref="CA7">IF(BL7,IF(ISNUMBER((_xlfn.XLOOKUP($BM7,$BM:$BM*$BW:$BW,BY:BY))),IF((_xlfn.XLOOKUP($BM7,$BM:$BM*$BW:$BW,BY:BY))&gt;4.18,TRUE,FALSE),FALSE),"")</f>
        <v>1</v>
      </c>
      <c r="CC7" t="b">
        <f t="shared" si="4"/>
        <v>1</v>
      </c>
      <c r="CD7" s="3">
        <f>IF(BL7,$C7,"")</f>
        <v>1.7112499999999999</v>
      </c>
      <c r="CE7" s="3">
        <f>IF($BL7,$C6,"")</f>
        <v>1.7112499999999999</v>
      </c>
      <c r="CF7" s="3">
        <f>IF($BL7,$C8,"")</f>
        <v>1.7112499999999999</v>
      </c>
      <c r="CG7">
        <f t="shared" si="5"/>
        <v>-1.09507</v>
      </c>
      <c r="CH7">
        <f>MAX($CD$2:$CF$12)</f>
        <v>1.7112499999999999</v>
      </c>
      <c r="CJ7" s="3">
        <f>IF(CC7="","",IF(CC7,CH7-CG7,""))</f>
        <v>2.8063199999999999</v>
      </c>
      <c r="CK7" s="3">
        <f t="shared" si="48"/>
        <v>2.8063199999999999</v>
      </c>
      <c r="CL7" s="3" t="b">
        <f>CJ7=""</f>
        <v>0</v>
      </c>
      <c r="CM7" s="3">
        <f t="shared" si="49"/>
        <v>1</v>
      </c>
      <c r="CN7" t="str" cm="1">
        <f t="array" ref="CN7">IF(CL7,IF(ISNUMBER((_xlfn.XLOOKUP($CM7,$CM:$CM*$CL:$CL,CK:CK))),_xlfn.XLOOKUP($CM7,$CM:$CM*$CL:$CL,CK:CK),FALSE),"")</f>
        <v/>
      </c>
      <c r="CP7" s="3">
        <f t="shared" si="6"/>
        <v>2.8063199999999999</v>
      </c>
      <c r="CY7" s="3" t="str">
        <f>Z6</f>
        <v/>
      </c>
      <c r="CZ7" s="3">
        <v>1</v>
      </c>
      <c r="DB7" s="3" t="s">
        <v>6</v>
      </c>
      <c r="DC7" s="3">
        <v>2.8063199999999999</v>
      </c>
      <c r="DD7" s="3">
        <v>1</v>
      </c>
      <c r="DE7" s="5">
        <v>2.8063199999999999</v>
      </c>
      <c r="DF7" s="3">
        <v>1</v>
      </c>
      <c r="DG7" s="3">
        <v>1.7112499999999999</v>
      </c>
      <c r="DH7" s="3">
        <v>1.7112499999999999</v>
      </c>
      <c r="DP7" s="3" t="str">
        <f>IF(OR(D7=1,E7=1),IF(ISNUMBER(C7),DO7/DE7,"…"),"")</f>
        <v/>
      </c>
    </row>
    <row r="8" spans="1:123" x14ac:dyDescent="0.25">
      <c r="A8" s="3">
        <v>4.1887999999999996</v>
      </c>
      <c r="B8" s="3" t="s">
        <v>3</v>
      </c>
      <c r="C8" s="3">
        <v>1.7112499999999999</v>
      </c>
      <c r="D8" s="3">
        <f t="shared" si="7"/>
        <v>0</v>
      </c>
      <c r="E8" s="3">
        <f t="shared" si="8"/>
        <v>0</v>
      </c>
      <c r="F8" s="3" t="b">
        <f t="shared" si="9"/>
        <v>1</v>
      </c>
      <c r="G8" s="3" t="b">
        <f t="shared" si="10"/>
        <v>0</v>
      </c>
      <c r="H8" s="3">
        <f t="shared" si="11"/>
        <v>2</v>
      </c>
      <c r="I8" s="3">
        <f t="shared" si="12"/>
        <v>4.1949199999999998</v>
      </c>
      <c r="J8" s="3">
        <f t="shared" si="13"/>
        <v>4.0442</v>
      </c>
      <c r="M8" s="3">
        <f t="shared" si="14"/>
        <v>1.7112499999999999</v>
      </c>
      <c r="N8" s="3">
        <f t="shared" si="15"/>
        <v>1.70319</v>
      </c>
      <c r="Q8" s="3" t="b">
        <f t="shared" si="16"/>
        <v>0</v>
      </c>
      <c r="R8" s="3" t="b">
        <f t="shared" si="17"/>
        <v>0</v>
      </c>
      <c r="S8" s="3" t="b">
        <f t="shared" si="18"/>
        <v>0</v>
      </c>
      <c r="T8" s="3" t="b">
        <f t="shared" si="19"/>
        <v>0</v>
      </c>
      <c r="U8" s="3" t="b">
        <f t="shared" si="20"/>
        <v>0</v>
      </c>
      <c r="V8" s="3" t="b">
        <f t="shared" si="21"/>
        <v>0</v>
      </c>
      <c r="W8" s="3" t="b">
        <f t="shared" si="22"/>
        <v>0</v>
      </c>
      <c r="X8" s="3" t="b">
        <f t="shared" si="23"/>
        <v>1</v>
      </c>
      <c r="Y8" s="3">
        <f t="shared" si="24"/>
        <v>1</v>
      </c>
      <c r="Z8" s="3" t="str">
        <f t="shared" si="25"/>
        <v/>
      </c>
      <c r="AB8" s="3" t="b">
        <f t="shared" si="26"/>
        <v>1</v>
      </c>
      <c r="AC8" s="3">
        <f t="shared" si="27"/>
        <v>1</v>
      </c>
      <c r="AD8" s="3" t="b">
        <f t="shared" si="28"/>
        <v>0</v>
      </c>
      <c r="AE8" s="3" t="str">
        <f t="shared" si="29"/>
        <v/>
      </c>
      <c r="AF8" s="3" t="str">
        <f t="shared" si="30"/>
        <v/>
      </c>
      <c r="AG8" s="3" t="str">
        <f t="shared" si="31"/>
        <v/>
      </c>
      <c r="AH8" s="3" t="str">
        <f t="shared" si="32"/>
        <v/>
      </c>
      <c r="AI8" s="3">
        <v>3.6087899999999999</v>
      </c>
      <c r="AJ8" s="3">
        <v>4.2000700000000002</v>
      </c>
      <c r="AK8" s="3">
        <v>0</v>
      </c>
      <c r="AL8" s="3">
        <v>1.7112499999999999</v>
      </c>
      <c r="AM8" t="b">
        <f t="shared" si="33"/>
        <v>0</v>
      </c>
      <c r="AN8" s="3" t="str">
        <f t="shared" si="34"/>
        <v/>
      </c>
      <c r="AP8" s="3" t="b">
        <f t="shared" si="35"/>
        <v>1</v>
      </c>
      <c r="AQ8" s="3">
        <f t="shared" si="36"/>
        <v>1</v>
      </c>
      <c r="AR8" s="3" t="b">
        <f t="shared" si="37"/>
        <v>0</v>
      </c>
      <c r="AS8" s="3" t="str">
        <f t="shared" si="38"/>
        <v/>
      </c>
      <c r="AT8" s="3" t="str">
        <f t="shared" si="39"/>
        <v/>
      </c>
      <c r="AU8" s="3" t="str">
        <f t="shared" si="40"/>
        <v/>
      </c>
      <c r="AV8" s="3" t="str">
        <f t="shared" si="41"/>
        <v/>
      </c>
      <c r="BA8" t="b">
        <f t="shared" si="42"/>
        <v>0</v>
      </c>
      <c r="BB8" s="3" t="str">
        <f t="shared" si="43"/>
        <v/>
      </c>
      <c r="BD8" s="3" t="str">
        <f t="shared" si="44"/>
        <v/>
      </c>
      <c r="BH8" s="3">
        <f t="shared" si="0"/>
        <v>1.7112499999999999</v>
      </c>
      <c r="BI8" s="3">
        <f t="shared" si="45"/>
        <v>1.7112499999999999</v>
      </c>
      <c r="BJ8" t="b">
        <f>BH8=0</f>
        <v>0</v>
      </c>
      <c r="BK8" t="b">
        <f>BH8=BI8</f>
        <v>1</v>
      </c>
      <c r="BL8" t="b">
        <f t="shared" si="1"/>
        <v>1</v>
      </c>
      <c r="BM8" s="3">
        <f t="shared" si="46"/>
        <v>1</v>
      </c>
      <c r="BN8" s="3">
        <f t="shared" si="2"/>
        <v>4.1887999999999996</v>
      </c>
      <c r="BO8">
        <f t="shared" si="47"/>
        <v>4.1949199999999998</v>
      </c>
      <c r="BP8">
        <f t="shared" si="3"/>
        <v>4.1887999999999996</v>
      </c>
      <c r="BQ8" s="3" t="b">
        <f>IF(BL8,D8=1,"")</f>
        <v>0</v>
      </c>
      <c r="BT8" t="b" cm="1">
        <f t="array" ref="BT8">IF(BL8,IF(ISNUMBER((_xlfn.XLOOKUP($BM8,$BM:$BM*$BQ:$BQ,BR:BR))),IF((_xlfn.XLOOKUP($BM8,$BM:$BM*$BQ:$BQ,BR:BR))&lt;3.27,TRUE,FALSE),FALSE),"")</f>
        <v>0</v>
      </c>
      <c r="BU8" t="b" cm="1">
        <f t="array" ref="BU8">IF(BL8,IF(ISNUMBER((_xlfn.XLOOKUP($BM8,$BM:$BM*$BQ:$BQ,BS:BS,,,-1))),IF((_xlfn.XLOOKUP($BM8,$BM:$BM*$BQ:$BQ,BS:BS,,,-1))&gt;4.195,TRUE,FALSE),FALSE),"")</f>
        <v>1</v>
      </c>
      <c r="BW8" s="3" t="b">
        <f>IF(BL8,E8=1,"")</f>
        <v>0</v>
      </c>
      <c r="BZ8" t="b" cm="1">
        <f t="array" ref="BZ8">IF(BL8,IF(ISNUMBER((_xlfn.XLOOKUP($BM8,$BM:$BM*$BW:$BW,BX:BX,,,-1))),IF((_xlfn.XLOOKUP($BM8,$BM:$BM*$BW:$BW,BX:BX,,,-1))&lt;2.6,TRUE,FALSE),FALSE),"")</f>
        <v>1</v>
      </c>
      <c r="CA8" t="b" cm="1">
        <f t="array" ref="CA8">IF(BL8,IF(ISNUMBER((_xlfn.XLOOKUP($BM8,$BM:$BM*$BW:$BW,BY:BY))),IF((_xlfn.XLOOKUP($BM8,$BM:$BM*$BW:$BW,BY:BY))&gt;4.18,TRUE,FALSE),FALSE),"")</f>
        <v>1</v>
      </c>
      <c r="CC8" t="b">
        <f t="shared" si="4"/>
        <v>1</v>
      </c>
      <c r="CD8" s="3">
        <f>IF(BL8,$C8,"")</f>
        <v>1.7112499999999999</v>
      </c>
      <c r="CE8" s="3">
        <f>IF($BL8,$C7,"")</f>
        <v>1.7112499999999999</v>
      </c>
      <c r="CF8" s="3">
        <f>IF($BL8,$C9,"")</f>
        <v>1.70319</v>
      </c>
      <c r="CG8">
        <f t="shared" si="5"/>
        <v>-1.09507</v>
      </c>
      <c r="CH8">
        <f>MAX($CD$2:$CF$12)</f>
        <v>1.7112499999999999</v>
      </c>
      <c r="CJ8" s="3">
        <f>IF(CC8="","",IF(CC8,CH8-CG8,""))</f>
        <v>2.8063199999999999</v>
      </c>
      <c r="CK8" s="3">
        <f t="shared" si="48"/>
        <v>2.8063199999999999</v>
      </c>
      <c r="CL8" s="3" t="b">
        <f>CJ8=""</f>
        <v>0</v>
      </c>
      <c r="CM8" s="3">
        <f t="shared" si="49"/>
        <v>1</v>
      </c>
      <c r="CN8" t="str" cm="1">
        <f t="array" ref="CN8">IF(CL8,IF(ISNUMBER((_xlfn.XLOOKUP($CM8,$CM:$CM*$CL:$CL,CK:CK))),_xlfn.XLOOKUP($CM8,$CM:$CM*$CL:$CL,CK:CK),FALSE),"")</f>
        <v/>
      </c>
      <c r="CP8" s="3">
        <f t="shared" si="6"/>
        <v>2.8063199999999999</v>
      </c>
      <c r="CY8" s="3" t="str">
        <f>Z7</f>
        <v/>
      </c>
      <c r="CZ8" s="3">
        <v>1</v>
      </c>
      <c r="DB8" s="3" t="s">
        <v>6</v>
      </c>
      <c r="DC8" s="3">
        <v>2.8063199999999999</v>
      </c>
      <c r="DD8" s="3">
        <v>1</v>
      </c>
      <c r="DE8" s="5">
        <v>2.8063199999999999</v>
      </c>
      <c r="DF8" s="3">
        <v>1</v>
      </c>
      <c r="DG8" s="3">
        <v>1.7112499999999999</v>
      </c>
      <c r="DH8" s="3">
        <v>1.7112499999999999</v>
      </c>
      <c r="DP8" s="3" t="str">
        <f>IF(OR(D8=1,E8=1),IF(ISNUMBER(C8),DO8/DE8,"…"),"")</f>
        <v/>
      </c>
    </row>
    <row r="9" spans="1:123" x14ac:dyDescent="0.25">
      <c r="A9" s="3">
        <v>4.0442</v>
      </c>
      <c r="B9" s="3">
        <v>-2.8998200000000001</v>
      </c>
      <c r="C9" s="3">
        <v>1.70319</v>
      </c>
      <c r="D9" s="3">
        <f t="shared" si="7"/>
        <v>0</v>
      </c>
      <c r="E9" s="3">
        <f t="shared" si="8"/>
        <v>1</v>
      </c>
      <c r="F9" s="3" t="b">
        <f t="shared" si="9"/>
        <v>0</v>
      </c>
      <c r="G9" s="3" t="b">
        <f t="shared" si="10"/>
        <v>1</v>
      </c>
      <c r="H9" s="3">
        <f t="shared" si="11"/>
        <v>3</v>
      </c>
      <c r="I9" s="3">
        <f t="shared" si="12"/>
        <v>4.1887999999999996</v>
      </c>
      <c r="J9" s="3" t="str">
        <f t="shared" si="13"/>
        <v>…</v>
      </c>
      <c r="K9" s="3">
        <v>2.4994800000000001</v>
      </c>
      <c r="L9" s="3">
        <v>4.1887999999999996</v>
      </c>
      <c r="M9" s="3">
        <f t="shared" si="14"/>
        <v>1.7112499999999999</v>
      </c>
      <c r="N9" s="3" t="str">
        <f t="shared" si="15"/>
        <v>…</v>
      </c>
      <c r="O9" s="3">
        <v>-1.09507</v>
      </c>
      <c r="P9" s="3">
        <v>1.7112499999999999</v>
      </c>
      <c r="Q9" s="3" t="b">
        <f t="shared" si="16"/>
        <v>0</v>
      </c>
      <c r="R9" s="3" t="b">
        <f t="shared" si="17"/>
        <v>0</v>
      </c>
      <c r="S9" s="3" t="b">
        <f t="shared" si="18"/>
        <v>1</v>
      </c>
      <c r="T9" s="3" t="b">
        <f t="shared" si="19"/>
        <v>1</v>
      </c>
      <c r="U9" s="3" t="b">
        <f t="shared" si="20"/>
        <v>0</v>
      </c>
      <c r="V9" s="3" t="b">
        <f t="shared" si="21"/>
        <v>1</v>
      </c>
      <c r="W9" s="3" t="b">
        <f t="shared" si="22"/>
        <v>1</v>
      </c>
      <c r="X9" s="3" t="b">
        <f t="shared" si="23"/>
        <v>0</v>
      </c>
      <c r="Y9" s="3">
        <f t="shared" si="24"/>
        <v>2</v>
      </c>
      <c r="Z9" s="3">
        <f t="shared" si="25"/>
        <v>2.8063199999999999</v>
      </c>
      <c r="AB9" s="3" t="b">
        <f t="shared" si="26"/>
        <v>0</v>
      </c>
      <c r="AC9" s="3">
        <f t="shared" si="27"/>
        <v>2</v>
      </c>
      <c r="AD9" s="3" t="b">
        <f t="shared" si="28"/>
        <v>0</v>
      </c>
      <c r="AE9" s="3" t="str">
        <f t="shared" si="29"/>
        <v/>
      </c>
      <c r="AF9" s="3" t="str">
        <f t="shared" si="30"/>
        <v/>
      </c>
      <c r="AG9" s="3" t="str">
        <f t="shared" si="31"/>
        <v/>
      </c>
      <c r="AH9" s="3" t="str">
        <f t="shared" si="32"/>
        <v/>
      </c>
      <c r="AM9" t="b">
        <f t="shared" si="33"/>
        <v>0</v>
      </c>
      <c r="AN9" s="3" t="str">
        <f t="shared" si="34"/>
        <v/>
      </c>
      <c r="AP9" s="3" t="b">
        <f t="shared" si="35"/>
        <v>1</v>
      </c>
      <c r="AQ9" s="3">
        <f t="shared" si="36"/>
        <v>1</v>
      </c>
      <c r="AR9" s="3" t="b">
        <f t="shared" si="37"/>
        <v>0</v>
      </c>
      <c r="AS9" s="3" t="str">
        <f t="shared" si="38"/>
        <v/>
      </c>
      <c r="AT9" s="3" t="str">
        <f t="shared" si="39"/>
        <v/>
      </c>
      <c r="AU9" s="3" t="str">
        <f t="shared" si="40"/>
        <v/>
      </c>
      <c r="AV9" s="3" t="str">
        <f t="shared" si="41"/>
        <v/>
      </c>
      <c r="BA9" t="b">
        <f t="shared" si="42"/>
        <v>0</v>
      </c>
      <c r="BB9" s="3" t="str">
        <f t="shared" si="43"/>
        <v/>
      </c>
      <c r="BD9" s="3">
        <f t="shared" si="44"/>
        <v>2.8063199999999999</v>
      </c>
      <c r="BH9" s="3">
        <f t="shared" si="0"/>
        <v>1.70319</v>
      </c>
      <c r="BI9" s="3">
        <f t="shared" si="45"/>
        <v>1.7112499999999999</v>
      </c>
      <c r="BJ9" t="b">
        <f>BH9=0</f>
        <v>0</v>
      </c>
      <c r="BK9" t="b">
        <f>BH9=BI9</f>
        <v>0</v>
      </c>
      <c r="BL9" t="b">
        <f t="shared" si="1"/>
        <v>1</v>
      </c>
      <c r="BM9" s="3">
        <f t="shared" si="46"/>
        <v>1</v>
      </c>
      <c r="BN9" s="3">
        <f t="shared" si="2"/>
        <v>4.0442</v>
      </c>
      <c r="BO9">
        <f t="shared" si="47"/>
        <v>4.1887999999999996</v>
      </c>
      <c r="BP9">
        <f t="shared" si="3"/>
        <v>4.0442</v>
      </c>
      <c r="BQ9" s="3" t="b">
        <f>IF(BL9,D9=1,"")</f>
        <v>0</v>
      </c>
      <c r="BT9" t="b" cm="1">
        <f t="array" ref="BT9">IF(BL9,IF(ISNUMBER((_xlfn.XLOOKUP($BM9,$BM:$BM*$BQ:$BQ,BR:BR))),IF((_xlfn.XLOOKUP($BM9,$BM:$BM*$BQ:$BQ,BR:BR))&lt;3.27,TRUE,FALSE),FALSE),"")</f>
        <v>0</v>
      </c>
      <c r="BU9" t="b" cm="1">
        <f t="array" ref="BU9">IF(BL9,IF(ISNUMBER((_xlfn.XLOOKUP($BM9,$BM:$BM*$BQ:$BQ,BS:BS,,,-1))),IF((_xlfn.XLOOKUP($BM9,$BM:$BM*$BQ:$BQ,BS:BS,,,-1))&gt;4.195,TRUE,FALSE),FALSE),"")</f>
        <v>1</v>
      </c>
      <c r="BW9" s="3" t="b">
        <f>IF(BL9,E9=1,"")</f>
        <v>1</v>
      </c>
      <c r="BX9" s="3">
        <v>2.4994800000000001</v>
      </c>
      <c r="BY9" s="3">
        <v>4.1887999999999996</v>
      </c>
      <c r="BZ9" t="b" cm="1">
        <f t="array" ref="BZ9">IF(BL9,IF(ISNUMBER((_xlfn.XLOOKUP($BM9,$BM:$BM*$BW:$BW,BX:BX,,,-1))),IF((_xlfn.XLOOKUP($BM9,$BM:$BM*$BW:$BW,BX:BX,,,-1))&lt;2.6,TRUE,FALSE),FALSE),"")</f>
        <v>1</v>
      </c>
      <c r="CA9" t="b" cm="1">
        <f t="array" ref="CA9">IF(BL9,IF(ISNUMBER((_xlfn.XLOOKUP($BM9,$BM:$BM*$BW:$BW,BY:BY))),IF((_xlfn.XLOOKUP($BM9,$BM:$BM*$BW:$BW,BY:BY))&gt;4.18,TRUE,FALSE),FALSE),"")</f>
        <v>1</v>
      </c>
      <c r="CC9" t="b">
        <f t="shared" si="4"/>
        <v>1</v>
      </c>
      <c r="CD9" s="3">
        <f>IF(BL9,$C9,"")</f>
        <v>1.70319</v>
      </c>
      <c r="CE9" s="3">
        <f>IF($BL9,$C8,"")</f>
        <v>1.7112499999999999</v>
      </c>
      <c r="CF9" s="3" t="str">
        <f>IF($BL9,$C10,"")</f>
        <v>…</v>
      </c>
      <c r="CG9">
        <f t="shared" si="5"/>
        <v>-1.09507</v>
      </c>
      <c r="CH9">
        <f>MAX($CD$2:$CF$12)</f>
        <v>1.7112499999999999</v>
      </c>
      <c r="CJ9" s="3">
        <f>IF(CC9="","",IF(CC9,CH9-CG9,""))</f>
        <v>2.8063199999999999</v>
      </c>
      <c r="CK9" s="3">
        <f t="shared" si="48"/>
        <v>2.8063199999999999</v>
      </c>
      <c r="CL9" s="3" t="b">
        <f>CJ9=""</f>
        <v>0</v>
      </c>
      <c r="CM9" s="3">
        <f t="shared" si="49"/>
        <v>1</v>
      </c>
      <c r="CN9" t="str" cm="1">
        <f t="array" ref="CN9">IF(CL9,IF(ISNUMBER((_xlfn.XLOOKUP($CM9,$CM:$CM*$CL:$CL,CK:CK))),_xlfn.XLOOKUP($CM9,$CM:$CM*$CL:$CL,CK:CK),FALSE),"")</f>
        <v/>
      </c>
      <c r="CP9" s="3">
        <f t="shared" si="6"/>
        <v>2.8063199999999999</v>
      </c>
      <c r="CY9" s="3" t="str">
        <f>Z8</f>
        <v/>
      </c>
      <c r="DB9" s="3">
        <v>2.8063199999999999</v>
      </c>
      <c r="DC9" s="3">
        <v>2.8063199999999999</v>
      </c>
      <c r="DE9" s="5">
        <v>2.8063199999999999</v>
      </c>
      <c r="DI9" s="3">
        <f>ABS(P9-O9)</f>
        <v>2.8063199999999999</v>
      </c>
      <c r="DK9" s="3">
        <f>IF(DI9=DE9,1,)</f>
        <v>1</v>
      </c>
      <c r="DL9" s="3">
        <f>D9*(DE9-P9) + E9*(DE9-P9)</f>
        <v>1.09507</v>
      </c>
      <c r="DM9" s="3">
        <f>IF(AND(ISNUMBER(C9),NOT(C9=0)),D9*(C9+DL9) + E9*(C9+DL9)," ")</f>
        <v>2.79826</v>
      </c>
      <c r="DO9" s="3">
        <f t="shared" si="50"/>
        <v>2.79826</v>
      </c>
      <c r="DP9" s="3">
        <f>IF(OR(D9=1,E9=1),IF(ISNUMBER(C9),DO9/DE9,"…"),"")</f>
        <v>0.99712791128595457</v>
      </c>
    </row>
    <row r="10" spans="1:123" x14ac:dyDescent="0.25">
      <c r="A10" s="3" t="s">
        <v>3</v>
      </c>
      <c r="B10" s="3" t="s">
        <v>3</v>
      </c>
      <c r="C10" s="3" t="s">
        <v>3</v>
      </c>
      <c r="D10" s="3">
        <f t="shared" si="7"/>
        <v>0</v>
      </c>
      <c r="E10" s="3">
        <f t="shared" si="8"/>
        <v>1</v>
      </c>
      <c r="F10" s="3" t="b">
        <f t="shared" si="9"/>
        <v>0</v>
      </c>
      <c r="G10" s="3" t="b">
        <f t="shared" si="10"/>
        <v>1</v>
      </c>
      <c r="H10" s="3">
        <f t="shared" si="11"/>
        <v>3</v>
      </c>
      <c r="I10" s="3">
        <f t="shared" si="12"/>
        <v>4.0442</v>
      </c>
      <c r="J10" s="3">
        <f t="shared" si="13"/>
        <v>2.4994800000000001</v>
      </c>
      <c r="K10" s="3">
        <v>2.4994800000000001</v>
      </c>
      <c r="L10" s="3">
        <v>4.1887999999999996</v>
      </c>
      <c r="M10" s="3">
        <f t="shared" si="14"/>
        <v>1.70319</v>
      </c>
      <c r="N10" s="3">
        <f t="shared" si="15"/>
        <v>-1.0949899999999999</v>
      </c>
      <c r="O10" s="3">
        <v>-1.09507</v>
      </c>
      <c r="P10" s="3">
        <v>1.7112499999999999</v>
      </c>
      <c r="Q10" s="3" t="b">
        <f t="shared" si="16"/>
        <v>0</v>
      </c>
      <c r="R10" s="3" t="b">
        <f t="shared" si="17"/>
        <v>0</v>
      </c>
      <c r="S10" s="3" t="b">
        <f t="shared" si="18"/>
        <v>1</v>
      </c>
      <c r="T10" s="3" t="b">
        <f t="shared" si="19"/>
        <v>1</v>
      </c>
      <c r="U10" s="3" t="b">
        <f t="shared" si="20"/>
        <v>0</v>
      </c>
      <c r="V10" s="3" t="b">
        <f t="shared" si="21"/>
        <v>1</v>
      </c>
      <c r="W10" s="3" t="b">
        <f t="shared" si="22"/>
        <v>1</v>
      </c>
      <c r="X10" s="3" t="b">
        <f t="shared" si="23"/>
        <v>0</v>
      </c>
      <c r="Y10" s="3">
        <f t="shared" si="24"/>
        <v>2</v>
      </c>
      <c r="Z10" s="3">
        <f t="shared" si="25"/>
        <v>2.8063199999999999</v>
      </c>
      <c r="AB10" s="3" t="b">
        <f t="shared" si="26"/>
        <v>0</v>
      </c>
      <c r="AC10" s="3">
        <f t="shared" si="27"/>
        <v>2</v>
      </c>
      <c r="AD10" s="3" t="b">
        <f t="shared" si="28"/>
        <v>0</v>
      </c>
      <c r="AE10" s="3" t="str">
        <f t="shared" si="29"/>
        <v/>
      </c>
      <c r="AF10" s="3" t="str">
        <f t="shared" si="30"/>
        <v/>
      </c>
      <c r="AG10" s="3" t="str">
        <f t="shared" si="31"/>
        <v/>
      </c>
      <c r="AH10" s="3" t="str">
        <f t="shared" si="32"/>
        <v/>
      </c>
      <c r="AM10" t="b">
        <f t="shared" si="33"/>
        <v>0</v>
      </c>
      <c r="AN10" s="3" t="str">
        <f t="shared" si="34"/>
        <v/>
      </c>
      <c r="AP10" s="3" t="b">
        <f t="shared" si="35"/>
        <v>1</v>
      </c>
      <c r="AQ10" s="3">
        <f t="shared" si="36"/>
        <v>1</v>
      </c>
      <c r="AR10" s="3" t="b">
        <f t="shared" si="37"/>
        <v>0</v>
      </c>
      <c r="AS10" s="3" t="str">
        <f t="shared" si="38"/>
        <v/>
      </c>
      <c r="AT10" s="3" t="str">
        <f t="shared" si="39"/>
        <v/>
      </c>
      <c r="AU10" s="3" t="str">
        <f t="shared" si="40"/>
        <v/>
      </c>
      <c r="AV10" s="3" t="str">
        <f t="shared" si="41"/>
        <v/>
      </c>
      <c r="BA10" t="b">
        <f t="shared" si="42"/>
        <v>0</v>
      </c>
      <c r="BB10" s="3" t="str">
        <f t="shared" si="43"/>
        <v/>
      </c>
      <c r="BD10" s="3">
        <f t="shared" si="44"/>
        <v>2.8063199999999999</v>
      </c>
      <c r="BH10" s="3" t="str">
        <f t="shared" si="0"/>
        <v>…</v>
      </c>
      <c r="BI10" s="3">
        <f t="shared" si="45"/>
        <v>1.70319</v>
      </c>
      <c r="BJ10" t="b">
        <f>BH10=0</f>
        <v>0</v>
      </c>
      <c r="BK10" t="b">
        <f>BH10=BI10</f>
        <v>0</v>
      </c>
      <c r="BL10" t="b">
        <f t="shared" si="1"/>
        <v>1</v>
      </c>
      <c r="BM10" s="3">
        <f t="shared" si="46"/>
        <v>1</v>
      </c>
      <c r="BN10" s="3" t="str">
        <f t="shared" si="2"/>
        <v>…</v>
      </c>
      <c r="BO10">
        <f t="shared" si="47"/>
        <v>4.0442</v>
      </c>
      <c r="BP10" t="str">
        <f t="shared" si="3"/>
        <v>…</v>
      </c>
      <c r="BQ10" s="3" t="b">
        <f>IF(BL10,D10=1,"")</f>
        <v>0</v>
      </c>
      <c r="BT10" t="b" cm="1">
        <f t="array" ref="BT10">IF(BL10,IF(ISNUMBER((_xlfn.XLOOKUP($BM10,$BM:$BM*$BQ:$BQ,BR:BR))),IF((_xlfn.XLOOKUP($BM10,$BM:$BM*$BQ:$BQ,BR:BR))&lt;3.27,TRUE,FALSE),FALSE),"")</f>
        <v>0</v>
      </c>
      <c r="BU10" t="b" cm="1">
        <f t="array" ref="BU10">IF(BL10,IF(ISNUMBER((_xlfn.XLOOKUP($BM10,$BM:$BM*$BQ:$BQ,BS:BS,,,-1))),IF((_xlfn.XLOOKUP($BM10,$BM:$BM*$BQ:$BQ,BS:BS,,,-1))&gt;4.195,TRUE,FALSE),FALSE),"")</f>
        <v>1</v>
      </c>
      <c r="BW10" s="3" t="b">
        <f>IF(BL10,E10=1,"")</f>
        <v>1</v>
      </c>
      <c r="BX10" s="3">
        <v>2.4994800000000001</v>
      </c>
      <c r="BY10" s="3">
        <v>4.1887999999999996</v>
      </c>
      <c r="BZ10" t="b" cm="1">
        <f t="array" ref="BZ10">IF(BL10,IF(ISNUMBER((_xlfn.XLOOKUP($BM10,$BM:$BM*$BW:$BW,BX:BX,,,-1))),IF((_xlfn.XLOOKUP($BM10,$BM:$BM*$BW:$BW,BX:BX,,,-1))&lt;2.6,TRUE,FALSE),FALSE),"")</f>
        <v>1</v>
      </c>
      <c r="CA10" t="b" cm="1">
        <f t="array" ref="CA10">IF(BL10,IF(ISNUMBER((_xlfn.XLOOKUP($BM10,$BM:$BM*$BW:$BW,BY:BY))),IF((_xlfn.XLOOKUP($BM10,$BM:$BM*$BW:$BW,BY:BY))&gt;4.18,TRUE,FALSE),FALSE),"")</f>
        <v>1</v>
      </c>
      <c r="CC10" t="b">
        <f t="shared" si="4"/>
        <v>1</v>
      </c>
      <c r="CD10" s="3" t="str">
        <f>IF(BL10,$C10,"")</f>
        <v>…</v>
      </c>
      <c r="CE10" s="3">
        <f>IF($BL10,$C9,"")</f>
        <v>1.70319</v>
      </c>
      <c r="CF10" s="3">
        <f>IF($BL10,$C11,"")</f>
        <v>-1.0949899999999999</v>
      </c>
      <c r="CG10">
        <f t="shared" si="5"/>
        <v>-1.09507</v>
      </c>
      <c r="CH10">
        <f>MAX($CD$2:$CF$12)</f>
        <v>1.7112499999999999</v>
      </c>
      <c r="CJ10" s="3">
        <f>IF(CC10="","",IF(CC10,CH10-CG10,""))</f>
        <v>2.8063199999999999</v>
      </c>
      <c r="CK10" s="3">
        <f t="shared" si="48"/>
        <v>2.8063199999999999</v>
      </c>
      <c r="CL10" s="3" t="b">
        <f>CJ10=""</f>
        <v>0</v>
      </c>
      <c r="CM10" s="3">
        <f t="shared" si="49"/>
        <v>1</v>
      </c>
      <c r="CN10" t="str" cm="1">
        <f t="array" ref="CN10">IF(CL10,IF(ISNUMBER((_xlfn.XLOOKUP($CM10,$CM:$CM*$CL:$CL,CK:CK))),_xlfn.XLOOKUP($CM10,$CM:$CM*$CL:$CL,CK:CK),FALSE),"")</f>
        <v/>
      </c>
      <c r="CP10" s="3">
        <f t="shared" si="6"/>
        <v>2.8063199999999999</v>
      </c>
      <c r="CY10" s="3">
        <f>Z9</f>
        <v>2.8063199999999999</v>
      </c>
      <c r="DB10" s="3">
        <v>2.8063199999999999</v>
      </c>
      <c r="DC10" s="3">
        <v>2.8063199999999999</v>
      </c>
      <c r="DE10" s="5">
        <v>2.8063199999999999</v>
      </c>
      <c r="DI10" s="3">
        <f>ABS(P10-O10)</f>
        <v>2.8063199999999999</v>
      </c>
      <c r="DK10" s="3">
        <f>IF(DI10=DE10,1,)</f>
        <v>1</v>
      </c>
      <c r="DL10" s="3">
        <f>D10*(DE10-P10) + E10*(DE10-P10)</f>
        <v>1.09507</v>
      </c>
      <c r="DM10" s="3" t="str">
        <f>IF(AND(ISNUMBER(C10),NOT(C10=0)),D10*(C10+DL10) + E10*(C10+DL10)," ")</f>
        <v xml:space="preserve"> </v>
      </c>
      <c r="DP10" s="3" t="str">
        <f>IF(OR(D10=1,E10=1),IF(ISNUMBER(C10),DO10/DE10,"…"),"")</f>
        <v>…</v>
      </c>
    </row>
    <row r="11" spans="1:123" x14ac:dyDescent="0.25">
      <c r="A11" s="3">
        <v>2.4994800000000001</v>
      </c>
      <c r="B11" s="3">
        <v>-2.899</v>
      </c>
      <c r="C11" s="3">
        <v>-1.0949899999999999</v>
      </c>
      <c r="D11" s="3">
        <f t="shared" si="7"/>
        <v>0</v>
      </c>
      <c r="E11" s="3">
        <f t="shared" si="8"/>
        <v>1</v>
      </c>
      <c r="F11" s="3" t="b">
        <f t="shared" si="9"/>
        <v>0</v>
      </c>
      <c r="G11" s="3" t="b">
        <f t="shared" si="10"/>
        <v>1</v>
      </c>
      <c r="H11" s="3">
        <f t="shared" si="11"/>
        <v>3</v>
      </c>
      <c r="I11" s="3" t="str">
        <f t="shared" si="12"/>
        <v>…</v>
      </c>
      <c r="J11" s="3">
        <f t="shared" si="13"/>
        <v>3.0348799999999998</v>
      </c>
      <c r="K11" s="3">
        <v>2.4994800000000001</v>
      </c>
      <c r="L11" s="3">
        <v>4.1887999999999996</v>
      </c>
      <c r="M11" s="3" t="str">
        <f t="shared" si="14"/>
        <v>…</v>
      </c>
      <c r="N11" s="3">
        <f t="shared" si="15"/>
        <v>-1.09507</v>
      </c>
      <c r="O11" s="3">
        <v>-1.09507</v>
      </c>
      <c r="P11" s="3">
        <v>1.7112499999999999</v>
      </c>
      <c r="Q11" s="3" t="b">
        <f t="shared" si="16"/>
        <v>0</v>
      </c>
      <c r="R11" s="3" t="b">
        <f t="shared" si="17"/>
        <v>0</v>
      </c>
      <c r="S11" s="3" t="b">
        <f t="shared" si="18"/>
        <v>1</v>
      </c>
      <c r="T11" s="3" t="b">
        <f t="shared" si="19"/>
        <v>1</v>
      </c>
      <c r="U11" s="3" t="b">
        <f t="shared" si="20"/>
        <v>0</v>
      </c>
      <c r="V11" s="3" t="b">
        <f t="shared" si="21"/>
        <v>1</v>
      </c>
      <c r="W11" s="3" t="b">
        <f t="shared" si="22"/>
        <v>1</v>
      </c>
      <c r="X11" s="3" t="b">
        <f t="shared" si="23"/>
        <v>0</v>
      </c>
      <c r="Y11" s="3">
        <f t="shared" si="24"/>
        <v>2</v>
      </c>
      <c r="Z11" s="3">
        <f t="shared" si="25"/>
        <v>2.8063199999999999</v>
      </c>
      <c r="AB11" s="3" t="b">
        <f t="shared" si="26"/>
        <v>0</v>
      </c>
      <c r="AC11" s="3">
        <f t="shared" si="27"/>
        <v>2</v>
      </c>
      <c r="AD11" s="3" t="b">
        <f t="shared" si="28"/>
        <v>0</v>
      </c>
      <c r="AE11" s="3" t="str">
        <f t="shared" si="29"/>
        <v/>
      </c>
      <c r="AF11" s="3" t="str">
        <f t="shared" si="30"/>
        <v/>
      </c>
      <c r="AG11" s="3" t="str">
        <f t="shared" si="31"/>
        <v/>
      </c>
      <c r="AH11" s="3" t="str">
        <f t="shared" si="32"/>
        <v/>
      </c>
      <c r="AM11" t="b">
        <f t="shared" si="33"/>
        <v>0</v>
      </c>
      <c r="AN11" s="3" t="str">
        <f t="shared" si="34"/>
        <v/>
      </c>
      <c r="AP11" s="3" t="b">
        <f t="shared" si="35"/>
        <v>1</v>
      </c>
      <c r="AQ11" s="3">
        <f t="shared" si="36"/>
        <v>1</v>
      </c>
      <c r="AR11" s="3" t="b">
        <f t="shared" si="37"/>
        <v>0</v>
      </c>
      <c r="AS11" s="3" t="str">
        <f t="shared" si="38"/>
        <v/>
      </c>
      <c r="AT11" s="3" t="str">
        <f t="shared" si="39"/>
        <v/>
      </c>
      <c r="AU11" s="3" t="str">
        <f t="shared" si="40"/>
        <v/>
      </c>
      <c r="AV11" s="3" t="str">
        <f t="shared" si="41"/>
        <v/>
      </c>
      <c r="BA11" t="b">
        <f t="shared" si="42"/>
        <v>0</v>
      </c>
      <c r="BB11" s="3" t="str">
        <f t="shared" si="43"/>
        <v/>
      </c>
      <c r="BD11" s="3">
        <f t="shared" si="44"/>
        <v>2.8063199999999999</v>
      </c>
      <c r="BH11" s="3">
        <f t="shared" si="0"/>
        <v>-1.0949899999999999</v>
      </c>
      <c r="BI11" s="3" t="str">
        <f t="shared" si="45"/>
        <v>…</v>
      </c>
      <c r="BJ11" t="b">
        <f>BH11=0</f>
        <v>0</v>
      </c>
      <c r="BK11" t="b">
        <f>BH11=BI11</f>
        <v>0</v>
      </c>
      <c r="BL11" t="b">
        <f t="shared" si="1"/>
        <v>1</v>
      </c>
      <c r="BM11" s="3">
        <f t="shared" si="46"/>
        <v>1</v>
      </c>
      <c r="BN11" s="3">
        <f t="shared" si="2"/>
        <v>2.4994800000000001</v>
      </c>
      <c r="BO11" t="str">
        <f t="shared" si="47"/>
        <v>…</v>
      </c>
      <c r="BP11">
        <f t="shared" si="3"/>
        <v>2.4994800000000001</v>
      </c>
      <c r="BQ11" s="3" t="b">
        <f>IF(BL11,D11=1,"")</f>
        <v>0</v>
      </c>
      <c r="BT11" t="b" cm="1">
        <f t="array" ref="BT11">IF(BL11,IF(ISNUMBER((_xlfn.XLOOKUP($BM11,$BM:$BM*$BQ:$BQ,BR:BR))),IF((_xlfn.XLOOKUP($BM11,$BM:$BM*$BQ:$BQ,BR:BR))&lt;3.27,TRUE,FALSE),FALSE),"")</f>
        <v>0</v>
      </c>
      <c r="BU11" t="b" cm="1">
        <f t="array" ref="BU11">IF(BL11,IF(ISNUMBER((_xlfn.XLOOKUP($BM11,$BM:$BM*$BQ:$BQ,BS:BS,,,-1))),IF((_xlfn.XLOOKUP($BM11,$BM:$BM*$BQ:$BQ,BS:BS,,,-1))&gt;4.195,TRUE,FALSE),FALSE),"")</f>
        <v>1</v>
      </c>
      <c r="BW11" s="3" t="b">
        <f>IF(BL11,E11=1,"")</f>
        <v>1</v>
      </c>
      <c r="BX11" s="3">
        <v>2.4994800000000001</v>
      </c>
      <c r="BY11" s="3">
        <v>4.1887999999999996</v>
      </c>
      <c r="BZ11" t="b" cm="1">
        <f t="array" ref="BZ11">IF(BL11,IF(ISNUMBER((_xlfn.XLOOKUP($BM11,$BM:$BM*$BW:$BW,BX:BX,,,-1))),IF((_xlfn.XLOOKUP($BM11,$BM:$BM*$BW:$BW,BX:BX,,,-1))&lt;2.6,TRUE,FALSE),FALSE),"")</f>
        <v>1</v>
      </c>
      <c r="CA11" t="b" cm="1">
        <f t="array" ref="CA11">IF(BL11,IF(ISNUMBER((_xlfn.XLOOKUP($BM11,$BM:$BM*$BW:$BW,BY:BY))),IF((_xlfn.XLOOKUP($BM11,$BM:$BM*$BW:$BW,BY:BY))&gt;4.18,TRUE,FALSE),FALSE),"")</f>
        <v>1</v>
      </c>
      <c r="CC11" t="b">
        <f t="shared" si="4"/>
        <v>1</v>
      </c>
      <c r="CD11" s="3">
        <f>IF(BL11,$C11,"")</f>
        <v>-1.0949899999999999</v>
      </c>
      <c r="CE11" s="3" t="str">
        <f>IF($BL11,$C10,"")</f>
        <v>…</v>
      </c>
      <c r="CF11" s="3">
        <f>IF($BL11,$C12,"")</f>
        <v>-1.09507</v>
      </c>
      <c r="CG11">
        <f t="shared" si="5"/>
        <v>-1.09507</v>
      </c>
      <c r="CH11">
        <f>MAX($CD$2:$CF$12)</f>
        <v>1.7112499999999999</v>
      </c>
      <c r="CJ11" s="3">
        <f>IF(CC11="","",IF(CC11,CH11-CG11,""))</f>
        <v>2.8063199999999999</v>
      </c>
      <c r="CK11" s="3">
        <f t="shared" si="48"/>
        <v>2.8063199999999999</v>
      </c>
      <c r="CL11" s="3" t="b">
        <f>CJ11=""</f>
        <v>0</v>
      </c>
      <c r="CM11" s="3">
        <f t="shared" si="49"/>
        <v>1</v>
      </c>
      <c r="CN11" t="str" cm="1">
        <f t="array" ref="CN11">IF(CL11,IF(ISNUMBER((_xlfn.XLOOKUP($CM11,$CM:$CM*$CL:$CL,CK:CK))),_xlfn.XLOOKUP($CM11,$CM:$CM*$CL:$CL,CK:CK),FALSE),"")</f>
        <v/>
      </c>
      <c r="CP11" s="3">
        <f t="shared" si="6"/>
        <v>2.8063199999999999</v>
      </c>
      <c r="CY11" s="3">
        <f>Z10</f>
        <v>2.8063199999999999</v>
      </c>
      <c r="DB11" s="3">
        <v>2.8063199999999999</v>
      </c>
      <c r="DC11" s="3">
        <v>2.8063199999999999</v>
      </c>
      <c r="DE11" s="5">
        <v>2.8063199999999999</v>
      </c>
      <c r="DI11" s="3">
        <f>ABS(P11-O11)</f>
        <v>2.8063199999999999</v>
      </c>
      <c r="DK11" s="3">
        <f>IF(DI11=DE11,1,)</f>
        <v>1</v>
      </c>
      <c r="DL11" s="3">
        <f>D11*(DE11-P11) + E11*(DE11-P11)</f>
        <v>1.09507</v>
      </c>
      <c r="DM11" s="3">
        <f>IF(AND(ISNUMBER(C11),NOT(C11=0)),D11*(C11+DL11) + E11*(C11+DL11)," ")</f>
        <v>8.0000000000080007E-5</v>
      </c>
      <c r="DN11" s="3" t="str">
        <f>IF(AND((U11*E11*DM11)&gt;0,(U11*E11*DM11)&lt;0.0001),1," ")</f>
        <v xml:space="preserve"> </v>
      </c>
      <c r="DO11" s="3" t="e">
        <f t="shared" si="50"/>
        <v>#VALUE!</v>
      </c>
      <c r="DP11" s="3" t="e">
        <f>IF(OR(D11=1,E11=1),IF(ISNUMBER(C11),DO11/DE11,"…"),"")</f>
        <v>#VALUE!</v>
      </c>
    </row>
    <row r="12" spans="1:123" x14ac:dyDescent="0.25">
      <c r="A12" s="3">
        <v>3.0348799999999998</v>
      </c>
      <c r="B12" s="3">
        <v>0</v>
      </c>
      <c r="C12" s="3">
        <v>-1.09507</v>
      </c>
      <c r="D12" s="3">
        <f t="shared" si="7"/>
        <v>0</v>
      </c>
      <c r="E12" s="3">
        <f t="shared" si="8"/>
        <v>0</v>
      </c>
      <c r="F12" s="3" t="b">
        <f t="shared" si="9"/>
        <v>1</v>
      </c>
      <c r="G12" s="3" t="b">
        <f t="shared" si="10"/>
        <v>0</v>
      </c>
      <c r="H12" s="3">
        <f t="shared" si="11"/>
        <v>4</v>
      </c>
      <c r="I12" s="3">
        <f t="shared" si="12"/>
        <v>2.4994800000000001</v>
      </c>
      <c r="J12" s="3" t="str">
        <f t="shared" si="13"/>
        <v>…</v>
      </c>
      <c r="M12" s="3">
        <f t="shared" si="14"/>
        <v>-1.0949899999999999</v>
      </c>
      <c r="N12" s="3" t="str">
        <f t="shared" si="15"/>
        <v>…</v>
      </c>
      <c r="Q12" s="3" t="b">
        <f t="shared" si="16"/>
        <v>0</v>
      </c>
      <c r="R12" s="3" t="b">
        <f t="shared" si="17"/>
        <v>0</v>
      </c>
      <c r="S12" s="3" t="b">
        <f t="shared" si="18"/>
        <v>0</v>
      </c>
      <c r="T12" s="3" t="b">
        <f t="shared" si="19"/>
        <v>0</v>
      </c>
      <c r="U12" s="3" t="b">
        <f t="shared" si="20"/>
        <v>0</v>
      </c>
      <c r="V12" s="3" t="b">
        <f t="shared" si="21"/>
        <v>0</v>
      </c>
      <c r="W12" s="3" t="b">
        <f t="shared" si="22"/>
        <v>0</v>
      </c>
      <c r="X12" s="3" t="b">
        <f t="shared" si="23"/>
        <v>1</v>
      </c>
      <c r="Y12" s="3">
        <f t="shared" si="24"/>
        <v>3</v>
      </c>
      <c r="Z12" s="3" t="str">
        <f t="shared" si="25"/>
        <v/>
      </c>
      <c r="AB12" s="3" t="b">
        <f t="shared" si="26"/>
        <v>1</v>
      </c>
      <c r="AC12" s="3">
        <f t="shared" si="27"/>
        <v>3</v>
      </c>
      <c r="AD12" s="3" t="b">
        <f t="shared" si="28"/>
        <v>0</v>
      </c>
      <c r="AE12" s="3" t="str">
        <f t="shared" si="29"/>
        <v/>
      </c>
      <c r="AF12" s="3" t="str">
        <f t="shared" si="30"/>
        <v/>
      </c>
      <c r="AG12" s="3" t="str">
        <f t="shared" si="31"/>
        <v/>
      </c>
      <c r="AH12" s="3" t="str">
        <f t="shared" si="32"/>
        <v/>
      </c>
      <c r="AM12" t="b">
        <f t="shared" si="33"/>
        <v>0</v>
      </c>
      <c r="AN12" s="3" t="str">
        <f t="shared" si="34"/>
        <v/>
      </c>
      <c r="AP12" s="3" t="b">
        <f t="shared" si="35"/>
        <v>1</v>
      </c>
      <c r="AQ12" s="3">
        <f t="shared" si="36"/>
        <v>1</v>
      </c>
      <c r="AR12" s="3" t="b">
        <f t="shared" si="37"/>
        <v>0</v>
      </c>
      <c r="AS12" s="3" t="str">
        <f t="shared" si="38"/>
        <v/>
      </c>
      <c r="AT12" s="3" t="str">
        <f t="shared" si="39"/>
        <v/>
      </c>
      <c r="AU12" s="3" t="str">
        <f t="shared" si="40"/>
        <v/>
      </c>
      <c r="AV12" s="3" t="str">
        <f t="shared" si="41"/>
        <v/>
      </c>
      <c r="BA12" t="b">
        <f t="shared" si="42"/>
        <v>0</v>
      </c>
      <c r="BB12" s="3" t="str">
        <f t="shared" si="43"/>
        <v/>
      </c>
      <c r="BD12" s="3" t="str">
        <f t="shared" si="44"/>
        <v/>
      </c>
      <c r="BH12" s="3">
        <f t="shared" si="0"/>
        <v>-1.09507</v>
      </c>
      <c r="BI12" s="3">
        <f t="shared" si="45"/>
        <v>-1.0949899999999999</v>
      </c>
      <c r="BJ12" t="b">
        <f>BH12=0</f>
        <v>0</v>
      </c>
      <c r="BK12" t="b">
        <f>BH12=BI12</f>
        <v>0</v>
      </c>
      <c r="BL12" t="b">
        <f t="shared" si="1"/>
        <v>1</v>
      </c>
      <c r="BM12" s="3">
        <f t="shared" si="46"/>
        <v>1</v>
      </c>
      <c r="BN12" s="3">
        <f t="shared" si="2"/>
        <v>3.0348799999999998</v>
      </c>
      <c r="BO12">
        <f t="shared" si="47"/>
        <v>2.4994800000000001</v>
      </c>
      <c r="BP12" t="str">
        <f t="shared" si="3"/>
        <v/>
      </c>
      <c r="BQ12" s="3" t="b">
        <f>IF(BL12,D12=1,"")</f>
        <v>0</v>
      </c>
      <c r="BT12" t="b" cm="1">
        <f t="array" ref="BT12">IF(BL12,IF(ISNUMBER((_xlfn.XLOOKUP($BM12,$BM:$BM*$BQ:$BQ,BR:BR))),IF((_xlfn.XLOOKUP($BM12,$BM:$BM*$BQ:$BQ,BR:BR))&lt;3.27,TRUE,FALSE),FALSE),"")</f>
        <v>0</v>
      </c>
      <c r="BU12" t="b" cm="1">
        <f t="array" ref="BU12">IF(BL12,IF(ISNUMBER((_xlfn.XLOOKUP($BM12,$BM:$BM*$BQ:$BQ,BS:BS,,,-1))),IF((_xlfn.XLOOKUP($BM12,$BM:$BM*$BQ:$BQ,BS:BS,,,-1))&gt;4.195,TRUE,FALSE),FALSE),"")</f>
        <v>1</v>
      </c>
      <c r="BW12" s="3" t="b">
        <f>IF(BL12,E12=1,"")</f>
        <v>0</v>
      </c>
      <c r="BZ12" t="b" cm="1">
        <f t="array" ref="BZ12">IF(BL12,IF(ISNUMBER((_xlfn.XLOOKUP($BM12,$BM:$BM*$BW:$BW,BX:BX,,,-1))),IF((_xlfn.XLOOKUP($BM12,$BM:$BM*$BW:$BW,BX:BX,,,-1))&lt;2.6,TRUE,FALSE),FALSE),"")</f>
        <v>1</v>
      </c>
      <c r="CA12" t="b" cm="1">
        <f t="array" ref="CA12">IF(BL12,IF(ISNUMBER((_xlfn.XLOOKUP($BM12,$BM:$BM*$BW:$BW,BY:BY))),IF((_xlfn.XLOOKUP($BM12,$BM:$BM*$BW:$BW,BY:BY))&gt;4.18,TRUE,FALSE),FALSE),"")</f>
        <v>1</v>
      </c>
      <c r="CC12" t="b">
        <f t="shared" si="4"/>
        <v>1</v>
      </c>
      <c r="CD12" s="3">
        <f>IF(BL12,$C12,"")</f>
        <v>-1.09507</v>
      </c>
      <c r="CE12" s="3">
        <f>IF($BL12,$C11,"")</f>
        <v>-1.0949899999999999</v>
      </c>
      <c r="CF12" s="3" t="str">
        <f>IF($BL12,$C13,"")</f>
        <v>…</v>
      </c>
      <c r="CG12">
        <f t="shared" si="5"/>
        <v>-1.09507</v>
      </c>
      <c r="CH12">
        <f>MAX($CD$2:$CF$12)</f>
        <v>1.7112499999999999</v>
      </c>
      <c r="CJ12" s="3">
        <f>IF(CC12="","",IF(CC12,CH12-CG12,""))</f>
        <v>2.8063199999999999</v>
      </c>
      <c r="CK12" s="3">
        <f t="shared" si="48"/>
        <v>2.8063199999999999</v>
      </c>
      <c r="CL12" s="3" t="b">
        <f>CJ12=""</f>
        <v>0</v>
      </c>
      <c r="CM12" s="3">
        <f t="shared" si="49"/>
        <v>1</v>
      </c>
      <c r="CN12" t="str" cm="1">
        <f t="array" ref="CN12">IF(CL12,IF(ISNUMBER((_xlfn.XLOOKUP($CM12,$CM:$CM*$CL:$CL,CK:CK))),_xlfn.XLOOKUP($CM12,$CM:$CM*$CL:$CL,CK:CK),FALSE),"")</f>
        <v/>
      </c>
      <c r="CP12" s="3">
        <f t="shared" si="6"/>
        <v>2.8063199999999999</v>
      </c>
      <c r="CY12" s="3">
        <f>Z11</f>
        <v>2.8063199999999999</v>
      </c>
      <c r="CZ12" s="3">
        <v>1</v>
      </c>
      <c r="DA12" s="3">
        <v>2.8063199999999999</v>
      </c>
      <c r="DB12" s="3">
        <v>2.8063199999999999</v>
      </c>
      <c r="DC12" s="3">
        <v>2.8063199999999999</v>
      </c>
      <c r="DE12" s="5">
        <v>2.8063199999999999</v>
      </c>
      <c r="DF12" s="3">
        <v>1</v>
      </c>
      <c r="DG12" s="3">
        <v>-1.09507</v>
      </c>
      <c r="DH12" s="3">
        <v>0</v>
      </c>
      <c r="DP12" s="3" t="str">
        <f>IF(OR(D12=1,E12=1),IF(ISNUMBER(C12),DO12/DE12,"…"),"")</f>
        <v/>
      </c>
    </row>
    <row r="13" spans="1:123" x14ac:dyDescent="0.25">
      <c r="A13" s="3" t="s">
        <v>3</v>
      </c>
      <c r="B13" s="3" t="s">
        <v>3</v>
      </c>
      <c r="C13" s="3" t="s">
        <v>3</v>
      </c>
      <c r="D13" s="3">
        <f t="shared" si="7"/>
        <v>0</v>
      </c>
      <c r="E13" s="3">
        <f t="shared" si="8"/>
        <v>0</v>
      </c>
      <c r="F13" s="3" t="b">
        <f t="shared" si="9"/>
        <v>1</v>
      </c>
      <c r="G13" s="3" t="b">
        <f t="shared" si="10"/>
        <v>0</v>
      </c>
      <c r="H13" s="3">
        <f t="shared" si="11"/>
        <v>4</v>
      </c>
      <c r="I13" s="3">
        <f t="shared" si="12"/>
        <v>3.0348799999999998</v>
      </c>
      <c r="J13" s="3">
        <f t="shared" si="13"/>
        <v>3.2214700000000001</v>
      </c>
      <c r="M13" s="3">
        <f t="shared" si="14"/>
        <v>-1.09507</v>
      </c>
      <c r="N13" s="3">
        <f t="shared" si="15"/>
        <v>0</v>
      </c>
      <c r="Q13" s="3" t="b">
        <f t="shared" si="16"/>
        <v>0</v>
      </c>
      <c r="R13" s="3" t="b">
        <f t="shared" si="17"/>
        <v>0</v>
      </c>
      <c r="S13" s="3" t="b">
        <f t="shared" si="18"/>
        <v>0</v>
      </c>
      <c r="T13" s="3" t="b">
        <f t="shared" si="19"/>
        <v>0</v>
      </c>
      <c r="U13" s="3" t="b">
        <f t="shared" si="20"/>
        <v>0</v>
      </c>
      <c r="V13" s="3" t="b">
        <f t="shared" si="21"/>
        <v>0</v>
      </c>
      <c r="W13" s="3" t="b">
        <f t="shared" si="22"/>
        <v>0</v>
      </c>
      <c r="X13" s="3" t="b">
        <f t="shared" si="23"/>
        <v>1</v>
      </c>
      <c r="Y13" s="3">
        <f t="shared" si="24"/>
        <v>3</v>
      </c>
      <c r="Z13" s="3" t="str">
        <f t="shared" si="25"/>
        <v/>
      </c>
      <c r="AB13" s="3" t="b">
        <f t="shared" si="26"/>
        <v>1</v>
      </c>
      <c r="AC13" s="3">
        <f t="shared" si="27"/>
        <v>3</v>
      </c>
      <c r="AD13" s="3" t="b">
        <f t="shared" si="28"/>
        <v>0</v>
      </c>
      <c r="AE13" s="3" t="str">
        <f t="shared" si="29"/>
        <v/>
      </c>
      <c r="AF13" s="3" t="str">
        <f t="shared" si="30"/>
        <v/>
      </c>
      <c r="AG13" s="3" t="str">
        <f t="shared" si="31"/>
        <v/>
      </c>
      <c r="AH13" s="3" t="str">
        <f t="shared" si="32"/>
        <v/>
      </c>
      <c r="AM13" t="b">
        <f t="shared" si="33"/>
        <v>0</v>
      </c>
      <c r="AN13" s="3" t="str">
        <f t="shared" si="34"/>
        <v/>
      </c>
      <c r="AP13" s="3" t="b">
        <f t="shared" si="35"/>
        <v>1</v>
      </c>
      <c r="AQ13" s="3">
        <f t="shared" si="36"/>
        <v>1</v>
      </c>
      <c r="AR13" s="3" t="b">
        <f t="shared" si="37"/>
        <v>0</v>
      </c>
      <c r="AS13" s="3" t="str">
        <f t="shared" si="38"/>
        <v/>
      </c>
      <c r="AT13" s="3" t="str">
        <f t="shared" si="39"/>
        <v/>
      </c>
      <c r="AU13" s="3" t="str">
        <f t="shared" si="40"/>
        <v/>
      </c>
      <c r="AV13" s="3" t="str">
        <f t="shared" si="41"/>
        <v/>
      </c>
      <c r="BA13" t="b">
        <f t="shared" si="42"/>
        <v>0</v>
      </c>
      <c r="BB13" s="3" t="str">
        <f t="shared" si="43"/>
        <v/>
      </c>
      <c r="BD13" s="3" t="str">
        <f t="shared" si="44"/>
        <v/>
      </c>
      <c r="BH13" s="3">
        <v>0.1</v>
      </c>
      <c r="BI13" s="3">
        <f t="shared" si="45"/>
        <v>-1.09507</v>
      </c>
      <c r="BJ13" t="b">
        <f>BH13=0</f>
        <v>0</v>
      </c>
      <c r="BK13" t="b">
        <f>BH13=BI13</f>
        <v>0</v>
      </c>
      <c r="BL13" t="b">
        <f t="shared" si="1"/>
        <v>0</v>
      </c>
      <c r="BM13" s="3">
        <f t="shared" si="46"/>
        <v>2</v>
      </c>
      <c r="BN13" s="3" t="str">
        <f t="shared" si="2"/>
        <v/>
      </c>
      <c r="BO13" t="str">
        <f t="shared" si="47"/>
        <v/>
      </c>
      <c r="BP13" t="str">
        <f t="shared" si="3"/>
        <v/>
      </c>
      <c r="BQ13" s="3" t="str">
        <f>IF(BL13,D13=1,"")</f>
        <v/>
      </c>
      <c r="BT13" t="str" cm="1">
        <f t="array" ref="BT13">IF(BL13,IF(ISNUMBER((_xlfn.XLOOKUP($BM13,$BM:$BM*$BQ:$BQ,BR:BR))),IF((_xlfn.XLOOKUP($BM13,$BM:$BM*$BQ:$BQ,BR:BR))&lt;3.27,TRUE,FALSE),FALSE),"")</f>
        <v/>
      </c>
      <c r="BU13" t="str" cm="1">
        <f t="array" ref="BU13">IF(BL13,IF(ISNUMBER((_xlfn.XLOOKUP($BM13,$BM:$BM*$BQ:$BQ,BS:BS,,,-1))),IF((_xlfn.XLOOKUP($BM13,$BM:$BM*$BQ:$BQ,BS:BS,,,-1))&gt;4.195,TRUE,FALSE),FALSE),"")</f>
        <v/>
      </c>
      <c r="BW13" s="3" t="str">
        <f>IF(BL13,E13=1,"")</f>
        <v/>
      </c>
      <c r="BZ13" t="str" cm="1">
        <f t="array" ref="BZ13">IF(BL13,IF(ISNUMBER((_xlfn.XLOOKUP($BM13,$BM:$BM*$BW:$BW,BX:BX,,,-1))),IF((_xlfn.XLOOKUP($BM13,$BM:$BM*$BW:$BW,BX:BX,,,-1))&lt;2.6,TRUE,FALSE),FALSE),"")</f>
        <v/>
      </c>
      <c r="CA13" t="str" cm="1">
        <f t="array" ref="CA13">IF(BL13,IF(ISNUMBER((_xlfn.XLOOKUP($BM13,$BM:$BM*$BW:$BW,BY:BY))),IF((_xlfn.XLOOKUP($BM13,$BM:$BM*$BW:$BW,BY:BY))&gt;4.18,TRUE,FALSE),FALSE),"")</f>
        <v/>
      </c>
      <c r="CC13" t="str">
        <f t="shared" si="4"/>
        <v/>
      </c>
      <c r="CD13" s="3" t="str">
        <f>IF(BL13,$C13,"")</f>
        <v/>
      </c>
      <c r="CE13" s="3" t="str">
        <f>IF($BL13,$C12,"")</f>
        <v/>
      </c>
      <c r="CF13" s="3" t="str">
        <f>IF($BL13,$C14,"")</f>
        <v/>
      </c>
      <c r="CJ13" s="3" t="str">
        <f>IF(CC13="","",IF(CC13,CH13-CG13,""))</f>
        <v/>
      </c>
      <c r="CK13" s="3">
        <f t="shared" si="48"/>
        <v>2.8063199999999999</v>
      </c>
      <c r="CL13" s="3" t="b">
        <f>CJ13=""</f>
        <v>1</v>
      </c>
      <c r="CM13" s="3">
        <f t="shared" si="49"/>
        <v>2</v>
      </c>
      <c r="CN13" cm="1">
        <f t="array" ref="CN13">IF(CL13,IF(ISNUMBER((_xlfn.XLOOKUP($CM13,$CM:$CM*$CL:$CL,CK:CK))),_xlfn.XLOOKUP($CM13,$CM:$CM*$CL:$CL,CK:CK),FALSE),"")</f>
        <v>2.8063199999999999</v>
      </c>
      <c r="CP13" s="3">
        <f t="shared" si="6"/>
        <v>2.8063199999999999</v>
      </c>
      <c r="CY13" s="3" t="str">
        <f>Z12</f>
        <v/>
      </c>
      <c r="CZ13" s="3">
        <v>1</v>
      </c>
      <c r="DA13" s="3">
        <v>2.8063199999999999</v>
      </c>
      <c r="DB13" s="3">
        <v>2.8063199999999999</v>
      </c>
      <c r="DC13" s="3">
        <v>2.8063199999999999</v>
      </c>
      <c r="DE13" s="5">
        <v>2.8063199999999999</v>
      </c>
      <c r="DF13" s="3">
        <v>1</v>
      </c>
      <c r="DG13" s="3">
        <v>-1.09507</v>
      </c>
      <c r="DH13" s="3">
        <v>0</v>
      </c>
      <c r="DP13" s="3" t="str">
        <f>IF(OR(D13=1,E13=1),IF(ISNUMBER(C13),DO13/DE13,"…"),"")</f>
        <v/>
      </c>
    </row>
    <row r="14" spans="1:123" x14ac:dyDescent="0.25">
      <c r="A14" s="3">
        <v>3.2214700000000001</v>
      </c>
      <c r="B14" s="3">
        <v>0</v>
      </c>
      <c r="C14" s="3">
        <v>0</v>
      </c>
      <c r="D14" s="3">
        <f t="shared" si="7"/>
        <v>0</v>
      </c>
      <c r="E14" s="3">
        <f t="shared" si="8"/>
        <v>0</v>
      </c>
      <c r="F14" s="3" t="b">
        <f t="shared" si="9"/>
        <v>1</v>
      </c>
      <c r="G14" s="3" t="b">
        <f t="shared" si="10"/>
        <v>0</v>
      </c>
      <c r="H14" s="3">
        <f t="shared" si="11"/>
        <v>4</v>
      </c>
      <c r="I14" s="3" t="str">
        <f t="shared" si="12"/>
        <v>…</v>
      </c>
      <c r="J14" s="3">
        <f t="shared" si="13"/>
        <v>3.52515</v>
      </c>
      <c r="M14" s="3" t="str">
        <f t="shared" si="14"/>
        <v>…</v>
      </c>
      <c r="N14" s="3">
        <f t="shared" si="15"/>
        <v>4.8320000000000002E-2</v>
      </c>
      <c r="Q14" s="3" t="b">
        <f t="shared" si="16"/>
        <v>0</v>
      </c>
      <c r="R14" s="3" t="b">
        <f t="shared" si="17"/>
        <v>0</v>
      </c>
      <c r="S14" s="3" t="b">
        <f t="shared" si="18"/>
        <v>0</v>
      </c>
      <c r="T14" s="3" t="b">
        <f t="shared" si="19"/>
        <v>0</v>
      </c>
      <c r="U14" s="3" t="b">
        <f t="shared" si="20"/>
        <v>0</v>
      </c>
      <c r="V14" s="3" t="b">
        <f t="shared" si="21"/>
        <v>0</v>
      </c>
      <c r="W14" s="3" t="b">
        <f t="shared" si="22"/>
        <v>0</v>
      </c>
      <c r="X14" s="3" t="b">
        <f t="shared" si="23"/>
        <v>1</v>
      </c>
      <c r="Y14" s="3">
        <f t="shared" si="24"/>
        <v>3</v>
      </c>
      <c r="Z14" s="3" t="str">
        <f t="shared" si="25"/>
        <v/>
      </c>
      <c r="AB14" s="3" t="b">
        <f t="shared" si="26"/>
        <v>1</v>
      </c>
      <c r="AC14" s="3">
        <f t="shared" si="27"/>
        <v>3</v>
      </c>
      <c r="AD14" s="3" t="b">
        <f t="shared" si="28"/>
        <v>0</v>
      </c>
      <c r="AE14" s="3" t="str">
        <f t="shared" si="29"/>
        <v/>
      </c>
      <c r="AF14" s="3" t="str">
        <f t="shared" si="30"/>
        <v/>
      </c>
      <c r="AG14" s="3" t="str">
        <f t="shared" si="31"/>
        <v/>
      </c>
      <c r="AH14" s="3" t="str">
        <f t="shared" si="32"/>
        <v/>
      </c>
      <c r="AM14" t="b">
        <f t="shared" si="33"/>
        <v>0</v>
      </c>
      <c r="AN14" s="3" t="str">
        <f t="shared" si="34"/>
        <v/>
      </c>
      <c r="AP14" s="3" t="b">
        <f t="shared" si="35"/>
        <v>1</v>
      </c>
      <c r="AQ14" s="3">
        <f t="shared" si="36"/>
        <v>1</v>
      </c>
      <c r="AR14" s="3" t="b">
        <f t="shared" si="37"/>
        <v>0</v>
      </c>
      <c r="AS14" s="3" t="str">
        <f t="shared" si="38"/>
        <v/>
      </c>
      <c r="AT14" s="3" t="str">
        <f t="shared" si="39"/>
        <v/>
      </c>
      <c r="AU14" s="3" t="str">
        <f t="shared" si="40"/>
        <v/>
      </c>
      <c r="AV14" s="3" t="str">
        <f t="shared" si="41"/>
        <v/>
      </c>
      <c r="BA14" t="b">
        <f t="shared" si="42"/>
        <v>0</v>
      </c>
      <c r="BB14" s="3" t="str">
        <f t="shared" si="43"/>
        <v/>
      </c>
      <c r="BD14" s="3" t="str">
        <f t="shared" si="44"/>
        <v/>
      </c>
      <c r="BH14" s="3">
        <v>0.1</v>
      </c>
      <c r="BI14" s="3">
        <f t="shared" si="45"/>
        <v>0.1</v>
      </c>
      <c r="BJ14" t="b">
        <f>BH14=0</f>
        <v>0</v>
      </c>
      <c r="BK14" t="b">
        <f>BH14=BI14</f>
        <v>1</v>
      </c>
      <c r="BL14" t="b">
        <f t="shared" si="1"/>
        <v>1</v>
      </c>
      <c r="BM14" s="3">
        <f t="shared" si="46"/>
        <v>3</v>
      </c>
      <c r="BN14" s="3">
        <f t="shared" si="2"/>
        <v>3.2214700000000001</v>
      </c>
      <c r="BO14" t="str">
        <f t="shared" si="47"/>
        <v/>
      </c>
      <c r="BP14">
        <f t="shared" si="3"/>
        <v>3.2214700000000001</v>
      </c>
      <c r="BQ14" s="3" t="b">
        <f>IF(BL14,D14=1,"")</f>
        <v>0</v>
      </c>
      <c r="BT14" t="b" cm="1">
        <f t="array" ref="BT14">IF(BL14,IF(ISNUMBER((_xlfn.XLOOKUP($BM14,$BM:$BM*$BQ:$BQ,BR:BR))),IF((_xlfn.XLOOKUP($BM14,$BM:$BM*$BQ:$BQ,BR:BR))&lt;3.27,TRUE,FALSE),FALSE),"")</f>
        <v>1</v>
      </c>
      <c r="BU14" t="b" cm="1">
        <f t="array" ref="BU14">IF(BL14,IF(ISNUMBER((_xlfn.XLOOKUP($BM14,$BM:$BM*$BQ:$BQ,BS:BS,,,-1))),IF((_xlfn.XLOOKUP($BM14,$BM:$BM*$BQ:$BQ,BS:BS,,,-1))&gt;4.195,TRUE,FALSE),FALSE),"")</f>
        <v>1</v>
      </c>
      <c r="BW14" s="3" t="b">
        <f>IF(BL14,E14=1,"")</f>
        <v>0</v>
      </c>
      <c r="BZ14" t="b" cm="1">
        <f t="array" ref="BZ14">IF(BL14,IF(ISNUMBER((_xlfn.XLOOKUP($BM14,$BM:$BM*$BW:$BW,BX:BX,,,-1))),IF((_xlfn.XLOOKUP($BM14,$BM:$BM*$BW:$BW,BX:BX,,,-1))&lt;2.6,TRUE,FALSE),FALSE),"")</f>
        <v>0</v>
      </c>
      <c r="CA14" t="b" cm="1">
        <f t="array" ref="CA14">IF(BL14,IF(ISNUMBER((_xlfn.XLOOKUP($BM14,$BM:$BM*$BW:$BW,BY:BY))),IF((_xlfn.XLOOKUP($BM14,$BM:$BM*$BW:$BW,BY:BY))&gt;4.18,TRUE,FALSE),FALSE),"")</f>
        <v>1</v>
      </c>
      <c r="CC14" t="b">
        <f t="shared" si="4"/>
        <v>1</v>
      </c>
      <c r="CD14" s="3">
        <f>IF(BL14,$C14,"")</f>
        <v>0</v>
      </c>
      <c r="CE14" s="3" t="str">
        <f>IF($BL14,$C13,"")</f>
        <v>…</v>
      </c>
      <c r="CF14" s="3">
        <f>IF($BL14,$C15,"")</f>
        <v>4.8320000000000002E-2</v>
      </c>
      <c r="CG14">
        <f>MIN($CD$14:$CF$24)</f>
        <v>0</v>
      </c>
      <c r="CH14">
        <f>MAX($CD$14:$CF$24)</f>
        <v>2.78376</v>
      </c>
      <c r="CJ14" s="3">
        <f>IF(CC14="","",IF(CC14,CH14-CG14,""))</f>
        <v>2.78376</v>
      </c>
      <c r="CK14" s="3" t="str">
        <f t="shared" si="48"/>
        <v/>
      </c>
      <c r="CL14" s="3" t="b">
        <f>CJ14=""</f>
        <v>0</v>
      </c>
      <c r="CM14" s="3">
        <f t="shared" si="49"/>
        <v>3</v>
      </c>
      <c r="CN14" t="str" cm="1">
        <f t="array" ref="CN14">IF(CL14,IF(ISNUMBER((_xlfn.XLOOKUP($CM14,$CM:$CM*$CL:$CL,CK:CK))),_xlfn.XLOOKUP($CM14,$CM:$CM*$CL:$CL,CK:CK),FALSE),"")</f>
        <v/>
      </c>
      <c r="CP14" s="3">
        <f t="shared" si="6"/>
        <v>2.78376</v>
      </c>
      <c r="CY14" s="3" t="str">
        <f>Z13</f>
        <v/>
      </c>
      <c r="CZ14" s="3">
        <v>1</v>
      </c>
      <c r="DA14" s="3">
        <v>2.8063199999999999</v>
      </c>
      <c r="DB14" s="3">
        <v>2.8063199999999999</v>
      </c>
      <c r="DC14" s="3">
        <v>2.8063199999999999</v>
      </c>
      <c r="DE14" s="5">
        <v>2.8063199999999999</v>
      </c>
      <c r="DF14" s="3">
        <v>1</v>
      </c>
      <c r="DG14" s="3">
        <v>-1.09507</v>
      </c>
      <c r="DH14" s="3">
        <v>0</v>
      </c>
      <c r="DP14" s="3" t="str">
        <f>IF(OR(D14=1,E14=1),IF(ISNUMBER(C14),DO14/DE14,"…"),"")</f>
        <v/>
      </c>
    </row>
    <row r="15" spans="1:123" x14ac:dyDescent="0.25">
      <c r="A15" s="3">
        <v>3.52515</v>
      </c>
      <c r="B15" s="3">
        <v>2.8991600000000002</v>
      </c>
      <c r="C15" s="3">
        <v>4.8320000000000002E-2</v>
      </c>
      <c r="D15" s="3">
        <f t="shared" si="7"/>
        <v>1</v>
      </c>
      <c r="E15" s="3">
        <f t="shared" si="8"/>
        <v>0</v>
      </c>
      <c r="F15" s="3" t="b">
        <f t="shared" si="9"/>
        <v>0</v>
      </c>
      <c r="G15" s="3" t="b">
        <f t="shared" si="10"/>
        <v>1</v>
      </c>
      <c r="H15" s="3">
        <f t="shared" si="11"/>
        <v>5</v>
      </c>
      <c r="I15" s="3">
        <f t="shared" si="12"/>
        <v>3.2214700000000001</v>
      </c>
      <c r="J15" s="3" t="str">
        <f t="shared" si="13"/>
        <v>…</v>
      </c>
      <c r="K15" s="3">
        <v>3.2214700000000001</v>
      </c>
      <c r="L15" s="3">
        <v>4.2000700000000002</v>
      </c>
      <c r="M15" s="3">
        <f t="shared" si="14"/>
        <v>0</v>
      </c>
      <c r="N15" s="3" t="str">
        <f t="shared" si="15"/>
        <v>…</v>
      </c>
      <c r="O15" s="3">
        <v>0</v>
      </c>
      <c r="P15" s="3">
        <v>2.78376</v>
      </c>
      <c r="Q15" s="3" t="b">
        <f t="shared" si="16"/>
        <v>1</v>
      </c>
      <c r="R15" s="3" t="b">
        <f t="shared" si="17"/>
        <v>1</v>
      </c>
      <c r="S15" s="3" t="b">
        <f t="shared" si="18"/>
        <v>0</v>
      </c>
      <c r="T15" s="3" t="b">
        <f t="shared" si="19"/>
        <v>0</v>
      </c>
      <c r="U15" s="3" t="b">
        <f t="shared" si="20"/>
        <v>1</v>
      </c>
      <c r="V15" s="3" t="b">
        <f t="shared" si="21"/>
        <v>0</v>
      </c>
      <c r="W15" s="3" t="b">
        <f t="shared" si="22"/>
        <v>1</v>
      </c>
      <c r="X15" s="3" t="b">
        <f t="shared" si="23"/>
        <v>0</v>
      </c>
      <c r="Y15" s="3">
        <f t="shared" si="24"/>
        <v>4</v>
      </c>
      <c r="Z15" s="3">
        <f t="shared" si="25"/>
        <v>2.78376</v>
      </c>
      <c r="AB15" s="3" t="b">
        <f t="shared" si="26"/>
        <v>1</v>
      </c>
      <c r="AC15" s="3">
        <f t="shared" si="27"/>
        <v>3</v>
      </c>
      <c r="AD15" s="3" t="b">
        <f t="shared" si="28"/>
        <v>0</v>
      </c>
      <c r="AE15" s="3" t="str">
        <f t="shared" si="29"/>
        <v/>
      </c>
      <c r="AF15" s="3" t="str">
        <f t="shared" si="30"/>
        <v/>
      </c>
      <c r="AG15" s="3" t="str">
        <f t="shared" si="31"/>
        <v/>
      </c>
      <c r="AH15" s="3" t="str">
        <f t="shared" si="32"/>
        <v/>
      </c>
      <c r="AM15" t="b">
        <f t="shared" si="33"/>
        <v>0</v>
      </c>
      <c r="AN15" s="3" t="str">
        <f t="shared" si="34"/>
        <v/>
      </c>
      <c r="AP15" s="3" t="b">
        <f t="shared" si="35"/>
        <v>0</v>
      </c>
      <c r="AQ15" s="3">
        <f t="shared" si="36"/>
        <v>2</v>
      </c>
      <c r="AR15" s="3" t="b">
        <f t="shared" si="37"/>
        <v>0</v>
      </c>
      <c r="AS15" s="3" t="str">
        <f t="shared" si="38"/>
        <v/>
      </c>
      <c r="AT15" s="3" t="str">
        <f t="shared" si="39"/>
        <v/>
      </c>
      <c r="AU15" s="3" t="str">
        <f t="shared" si="40"/>
        <v/>
      </c>
      <c r="AV15" s="3" t="str">
        <f t="shared" si="41"/>
        <v/>
      </c>
      <c r="BA15" t="b">
        <f t="shared" si="42"/>
        <v>0</v>
      </c>
      <c r="BB15" s="3" t="str">
        <f t="shared" si="43"/>
        <v/>
      </c>
      <c r="BD15" s="3">
        <f t="shared" si="44"/>
        <v>2.78376</v>
      </c>
      <c r="BH15" s="3">
        <f t="shared" si="0"/>
        <v>4.8320000000000002E-2</v>
      </c>
      <c r="BI15" s="3">
        <f t="shared" si="45"/>
        <v>0.1</v>
      </c>
      <c r="BJ15" t="b">
        <f>BH15=0</f>
        <v>0</v>
      </c>
      <c r="BK15" t="b">
        <f>BH15=BI15</f>
        <v>0</v>
      </c>
      <c r="BL15" t="b">
        <f t="shared" si="1"/>
        <v>1</v>
      </c>
      <c r="BM15" s="3">
        <f t="shared" si="46"/>
        <v>3</v>
      </c>
      <c r="BN15" s="3">
        <f t="shared" si="2"/>
        <v>3.52515</v>
      </c>
      <c r="BO15">
        <f t="shared" si="47"/>
        <v>3.2214700000000001</v>
      </c>
      <c r="BP15">
        <f t="shared" si="3"/>
        <v>3.52515</v>
      </c>
      <c r="BQ15" s="3" t="b">
        <f>IF(BL15,D15=1,"")</f>
        <v>1</v>
      </c>
      <c r="BR15" s="3">
        <v>3.2214700000000001</v>
      </c>
      <c r="BS15" s="3">
        <v>4.2000700000000002</v>
      </c>
      <c r="BT15" t="b" cm="1">
        <f t="array" ref="BT15">IF(BL15,IF(ISNUMBER((_xlfn.XLOOKUP($BM15,$BM:$BM*$BQ:$BQ,BR:BR))),IF((_xlfn.XLOOKUP($BM15,$BM:$BM*$BQ:$BQ,BR:BR))&lt;3.27,TRUE,FALSE),FALSE),"")</f>
        <v>1</v>
      </c>
      <c r="BU15" t="b" cm="1">
        <f t="array" ref="BU15">IF(BL15,IF(ISNUMBER((_xlfn.XLOOKUP($BM15,$BM:$BM*$BQ:$BQ,BS:BS,,,-1))),IF((_xlfn.XLOOKUP($BM15,$BM:$BM*$BQ:$BQ,BS:BS,,,-1))&gt;4.195,TRUE,FALSE),FALSE),"")</f>
        <v>1</v>
      </c>
      <c r="BW15" s="3" t="b">
        <f>IF(BL15,E15=1,"")</f>
        <v>0</v>
      </c>
      <c r="BZ15" t="b" cm="1">
        <f t="array" ref="BZ15">IF(BL15,IF(ISNUMBER((_xlfn.XLOOKUP($BM15,$BM:$BM*$BW:$BW,BX:BX,,,-1))),IF((_xlfn.XLOOKUP($BM15,$BM:$BM*$BW:$BW,BX:BX,,,-1))&lt;2.6,TRUE,FALSE),FALSE),"")</f>
        <v>0</v>
      </c>
      <c r="CA15" t="b" cm="1">
        <f t="array" ref="CA15">IF(BL15,IF(ISNUMBER((_xlfn.XLOOKUP($BM15,$BM:$BM*$BW:$BW,BY:BY))),IF((_xlfn.XLOOKUP($BM15,$BM:$BM*$BW:$BW,BY:BY))&gt;4.18,TRUE,FALSE),FALSE),"")</f>
        <v>1</v>
      </c>
      <c r="CC15" t="b">
        <f t="shared" si="4"/>
        <v>1</v>
      </c>
      <c r="CD15" s="3">
        <f>IF(BL15,$C15,"")</f>
        <v>4.8320000000000002E-2</v>
      </c>
      <c r="CE15" s="3">
        <f>IF($BL15,$C14,"")</f>
        <v>0</v>
      </c>
      <c r="CF15" s="3" t="str">
        <f>IF($BL15,$C16,"")</f>
        <v>…</v>
      </c>
      <c r="CG15">
        <f t="shared" ref="CG15:CG24" si="51">MIN($CD$14:$CF$24)</f>
        <v>0</v>
      </c>
      <c r="CH15">
        <f t="shared" ref="CH15:CH24" si="52">MAX($CD$14:$CF$24)</f>
        <v>2.78376</v>
      </c>
      <c r="CJ15" s="3">
        <f>IF(CC15="","",IF(CC15,CH15-CG15,""))</f>
        <v>2.78376</v>
      </c>
      <c r="CK15" s="3">
        <f t="shared" si="48"/>
        <v>2.78376</v>
      </c>
      <c r="CL15" s="3" t="b">
        <f>CJ15=""</f>
        <v>0</v>
      </c>
      <c r="CM15" s="3">
        <f t="shared" si="49"/>
        <v>3</v>
      </c>
      <c r="CN15" t="str" cm="1">
        <f t="array" ref="CN15">IF(CL15,IF(ISNUMBER((_xlfn.XLOOKUP($CM15,$CM:$CM*$CL:$CL,CK:CK))),_xlfn.XLOOKUP($CM15,$CM:$CM*$CL:$CL,CK:CK),FALSE),"")</f>
        <v/>
      </c>
      <c r="CP15" s="3">
        <f t="shared" si="6"/>
        <v>2.78376</v>
      </c>
      <c r="CY15" s="3" t="str">
        <f>Z14</f>
        <v/>
      </c>
      <c r="DB15" s="3">
        <v>2.78376</v>
      </c>
      <c r="DC15" s="3">
        <v>2.8063199999999999</v>
      </c>
      <c r="DE15" s="6">
        <v>2.78376</v>
      </c>
      <c r="DI15" s="3">
        <f>ABS(P15-O15)</f>
        <v>2.78376</v>
      </c>
      <c r="DJ15" s="3">
        <f>IF(DE15=P15,1,0)</f>
        <v>1</v>
      </c>
      <c r="DK15" s="3">
        <f>IF(DI15=DE15,1,)</f>
        <v>1</v>
      </c>
      <c r="DL15" s="3">
        <f>D15*(DE15-P15) + E15*(DE15-P15)</f>
        <v>0</v>
      </c>
      <c r="DM15" s="3">
        <f>IF(AND(ISNUMBER(C15),NOT(C15=0)),D15*(C15+DL15) + E15*(C15+DL15)," ")</f>
        <v>4.8320000000000002E-2</v>
      </c>
      <c r="DO15" s="3">
        <f t="shared" si="50"/>
        <v>4.8320000000000002E-2</v>
      </c>
      <c r="DP15" s="3">
        <f>IF(OR(D15=1,E15=1),IF(ISNUMBER(C15),DO15/DE15,"…"),"")</f>
        <v>1.7357818202718627E-2</v>
      </c>
    </row>
    <row r="16" spans="1:123" x14ac:dyDescent="0.25">
      <c r="A16" s="3" t="s">
        <v>3</v>
      </c>
      <c r="B16" s="3" t="s">
        <v>3</v>
      </c>
      <c r="C16" s="3" t="s">
        <v>3</v>
      </c>
      <c r="D16" s="3">
        <f t="shared" si="7"/>
        <v>1</v>
      </c>
      <c r="E16" s="3">
        <f t="shared" si="8"/>
        <v>0</v>
      </c>
      <c r="F16" s="3" t="b">
        <f t="shared" si="9"/>
        <v>0</v>
      </c>
      <c r="G16" s="3" t="b">
        <f t="shared" si="10"/>
        <v>1</v>
      </c>
      <c r="H16" s="3">
        <f t="shared" si="11"/>
        <v>5</v>
      </c>
      <c r="I16" s="3">
        <f t="shared" si="12"/>
        <v>3.52515</v>
      </c>
      <c r="J16" s="3">
        <f t="shared" si="13"/>
        <v>4.2000700000000002</v>
      </c>
      <c r="K16" s="3">
        <v>3.2214700000000001</v>
      </c>
      <c r="L16" s="3">
        <v>4.2000700000000002</v>
      </c>
      <c r="M16" s="3">
        <f t="shared" si="14"/>
        <v>4.8320000000000002E-2</v>
      </c>
      <c r="N16" s="3">
        <f t="shared" si="15"/>
        <v>2.78376</v>
      </c>
      <c r="O16" s="3">
        <v>0</v>
      </c>
      <c r="P16" s="3">
        <v>2.78376</v>
      </c>
      <c r="Q16" s="3" t="b">
        <f t="shared" si="16"/>
        <v>1</v>
      </c>
      <c r="R16" s="3" t="b">
        <f t="shared" si="17"/>
        <v>1</v>
      </c>
      <c r="S16" s="3" t="b">
        <f t="shared" si="18"/>
        <v>0</v>
      </c>
      <c r="T16" s="3" t="b">
        <f t="shared" si="19"/>
        <v>0</v>
      </c>
      <c r="U16" s="3" t="b">
        <f t="shared" si="20"/>
        <v>1</v>
      </c>
      <c r="V16" s="3" t="b">
        <f t="shared" si="21"/>
        <v>0</v>
      </c>
      <c r="W16" s="3" t="b">
        <f t="shared" si="22"/>
        <v>1</v>
      </c>
      <c r="X16" s="3" t="b">
        <f t="shared" si="23"/>
        <v>0</v>
      </c>
      <c r="Y16" s="3">
        <f t="shared" si="24"/>
        <v>4</v>
      </c>
      <c r="Z16" s="3">
        <f t="shared" si="25"/>
        <v>2.78376</v>
      </c>
      <c r="AB16" s="3" t="b">
        <f t="shared" si="26"/>
        <v>1</v>
      </c>
      <c r="AC16" s="3">
        <f t="shared" si="27"/>
        <v>3</v>
      </c>
      <c r="AD16" s="3" t="b">
        <f t="shared" si="28"/>
        <v>0</v>
      </c>
      <c r="AE16" s="3" t="str">
        <f t="shared" si="29"/>
        <v/>
      </c>
      <c r="AF16" s="3" t="str">
        <f t="shared" si="30"/>
        <v/>
      </c>
      <c r="AG16" s="3" t="str">
        <f t="shared" si="31"/>
        <v/>
      </c>
      <c r="AH16" s="3" t="str">
        <f t="shared" si="32"/>
        <v/>
      </c>
      <c r="AM16" t="b">
        <f t="shared" si="33"/>
        <v>0</v>
      </c>
      <c r="AN16" s="3" t="str">
        <f t="shared" si="34"/>
        <v/>
      </c>
      <c r="AP16" s="3" t="b">
        <f t="shared" si="35"/>
        <v>0</v>
      </c>
      <c r="AQ16" s="3">
        <f t="shared" si="36"/>
        <v>2</v>
      </c>
      <c r="AR16" s="3" t="b">
        <f t="shared" si="37"/>
        <v>0</v>
      </c>
      <c r="AS16" s="3" t="str">
        <f t="shared" si="38"/>
        <v/>
      </c>
      <c r="AT16" s="3" t="str">
        <f t="shared" si="39"/>
        <v/>
      </c>
      <c r="AU16" s="3" t="str">
        <f t="shared" si="40"/>
        <v/>
      </c>
      <c r="AV16" s="3" t="str">
        <f t="shared" si="41"/>
        <v/>
      </c>
      <c r="BA16" t="b">
        <f t="shared" si="42"/>
        <v>0</v>
      </c>
      <c r="BB16" s="3" t="str">
        <f t="shared" si="43"/>
        <v/>
      </c>
      <c r="BD16" s="3">
        <f t="shared" si="44"/>
        <v>2.78376</v>
      </c>
      <c r="BH16" s="3" t="str">
        <f t="shared" si="0"/>
        <v>…</v>
      </c>
      <c r="BI16" s="3">
        <f t="shared" si="45"/>
        <v>4.8320000000000002E-2</v>
      </c>
      <c r="BJ16" t="b">
        <f>BH16=0</f>
        <v>0</v>
      </c>
      <c r="BK16" t="b">
        <f>BH16=BI16</f>
        <v>0</v>
      </c>
      <c r="BL16" t="b">
        <f t="shared" si="1"/>
        <v>1</v>
      </c>
      <c r="BM16" s="3">
        <f t="shared" si="46"/>
        <v>3</v>
      </c>
      <c r="BN16" s="3" t="str">
        <f t="shared" si="2"/>
        <v>…</v>
      </c>
      <c r="BO16">
        <f t="shared" si="47"/>
        <v>3.52515</v>
      </c>
      <c r="BP16" t="str">
        <f t="shared" si="3"/>
        <v>…</v>
      </c>
      <c r="BQ16" s="3" t="b">
        <f>IF(BL16,D16=1,"")</f>
        <v>1</v>
      </c>
      <c r="BR16" s="3">
        <v>3.2214700000000001</v>
      </c>
      <c r="BS16" s="3">
        <v>4.2000700000000002</v>
      </c>
      <c r="BT16" t="b" cm="1">
        <f t="array" ref="BT16">IF(BL16,IF(ISNUMBER((_xlfn.XLOOKUP($BM16,$BM:$BM*$BQ:$BQ,BR:BR))),IF((_xlfn.XLOOKUP($BM16,$BM:$BM*$BQ:$BQ,BR:BR))&lt;3.27,TRUE,FALSE),FALSE),"")</f>
        <v>1</v>
      </c>
      <c r="BU16" t="b" cm="1">
        <f t="array" ref="BU16">IF(BL16,IF(ISNUMBER((_xlfn.XLOOKUP($BM16,$BM:$BM*$BQ:$BQ,BS:BS,,,-1))),IF((_xlfn.XLOOKUP($BM16,$BM:$BM*$BQ:$BQ,BS:BS,,,-1))&gt;4.195,TRUE,FALSE),FALSE),"")</f>
        <v>1</v>
      </c>
      <c r="BW16" s="3" t="b">
        <f>IF(BL16,E16=1,"")</f>
        <v>0</v>
      </c>
      <c r="BZ16" t="b" cm="1">
        <f t="array" ref="BZ16">IF(BL16,IF(ISNUMBER((_xlfn.XLOOKUP($BM16,$BM:$BM*$BW:$BW,BX:BX,,,-1))),IF((_xlfn.XLOOKUP($BM16,$BM:$BM*$BW:$BW,BX:BX,,,-1))&lt;2.6,TRUE,FALSE),FALSE),"")</f>
        <v>0</v>
      </c>
      <c r="CA16" t="b" cm="1">
        <f t="array" ref="CA16">IF(BL16,IF(ISNUMBER((_xlfn.XLOOKUP($BM16,$BM:$BM*$BW:$BW,BY:BY))),IF((_xlfn.XLOOKUP($BM16,$BM:$BM*$BW:$BW,BY:BY))&gt;4.18,TRUE,FALSE),FALSE),"")</f>
        <v>1</v>
      </c>
      <c r="CC16" t="b">
        <f t="shared" si="4"/>
        <v>1</v>
      </c>
      <c r="CD16" s="3" t="str">
        <f>IF(BL16,$C16,"")</f>
        <v>…</v>
      </c>
      <c r="CE16" s="3">
        <f>IF($BL16,$C15,"")</f>
        <v>4.8320000000000002E-2</v>
      </c>
      <c r="CF16" s="3">
        <f>IF($BL16,$C17,"")</f>
        <v>2.78376</v>
      </c>
      <c r="CG16">
        <f t="shared" si="51"/>
        <v>0</v>
      </c>
      <c r="CH16">
        <f t="shared" si="52"/>
        <v>2.78376</v>
      </c>
      <c r="CJ16" s="3">
        <f>IF(CC16="","",IF(CC16,CH16-CG16,""))</f>
        <v>2.78376</v>
      </c>
      <c r="CK16" s="3">
        <f t="shared" si="48"/>
        <v>2.78376</v>
      </c>
      <c r="CL16" s="3" t="b">
        <f>CJ16=""</f>
        <v>0</v>
      </c>
      <c r="CM16" s="3">
        <f t="shared" si="49"/>
        <v>3</v>
      </c>
      <c r="CN16" t="str" cm="1">
        <f t="array" ref="CN16">IF(CL16,IF(ISNUMBER((_xlfn.XLOOKUP($CM16,$CM:$CM*$CL:$CL,CK:CK))),_xlfn.XLOOKUP($CM16,$CM:$CM*$CL:$CL,CK:CK),FALSE),"")</f>
        <v/>
      </c>
      <c r="CP16" s="3">
        <f t="shared" si="6"/>
        <v>2.78376</v>
      </c>
      <c r="CY16" s="3">
        <f>Z15</f>
        <v>2.78376</v>
      </c>
      <c r="DB16" s="3">
        <v>2.78376</v>
      </c>
      <c r="DC16" s="3">
        <v>2.8063199999999999</v>
      </c>
      <c r="DE16" s="6">
        <v>2.78376</v>
      </c>
      <c r="DI16" s="3">
        <f>ABS(P16-O16)</f>
        <v>2.78376</v>
      </c>
      <c r="DJ16" s="3">
        <f>IF(DE16=P16,1,0)</f>
        <v>1</v>
      </c>
      <c r="DK16" s="3">
        <f>IF(DI16=DE16,1,)</f>
        <v>1</v>
      </c>
      <c r="DL16" s="3">
        <f>D16*(DE16-P16) + E16*(DE16-P16)</f>
        <v>0</v>
      </c>
      <c r="DM16" s="3" t="str">
        <f>IF(AND(ISNUMBER(C16),NOT(C16=0)),D16*(C16+DL16) + E16*(C16+DL16)," ")</f>
        <v xml:space="preserve"> </v>
      </c>
      <c r="DP16" s="3" t="str">
        <f>IF(OR(D16=1,E16=1),IF(ISNUMBER(C16),DO16/DE16,"…"),"")</f>
        <v>…</v>
      </c>
    </row>
    <row r="17" spans="1:120" x14ac:dyDescent="0.25">
      <c r="A17" s="3">
        <v>4.2000700000000002</v>
      </c>
      <c r="B17" s="3">
        <v>4.9820000000000003E-2</v>
      </c>
      <c r="C17" s="3">
        <v>2.78376</v>
      </c>
      <c r="D17" s="3">
        <f t="shared" si="7"/>
        <v>1</v>
      </c>
      <c r="E17" s="3">
        <f t="shared" si="8"/>
        <v>0</v>
      </c>
      <c r="F17" s="3" t="b">
        <f t="shared" si="9"/>
        <v>0</v>
      </c>
      <c r="G17" s="3" t="b">
        <f t="shared" si="10"/>
        <v>1</v>
      </c>
      <c r="H17" s="3">
        <f t="shared" si="11"/>
        <v>5</v>
      </c>
      <c r="I17" s="3" t="str">
        <f t="shared" si="12"/>
        <v>…</v>
      </c>
      <c r="J17" s="3">
        <f t="shared" si="13"/>
        <v>4.1955600000000004</v>
      </c>
      <c r="K17" s="3">
        <v>3.2214700000000001</v>
      </c>
      <c r="L17" s="3">
        <v>4.2000700000000002</v>
      </c>
      <c r="M17" s="3" t="str">
        <f t="shared" si="14"/>
        <v>…</v>
      </c>
      <c r="N17" s="3">
        <f t="shared" si="15"/>
        <v>2.78376</v>
      </c>
      <c r="O17" s="3">
        <v>0</v>
      </c>
      <c r="P17" s="3">
        <v>2.78376</v>
      </c>
      <c r="Q17" s="3" t="b">
        <f t="shared" si="16"/>
        <v>1</v>
      </c>
      <c r="R17" s="3" t="b">
        <f t="shared" si="17"/>
        <v>1</v>
      </c>
      <c r="S17" s="3" t="b">
        <f t="shared" si="18"/>
        <v>0</v>
      </c>
      <c r="T17" s="3" t="b">
        <f t="shared" si="19"/>
        <v>0</v>
      </c>
      <c r="U17" s="3" t="b">
        <f t="shared" si="20"/>
        <v>1</v>
      </c>
      <c r="V17" s="3" t="b">
        <f t="shared" si="21"/>
        <v>0</v>
      </c>
      <c r="W17" s="3" t="b">
        <f t="shared" si="22"/>
        <v>1</v>
      </c>
      <c r="X17" s="3" t="b">
        <f t="shared" si="23"/>
        <v>0</v>
      </c>
      <c r="Y17" s="3">
        <f t="shared" si="24"/>
        <v>4</v>
      </c>
      <c r="Z17" s="3">
        <f t="shared" si="25"/>
        <v>2.78376</v>
      </c>
      <c r="AB17" s="3" t="b">
        <f t="shared" si="26"/>
        <v>1</v>
      </c>
      <c r="AC17" s="3">
        <f t="shared" si="27"/>
        <v>3</v>
      </c>
      <c r="AD17" s="3" t="b">
        <f t="shared" si="28"/>
        <v>0</v>
      </c>
      <c r="AE17" s="3" t="str">
        <f t="shared" si="29"/>
        <v/>
      </c>
      <c r="AF17" s="3" t="str">
        <f t="shared" si="30"/>
        <v/>
      </c>
      <c r="AG17" s="3" t="str">
        <f t="shared" si="31"/>
        <v/>
      </c>
      <c r="AH17" s="3" t="str">
        <f t="shared" si="32"/>
        <v/>
      </c>
      <c r="AM17" t="b">
        <f t="shared" si="33"/>
        <v>0</v>
      </c>
      <c r="AN17" s="3" t="str">
        <f t="shared" si="34"/>
        <v/>
      </c>
      <c r="AP17" s="3" t="b">
        <f t="shared" si="35"/>
        <v>0</v>
      </c>
      <c r="AQ17" s="3">
        <f t="shared" si="36"/>
        <v>2</v>
      </c>
      <c r="AR17" s="3" t="b">
        <f t="shared" si="37"/>
        <v>0</v>
      </c>
      <c r="AS17" s="3" t="str">
        <f t="shared" si="38"/>
        <v/>
      </c>
      <c r="AT17" s="3" t="str">
        <f t="shared" si="39"/>
        <v/>
      </c>
      <c r="AU17" s="3" t="str">
        <f t="shared" si="40"/>
        <v/>
      </c>
      <c r="AV17" s="3" t="str">
        <f t="shared" si="41"/>
        <v/>
      </c>
      <c r="BA17" t="b">
        <f t="shared" si="42"/>
        <v>0</v>
      </c>
      <c r="BB17" s="3" t="str">
        <f t="shared" si="43"/>
        <v/>
      </c>
      <c r="BD17" s="3">
        <f t="shared" si="44"/>
        <v>2.78376</v>
      </c>
      <c r="BH17" s="3">
        <f t="shared" si="0"/>
        <v>2.78376</v>
      </c>
      <c r="BI17" s="3" t="str">
        <f t="shared" si="45"/>
        <v>…</v>
      </c>
      <c r="BJ17" t="b">
        <f>BH17=0</f>
        <v>0</v>
      </c>
      <c r="BK17" t="b">
        <f>BH17=BI17</f>
        <v>0</v>
      </c>
      <c r="BL17" t="b">
        <f t="shared" si="1"/>
        <v>1</v>
      </c>
      <c r="BM17" s="3">
        <f t="shared" si="46"/>
        <v>3</v>
      </c>
      <c r="BN17" s="3">
        <f t="shared" si="2"/>
        <v>4.2000700000000002</v>
      </c>
      <c r="BO17" t="str">
        <f t="shared" si="47"/>
        <v>…</v>
      </c>
      <c r="BP17">
        <f t="shared" si="3"/>
        <v>4.2000700000000002</v>
      </c>
      <c r="BQ17" s="3" t="b">
        <f>IF(BL17,D17=1,"")</f>
        <v>1</v>
      </c>
      <c r="BR17" s="3">
        <v>3.2214700000000001</v>
      </c>
      <c r="BS17" s="3">
        <v>4.2000700000000002</v>
      </c>
      <c r="BT17" t="b" cm="1">
        <f t="array" ref="BT17">IF(BL17,IF(ISNUMBER((_xlfn.XLOOKUP($BM17,$BM:$BM*$BQ:$BQ,BR:BR))),IF((_xlfn.XLOOKUP($BM17,$BM:$BM*$BQ:$BQ,BR:BR))&lt;3.27,TRUE,FALSE),FALSE),"")</f>
        <v>1</v>
      </c>
      <c r="BU17" t="b" cm="1">
        <f t="array" ref="BU17">IF(BL17,IF(ISNUMBER((_xlfn.XLOOKUP($BM17,$BM:$BM*$BQ:$BQ,BS:BS,,,-1))),IF((_xlfn.XLOOKUP($BM17,$BM:$BM*$BQ:$BQ,BS:BS,,,-1))&gt;4.195,TRUE,FALSE),FALSE),"")</f>
        <v>1</v>
      </c>
      <c r="BW17" s="3" t="b">
        <f>IF(BL17,E17=1,"")</f>
        <v>0</v>
      </c>
      <c r="BZ17" t="b" cm="1">
        <f t="array" ref="BZ17">IF(BL17,IF(ISNUMBER((_xlfn.XLOOKUP($BM17,$BM:$BM*$BW:$BW,BX:BX,,,-1))),IF((_xlfn.XLOOKUP($BM17,$BM:$BM*$BW:$BW,BX:BX,,,-1))&lt;2.6,TRUE,FALSE),FALSE),"")</f>
        <v>0</v>
      </c>
      <c r="CA17" t="b" cm="1">
        <f t="array" ref="CA17">IF(BL17,IF(ISNUMBER((_xlfn.XLOOKUP($BM17,$BM:$BM*$BW:$BW,BY:BY))),IF((_xlfn.XLOOKUP($BM17,$BM:$BM*$BW:$BW,BY:BY))&gt;4.18,TRUE,FALSE),FALSE),"")</f>
        <v>1</v>
      </c>
      <c r="CC17" t="b">
        <f t="shared" si="4"/>
        <v>1</v>
      </c>
      <c r="CD17" s="3">
        <f>IF(BL17,$C17,"")</f>
        <v>2.78376</v>
      </c>
      <c r="CE17" s="3" t="str">
        <f>IF($BL17,$C16,"")</f>
        <v>…</v>
      </c>
      <c r="CF17" s="3">
        <f>IF($BL17,$C18,"")</f>
        <v>2.78376</v>
      </c>
      <c r="CG17">
        <f t="shared" si="51"/>
        <v>0</v>
      </c>
      <c r="CH17">
        <f t="shared" si="52"/>
        <v>2.78376</v>
      </c>
      <c r="CJ17" s="3">
        <f>IF(CC17="","",IF(CC17,CH17-CG17,""))</f>
        <v>2.78376</v>
      </c>
      <c r="CK17" s="3">
        <f t="shared" si="48"/>
        <v>2.78376</v>
      </c>
      <c r="CL17" s="3" t="b">
        <f>CJ17=""</f>
        <v>0</v>
      </c>
      <c r="CM17" s="3">
        <f t="shared" si="49"/>
        <v>3</v>
      </c>
      <c r="CN17" t="str" cm="1">
        <f t="array" ref="CN17">IF(CL17,IF(ISNUMBER((_xlfn.XLOOKUP($CM17,$CM:$CM*$CL:$CL,CK:CK))),_xlfn.XLOOKUP($CM17,$CM:$CM*$CL:$CL,CK:CK),FALSE),"")</f>
        <v/>
      </c>
      <c r="CP17" s="3">
        <f t="shared" si="6"/>
        <v>2.78376</v>
      </c>
      <c r="CY17" s="3">
        <f>Z16</f>
        <v>2.78376</v>
      </c>
      <c r="DB17" s="3">
        <v>2.78376</v>
      </c>
      <c r="DC17" s="3">
        <v>2.8063199999999999</v>
      </c>
      <c r="DE17" s="6">
        <v>2.78376</v>
      </c>
      <c r="DI17" s="3">
        <f>ABS(P17-O17)</f>
        <v>2.78376</v>
      </c>
      <c r="DJ17" s="3">
        <f>IF(DE17=P17,1,0)</f>
        <v>1</v>
      </c>
      <c r="DK17" s="3">
        <f>IF(DI17=DE17,1,)</f>
        <v>1</v>
      </c>
      <c r="DL17" s="3">
        <f>D17*(DE17-P17) + E17*(DE17-P17)</f>
        <v>0</v>
      </c>
      <c r="DM17" s="3">
        <f>IF(AND(ISNUMBER(C17),NOT(C17=0)),D17*(C17+DL17) + E17*(C17+DL17)," ")</f>
        <v>2.78376</v>
      </c>
      <c r="DO17" s="3">
        <f t="shared" si="50"/>
        <v>2.78376</v>
      </c>
      <c r="DP17" s="3">
        <f>IF(OR(D17=1,E17=1),IF(ISNUMBER(C17),DO17/DE17,"…"),"")</f>
        <v>1</v>
      </c>
    </row>
    <row r="18" spans="1:120" x14ac:dyDescent="0.25">
      <c r="A18" s="3">
        <v>4.1955600000000004</v>
      </c>
      <c r="B18" s="3">
        <v>0</v>
      </c>
      <c r="C18" s="3">
        <v>2.78376</v>
      </c>
      <c r="D18" s="3">
        <f t="shared" si="7"/>
        <v>0</v>
      </c>
      <c r="E18" s="3">
        <f t="shared" si="8"/>
        <v>0</v>
      </c>
      <c r="F18" s="3" t="b">
        <f t="shared" si="9"/>
        <v>1</v>
      </c>
      <c r="G18" s="3" t="b">
        <f t="shared" si="10"/>
        <v>0</v>
      </c>
      <c r="H18" s="3">
        <f t="shared" si="11"/>
        <v>6</v>
      </c>
      <c r="I18" s="3">
        <f t="shared" si="12"/>
        <v>4.2000700000000002</v>
      </c>
      <c r="J18" s="3" t="str">
        <f t="shared" si="13"/>
        <v>…</v>
      </c>
      <c r="M18" s="3">
        <f t="shared" si="14"/>
        <v>2.78376</v>
      </c>
      <c r="N18" s="3" t="str">
        <f t="shared" si="15"/>
        <v>…</v>
      </c>
      <c r="Q18" s="3" t="b">
        <f t="shared" si="16"/>
        <v>0</v>
      </c>
      <c r="R18" s="3" t="b">
        <f t="shared" si="17"/>
        <v>0</v>
      </c>
      <c r="S18" s="3" t="b">
        <f t="shared" si="18"/>
        <v>0</v>
      </c>
      <c r="T18" s="3" t="b">
        <f t="shared" si="19"/>
        <v>0</v>
      </c>
      <c r="U18" s="3" t="b">
        <f t="shared" si="20"/>
        <v>0</v>
      </c>
      <c r="V18" s="3" t="b">
        <f t="shared" si="21"/>
        <v>0</v>
      </c>
      <c r="W18" s="3" t="b">
        <f t="shared" si="22"/>
        <v>0</v>
      </c>
      <c r="X18" s="3" t="b">
        <f t="shared" si="23"/>
        <v>1</v>
      </c>
      <c r="Y18" s="3">
        <f t="shared" si="24"/>
        <v>5</v>
      </c>
      <c r="Z18" s="3" t="str">
        <f t="shared" si="25"/>
        <v/>
      </c>
      <c r="AB18" s="3" t="b">
        <f t="shared" si="26"/>
        <v>1</v>
      </c>
      <c r="AC18" s="3">
        <f t="shared" si="27"/>
        <v>3</v>
      </c>
      <c r="AD18" s="3" t="b">
        <f t="shared" si="28"/>
        <v>0</v>
      </c>
      <c r="AE18" s="3" t="str">
        <f t="shared" si="29"/>
        <v/>
      </c>
      <c r="AF18" s="3" t="str">
        <f t="shared" si="30"/>
        <v/>
      </c>
      <c r="AG18" s="3" t="str">
        <f t="shared" si="31"/>
        <v/>
      </c>
      <c r="AH18" s="3" t="str">
        <f t="shared" si="32"/>
        <v/>
      </c>
      <c r="AM18" t="b">
        <f t="shared" si="33"/>
        <v>0</v>
      </c>
      <c r="AN18" s="3" t="str">
        <f t="shared" si="34"/>
        <v/>
      </c>
      <c r="AP18" s="3" t="b">
        <f t="shared" si="35"/>
        <v>1</v>
      </c>
      <c r="AQ18" s="3">
        <f t="shared" si="36"/>
        <v>3</v>
      </c>
      <c r="AR18" s="3" t="b">
        <f t="shared" si="37"/>
        <v>0</v>
      </c>
      <c r="AS18" s="3" t="str">
        <f t="shared" si="38"/>
        <v/>
      </c>
      <c r="AT18" s="3" t="str">
        <f t="shared" si="39"/>
        <v/>
      </c>
      <c r="AU18" s="3" t="str">
        <f t="shared" si="40"/>
        <v/>
      </c>
      <c r="AV18" s="3" t="str">
        <f t="shared" si="41"/>
        <v/>
      </c>
      <c r="AW18" s="3">
        <v>3.26186</v>
      </c>
      <c r="AX18" s="3">
        <v>4.1897700000000002</v>
      </c>
      <c r="AY18" s="3">
        <v>0.46375</v>
      </c>
      <c r="AZ18" s="3">
        <v>2.78376</v>
      </c>
      <c r="BA18" t="b">
        <f t="shared" si="42"/>
        <v>0</v>
      </c>
      <c r="BB18" s="3" t="str">
        <f t="shared" si="43"/>
        <v/>
      </c>
      <c r="BD18" s="3" t="str">
        <f t="shared" si="44"/>
        <v/>
      </c>
      <c r="BH18" s="3">
        <f t="shared" si="0"/>
        <v>2.78376</v>
      </c>
      <c r="BI18" s="3">
        <f t="shared" si="45"/>
        <v>2.78376</v>
      </c>
      <c r="BJ18" t="b">
        <f>BH18=0</f>
        <v>0</v>
      </c>
      <c r="BK18" t="b">
        <f>BH18=BI18</f>
        <v>1</v>
      </c>
      <c r="BL18" t="b">
        <f t="shared" si="1"/>
        <v>1</v>
      </c>
      <c r="BM18" s="3">
        <f t="shared" si="46"/>
        <v>3</v>
      </c>
      <c r="BN18" s="3">
        <f t="shared" si="2"/>
        <v>4.1955600000000004</v>
      </c>
      <c r="BO18">
        <f t="shared" si="47"/>
        <v>4.2000700000000002</v>
      </c>
      <c r="BP18">
        <f t="shared" si="3"/>
        <v>4.1955600000000004</v>
      </c>
      <c r="BQ18" s="3" t="b">
        <f>IF(BL18,D18=1,"")</f>
        <v>0</v>
      </c>
      <c r="BT18" t="b" cm="1">
        <f t="array" ref="BT18">IF(BL18,IF(ISNUMBER((_xlfn.XLOOKUP($BM18,$BM:$BM*$BQ:$BQ,BR:BR))),IF((_xlfn.XLOOKUP($BM18,$BM:$BM*$BQ:$BQ,BR:BR))&lt;3.27,TRUE,FALSE),FALSE),"")</f>
        <v>1</v>
      </c>
      <c r="BU18" t="b" cm="1">
        <f t="array" ref="BU18">IF(BL18,IF(ISNUMBER((_xlfn.XLOOKUP($BM18,$BM:$BM*$BQ:$BQ,BS:BS,,,-1))),IF((_xlfn.XLOOKUP($BM18,$BM:$BM*$BQ:$BQ,BS:BS,,,-1))&gt;4.195,TRUE,FALSE),FALSE),"")</f>
        <v>1</v>
      </c>
      <c r="BW18" s="3" t="b">
        <f>IF(BL18,E18=1,"")</f>
        <v>0</v>
      </c>
      <c r="BZ18" t="b" cm="1">
        <f t="array" ref="BZ18">IF(BL18,IF(ISNUMBER((_xlfn.XLOOKUP($BM18,$BM:$BM*$BW:$BW,BX:BX,,,-1))),IF((_xlfn.XLOOKUP($BM18,$BM:$BM*$BW:$BW,BX:BX,,,-1))&lt;2.6,TRUE,FALSE),FALSE),"")</f>
        <v>0</v>
      </c>
      <c r="CA18" t="b" cm="1">
        <f t="array" ref="CA18">IF(BL18,IF(ISNUMBER((_xlfn.XLOOKUP($BM18,$BM:$BM*$BW:$BW,BY:BY))),IF((_xlfn.XLOOKUP($BM18,$BM:$BM*$BW:$BW,BY:BY))&gt;4.18,TRUE,FALSE),FALSE),"")</f>
        <v>1</v>
      </c>
      <c r="CC18" t="b">
        <f t="shared" si="4"/>
        <v>1</v>
      </c>
      <c r="CD18" s="3">
        <f>IF(BL18,$C18,"")</f>
        <v>2.78376</v>
      </c>
      <c r="CE18" s="3">
        <f>IF($BL18,$C17,"")</f>
        <v>2.78376</v>
      </c>
      <c r="CF18" s="3" t="str">
        <f>IF($BL18,$C19,"")</f>
        <v>…</v>
      </c>
      <c r="CG18">
        <f t="shared" si="51"/>
        <v>0</v>
      </c>
      <c r="CH18">
        <f t="shared" si="52"/>
        <v>2.78376</v>
      </c>
      <c r="CJ18" s="3">
        <f>IF(CC18="","",IF(CC18,CH18-CG18,""))</f>
        <v>2.78376</v>
      </c>
      <c r="CK18" s="3">
        <f t="shared" si="48"/>
        <v>2.78376</v>
      </c>
      <c r="CL18" s="3" t="b">
        <f>CJ18=""</f>
        <v>0</v>
      </c>
      <c r="CM18" s="3">
        <f t="shared" si="49"/>
        <v>3</v>
      </c>
      <c r="CN18" t="str" cm="1">
        <f t="array" ref="CN18">IF(CL18,IF(ISNUMBER((_xlfn.XLOOKUP($CM18,$CM:$CM*$CL:$CL,CK:CK))),_xlfn.XLOOKUP($CM18,$CM:$CM*$CL:$CL,CK:CK),FALSE),"")</f>
        <v/>
      </c>
      <c r="CP18" s="3">
        <f t="shared" si="6"/>
        <v>2.78376</v>
      </c>
      <c r="CY18" s="3">
        <f>Z17</f>
        <v>2.78376</v>
      </c>
      <c r="CZ18" s="3">
        <v>1</v>
      </c>
      <c r="DA18" s="3">
        <v>2.78376</v>
      </c>
      <c r="DB18" s="3">
        <v>2.78376</v>
      </c>
      <c r="DC18" s="3">
        <v>2.8063199999999999</v>
      </c>
      <c r="DE18" s="6">
        <v>2.78376</v>
      </c>
      <c r="DF18" s="3">
        <v>1</v>
      </c>
      <c r="DG18" s="3">
        <v>2.78376</v>
      </c>
      <c r="DH18" s="3">
        <v>2.78376</v>
      </c>
      <c r="DP18" s="3" t="str">
        <f>IF(OR(D18=1,E18=1),IF(ISNUMBER(C18),DO18/DE18,"…"),"")</f>
        <v/>
      </c>
    </row>
    <row r="19" spans="1:120" x14ac:dyDescent="0.25">
      <c r="A19" s="3" t="s">
        <v>3</v>
      </c>
      <c r="B19" s="3" t="s">
        <v>3</v>
      </c>
      <c r="C19" s="3" t="s">
        <v>3</v>
      </c>
      <c r="D19" s="3">
        <f t="shared" si="7"/>
        <v>0</v>
      </c>
      <c r="E19" s="3">
        <f t="shared" si="8"/>
        <v>0</v>
      </c>
      <c r="F19" s="3" t="b">
        <f t="shared" si="9"/>
        <v>1</v>
      </c>
      <c r="G19" s="3" t="b">
        <f t="shared" si="10"/>
        <v>0</v>
      </c>
      <c r="H19" s="3">
        <f t="shared" si="11"/>
        <v>6</v>
      </c>
      <c r="I19" s="3">
        <f t="shared" si="12"/>
        <v>4.1955600000000004</v>
      </c>
      <c r="J19" s="3">
        <f t="shared" si="13"/>
        <v>4.1897700000000002</v>
      </c>
      <c r="M19" s="3">
        <f t="shared" si="14"/>
        <v>2.78376</v>
      </c>
      <c r="N19" s="3">
        <f t="shared" si="15"/>
        <v>2.78376</v>
      </c>
      <c r="Q19" s="3" t="b">
        <f t="shared" si="16"/>
        <v>0</v>
      </c>
      <c r="R19" s="3" t="b">
        <f t="shared" si="17"/>
        <v>0</v>
      </c>
      <c r="S19" s="3" t="b">
        <f t="shared" si="18"/>
        <v>0</v>
      </c>
      <c r="T19" s="3" t="b">
        <f t="shared" si="19"/>
        <v>0</v>
      </c>
      <c r="U19" s="3" t="b">
        <f t="shared" si="20"/>
        <v>0</v>
      </c>
      <c r="V19" s="3" t="b">
        <f t="shared" si="21"/>
        <v>0</v>
      </c>
      <c r="W19" s="3" t="b">
        <f t="shared" si="22"/>
        <v>0</v>
      </c>
      <c r="X19" s="3" t="b">
        <f t="shared" si="23"/>
        <v>1</v>
      </c>
      <c r="Y19" s="3">
        <f t="shared" si="24"/>
        <v>5</v>
      </c>
      <c r="Z19" s="3" t="str">
        <f t="shared" si="25"/>
        <v/>
      </c>
      <c r="AB19" s="3" t="b">
        <f t="shared" si="26"/>
        <v>1</v>
      </c>
      <c r="AC19" s="3">
        <f t="shared" si="27"/>
        <v>3</v>
      </c>
      <c r="AD19" s="3" t="b">
        <f t="shared" si="28"/>
        <v>0</v>
      </c>
      <c r="AE19" s="3" t="str">
        <f t="shared" si="29"/>
        <v/>
      </c>
      <c r="AF19" s="3" t="str">
        <f t="shared" si="30"/>
        <v/>
      </c>
      <c r="AG19" s="3" t="str">
        <f t="shared" si="31"/>
        <v/>
      </c>
      <c r="AH19" s="3" t="str">
        <f t="shared" si="32"/>
        <v/>
      </c>
      <c r="AM19" t="b">
        <f t="shared" si="33"/>
        <v>0</v>
      </c>
      <c r="AN19" s="3" t="str">
        <f t="shared" si="34"/>
        <v/>
      </c>
      <c r="AP19" s="3" t="b">
        <f t="shared" si="35"/>
        <v>1</v>
      </c>
      <c r="AQ19" s="3">
        <f t="shared" si="36"/>
        <v>3</v>
      </c>
      <c r="AR19" s="3" t="b">
        <f t="shared" si="37"/>
        <v>0</v>
      </c>
      <c r="AS19" s="3" t="str">
        <f t="shared" si="38"/>
        <v/>
      </c>
      <c r="AT19" s="3" t="str">
        <f t="shared" si="39"/>
        <v/>
      </c>
      <c r="AU19" s="3" t="str">
        <f t="shared" si="40"/>
        <v/>
      </c>
      <c r="AV19" s="3" t="str">
        <f t="shared" si="41"/>
        <v/>
      </c>
      <c r="AW19" s="3">
        <v>3.26186</v>
      </c>
      <c r="AX19" s="3">
        <v>4.1897700000000002</v>
      </c>
      <c r="AY19" s="3">
        <v>0.46375</v>
      </c>
      <c r="AZ19" s="3">
        <v>2.78376</v>
      </c>
      <c r="BA19" t="b">
        <f t="shared" si="42"/>
        <v>0</v>
      </c>
      <c r="BB19" s="3" t="str">
        <f t="shared" si="43"/>
        <v/>
      </c>
      <c r="BD19" s="3" t="str">
        <f t="shared" si="44"/>
        <v/>
      </c>
      <c r="BH19" s="3" t="str">
        <f t="shared" si="0"/>
        <v>…</v>
      </c>
      <c r="BI19" s="3">
        <f t="shared" si="45"/>
        <v>2.78376</v>
      </c>
      <c r="BJ19" t="b">
        <f>BH19=0</f>
        <v>0</v>
      </c>
      <c r="BK19" t="b">
        <f>BH19=BI19</f>
        <v>0</v>
      </c>
      <c r="BL19" t="b">
        <f t="shared" si="1"/>
        <v>1</v>
      </c>
      <c r="BM19" s="3">
        <f t="shared" si="46"/>
        <v>3</v>
      </c>
      <c r="BN19" s="3" t="str">
        <f t="shared" si="2"/>
        <v>…</v>
      </c>
      <c r="BO19">
        <f t="shared" si="47"/>
        <v>4.1955600000000004</v>
      </c>
      <c r="BP19" t="str">
        <f t="shared" si="3"/>
        <v>…</v>
      </c>
      <c r="BQ19" s="3" t="b">
        <f>IF(BL19,D19=1,"")</f>
        <v>0</v>
      </c>
      <c r="BT19" t="b" cm="1">
        <f t="array" ref="BT19">IF(BL19,IF(ISNUMBER((_xlfn.XLOOKUP($BM19,$BM:$BM*$BQ:$BQ,BR:BR))),IF((_xlfn.XLOOKUP($BM19,$BM:$BM*$BQ:$BQ,BR:BR))&lt;3.27,TRUE,FALSE),FALSE),"")</f>
        <v>1</v>
      </c>
      <c r="BU19" t="b" cm="1">
        <f t="array" ref="BU19">IF(BL19,IF(ISNUMBER((_xlfn.XLOOKUP($BM19,$BM:$BM*$BQ:$BQ,BS:BS,,,-1))),IF((_xlfn.XLOOKUP($BM19,$BM:$BM*$BQ:$BQ,BS:BS,,,-1))&gt;4.195,TRUE,FALSE),FALSE),"")</f>
        <v>1</v>
      </c>
      <c r="BW19" s="3" t="b">
        <f>IF(BL19,E19=1,"")</f>
        <v>0</v>
      </c>
      <c r="BZ19" t="b" cm="1">
        <f t="array" ref="BZ19">IF(BL19,IF(ISNUMBER((_xlfn.XLOOKUP($BM19,$BM:$BM*$BW:$BW,BX:BX,,,-1))),IF((_xlfn.XLOOKUP($BM19,$BM:$BM*$BW:$BW,BX:BX,,,-1))&lt;2.6,TRUE,FALSE),FALSE),"")</f>
        <v>0</v>
      </c>
      <c r="CA19" t="b" cm="1">
        <f t="array" ref="CA19">IF(BL19,IF(ISNUMBER((_xlfn.XLOOKUP($BM19,$BM:$BM*$BW:$BW,BY:BY))),IF((_xlfn.XLOOKUP($BM19,$BM:$BM*$BW:$BW,BY:BY))&gt;4.18,TRUE,FALSE),FALSE),"")</f>
        <v>1</v>
      </c>
      <c r="CC19" t="b">
        <f t="shared" si="4"/>
        <v>1</v>
      </c>
      <c r="CD19" s="3" t="str">
        <f>IF(BL19,$C19,"")</f>
        <v>…</v>
      </c>
      <c r="CE19" s="3">
        <f>IF($BL19,$C18,"")</f>
        <v>2.78376</v>
      </c>
      <c r="CF19" s="3">
        <f>IF($BL19,$C20,"")</f>
        <v>2.78376</v>
      </c>
      <c r="CG19">
        <f t="shared" si="51"/>
        <v>0</v>
      </c>
      <c r="CH19">
        <f t="shared" si="52"/>
        <v>2.78376</v>
      </c>
      <c r="CJ19" s="3">
        <f>IF(CC19="","",IF(CC19,CH19-CG19,""))</f>
        <v>2.78376</v>
      </c>
      <c r="CK19" s="3">
        <f t="shared" si="48"/>
        <v>2.78376</v>
      </c>
      <c r="CL19" s="3" t="b">
        <f>CJ19=""</f>
        <v>0</v>
      </c>
      <c r="CM19" s="3">
        <f t="shared" si="49"/>
        <v>3</v>
      </c>
      <c r="CN19" t="str" cm="1">
        <f t="array" ref="CN19">IF(CL19,IF(ISNUMBER((_xlfn.XLOOKUP($CM19,$CM:$CM*$CL:$CL,CK:CK))),_xlfn.XLOOKUP($CM19,$CM:$CM*$CL:$CL,CK:CK),FALSE),"")</f>
        <v/>
      </c>
      <c r="CP19" s="3">
        <f t="shared" si="6"/>
        <v>2.78376</v>
      </c>
      <c r="CY19" s="3" t="str">
        <f>Z18</f>
        <v/>
      </c>
      <c r="CZ19" s="3">
        <v>1</v>
      </c>
      <c r="DA19" s="3">
        <v>2.78376</v>
      </c>
      <c r="DB19" s="3">
        <v>2.78376</v>
      </c>
      <c r="DC19" s="3">
        <v>2.8063199999999999</v>
      </c>
      <c r="DE19" s="6">
        <v>2.78376</v>
      </c>
      <c r="DF19" s="3">
        <v>1</v>
      </c>
      <c r="DG19" s="3">
        <v>2.78376</v>
      </c>
      <c r="DH19" s="3">
        <v>2.78376</v>
      </c>
      <c r="DP19" s="3" t="str">
        <f>IF(OR(D19=1,E19=1),IF(ISNUMBER(C19),DO19/DE19,"…"),"")</f>
        <v/>
      </c>
    </row>
    <row r="20" spans="1:120" x14ac:dyDescent="0.25">
      <c r="A20" s="3">
        <v>4.1897700000000002</v>
      </c>
      <c r="B20" s="3">
        <v>0</v>
      </c>
      <c r="C20" s="3">
        <v>2.78376</v>
      </c>
      <c r="D20" s="3">
        <f t="shared" si="7"/>
        <v>0</v>
      </c>
      <c r="E20" s="3">
        <f t="shared" si="8"/>
        <v>0</v>
      </c>
      <c r="F20" s="3" t="b">
        <f t="shared" si="9"/>
        <v>1</v>
      </c>
      <c r="G20" s="3" t="b">
        <f t="shared" si="10"/>
        <v>0</v>
      </c>
      <c r="H20" s="3">
        <f t="shared" si="11"/>
        <v>6</v>
      </c>
      <c r="I20" s="3" t="str">
        <f t="shared" si="12"/>
        <v>…</v>
      </c>
      <c r="J20" s="3">
        <f t="shared" si="13"/>
        <v>4.05192</v>
      </c>
      <c r="M20" s="3" t="str">
        <f t="shared" si="14"/>
        <v>…</v>
      </c>
      <c r="N20" s="3">
        <f t="shared" si="15"/>
        <v>2.7757000000000001</v>
      </c>
      <c r="Q20" s="3" t="b">
        <f t="shared" si="16"/>
        <v>0</v>
      </c>
      <c r="R20" s="3" t="b">
        <f t="shared" si="17"/>
        <v>0</v>
      </c>
      <c r="S20" s="3" t="b">
        <f t="shared" si="18"/>
        <v>0</v>
      </c>
      <c r="T20" s="3" t="b">
        <f t="shared" si="19"/>
        <v>0</v>
      </c>
      <c r="U20" s="3" t="b">
        <f t="shared" si="20"/>
        <v>0</v>
      </c>
      <c r="V20" s="3" t="b">
        <f t="shared" si="21"/>
        <v>0</v>
      </c>
      <c r="W20" s="3" t="b">
        <f t="shared" si="22"/>
        <v>0</v>
      </c>
      <c r="X20" s="3" t="b">
        <f t="shared" si="23"/>
        <v>1</v>
      </c>
      <c r="Y20" s="3">
        <f t="shared" si="24"/>
        <v>5</v>
      </c>
      <c r="Z20" s="3" t="str">
        <f t="shared" si="25"/>
        <v/>
      </c>
      <c r="AB20" s="3" t="b">
        <f t="shared" si="26"/>
        <v>1</v>
      </c>
      <c r="AC20" s="3">
        <f t="shared" si="27"/>
        <v>3</v>
      </c>
      <c r="AD20" s="3" t="b">
        <f t="shared" si="28"/>
        <v>0</v>
      </c>
      <c r="AE20" s="3" t="str">
        <f t="shared" si="29"/>
        <v/>
      </c>
      <c r="AF20" s="3" t="str">
        <f t="shared" si="30"/>
        <v/>
      </c>
      <c r="AG20" s="3" t="str">
        <f t="shared" si="31"/>
        <v/>
      </c>
      <c r="AH20" s="3" t="str">
        <f t="shared" si="32"/>
        <v/>
      </c>
      <c r="AM20" t="b">
        <f t="shared" si="33"/>
        <v>0</v>
      </c>
      <c r="AN20" s="3" t="str">
        <f t="shared" si="34"/>
        <v/>
      </c>
      <c r="AP20" s="3" t="b">
        <f t="shared" si="35"/>
        <v>1</v>
      </c>
      <c r="AQ20" s="3">
        <f t="shared" si="36"/>
        <v>3</v>
      </c>
      <c r="AR20" s="3" t="b">
        <f t="shared" si="37"/>
        <v>0</v>
      </c>
      <c r="AS20" s="3" t="str">
        <f t="shared" si="38"/>
        <v/>
      </c>
      <c r="AT20" s="3" t="str">
        <f t="shared" si="39"/>
        <v/>
      </c>
      <c r="AU20" s="3" t="str">
        <f t="shared" si="40"/>
        <v/>
      </c>
      <c r="AV20" s="3" t="str">
        <f t="shared" si="41"/>
        <v/>
      </c>
      <c r="AW20" s="3">
        <v>3.26186</v>
      </c>
      <c r="AX20" s="3">
        <v>4.1897700000000002</v>
      </c>
      <c r="AY20" s="3">
        <v>0.46375</v>
      </c>
      <c r="AZ20" s="3">
        <v>2.78376</v>
      </c>
      <c r="BA20" t="b">
        <f t="shared" si="42"/>
        <v>0</v>
      </c>
      <c r="BB20" s="3" t="str">
        <f t="shared" si="43"/>
        <v/>
      </c>
      <c r="BD20" s="3" t="str">
        <f t="shared" si="44"/>
        <v/>
      </c>
      <c r="BH20" s="3">
        <f t="shared" si="0"/>
        <v>2.78376</v>
      </c>
      <c r="BI20" s="3" t="str">
        <f t="shared" si="45"/>
        <v>…</v>
      </c>
      <c r="BJ20" t="b">
        <f>BH20=0</f>
        <v>0</v>
      </c>
      <c r="BK20" t="b">
        <f>BH20=BI20</f>
        <v>0</v>
      </c>
      <c r="BL20" t="b">
        <f t="shared" si="1"/>
        <v>1</v>
      </c>
      <c r="BM20" s="3">
        <f t="shared" si="46"/>
        <v>3</v>
      </c>
      <c r="BN20" s="3">
        <f t="shared" si="2"/>
        <v>4.1897700000000002</v>
      </c>
      <c r="BO20" t="str">
        <f t="shared" si="47"/>
        <v>…</v>
      </c>
      <c r="BP20">
        <f t="shared" si="3"/>
        <v>4.1897700000000002</v>
      </c>
      <c r="BQ20" s="3" t="b">
        <f>IF(BL20,D20=1,"")</f>
        <v>0</v>
      </c>
      <c r="BT20" t="b" cm="1">
        <f t="array" ref="BT20">IF(BL20,IF(ISNUMBER((_xlfn.XLOOKUP($BM20,$BM:$BM*$BQ:$BQ,BR:BR))),IF((_xlfn.XLOOKUP($BM20,$BM:$BM*$BQ:$BQ,BR:BR))&lt;3.27,TRUE,FALSE),FALSE),"")</f>
        <v>1</v>
      </c>
      <c r="BU20" t="b" cm="1">
        <f t="array" ref="BU20">IF(BL20,IF(ISNUMBER((_xlfn.XLOOKUP($BM20,$BM:$BM*$BQ:$BQ,BS:BS,,,-1))),IF((_xlfn.XLOOKUP($BM20,$BM:$BM*$BQ:$BQ,BS:BS,,,-1))&gt;4.195,TRUE,FALSE),FALSE),"")</f>
        <v>1</v>
      </c>
      <c r="BW20" s="3" t="b">
        <f>IF(BL20,E20=1,"")</f>
        <v>0</v>
      </c>
      <c r="BZ20" t="b" cm="1">
        <f t="array" ref="BZ20">IF(BL20,IF(ISNUMBER((_xlfn.XLOOKUP($BM20,$BM:$BM*$BW:$BW,BX:BX,,,-1))),IF((_xlfn.XLOOKUP($BM20,$BM:$BM*$BW:$BW,BX:BX,,,-1))&lt;2.6,TRUE,FALSE),FALSE),"")</f>
        <v>0</v>
      </c>
      <c r="CA20" t="b" cm="1">
        <f t="array" ref="CA20">IF(BL20,IF(ISNUMBER((_xlfn.XLOOKUP($BM20,$BM:$BM*$BW:$BW,BY:BY))),IF((_xlfn.XLOOKUP($BM20,$BM:$BM*$BW:$BW,BY:BY))&gt;4.18,TRUE,FALSE),FALSE),"")</f>
        <v>1</v>
      </c>
      <c r="CC20" t="b">
        <f t="shared" si="4"/>
        <v>1</v>
      </c>
      <c r="CD20" s="3">
        <f>IF(BL20,$C20,"")</f>
        <v>2.78376</v>
      </c>
      <c r="CE20" s="3" t="str">
        <f>IF($BL20,$C19,"")</f>
        <v>…</v>
      </c>
      <c r="CF20" s="3">
        <f>IF($BL20,$C21,"")</f>
        <v>2.7757000000000001</v>
      </c>
      <c r="CG20">
        <f t="shared" si="51"/>
        <v>0</v>
      </c>
      <c r="CH20">
        <f t="shared" si="52"/>
        <v>2.78376</v>
      </c>
      <c r="CJ20" s="3">
        <f>IF(CC20="","",IF(CC20,CH20-CG20,""))</f>
        <v>2.78376</v>
      </c>
      <c r="CK20" s="3">
        <f t="shared" si="48"/>
        <v>2.78376</v>
      </c>
      <c r="CL20" s="3" t="b">
        <f>CJ20=""</f>
        <v>0</v>
      </c>
      <c r="CM20" s="3">
        <f t="shared" si="49"/>
        <v>3</v>
      </c>
      <c r="CN20" t="str" cm="1">
        <f t="array" ref="CN20">IF(CL20,IF(ISNUMBER((_xlfn.XLOOKUP($CM20,$CM:$CM*$CL:$CL,CK:CK))),_xlfn.XLOOKUP($CM20,$CM:$CM*$CL:$CL,CK:CK),FALSE),"")</f>
        <v/>
      </c>
      <c r="CP20" s="3">
        <f t="shared" si="6"/>
        <v>2.78376</v>
      </c>
      <c r="CY20" s="3" t="str">
        <f>Z19</f>
        <v/>
      </c>
      <c r="CZ20" s="3">
        <v>1</v>
      </c>
      <c r="DA20" s="3">
        <v>2.78376</v>
      </c>
      <c r="DB20" s="3">
        <v>2.78376</v>
      </c>
      <c r="DC20" s="3">
        <v>2.8063199999999999</v>
      </c>
      <c r="DE20" s="6">
        <v>2.78376</v>
      </c>
      <c r="DF20" s="3">
        <v>1</v>
      </c>
      <c r="DG20" s="3">
        <v>2.78376</v>
      </c>
      <c r="DH20" s="3">
        <v>2.78376</v>
      </c>
      <c r="DP20" s="3" t="str">
        <f>IF(OR(D20=1,E20=1),IF(ISNUMBER(C20),DO20/DE20,"…"),"")</f>
        <v/>
      </c>
    </row>
    <row r="21" spans="1:120" x14ac:dyDescent="0.25">
      <c r="A21" s="3">
        <v>4.05192</v>
      </c>
      <c r="B21" s="3">
        <v>-2.899</v>
      </c>
      <c r="C21" s="3">
        <v>2.7757000000000001</v>
      </c>
      <c r="D21" s="3">
        <f t="shared" si="7"/>
        <v>0</v>
      </c>
      <c r="E21" s="3">
        <f t="shared" si="8"/>
        <v>1</v>
      </c>
      <c r="F21" s="3" t="b">
        <f t="shared" si="9"/>
        <v>0</v>
      </c>
      <c r="G21" s="3" t="b">
        <f t="shared" si="10"/>
        <v>1</v>
      </c>
      <c r="H21" s="3">
        <f t="shared" si="11"/>
        <v>7</v>
      </c>
      <c r="I21" s="3">
        <f t="shared" si="12"/>
        <v>4.1897700000000002</v>
      </c>
      <c r="J21" s="3" t="str">
        <f t="shared" si="13"/>
        <v>…</v>
      </c>
      <c r="K21" s="3">
        <v>3.26186</v>
      </c>
      <c r="L21" s="3">
        <v>4.1897700000000002</v>
      </c>
      <c r="M21" s="3">
        <f t="shared" si="14"/>
        <v>2.78376</v>
      </c>
      <c r="N21" s="3" t="str">
        <f t="shared" si="15"/>
        <v>…</v>
      </c>
      <c r="O21" s="3">
        <v>0.46375</v>
      </c>
      <c r="P21" s="3">
        <v>2.78376</v>
      </c>
      <c r="Q21" s="3" t="b">
        <f t="shared" si="16"/>
        <v>0</v>
      </c>
      <c r="R21" s="3" t="b">
        <f t="shared" si="17"/>
        <v>0</v>
      </c>
      <c r="S21" s="3" t="b">
        <f t="shared" si="18"/>
        <v>0</v>
      </c>
      <c r="T21" s="3" t="b">
        <f t="shared" si="19"/>
        <v>1</v>
      </c>
      <c r="U21" s="3" t="b">
        <f t="shared" si="20"/>
        <v>0</v>
      </c>
      <c r="V21" s="3" t="b">
        <f t="shared" si="21"/>
        <v>0</v>
      </c>
      <c r="W21" s="3" t="b">
        <f t="shared" si="22"/>
        <v>0</v>
      </c>
      <c r="X21" s="3" t="b">
        <f t="shared" si="23"/>
        <v>1</v>
      </c>
      <c r="Y21" s="3">
        <f t="shared" si="24"/>
        <v>5</v>
      </c>
      <c r="Z21" s="3" t="str">
        <f t="shared" si="25"/>
        <v/>
      </c>
      <c r="AB21" s="3" t="b">
        <f t="shared" si="26"/>
        <v>0</v>
      </c>
      <c r="AC21" s="3">
        <f t="shared" si="27"/>
        <v>4</v>
      </c>
      <c r="AD21" s="3" t="b">
        <f t="shared" si="28"/>
        <v>0</v>
      </c>
      <c r="AE21" s="3" t="str">
        <f t="shared" si="29"/>
        <v/>
      </c>
      <c r="AF21" s="3" t="str">
        <f t="shared" si="30"/>
        <v/>
      </c>
      <c r="AG21" s="3" t="str">
        <f t="shared" si="31"/>
        <v/>
      </c>
      <c r="AH21" s="3" t="str">
        <f t="shared" si="32"/>
        <v/>
      </c>
      <c r="AM21" t="b">
        <f t="shared" si="33"/>
        <v>0</v>
      </c>
      <c r="AN21" s="3" t="str">
        <f t="shared" si="34"/>
        <v/>
      </c>
      <c r="AP21" s="3" t="b">
        <f t="shared" si="35"/>
        <v>1</v>
      </c>
      <c r="AQ21" s="3">
        <f t="shared" si="36"/>
        <v>3</v>
      </c>
      <c r="AR21" s="3" t="b">
        <f t="shared" si="37"/>
        <v>1</v>
      </c>
      <c r="AS21" s="3">
        <f t="shared" si="38"/>
        <v>3.26186</v>
      </c>
      <c r="AT21" s="3">
        <f t="shared" si="39"/>
        <v>4.1897700000000002</v>
      </c>
      <c r="AU21" s="3">
        <f t="shared" si="40"/>
        <v>0.46375</v>
      </c>
      <c r="AV21" s="3">
        <f t="shared" si="41"/>
        <v>2.78376</v>
      </c>
      <c r="AW21" s="3">
        <v>3.26186</v>
      </c>
      <c r="AX21" s="3">
        <v>4.1897700000000002</v>
      </c>
      <c r="AY21" s="3">
        <v>0.46375</v>
      </c>
      <c r="AZ21" s="3">
        <v>2.78376</v>
      </c>
      <c r="BA21" t="b">
        <f t="shared" si="42"/>
        <v>0</v>
      </c>
      <c r="BB21" s="3" t="str">
        <f t="shared" si="43"/>
        <v/>
      </c>
      <c r="BD21" s="3" t="str">
        <f t="shared" si="44"/>
        <v/>
      </c>
      <c r="BH21" s="3">
        <f t="shared" si="0"/>
        <v>2.7757000000000001</v>
      </c>
      <c r="BI21" s="3">
        <f t="shared" si="45"/>
        <v>2.78376</v>
      </c>
      <c r="BJ21" t="b">
        <f>BH21=0</f>
        <v>0</v>
      </c>
      <c r="BK21" t="b">
        <f>BH21=BI21</f>
        <v>0</v>
      </c>
      <c r="BL21" t="b">
        <f>IF(OR(BH21="…",BI21="…"),OR(BK21,BK21=BJ21),AND(OR(BK21,BK21=BJ21),ABS(BH21-BI21)&lt;1))</f>
        <v>1</v>
      </c>
      <c r="BM21" s="3">
        <f t="shared" si="46"/>
        <v>3</v>
      </c>
      <c r="BN21" s="3">
        <f t="shared" si="2"/>
        <v>4.05192</v>
      </c>
      <c r="BO21">
        <f t="shared" si="47"/>
        <v>4.1897700000000002</v>
      </c>
      <c r="BP21">
        <f t="shared" si="3"/>
        <v>4.05192</v>
      </c>
      <c r="BQ21" s="3" t="b">
        <f>IF(BL21,D21=1,"")</f>
        <v>0</v>
      </c>
      <c r="BT21" t="b" cm="1">
        <f t="array" ref="BT21">IF(BL21,IF(ISNUMBER((_xlfn.XLOOKUP($BM21,$BM:$BM*$BQ:$BQ,BR:BR))),IF((_xlfn.XLOOKUP($BM21,$BM:$BM*$BQ:$BQ,BR:BR))&lt;3.27,TRUE,FALSE),FALSE),"")</f>
        <v>1</v>
      </c>
      <c r="BU21" t="b" cm="1">
        <f t="array" ref="BU21">IF(BL21,IF(ISNUMBER((_xlfn.XLOOKUP($BM21,$BM:$BM*$BQ:$BQ,BS:BS,,,-1))),IF((_xlfn.XLOOKUP($BM21,$BM:$BM*$BQ:$BQ,BS:BS,,,-1))&gt;4.195,TRUE,FALSE),FALSE),"")</f>
        <v>1</v>
      </c>
      <c r="BW21" s="3" t="b">
        <f>IF(BL21,E21=1,"")</f>
        <v>1</v>
      </c>
      <c r="BX21" s="3">
        <v>3.26186</v>
      </c>
      <c r="BY21" s="3">
        <v>4.1897700000000002</v>
      </c>
      <c r="BZ21" t="b" cm="1">
        <f t="array" ref="BZ21">IF(BL21,IF(ISNUMBER((_xlfn.XLOOKUP($BM21,$BM:$BM*$BW:$BW,BX:BX,,,-1))),IF((_xlfn.XLOOKUP($BM21,$BM:$BM*$BW:$BW,BX:BX,,,-1))&lt;2.6,TRUE,FALSE),FALSE),"")</f>
        <v>0</v>
      </c>
      <c r="CA21" t="b" cm="1">
        <f t="array" ref="CA21">IF(BL21,IF(ISNUMBER((_xlfn.XLOOKUP($BM21,$BM:$BM*$BW:$BW,BY:BY))),IF((_xlfn.XLOOKUP($BM21,$BM:$BM*$BW:$BW,BY:BY))&gt;4.18,TRUE,FALSE),FALSE),"")</f>
        <v>1</v>
      </c>
      <c r="CC21" t="b">
        <f t="shared" si="4"/>
        <v>1</v>
      </c>
      <c r="CD21" s="3">
        <f>IF(BL21,$C21,"")</f>
        <v>2.7757000000000001</v>
      </c>
      <c r="CE21" s="3">
        <f>IF($BL21,$C20,"")</f>
        <v>2.78376</v>
      </c>
      <c r="CF21" s="3" t="str">
        <f>IF($BL21,$C22,"")</f>
        <v>…</v>
      </c>
      <c r="CG21">
        <f t="shared" si="51"/>
        <v>0</v>
      </c>
      <c r="CH21">
        <f t="shared" si="52"/>
        <v>2.78376</v>
      </c>
      <c r="CJ21" s="3">
        <f>IF(CC21="","",IF(CC21,CH21-CG21,""))</f>
        <v>2.78376</v>
      </c>
      <c r="CK21" s="3">
        <f t="shared" si="48"/>
        <v>2.78376</v>
      </c>
      <c r="CL21" s="3" t="b">
        <f>CJ21=""</f>
        <v>0</v>
      </c>
      <c r="CM21" s="3">
        <f t="shared" si="49"/>
        <v>3</v>
      </c>
      <c r="CN21" t="str" cm="1">
        <f t="array" ref="CN21">IF(CL21,IF(ISNUMBER((_xlfn.XLOOKUP($CM21,$CM:$CM*$CL:$CL,CK:CK))),_xlfn.XLOOKUP($CM21,$CM:$CM*$CL:$CL,CK:CK),FALSE),"")</f>
        <v/>
      </c>
      <c r="CP21" s="3">
        <f t="shared" si="6"/>
        <v>2.78376</v>
      </c>
      <c r="CY21" s="3" t="str">
        <f>Z20</f>
        <v/>
      </c>
      <c r="CZ21" s="3">
        <v>1</v>
      </c>
      <c r="DA21" s="3">
        <v>2.78376</v>
      </c>
      <c r="DB21" s="3">
        <v>2.78376</v>
      </c>
      <c r="DC21" s="3">
        <v>2.8063199999999999</v>
      </c>
      <c r="DE21" s="6">
        <v>2.78376</v>
      </c>
      <c r="DI21" s="3">
        <f>ABS(P21-O21)</f>
        <v>2.3200099999999999</v>
      </c>
      <c r="DJ21" s="3">
        <f>IF(DE21=P21,1,0)</f>
        <v>1</v>
      </c>
      <c r="DL21" s="3">
        <f>D21*(DE21-P21) + E21*(DE21-P21)</f>
        <v>0</v>
      </c>
      <c r="DM21" s="3">
        <f>IF(AND(ISNUMBER(C21),NOT(C21=0)),D21*(C21+DL21) + E21*(C21+DL21)," ")</f>
        <v>2.7757000000000001</v>
      </c>
      <c r="DO21" s="3">
        <f t="shared" si="50"/>
        <v>2.7757000000000001</v>
      </c>
      <c r="DP21" s="3">
        <f>IF(OR(D21=1,E21=1),IF(ISNUMBER(C21),DO21/DE21,"…"),"")</f>
        <v>0.99710463545707961</v>
      </c>
    </row>
    <row r="22" spans="1:120" x14ac:dyDescent="0.25">
      <c r="A22" s="3" t="s">
        <v>3</v>
      </c>
      <c r="B22" s="3" t="s">
        <v>3</v>
      </c>
      <c r="C22" s="3" t="s">
        <v>3</v>
      </c>
      <c r="D22" s="3">
        <f t="shared" si="7"/>
        <v>0</v>
      </c>
      <c r="E22" s="3">
        <f t="shared" si="8"/>
        <v>1</v>
      </c>
      <c r="F22" s="3" t="b">
        <f t="shared" si="9"/>
        <v>0</v>
      </c>
      <c r="G22" s="3" t="b">
        <f t="shared" si="10"/>
        <v>1</v>
      </c>
      <c r="H22" s="3">
        <f t="shared" si="11"/>
        <v>7</v>
      </c>
      <c r="I22" s="3">
        <f t="shared" si="12"/>
        <v>4.05192</v>
      </c>
      <c r="J22" s="3">
        <f t="shared" si="13"/>
        <v>3.26186</v>
      </c>
      <c r="K22" s="3">
        <v>3.26186</v>
      </c>
      <c r="L22" s="3">
        <v>4.1897700000000002</v>
      </c>
      <c r="M22" s="3">
        <f t="shared" si="14"/>
        <v>2.7757000000000001</v>
      </c>
      <c r="N22" s="3">
        <f t="shared" si="15"/>
        <v>0.46375</v>
      </c>
      <c r="O22" s="3">
        <v>0.46375</v>
      </c>
      <c r="P22" s="3">
        <v>2.78376</v>
      </c>
      <c r="Q22" s="3" t="b">
        <f t="shared" si="16"/>
        <v>0</v>
      </c>
      <c r="R22" s="3" t="b">
        <f t="shared" si="17"/>
        <v>0</v>
      </c>
      <c r="S22" s="3" t="b">
        <f t="shared" si="18"/>
        <v>0</v>
      </c>
      <c r="T22" s="3" t="b">
        <f t="shared" si="19"/>
        <v>1</v>
      </c>
      <c r="U22" s="3" t="b">
        <f t="shared" si="20"/>
        <v>0</v>
      </c>
      <c r="V22" s="3" t="b">
        <f t="shared" si="21"/>
        <v>0</v>
      </c>
      <c r="W22" s="3" t="b">
        <f t="shared" si="22"/>
        <v>0</v>
      </c>
      <c r="X22" s="3" t="b">
        <f t="shared" si="23"/>
        <v>1</v>
      </c>
      <c r="Y22" s="3">
        <f t="shared" si="24"/>
        <v>5</v>
      </c>
      <c r="Z22" s="3" t="str">
        <f t="shared" si="25"/>
        <v/>
      </c>
      <c r="AB22" s="3" t="b">
        <f t="shared" si="26"/>
        <v>0</v>
      </c>
      <c r="AC22" s="3">
        <f t="shared" si="27"/>
        <v>4</v>
      </c>
      <c r="AD22" s="3" t="b">
        <f t="shared" si="28"/>
        <v>0</v>
      </c>
      <c r="AE22" s="3" t="str">
        <f t="shared" si="29"/>
        <v/>
      </c>
      <c r="AF22" s="3" t="str">
        <f t="shared" si="30"/>
        <v/>
      </c>
      <c r="AG22" s="3" t="str">
        <f t="shared" si="31"/>
        <v/>
      </c>
      <c r="AH22" s="3" t="str">
        <f t="shared" si="32"/>
        <v/>
      </c>
      <c r="AM22" t="b">
        <f t="shared" si="33"/>
        <v>0</v>
      </c>
      <c r="AN22" s="3" t="str">
        <f t="shared" si="34"/>
        <v/>
      </c>
      <c r="AP22" s="3" t="b">
        <f t="shared" si="35"/>
        <v>1</v>
      </c>
      <c r="AQ22" s="3">
        <f t="shared" si="36"/>
        <v>3</v>
      </c>
      <c r="AR22" s="3" t="b">
        <f t="shared" si="37"/>
        <v>1</v>
      </c>
      <c r="AS22" s="3">
        <f t="shared" si="38"/>
        <v>3.26186</v>
      </c>
      <c r="AT22" s="3">
        <f t="shared" si="39"/>
        <v>4.1897700000000002</v>
      </c>
      <c r="AU22" s="3">
        <f t="shared" si="40"/>
        <v>0.46375</v>
      </c>
      <c r="AV22" s="3">
        <f t="shared" si="41"/>
        <v>2.78376</v>
      </c>
      <c r="AW22" s="3">
        <v>3.26186</v>
      </c>
      <c r="AX22" s="3">
        <v>4.1897700000000002</v>
      </c>
      <c r="AY22" s="3">
        <v>0.46375</v>
      </c>
      <c r="AZ22" s="3">
        <v>2.78376</v>
      </c>
      <c r="BA22" t="b">
        <f t="shared" si="42"/>
        <v>0</v>
      </c>
      <c r="BB22" s="3" t="str">
        <f t="shared" si="43"/>
        <v/>
      </c>
      <c r="BD22" s="3" t="str">
        <f t="shared" si="44"/>
        <v/>
      </c>
      <c r="BH22" s="3" t="str">
        <f t="shared" si="0"/>
        <v>…</v>
      </c>
      <c r="BI22" s="3">
        <f t="shared" si="45"/>
        <v>2.7757000000000001</v>
      </c>
      <c r="BJ22" t="b">
        <f>BH22=0</f>
        <v>0</v>
      </c>
      <c r="BK22" t="b">
        <f>BH22=BI22</f>
        <v>0</v>
      </c>
      <c r="BL22" t="b">
        <f t="shared" si="1"/>
        <v>1</v>
      </c>
      <c r="BM22" s="3">
        <f t="shared" si="46"/>
        <v>3</v>
      </c>
      <c r="BN22" s="3" t="str">
        <f t="shared" si="2"/>
        <v>…</v>
      </c>
      <c r="BO22">
        <f t="shared" si="47"/>
        <v>4.05192</v>
      </c>
      <c r="BP22" t="str">
        <f t="shared" si="3"/>
        <v>…</v>
      </c>
      <c r="BQ22" s="3" t="b">
        <f>IF(BL22,D22=1,"")</f>
        <v>0</v>
      </c>
      <c r="BT22" t="b" cm="1">
        <f t="array" ref="BT22">IF(BL22,IF(ISNUMBER((_xlfn.XLOOKUP($BM22,$BM:$BM*$BQ:$BQ,BR:BR))),IF((_xlfn.XLOOKUP($BM22,$BM:$BM*$BQ:$BQ,BR:BR))&lt;3.27,TRUE,FALSE),FALSE),"")</f>
        <v>1</v>
      </c>
      <c r="BU22" t="b" cm="1">
        <f t="array" ref="BU22">IF(BL22,IF(ISNUMBER((_xlfn.XLOOKUP($BM22,$BM:$BM*$BQ:$BQ,BS:BS,,,-1))),IF((_xlfn.XLOOKUP($BM22,$BM:$BM*$BQ:$BQ,BS:BS,,,-1))&gt;4.195,TRUE,FALSE),FALSE),"")</f>
        <v>1</v>
      </c>
      <c r="BW22" s="3" t="b">
        <f>IF(BL22,E22=1,"")</f>
        <v>1</v>
      </c>
      <c r="BX22" s="3">
        <v>3.26186</v>
      </c>
      <c r="BY22" s="3">
        <v>4.1897700000000002</v>
      </c>
      <c r="BZ22" t="b" cm="1">
        <f t="array" ref="BZ22">IF(BL22,IF(ISNUMBER((_xlfn.XLOOKUP($BM22,$BM:$BM*$BW:$BW,BX:BX,,,-1))),IF((_xlfn.XLOOKUP($BM22,$BM:$BM*$BW:$BW,BX:BX,,,-1))&lt;2.6,TRUE,FALSE),FALSE),"")</f>
        <v>0</v>
      </c>
      <c r="CA22" t="b" cm="1">
        <f t="array" ref="CA22">IF(BL22,IF(ISNUMBER((_xlfn.XLOOKUP($BM22,$BM:$BM*$BW:$BW,BY:BY))),IF((_xlfn.XLOOKUP($BM22,$BM:$BM*$BW:$BW,BY:BY))&gt;4.18,TRUE,FALSE),FALSE),"")</f>
        <v>1</v>
      </c>
      <c r="CC22" t="b">
        <f t="shared" si="4"/>
        <v>1</v>
      </c>
      <c r="CD22" s="3" t="str">
        <f>IF(BL22,$C22,"")</f>
        <v>…</v>
      </c>
      <c r="CE22" s="3">
        <f>IF($BL22,$C21,"")</f>
        <v>2.7757000000000001</v>
      </c>
      <c r="CF22" s="3">
        <f>IF($BL22,$C23,"")</f>
        <v>0.46375</v>
      </c>
      <c r="CG22">
        <f t="shared" si="51"/>
        <v>0</v>
      </c>
      <c r="CH22">
        <f t="shared" si="52"/>
        <v>2.78376</v>
      </c>
      <c r="CJ22" s="3">
        <f>IF(CC22="","",IF(CC22,CH22-CG22,""))</f>
        <v>2.78376</v>
      </c>
      <c r="CK22" s="3">
        <f t="shared" si="48"/>
        <v>2.78376</v>
      </c>
      <c r="CL22" s="3" t="b">
        <f>CJ22=""</f>
        <v>0</v>
      </c>
      <c r="CM22" s="3">
        <f t="shared" si="49"/>
        <v>3</v>
      </c>
      <c r="CN22" t="str" cm="1">
        <f t="array" ref="CN22">IF(CL22,IF(ISNUMBER((_xlfn.XLOOKUP($CM22,$CM:$CM*$CL:$CL,CK:CK))),_xlfn.XLOOKUP($CM22,$CM:$CM*$CL:$CL,CK:CK),FALSE),"")</f>
        <v/>
      </c>
      <c r="CP22" s="3">
        <f t="shared" si="6"/>
        <v>2.78376</v>
      </c>
      <c r="CY22" s="3" t="str">
        <f>Z21</f>
        <v/>
      </c>
      <c r="CZ22" s="3">
        <v>1</v>
      </c>
      <c r="DA22" s="3">
        <v>2.78376</v>
      </c>
      <c r="DB22" s="3">
        <v>2.78376</v>
      </c>
      <c r="DC22" s="3">
        <v>2.8063199999999999</v>
      </c>
      <c r="DE22" s="6">
        <v>2.78376</v>
      </c>
      <c r="DI22" s="3">
        <f>ABS(P22-O22)</f>
        <v>2.3200099999999999</v>
      </c>
      <c r="DJ22" s="3">
        <f>IF(DE22=P22,1,0)</f>
        <v>1</v>
      </c>
      <c r="DL22" s="3">
        <f>D22*(DE22-P22) + E22*(DE22-P22)</f>
        <v>0</v>
      </c>
      <c r="DM22" s="3" t="str">
        <f>IF(AND(ISNUMBER(C22),NOT(C22=0)),D22*(C22+DL22) + E22*(C22+DL22)," ")</f>
        <v xml:space="preserve"> </v>
      </c>
      <c r="DP22" s="3" t="str">
        <f>IF(OR(D22=1,E22=1),IF(ISNUMBER(C22),DO22/DE22,"…"),"")</f>
        <v>…</v>
      </c>
    </row>
    <row r="23" spans="1:120" x14ac:dyDescent="0.25">
      <c r="A23" s="3">
        <v>3.26186</v>
      </c>
      <c r="B23" s="3">
        <v>-2.899</v>
      </c>
      <c r="C23" s="3">
        <v>0.46375</v>
      </c>
      <c r="D23" s="3">
        <f t="shared" si="7"/>
        <v>0</v>
      </c>
      <c r="E23" s="3">
        <f t="shared" si="8"/>
        <v>1</v>
      </c>
      <c r="F23" s="3" t="b">
        <f t="shared" si="9"/>
        <v>0</v>
      </c>
      <c r="G23" s="3" t="b">
        <f t="shared" si="10"/>
        <v>1</v>
      </c>
      <c r="H23" s="3">
        <f t="shared" si="11"/>
        <v>7</v>
      </c>
      <c r="I23" s="3" t="str">
        <f t="shared" si="12"/>
        <v>…</v>
      </c>
      <c r="J23" s="3">
        <f t="shared" si="13"/>
        <v>3.3829600000000002</v>
      </c>
      <c r="K23" s="3">
        <v>3.26186</v>
      </c>
      <c r="L23" s="3">
        <v>4.1897700000000002</v>
      </c>
      <c r="M23" s="3" t="str">
        <f t="shared" si="14"/>
        <v>…</v>
      </c>
      <c r="N23" s="3">
        <f t="shared" si="15"/>
        <v>0.46375</v>
      </c>
      <c r="O23" s="3">
        <v>0.46375</v>
      </c>
      <c r="P23" s="3">
        <v>2.78376</v>
      </c>
      <c r="Q23" s="3" t="b">
        <f t="shared" si="16"/>
        <v>0</v>
      </c>
      <c r="R23" s="3" t="b">
        <f t="shared" si="17"/>
        <v>0</v>
      </c>
      <c r="S23" s="3" t="b">
        <f t="shared" si="18"/>
        <v>0</v>
      </c>
      <c r="T23" s="3" t="b">
        <f t="shared" si="19"/>
        <v>1</v>
      </c>
      <c r="U23" s="3" t="b">
        <f t="shared" si="20"/>
        <v>0</v>
      </c>
      <c r="V23" s="3" t="b">
        <f t="shared" si="21"/>
        <v>0</v>
      </c>
      <c r="W23" s="3" t="b">
        <f t="shared" si="22"/>
        <v>0</v>
      </c>
      <c r="X23" s="3" t="b">
        <f t="shared" si="23"/>
        <v>1</v>
      </c>
      <c r="Y23" s="3">
        <f t="shared" si="24"/>
        <v>5</v>
      </c>
      <c r="Z23" s="3" t="str">
        <f t="shared" si="25"/>
        <v/>
      </c>
      <c r="AB23" s="3" t="b">
        <f t="shared" si="26"/>
        <v>0</v>
      </c>
      <c r="AC23" s="3">
        <f t="shared" si="27"/>
        <v>4</v>
      </c>
      <c r="AD23" s="3" t="b">
        <f t="shared" si="28"/>
        <v>0</v>
      </c>
      <c r="AE23" s="3" t="str">
        <f t="shared" si="29"/>
        <v/>
      </c>
      <c r="AF23" s="3" t="str">
        <f t="shared" si="30"/>
        <v/>
      </c>
      <c r="AG23" s="3" t="str">
        <f t="shared" si="31"/>
        <v/>
      </c>
      <c r="AH23" s="3" t="str">
        <f t="shared" si="32"/>
        <v/>
      </c>
      <c r="AM23" t="b">
        <f t="shared" si="33"/>
        <v>0</v>
      </c>
      <c r="AN23" s="3" t="str">
        <f t="shared" si="34"/>
        <v/>
      </c>
      <c r="AP23" s="3" t="b">
        <f t="shared" si="35"/>
        <v>1</v>
      </c>
      <c r="AQ23" s="3">
        <f t="shared" si="36"/>
        <v>3</v>
      </c>
      <c r="AR23" s="3" t="b">
        <f t="shared" si="37"/>
        <v>1</v>
      </c>
      <c r="AS23" s="3">
        <f t="shared" si="38"/>
        <v>3.26186</v>
      </c>
      <c r="AT23" s="3">
        <f t="shared" si="39"/>
        <v>4.1897700000000002</v>
      </c>
      <c r="AU23" s="3">
        <f t="shared" si="40"/>
        <v>0.46375</v>
      </c>
      <c r="AV23" s="3">
        <f t="shared" si="41"/>
        <v>2.78376</v>
      </c>
      <c r="AW23" s="3">
        <v>3.26186</v>
      </c>
      <c r="AX23" s="3">
        <v>4.1897700000000002</v>
      </c>
      <c r="AY23" s="3">
        <v>0.46375</v>
      </c>
      <c r="AZ23" s="3">
        <v>2.78376</v>
      </c>
      <c r="BA23" t="b">
        <f t="shared" si="42"/>
        <v>0</v>
      </c>
      <c r="BB23" s="3" t="str">
        <f t="shared" si="43"/>
        <v/>
      </c>
      <c r="BD23" s="3" t="str">
        <f t="shared" si="44"/>
        <v/>
      </c>
      <c r="BH23" s="3">
        <f t="shared" si="0"/>
        <v>0.46375</v>
      </c>
      <c r="BI23" s="3" t="str">
        <f t="shared" si="45"/>
        <v>…</v>
      </c>
      <c r="BJ23" t="b">
        <f>BH23=0</f>
        <v>0</v>
      </c>
      <c r="BK23" t="b">
        <f>BH23=BI23</f>
        <v>0</v>
      </c>
      <c r="BL23" t="b">
        <f t="shared" si="1"/>
        <v>1</v>
      </c>
      <c r="BM23" s="3">
        <f t="shared" si="46"/>
        <v>3</v>
      </c>
      <c r="BN23" s="3">
        <f t="shared" si="2"/>
        <v>3.26186</v>
      </c>
      <c r="BO23" t="str">
        <f t="shared" si="47"/>
        <v>…</v>
      </c>
      <c r="BP23">
        <f t="shared" si="3"/>
        <v>3.26186</v>
      </c>
      <c r="BQ23" s="3" t="b">
        <f>IF(BL23,D23=1,"")</f>
        <v>0</v>
      </c>
      <c r="BT23" t="b" cm="1">
        <f t="array" ref="BT23">IF(BL23,IF(ISNUMBER((_xlfn.XLOOKUP($BM23,$BM:$BM*$BQ:$BQ,BR:BR))),IF((_xlfn.XLOOKUP($BM23,$BM:$BM*$BQ:$BQ,BR:BR))&lt;3.27,TRUE,FALSE),FALSE),"")</f>
        <v>1</v>
      </c>
      <c r="BU23" t="b" cm="1">
        <f t="array" ref="BU23">IF(BL23,IF(ISNUMBER((_xlfn.XLOOKUP($BM23,$BM:$BM*$BQ:$BQ,BS:BS,,,-1))),IF((_xlfn.XLOOKUP($BM23,$BM:$BM*$BQ:$BQ,BS:BS,,,-1))&gt;4.195,TRUE,FALSE),FALSE),"")</f>
        <v>1</v>
      </c>
      <c r="BW23" s="3" t="b">
        <f>IF(BL23,E23=1,"")</f>
        <v>1</v>
      </c>
      <c r="BX23" s="3">
        <v>3.26186</v>
      </c>
      <c r="BY23" s="3">
        <v>4.1897700000000002</v>
      </c>
      <c r="BZ23" t="b" cm="1">
        <f t="array" ref="BZ23">IF(BL23,IF(ISNUMBER((_xlfn.XLOOKUP($BM23,$BM:$BM*$BW:$BW,BX:BX,,,-1))),IF((_xlfn.XLOOKUP($BM23,$BM:$BM*$BW:$BW,BX:BX,,,-1))&lt;2.6,TRUE,FALSE),FALSE),"")</f>
        <v>0</v>
      </c>
      <c r="CA23" t="b" cm="1">
        <f t="array" ref="CA23">IF(BL23,IF(ISNUMBER((_xlfn.XLOOKUP($BM23,$BM:$BM*$BW:$BW,BY:BY))),IF((_xlfn.XLOOKUP($BM23,$BM:$BM*$BW:$BW,BY:BY))&gt;4.18,TRUE,FALSE),FALSE),"")</f>
        <v>1</v>
      </c>
      <c r="CC23" t="b">
        <f t="shared" si="4"/>
        <v>1</v>
      </c>
      <c r="CD23" s="3">
        <f>IF(BL23,$C23,"")</f>
        <v>0.46375</v>
      </c>
      <c r="CE23" s="3" t="str">
        <f>IF($BL23,$C22,"")</f>
        <v>…</v>
      </c>
      <c r="CF23" s="3">
        <f>IF($BL23,$C24,"")</f>
        <v>0.46375</v>
      </c>
      <c r="CG23">
        <f t="shared" si="51"/>
        <v>0</v>
      </c>
      <c r="CH23">
        <f t="shared" si="52"/>
        <v>2.78376</v>
      </c>
      <c r="CJ23" s="3">
        <f>IF(CC23="","",IF(CC23,CH23-CG23,""))</f>
        <v>2.78376</v>
      </c>
      <c r="CK23" s="3">
        <f t="shared" si="48"/>
        <v>2.78376</v>
      </c>
      <c r="CL23" s="3" t="b">
        <f>CJ23=""</f>
        <v>0</v>
      </c>
      <c r="CM23" s="3">
        <f t="shared" si="49"/>
        <v>3</v>
      </c>
      <c r="CN23" t="str" cm="1">
        <f t="array" ref="CN23">IF(CL23,IF(ISNUMBER((_xlfn.XLOOKUP($CM23,$CM:$CM*$CL:$CL,CK:CK))),_xlfn.XLOOKUP($CM23,$CM:$CM*$CL:$CL,CK:CK),FALSE),"")</f>
        <v/>
      </c>
      <c r="CP23" s="3">
        <f t="shared" si="6"/>
        <v>2.78376</v>
      </c>
      <c r="CY23" s="3" t="str">
        <f>Z22</f>
        <v/>
      </c>
      <c r="CZ23" s="3">
        <v>1</v>
      </c>
      <c r="DA23" s="3">
        <v>2.78376</v>
      </c>
      <c r="DB23" s="3">
        <v>2.78376</v>
      </c>
      <c r="DC23" s="3">
        <v>2.8063199999999999</v>
      </c>
      <c r="DE23" s="6">
        <v>2.78376</v>
      </c>
      <c r="DI23" s="3">
        <f>ABS(P23-O23)</f>
        <v>2.3200099999999999</v>
      </c>
      <c r="DJ23" s="3">
        <f>IF(DE23=P23,1,0)</f>
        <v>1</v>
      </c>
      <c r="DL23" s="3">
        <f>D23*(DE23-P23) + E23*(DE23-P23)</f>
        <v>0</v>
      </c>
      <c r="DM23" s="3">
        <f>IF(AND(ISNUMBER(C23),NOT(C23=0)),D23*(C23+DL23) + E23*(C23+DL23)," ")</f>
        <v>0.46375</v>
      </c>
      <c r="DO23" s="3">
        <f t="shared" si="50"/>
        <v>0.46375</v>
      </c>
      <c r="DP23" s="3">
        <f>IF(OR(D23=1,E23=1),IF(ISNUMBER(C23),DO23/DE23,"…"),"")</f>
        <v>0.16659122912894789</v>
      </c>
    </row>
    <row r="24" spans="1:120" x14ac:dyDescent="0.25">
      <c r="A24" s="3">
        <v>3.3829600000000002</v>
      </c>
      <c r="B24" s="3">
        <v>0</v>
      </c>
      <c r="C24" s="3">
        <v>0.46375</v>
      </c>
      <c r="D24" s="3">
        <f t="shared" si="7"/>
        <v>0</v>
      </c>
      <c r="E24" s="3">
        <f t="shared" si="8"/>
        <v>0</v>
      </c>
      <c r="F24" s="3" t="b">
        <f t="shared" si="9"/>
        <v>1</v>
      </c>
      <c r="G24" s="3" t="b">
        <f t="shared" si="10"/>
        <v>0</v>
      </c>
      <c r="H24" s="3">
        <f t="shared" si="11"/>
        <v>8</v>
      </c>
      <c r="I24" s="3">
        <f t="shared" si="12"/>
        <v>3.26186</v>
      </c>
      <c r="J24" s="3" t="str">
        <f t="shared" si="13"/>
        <v>…</v>
      </c>
      <c r="M24" s="3">
        <f t="shared" si="14"/>
        <v>0.46375</v>
      </c>
      <c r="N24" s="3" t="str">
        <f t="shared" si="15"/>
        <v>…</v>
      </c>
      <c r="Q24" s="3" t="b">
        <f t="shared" si="16"/>
        <v>0</v>
      </c>
      <c r="R24" s="3" t="b">
        <f t="shared" si="17"/>
        <v>0</v>
      </c>
      <c r="S24" s="3" t="b">
        <f t="shared" si="18"/>
        <v>0</v>
      </c>
      <c r="T24" s="3" t="b">
        <f t="shared" si="19"/>
        <v>0</v>
      </c>
      <c r="U24" s="3" t="b">
        <f t="shared" si="20"/>
        <v>0</v>
      </c>
      <c r="V24" s="3" t="b">
        <f t="shared" si="21"/>
        <v>0</v>
      </c>
      <c r="W24" s="3" t="b">
        <f t="shared" si="22"/>
        <v>0</v>
      </c>
      <c r="X24" s="3" t="b">
        <f t="shared" si="23"/>
        <v>1</v>
      </c>
      <c r="Y24" s="3">
        <f t="shared" si="24"/>
        <v>5</v>
      </c>
      <c r="Z24" s="3" t="str">
        <f t="shared" si="25"/>
        <v/>
      </c>
      <c r="AB24" s="3" t="b">
        <f t="shared" si="26"/>
        <v>1</v>
      </c>
      <c r="AC24" s="3">
        <f t="shared" si="27"/>
        <v>5</v>
      </c>
      <c r="AD24" s="3" t="b">
        <f t="shared" si="28"/>
        <v>0</v>
      </c>
      <c r="AE24" s="3" t="str">
        <f t="shared" si="29"/>
        <v/>
      </c>
      <c r="AF24" s="3" t="str">
        <f t="shared" si="30"/>
        <v/>
      </c>
      <c r="AG24" s="3" t="str">
        <f t="shared" si="31"/>
        <v/>
      </c>
      <c r="AH24" s="3" t="str">
        <f t="shared" si="32"/>
        <v/>
      </c>
      <c r="AI24" s="3">
        <v>3.4678900000000001</v>
      </c>
      <c r="AJ24" s="3">
        <v>4.1994199999999999</v>
      </c>
      <c r="AK24" s="3">
        <v>0</v>
      </c>
      <c r="AL24" s="3">
        <v>2.3018100000000001</v>
      </c>
      <c r="AM24" t="b">
        <f t="shared" si="33"/>
        <v>0</v>
      </c>
      <c r="AN24" s="3" t="str">
        <f t="shared" si="34"/>
        <v/>
      </c>
      <c r="AP24" s="3" t="b">
        <f t="shared" si="35"/>
        <v>1</v>
      </c>
      <c r="AQ24" s="3">
        <f t="shared" si="36"/>
        <v>3</v>
      </c>
      <c r="AR24" s="3" t="b">
        <f t="shared" si="37"/>
        <v>0</v>
      </c>
      <c r="AS24" s="3" t="str">
        <f t="shared" si="38"/>
        <v/>
      </c>
      <c r="AT24" s="3" t="str">
        <f t="shared" si="39"/>
        <v/>
      </c>
      <c r="AU24" s="3" t="str">
        <f t="shared" si="40"/>
        <v/>
      </c>
      <c r="AV24" s="3" t="str">
        <f t="shared" si="41"/>
        <v/>
      </c>
      <c r="AW24" s="3">
        <v>3.26186</v>
      </c>
      <c r="AX24" s="3">
        <v>4.1897700000000002</v>
      </c>
      <c r="AY24" s="3">
        <v>0.46375</v>
      </c>
      <c r="AZ24" s="3">
        <v>2.78376</v>
      </c>
      <c r="BA24" t="b">
        <f t="shared" si="42"/>
        <v>0</v>
      </c>
      <c r="BB24" s="3" t="str">
        <f t="shared" si="43"/>
        <v/>
      </c>
      <c r="BD24" s="3" t="str">
        <f t="shared" si="44"/>
        <v/>
      </c>
      <c r="BH24" s="3">
        <f t="shared" si="0"/>
        <v>0.46375</v>
      </c>
      <c r="BI24" s="3">
        <f t="shared" si="45"/>
        <v>0.46375</v>
      </c>
      <c r="BJ24" t="b">
        <f>BH24=0</f>
        <v>0</v>
      </c>
      <c r="BK24" t="b">
        <f>BH24=BI24</f>
        <v>1</v>
      </c>
      <c r="BL24" t="b">
        <f t="shared" si="1"/>
        <v>1</v>
      </c>
      <c r="BM24" s="3">
        <f t="shared" si="46"/>
        <v>3</v>
      </c>
      <c r="BN24" s="3">
        <f t="shared" si="2"/>
        <v>3.3829600000000002</v>
      </c>
      <c r="BO24">
        <f t="shared" si="47"/>
        <v>3.26186</v>
      </c>
      <c r="BP24" t="str">
        <f t="shared" si="3"/>
        <v/>
      </c>
      <c r="BQ24" s="3" t="b">
        <f>IF(BL24,D24=1,"")</f>
        <v>0</v>
      </c>
      <c r="BT24" t="b" cm="1">
        <f t="array" ref="BT24">IF(BL24,IF(ISNUMBER((_xlfn.XLOOKUP($BM24,$BM:$BM*$BQ:$BQ,BR:BR))),IF((_xlfn.XLOOKUP($BM24,$BM:$BM*$BQ:$BQ,BR:BR))&lt;3.27,TRUE,FALSE),FALSE),"")</f>
        <v>1</v>
      </c>
      <c r="BU24" t="b" cm="1">
        <f t="array" ref="BU24">IF(BL24,IF(ISNUMBER((_xlfn.XLOOKUP($BM24,$BM:$BM*$BQ:$BQ,BS:BS,,,-1))),IF((_xlfn.XLOOKUP($BM24,$BM:$BM*$BQ:$BQ,BS:BS,,,-1))&gt;4.195,TRUE,FALSE),FALSE),"")</f>
        <v>1</v>
      </c>
      <c r="BW24" s="3" t="b">
        <f>IF(BL24,E24=1,"")</f>
        <v>0</v>
      </c>
      <c r="BZ24" t="b" cm="1">
        <f t="array" ref="BZ24">IF(BL24,IF(ISNUMBER((_xlfn.XLOOKUP($BM24,$BM:$BM*$BW:$BW,BX:BX,,,-1))),IF((_xlfn.XLOOKUP($BM24,$BM:$BM*$BW:$BW,BX:BX,,,-1))&lt;2.6,TRUE,FALSE),FALSE),"")</f>
        <v>0</v>
      </c>
      <c r="CA24" t="b" cm="1">
        <f t="array" ref="CA24">IF(BL24,IF(ISNUMBER((_xlfn.XLOOKUP($BM24,$BM:$BM*$BW:$BW,BY:BY))),IF((_xlfn.XLOOKUP($BM24,$BM:$BM*$BW:$BW,BY:BY))&gt;4.18,TRUE,FALSE),FALSE),"")</f>
        <v>1</v>
      </c>
      <c r="CC24" t="b">
        <f t="shared" si="4"/>
        <v>1</v>
      </c>
      <c r="CD24" s="3">
        <f>IF(BL24,$C24,"")</f>
        <v>0.46375</v>
      </c>
      <c r="CE24" s="3">
        <f>IF($BL24,$C23,"")</f>
        <v>0.46375</v>
      </c>
      <c r="CF24" s="3" t="str">
        <f>IF($BL24,$C25,"")</f>
        <v>…</v>
      </c>
      <c r="CG24">
        <f t="shared" si="51"/>
        <v>0</v>
      </c>
      <c r="CH24">
        <f t="shared" si="52"/>
        <v>2.78376</v>
      </c>
      <c r="CJ24" s="3">
        <f>IF(CC24="","",IF(CC24,CH24-CG24,""))</f>
        <v>2.78376</v>
      </c>
      <c r="CK24" s="3">
        <f t="shared" si="48"/>
        <v>2.78376</v>
      </c>
      <c r="CL24" s="3" t="b">
        <f>CJ24=""</f>
        <v>0</v>
      </c>
      <c r="CM24" s="3">
        <f t="shared" si="49"/>
        <v>3</v>
      </c>
      <c r="CN24" t="str" cm="1">
        <f t="array" ref="CN24">IF(CL24,IF(ISNUMBER((_xlfn.XLOOKUP($CM24,$CM:$CM*$CL:$CL,CK:CK))),_xlfn.XLOOKUP($CM24,$CM:$CM*$CL:$CL,CK:CK),FALSE),"")</f>
        <v/>
      </c>
      <c r="CP24" s="3">
        <f t="shared" si="6"/>
        <v>2.78376</v>
      </c>
      <c r="CY24" s="3" t="str">
        <f>Z23</f>
        <v/>
      </c>
      <c r="CZ24" s="3">
        <v>1</v>
      </c>
      <c r="DA24" s="3">
        <v>2.78376</v>
      </c>
      <c r="DB24" s="3">
        <v>2.78376</v>
      </c>
      <c r="DC24" s="3">
        <v>2.8063199999999999</v>
      </c>
      <c r="DE24" s="6">
        <v>2.78376</v>
      </c>
      <c r="DF24" s="3">
        <v>1</v>
      </c>
      <c r="DG24" s="3">
        <v>0</v>
      </c>
      <c r="DH24" s="3">
        <v>0.46375</v>
      </c>
      <c r="DL24" s="3">
        <f>D24*(DE24-P24) + E24*(DE24-P24)</f>
        <v>0</v>
      </c>
      <c r="DP24" s="3" t="str">
        <f>IF(OR(D24=1,E24=1),IF(ISNUMBER(C24),DO24/DE24,"…"),"")</f>
        <v/>
      </c>
    </row>
    <row r="25" spans="1:120" x14ac:dyDescent="0.25">
      <c r="A25" s="3" t="s">
        <v>3</v>
      </c>
      <c r="B25" s="3" t="s">
        <v>3</v>
      </c>
      <c r="C25" s="3" t="s">
        <v>3</v>
      </c>
      <c r="D25" s="3">
        <f t="shared" si="7"/>
        <v>0</v>
      </c>
      <c r="E25" s="3">
        <f t="shared" si="8"/>
        <v>0</v>
      </c>
      <c r="F25" s="3" t="b">
        <f t="shared" si="9"/>
        <v>1</v>
      </c>
      <c r="G25" s="3" t="b">
        <f t="shared" si="10"/>
        <v>0</v>
      </c>
      <c r="H25" s="3">
        <f t="shared" si="11"/>
        <v>8</v>
      </c>
      <c r="I25" s="3">
        <f t="shared" si="12"/>
        <v>3.3829600000000002</v>
      </c>
      <c r="J25" s="3">
        <f t="shared" si="13"/>
        <v>3.4678900000000001</v>
      </c>
      <c r="M25" s="3">
        <f t="shared" si="14"/>
        <v>0.46375</v>
      </c>
      <c r="N25" s="3">
        <f t="shared" si="15"/>
        <v>0</v>
      </c>
      <c r="Q25" s="3" t="b">
        <f t="shared" si="16"/>
        <v>0</v>
      </c>
      <c r="R25" s="3" t="b">
        <f t="shared" si="17"/>
        <v>0</v>
      </c>
      <c r="S25" s="3" t="b">
        <f t="shared" si="18"/>
        <v>0</v>
      </c>
      <c r="T25" s="3" t="b">
        <f t="shared" si="19"/>
        <v>0</v>
      </c>
      <c r="U25" s="3" t="b">
        <f t="shared" si="20"/>
        <v>0</v>
      </c>
      <c r="V25" s="3" t="b">
        <f t="shared" si="21"/>
        <v>0</v>
      </c>
      <c r="W25" s="3" t="b">
        <f t="shared" si="22"/>
        <v>0</v>
      </c>
      <c r="X25" s="3" t="b">
        <f t="shared" si="23"/>
        <v>1</v>
      </c>
      <c r="Y25" s="3">
        <f t="shared" si="24"/>
        <v>5</v>
      </c>
      <c r="Z25" s="3" t="str">
        <f t="shared" si="25"/>
        <v/>
      </c>
      <c r="AB25" s="3" t="b">
        <f t="shared" si="26"/>
        <v>1</v>
      </c>
      <c r="AC25" s="3">
        <f t="shared" si="27"/>
        <v>5</v>
      </c>
      <c r="AD25" s="3" t="b">
        <f t="shared" si="28"/>
        <v>0</v>
      </c>
      <c r="AE25" s="3" t="str">
        <f t="shared" si="29"/>
        <v/>
      </c>
      <c r="AF25" s="3" t="str">
        <f t="shared" si="30"/>
        <v/>
      </c>
      <c r="AG25" s="3" t="str">
        <f t="shared" si="31"/>
        <v/>
      </c>
      <c r="AH25" s="3" t="str">
        <f t="shared" si="32"/>
        <v/>
      </c>
      <c r="AI25" s="3">
        <v>3.4678900000000001</v>
      </c>
      <c r="AJ25" s="3">
        <v>4.1994199999999999</v>
      </c>
      <c r="AK25" s="3">
        <v>0</v>
      </c>
      <c r="AL25" s="3">
        <v>2.3018100000000001</v>
      </c>
      <c r="AM25" t="b">
        <f t="shared" si="33"/>
        <v>0</v>
      </c>
      <c r="AN25" s="3" t="str">
        <f t="shared" si="34"/>
        <v/>
      </c>
      <c r="AP25" s="3" t="b">
        <f t="shared" si="35"/>
        <v>1</v>
      </c>
      <c r="AQ25" s="3">
        <f t="shared" si="36"/>
        <v>3</v>
      </c>
      <c r="AR25" s="3" t="b">
        <f t="shared" si="37"/>
        <v>0</v>
      </c>
      <c r="AS25" s="3" t="str">
        <f t="shared" si="38"/>
        <v/>
      </c>
      <c r="AT25" s="3" t="str">
        <f t="shared" si="39"/>
        <v/>
      </c>
      <c r="AU25" s="3" t="str">
        <f t="shared" si="40"/>
        <v/>
      </c>
      <c r="AV25" s="3" t="str">
        <f t="shared" si="41"/>
        <v/>
      </c>
      <c r="AW25" s="3">
        <v>3.26186</v>
      </c>
      <c r="AX25" s="3">
        <v>4.1897700000000002</v>
      </c>
      <c r="AY25" s="3">
        <v>0.46375</v>
      </c>
      <c r="AZ25" s="3">
        <v>2.78376</v>
      </c>
      <c r="BA25" t="b">
        <f t="shared" si="42"/>
        <v>0</v>
      </c>
      <c r="BB25" s="3" t="str">
        <f t="shared" si="43"/>
        <v/>
      </c>
      <c r="BD25" s="3" t="str">
        <f t="shared" si="44"/>
        <v/>
      </c>
      <c r="BH25" s="3">
        <v>0</v>
      </c>
      <c r="BI25" s="3">
        <f t="shared" si="45"/>
        <v>0.46375</v>
      </c>
      <c r="BJ25" t="b">
        <f>BH25=0</f>
        <v>1</v>
      </c>
      <c r="BK25" t="b">
        <f>BH25=BI25</f>
        <v>0</v>
      </c>
      <c r="BL25" t="b">
        <f t="shared" si="1"/>
        <v>0</v>
      </c>
      <c r="BM25" s="3">
        <f t="shared" si="46"/>
        <v>4</v>
      </c>
      <c r="BN25" s="3" t="str">
        <f t="shared" si="2"/>
        <v/>
      </c>
      <c r="BO25" t="str">
        <f t="shared" si="47"/>
        <v/>
      </c>
      <c r="BP25" t="str">
        <f t="shared" si="3"/>
        <v/>
      </c>
      <c r="BQ25" s="3" t="str">
        <f>IF(BL25,D25=1,"")</f>
        <v/>
      </c>
      <c r="BT25" t="str" cm="1">
        <f t="array" ref="BT25">IF(BL25,IF(ISNUMBER((_xlfn.XLOOKUP($BM25,$BM:$BM*$BQ:$BQ,BR:BR))),IF((_xlfn.XLOOKUP($BM25,$BM:$BM*$BQ:$BQ,BR:BR))&lt;3.27,TRUE,FALSE),FALSE),"")</f>
        <v/>
      </c>
      <c r="BU25" t="str" cm="1">
        <f t="array" ref="BU25">IF(BL25,IF(ISNUMBER((_xlfn.XLOOKUP($BM25,$BM:$BM*$BQ:$BQ,BS:BS,,,-1))),IF((_xlfn.XLOOKUP($BM25,$BM:$BM*$BQ:$BQ,BS:BS,,,-1))&gt;4.195,TRUE,FALSE),FALSE),"")</f>
        <v/>
      </c>
      <c r="BW25" s="3" t="str">
        <f>IF(BL25,E25=1,"")</f>
        <v/>
      </c>
      <c r="BZ25" t="str" cm="1">
        <f t="array" ref="BZ25">IF(BL25,IF(ISNUMBER((_xlfn.XLOOKUP($BM25,$BM:$BM*$BW:$BW,BX:BX,,,-1))),IF((_xlfn.XLOOKUP($BM25,$BM:$BM*$BW:$BW,BX:BX,,,-1))&lt;2.6,TRUE,FALSE),FALSE),"")</f>
        <v/>
      </c>
      <c r="CA25" t="str" cm="1">
        <f t="array" ref="CA25">IF(BL25,IF(ISNUMBER((_xlfn.XLOOKUP($BM25,$BM:$BM*$BW:$BW,BY:BY))),IF((_xlfn.XLOOKUP($BM25,$BM:$BM*$BW:$BW,BY:BY))&gt;4.18,TRUE,FALSE),FALSE),"")</f>
        <v/>
      </c>
      <c r="CC25" t="str">
        <f t="shared" si="4"/>
        <v/>
      </c>
      <c r="CD25" s="3" t="str">
        <f>IF(BL25,$C25,"")</f>
        <v/>
      </c>
      <c r="CE25" s="3" t="str">
        <f>IF($BL25,$C24,"")</f>
        <v/>
      </c>
      <c r="CF25" s="3" t="str">
        <f>IF($BL25,$C26,"")</f>
        <v/>
      </c>
      <c r="CJ25" s="3" t="str">
        <f>IF(CC25="","",IF(CC25,CH25-CG25,""))</f>
        <v/>
      </c>
      <c r="CK25" s="3">
        <f t="shared" si="48"/>
        <v>2.78376</v>
      </c>
      <c r="CL25" s="3" t="b">
        <f>CJ25=""</f>
        <v>1</v>
      </c>
      <c r="CM25" s="3">
        <f t="shared" si="49"/>
        <v>4</v>
      </c>
      <c r="CN25" cm="1">
        <f t="array" ref="CN25">IF(CL25,IF(ISNUMBER((_xlfn.XLOOKUP($CM25,$CM:$CM*$CL:$CL,CK:CK))),_xlfn.XLOOKUP($CM25,$CM:$CM*$CL:$CL,CK:CK),FALSE),"")</f>
        <v>2.78376</v>
      </c>
      <c r="CP25" s="3">
        <f t="shared" si="6"/>
        <v>2.78376</v>
      </c>
      <c r="CY25" s="3" t="str">
        <f>Z24</f>
        <v/>
      </c>
      <c r="CZ25" s="3">
        <v>1</v>
      </c>
      <c r="DA25" s="3">
        <v>2.78376</v>
      </c>
      <c r="DB25" s="3">
        <v>2.78376</v>
      </c>
      <c r="DC25" s="3">
        <v>2.8063199999999999</v>
      </c>
      <c r="DE25" s="6">
        <v>2.78376</v>
      </c>
      <c r="DF25" s="3">
        <v>1</v>
      </c>
      <c r="DG25" s="3">
        <v>0</v>
      </c>
      <c r="DH25" s="3">
        <v>0.46375</v>
      </c>
      <c r="DL25" s="3">
        <f>D25*(DE25-P25) + E25*(DE25-P25)</f>
        <v>0</v>
      </c>
      <c r="DP25" s="3" t="str">
        <f>IF(OR(D25=1,E25=1),IF(ISNUMBER(C25),DO25/DE25,"…"),"")</f>
        <v/>
      </c>
    </row>
    <row r="26" spans="1:120" x14ac:dyDescent="0.25">
      <c r="A26" s="3">
        <v>3.4678900000000001</v>
      </c>
      <c r="B26" s="3">
        <v>0</v>
      </c>
      <c r="C26" s="3">
        <v>0</v>
      </c>
      <c r="D26" s="3">
        <f t="shared" si="7"/>
        <v>0</v>
      </c>
      <c r="E26" s="3">
        <f t="shared" si="8"/>
        <v>0</v>
      </c>
      <c r="F26" s="3" t="b">
        <f t="shared" si="9"/>
        <v>1</v>
      </c>
      <c r="G26" s="3" t="b">
        <f t="shared" si="10"/>
        <v>0</v>
      </c>
      <c r="H26" s="3">
        <f t="shared" si="11"/>
        <v>8</v>
      </c>
      <c r="I26" s="3" t="str">
        <f t="shared" si="12"/>
        <v>…</v>
      </c>
      <c r="J26" s="3">
        <f t="shared" si="13"/>
        <v>3.6332399999999998</v>
      </c>
      <c r="M26" s="3" t="str">
        <f t="shared" si="14"/>
        <v>…</v>
      </c>
      <c r="N26" s="3">
        <f t="shared" si="15"/>
        <v>4.8320000000000002E-2</v>
      </c>
      <c r="Q26" s="3" t="b">
        <f t="shared" si="16"/>
        <v>0</v>
      </c>
      <c r="R26" s="3" t="b">
        <f t="shared" si="17"/>
        <v>0</v>
      </c>
      <c r="S26" s="3" t="b">
        <f t="shared" si="18"/>
        <v>0</v>
      </c>
      <c r="T26" s="3" t="b">
        <f t="shared" si="19"/>
        <v>0</v>
      </c>
      <c r="U26" s="3" t="b">
        <f t="shared" si="20"/>
        <v>0</v>
      </c>
      <c r="V26" s="3" t="b">
        <f t="shared" si="21"/>
        <v>0</v>
      </c>
      <c r="W26" s="3" t="b">
        <f t="shared" si="22"/>
        <v>0</v>
      </c>
      <c r="X26" s="3" t="b">
        <f t="shared" si="23"/>
        <v>1</v>
      </c>
      <c r="Y26" s="3">
        <f t="shared" si="24"/>
        <v>5</v>
      </c>
      <c r="Z26" s="3" t="str">
        <f t="shared" si="25"/>
        <v/>
      </c>
      <c r="AB26" s="3" t="b">
        <f t="shared" si="26"/>
        <v>1</v>
      </c>
      <c r="AC26" s="3">
        <f t="shared" si="27"/>
        <v>5</v>
      </c>
      <c r="AD26" s="3" t="b">
        <f t="shared" si="28"/>
        <v>0</v>
      </c>
      <c r="AE26" s="3" t="str">
        <f t="shared" si="29"/>
        <v/>
      </c>
      <c r="AF26" s="3" t="str">
        <f t="shared" si="30"/>
        <v/>
      </c>
      <c r="AG26" s="3" t="str">
        <f t="shared" si="31"/>
        <v/>
      </c>
      <c r="AH26" s="3" t="str">
        <f t="shared" si="32"/>
        <v/>
      </c>
      <c r="AI26" s="3">
        <v>3.4678900000000001</v>
      </c>
      <c r="AJ26" s="3">
        <v>4.1994199999999999</v>
      </c>
      <c r="AK26" s="3">
        <v>0</v>
      </c>
      <c r="AL26" s="3">
        <v>2.3018100000000001</v>
      </c>
      <c r="AM26" t="b">
        <f t="shared" si="33"/>
        <v>0</v>
      </c>
      <c r="AN26" s="3" t="str">
        <f t="shared" si="34"/>
        <v/>
      </c>
      <c r="AP26" s="3" t="b">
        <f t="shared" si="35"/>
        <v>1</v>
      </c>
      <c r="AQ26" s="3">
        <f t="shared" si="36"/>
        <v>3</v>
      </c>
      <c r="AR26" s="3" t="b">
        <f t="shared" si="37"/>
        <v>0</v>
      </c>
      <c r="AS26" s="3" t="str">
        <f t="shared" si="38"/>
        <v/>
      </c>
      <c r="AT26" s="3" t="str">
        <f t="shared" si="39"/>
        <v/>
      </c>
      <c r="AU26" s="3" t="str">
        <f t="shared" si="40"/>
        <v/>
      </c>
      <c r="AV26" s="3" t="str">
        <f t="shared" si="41"/>
        <v/>
      </c>
      <c r="AW26" s="3">
        <v>3.26186</v>
      </c>
      <c r="AX26" s="3">
        <v>4.1897700000000002</v>
      </c>
      <c r="AY26" s="3">
        <v>0.46375</v>
      </c>
      <c r="AZ26" s="3">
        <v>2.78376</v>
      </c>
      <c r="BA26" t="b">
        <f t="shared" si="42"/>
        <v>0</v>
      </c>
      <c r="BB26" s="3" t="str">
        <f t="shared" si="43"/>
        <v/>
      </c>
      <c r="BD26" s="3" t="str">
        <f t="shared" si="44"/>
        <v/>
      </c>
      <c r="BH26" s="3">
        <f t="shared" si="0"/>
        <v>0</v>
      </c>
      <c r="BI26" s="3">
        <f t="shared" si="45"/>
        <v>0</v>
      </c>
      <c r="BJ26" t="b">
        <f>BH26=0</f>
        <v>1</v>
      </c>
      <c r="BK26" t="b">
        <f>BH26=BI26</f>
        <v>1</v>
      </c>
      <c r="BL26" t="b">
        <f t="shared" si="1"/>
        <v>1</v>
      </c>
      <c r="BM26" s="3">
        <f t="shared" si="46"/>
        <v>5</v>
      </c>
      <c r="BN26" s="3">
        <f t="shared" si="2"/>
        <v>3.4678900000000001</v>
      </c>
      <c r="BO26" t="str">
        <f t="shared" si="47"/>
        <v/>
      </c>
      <c r="BP26">
        <f t="shared" si="3"/>
        <v>3.4678900000000001</v>
      </c>
      <c r="BQ26" s="3" t="b">
        <f>IF(BL26,D26=1,"")</f>
        <v>0</v>
      </c>
      <c r="BT26" t="b" cm="1">
        <f t="array" ref="BT26">IF(BL26,IF(ISNUMBER((_xlfn.XLOOKUP($BM26,$BM:$BM*$BQ:$BQ,BR:BR))),IF((_xlfn.XLOOKUP($BM26,$BM:$BM*$BQ:$BQ,BR:BR))&lt;3.27,TRUE,FALSE),FALSE),"")</f>
        <v>0</v>
      </c>
      <c r="BU26" t="b" cm="1">
        <f t="array" ref="BU26">IF(BL26,IF(ISNUMBER((_xlfn.XLOOKUP($BM26,$BM:$BM*$BQ:$BQ,BS:BS,,,-1))),IF((_xlfn.XLOOKUP($BM26,$BM:$BM*$BQ:$BQ,BS:BS,,,-1))&gt;4.195,TRUE,FALSE),FALSE),"")</f>
        <v>1</v>
      </c>
      <c r="BW26" s="3" t="b">
        <f>IF(BL26,E26=1,"")</f>
        <v>0</v>
      </c>
      <c r="BZ26" t="b" cm="1">
        <f t="array" ref="BZ26">IF(BL26,IF(ISNUMBER((_xlfn.XLOOKUP($BM26,$BM:$BM*$BW:$BW,BX:BX,,,-1))),IF((_xlfn.XLOOKUP($BM26,$BM:$BM*$BW:$BW,BX:BX,,,-1))&lt;2.6,TRUE,FALSE),FALSE),"")</f>
        <v>0</v>
      </c>
      <c r="CA26" t="b" cm="1">
        <f t="array" ref="CA26">IF(BL26,IF(ISNUMBER((_xlfn.XLOOKUP($BM26,$BM:$BM*$BW:$BW,BY:BY))),IF((_xlfn.XLOOKUP($BM26,$BM:$BM*$BW:$BW,BY:BY))&gt;4.18,TRUE,FALSE),FALSE),"")</f>
        <v>1</v>
      </c>
      <c r="CC26" t="b">
        <f t="shared" si="4"/>
        <v>0</v>
      </c>
      <c r="CD26" s="3">
        <f>IF(BL26,$C26,"")</f>
        <v>0</v>
      </c>
      <c r="CE26" s="3" t="str">
        <f>IF($BL26,$C25,"")</f>
        <v>…</v>
      </c>
      <c r="CF26" s="3">
        <f>IF($BL26,$C27,"")</f>
        <v>4.8320000000000002E-2</v>
      </c>
      <c r="CJ26" s="3" t="str">
        <f>IF(CC26="","",IF(CC26,CH26-CG26,""))</f>
        <v/>
      </c>
      <c r="CK26" s="3" t="str">
        <f t="shared" si="48"/>
        <v/>
      </c>
      <c r="CL26" s="3" t="b">
        <f>CJ26=""</f>
        <v>1</v>
      </c>
      <c r="CM26" s="3">
        <f t="shared" si="49"/>
        <v>4</v>
      </c>
      <c r="CN26" cm="1">
        <f t="array" ref="CN26">IF(CL26,IF(ISNUMBER((_xlfn.XLOOKUP($CM26,$CM:$CM*$CL:$CL,CK:CK))),_xlfn.XLOOKUP($CM26,$CM:$CM*$CL:$CL,CK:CK),FALSE),"")</f>
        <v>2.78376</v>
      </c>
      <c r="CP26" s="3">
        <f t="shared" si="6"/>
        <v>2.78376</v>
      </c>
      <c r="CY26" s="3" t="str">
        <f>Z25</f>
        <v/>
      </c>
      <c r="CZ26" s="3">
        <v>1</v>
      </c>
      <c r="DA26" s="3">
        <v>2.78376</v>
      </c>
      <c r="DB26" s="3">
        <v>2.78376</v>
      </c>
      <c r="DC26" s="3">
        <v>2.8063199999999999</v>
      </c>
      <c r="DE26" s="6">
        <v>2.78376</v>
      </c>
      <c r="DF26" s="3">
        <v>1</v>
      </c>
      <c r="DG26" s="3">
        <v>0</v>
      </c>
      <c r="DH26" s="3">
        <v>0.46375</v>
      </c>
      <c r="DL26" s="3">
        <f>D26*(DE26-P26) + E26*(DE26-P26)</f>
        <v>0</v>
      </c>
      <c r="DP26" s="3" t="str">
        <f>IF(OR(D26=1,E26=1),IF(ISNUMBER(C26),DO26/DE26,"…"),"")</f>
        <v/>
      </c>
    </row>
    <row r="27" spans="1:120" x14ac:dyDescent="0.25">
      <c r="A27" s="3">
        <v>3.6332399999999998</v>
      </c>
      <c r="B27" s="3">
        <v>2.8999700000000002</v>
      </c>
      <c r="C27" s="3">
        <v>4.8320000000000002E-2</v>
      </c>
      <c r="D27" s="3">
        <f t="shared" si="7"/>
        <v>1</v>
      </c>
      <c r="E27" s="3">
        <f t="shared" si="8"/>
        <v>0</v>
      </c>
      <c r="F27" s="3" t="b">
        <f t="shared" si="9"/>
        <v>0</v>
      </c>
      <c r="G27" s="3" t="b">
        <f t="shared" si="10"/>
        <v>1</v>
      </c>
      <c r="H27" s="3">
        <f t="shared" si="11"/>
        <v>9</v>
      </c>
      <c r="I27" s="3">
        <f t="shared" si="12"/>
        <v>3.4678900000000001</v>
      </c>
      <c r="J27" s="3" t="str">
        <f t="shared" si="13"/>
        <v>…</v>
      </c>
      <c r="K27" s="3">
        <v>3.4678900000000001</v>
      </c>
      <c r="L27" s="3">
        <v>4.1994199999999999</v>
      </c>
      <c r="M27" s="3">
        <f t="shared" si="14"/>
        <v>0</v>
      </c>
      <c r="N27" s="3" t="str">
        <f t="shared" si="15"/>
        <v>…</v>
      </c>
      <c r="O27" s="3">
        <v>0</v>
      </c>
      <c r="P27" s="3">
        <v>2.3018100000000001</v>
      </c>
      <c r="Q27" s="3" t="b">
        <f t="shared" si="16"/>
        <v>0</v>
      </c>
      <c r="R27" s="3" t="b">
        <f t="shared" si="17"/>
        <v>1</v>
      </c>
      <c r="S27" s="3" t="b">
        <f t="shared" si="18"/>
        <v>0</v>
      </c>
      <c r="T27" s="3" t="b">
        <f t="shared" si="19"/>
        <v>0</v>
      </c>
      <c r="U27" s="3" t="b">
        <f t="shared" si="20"/>
        <v>0</v>
      </c>
      <c r="V27" s="3" t="b">
        <f t="shared" si="21"/>
        <v>0</v>
      </c>
      <c r="W27" s="3" t="b">
        <f t="shared" si="22"/>
        <v>0</v>
      </c>
      <c r="X27" s="3" t="b">
        <f t="shared" si="23"/>
        <v>1</v>
      </c>
      <c r="Y27" s="3">
        <f t="shared" si="24"/>
        <v>5</v>
      </c>
      <c r="Z27" s="3" t="str">
        <f t="shared" si="25"/>
        <v/>
      </c>
      <c r="AB27" s="3" t="b">
        <f t="shared" si="26"/>
        <v>1</v>
      </c>
      <c r="AC27" s="3">
        <f t="shared" si="27"/>
        <v>5</v>
      </c>
      <c r="AD27" s="3" t="b">
        <f t="shared" si="28"/>
        <v>1</v>
      </c>
      <c r="AE27" s="3">
        <f t="shared" si="29"/>
        <v>3.4678900000000001</v>
      </c>
      <c r="AF27" s="3">
        <f t="shared" si="30"/>
        <v>4.1994199999999999</v>
      </c>
      <c r="AG27" s="3">
        <f t="shared" si="31"/>
        <v>0</v>
      </c>
      <c r="AH27" s="3">
        <f t="shared" si="32"/>
        <v>2.3018100000000001</v>
      </c>
      <c r="AI27" s="3">
        <v>3.4678900000000001</v>
      </c>
      <c r="AJ27" s="3">
        <v>4.1994199999999999</v>
      </c>
      <c r="AK27" s="3">
        <v>0</v>
      </c>
      <c r="AL27" s="3">
        <v>2.3018100000000001</v>
      </c>
      <c r="AM27" t="b">
        <f t="shared" si="33"/>
        <v>0</v>
      </c>
      <c r="AN27" s="3" t="str">
        <f t="shared" si="34"/>
        <v/>
      </c>
      <c r="AP27" s="3" t="b">
        <f t="shared" si="35"/>
        <v>0</v>
      </c>
      <c r="AQ27" s="3">
        <f t="shared" si="36"/>
        <v>4</v>
      </c>
      <c r="AR27" s="3" t="b">
        <f t="shared" si="37"/>
        <v>0</v>
      </c>
      <c r="AS27" s="3" t="str">
        <f t="shared" si="38"/>
        <v/>
      </c>
      <c r="AT27" s="3" t="str">
        <f t="shared" si="39"/>
        <v/>
      </c>
      <c r="AU27" s="3" t="str">
        <f t="shared" si="40"/>
        <v/>
      </c>
      <c r="AV27" s="3" t="str">
        <f t="shared" si="41"/>
        <v/>
      </c>
      <c r="BA27" t="b">
        <f t="shared" si="42"/>
        <v>0</v>
      </c>
      <c r="BB27" s="3" t="str">
        <f t="shared" si="43"/>
        <v/>
      </c>
      <c r="BD27" s="3" t="str">
        <f t="shared" si="44"/>
        <v/>
      </c>
      <c r="BH27" s="3">
        <f t="shared" si="0"/>
        <v>4.8320000000000002E-2</v>
      </c>
      <c r="BI27" s="3">
        <f t="shared" si="45"/>
        <v>0</v>
      </c>
      <c r="BJ27" t="b">
        <f>BH27=0</f>
        <v>0</v>
      </c>
      <c r="BK27" t="b">
        <f>BH27=BI27</f>
        <v>0</v>
      </c>
      <c r="BL27" t="b">
        <f t="shared" si="1"/>
        <v>1</v>
      </c>
      <c r="BM27" s="3">
        <f t="shared" si="46"/>
        <v>5</v>
      </c>
      <c r="BN27" s="3">
        <f t="shared" si="2"/>
        <v>3.6332399999999998</v>
      </c>
      <c r="BO27">
        <f t="shared" si="47"/>
        <v>3.4678900000000001</v>
      </c>
      <c r="BP27">
        <f t="shared" si="3"/>
        <v>3.6332399999999998</v>
      </c>
      <c r="BQ27" s="3" t="b">
        <f>IF(BL27,D27=1,"")</f>
        <v>1</v>
      </c>
      <c r="BR27" s="3">
        <v>3.4678900000000001</v>
      </c>
      <c r="BS27" s="3">
        <v>4.1994199999999999</v>
      </c>
      <c r="BT27" t="b" cm="1">
        <f t="array" ref="BT27">IF(BL27,IF(ISNUMBER((_xlfn.XLOOKUP($BM27,$BM:$BM*$BQ:$BQ,BR:BR))),IF((_xlfn.XLOOKUP($BM27,$BM:$BM*$BQ:$BQ,BR:BR))&lt;3.27,TRUE,FALSE),FALSE),"")</f>
        <v>0</v>
      </c>
      <c r="BU27" t="b" cm="1">
        <f t="array" ref="BU27">IF(BL27,IF(ISNUMBER((_xlfn.XLOOKUP($BM27,$BM:$BM*$BQ:$BQ,BS:BS,,,-1))),IF((_xlfn.XLOOKUP($BM27,$BM:$BM*$BQ:$BQ,BS:BS,,,-1))&gt;4.195,TRUE,FALSE),FALSE),"")</f>
        <v>1</v>
      </c>
      <c r="BW27" s="3" t="b">
        <f>IF(BL27,E27=1,"")</f>
        <v>0</v>
      </c>
      <c r="BZ27" t="b" cm="1">
        <f t="array" ref="BZ27">IF(BL27,IF(ISNUMBER((_xlfn.XLOOKUP($BM27,$BM:$BM*$BW:$BW,BX:BX,,,-1))),IF((_xlfn.XLOOKUP($BM27,$BM:$BM*$BW:$BW,BX:BX,,,-1))&lt;2.6,TRUE,FALSE),FALSE),"")</f>
        <v>0</v>
      </c>
      <c r="CA27" t="b" cm="1">
        <f t="array" ref="CA27">IF(BL27,IF(ISNUMBER((_xlfn.XLOOKUP($BM27,$BM:$BM*$BW:$BW,BY:BY))),IF((_xlfn.XLOOKUP($BM27,$BM:$BM*$BW:$BW,BY:BY))&gt;4.18,TRUE,FALSE),FALSE),"")</f>
        <v>1</v>
      </c>
      <c r="CC27" t="b">
        <f t="shared" si="4"/>
        <v>0</v>
      </c>
      <c r="CD27" s="3">
        <f>IF(BL27,$C27,"")</f>
        <v>4.8320000000000002E-2</v>
      </c>
      <c r="CE27" s="3">
        <f>IF($BL27,$C26,"")</f>
        <v>0</v>
      </c>
      <c r="CF27" s="3" t="str">
        <f>IF($BL27,$C28,"")</f>
        <v>…</v>
      </c>
      <c r="CJ27" s="3" t="str">
        <f>IF(CC27="","",IF(CC27,CH27-CG27,""))</f>
        <v/>
      </c>
      <c r="CK27" s="3" t="str">
        <f t="shared" si="48"/>
        <v/>
      </c>
      <c r="CL27" s="3" t="b">
        <f>CJ27=""</f>
        <v>1</v>
      </c>
      <c r="CM27" s="3">
        <f t="shared" si="49"/>
        <v>4</v>
      </c>
      <c r="CN27" cm="1">
        <f t="array" ref="CN27">IF(CL27,IF(ISNUMBER((_xlfn.XLOOKUP($CM27,$CM:$CM*$CL:$CL,CK:CK))),_xlfn.XLOOKUP($CM27,$CM:$CM*$CL:$CL,CK:CK),FALSE),"")</f>
        <v>2.78376</v>
      </c>
      <c r="CP27" s="3">
        <f t="shared" si="6"/>
        <v>2.78376</v>
      </c>
      <c r="CY27" s="3" t="str">
        <f>Z26</f>
        <v/>
      </c>
      <c r="CZ27" s="3">
        <v>1</v>
      </c>
      <c r="DA27" s="3">
        <v>2.78376</v>
      </c>
      <c r="DB27" s="3">
        <v>2.78376</v>
      </c>
      <c r="DC27" s="3">
        <v>2.8063199999999999</v>
      </c>
      <c r="DE27" s="6">
        <v>2.78376</v>
      </c>
      <c r="DI27" s="3">
        <f>ABS(P27-O27)</f>
        <v>2.3018100000000001</v>
      </c>
      <c r="DL27" s="3">
        <f>D27*(DE27-P27) + E27*(DE27-P27)</f>
        <v>0.48194999999999988</v>
      </c>
      <c r="DM27" s="3">
        <f>IF(AND(ISNUMBER(C27),NOT(C27=0)),D27*(C27+DL27) + E27*(C27+DL27)," ")</f>
        <v>0.53026999999999991</v>
      </c>
      <c r="DO27" s="3">
        <f t="shared" si="50"/>
        <v>0.53026999999999991</v>
      </c>
      <c r="DP27" s="3">
        <f>IF(OR(D27=1,E27=1),IF(ISNUMBER(C27),DO27/DE27,"…"),"")</f>
        <v>0.19048696726729311</v>
      </c>
    </row>
    <row r="28" spans="1:120" x14ac:dyDescent="0.25">
      <c r="A28" s="3" t="s">
        <v>3</v>
      </c>
      <c r="B28" s="3" t="s">
        <v>3</v>
      </c>
      <c r="C28" s="3" t="s">
        <v>3</v>
      </c>
      <c r="D28" s="3">
        <f t="shared" si="7"/>
        <v>1</v>
      </c>
      <c r="E28" s="3">
        <f>IF(ISNUMBER(B28),IF(B28&lt;0,1,0),IF(ISNUMBER(B27),IF(B27&lt;0,1,0),0))</f>
        <v>0</v>
      </c>
      <c r="F28" s="3" t="b">
        <f t="shared" si="9"/>
        <v>0</v>
      </c>
      <c r="G28" s="3" t="b">
        <f t="shared" si="10"/>
        <v>1</v>
      </c>
      <c r="H28" s="3">
        <f t="shared" si="11"/>
        <v>9</v>
      </c>
      <c r="I28" s="3">
        <f t="shared" si="12"/>
        <v>3.6332399999999998</v>
      </c>
      <c r="J28" s="3">
        <f t="shared" si="13"/>
        <v>4.1994199999999999</v>
      </c>
      <c r="K28" s="3">
        <v>3.4678900000000001</v>
      </c>
      <c r="L28" s="3">
        <v>4.1994199999999999</v>
      </c>
      <c r="M28" s="3">
        <f t="shared" si="14"/>
        <v>4.8320000000000002E-2</v>
      </c>
      <c r="N28" s="3">
        <f t="shared" si="15"/>
        <v>2.3018100000000001</v>
      </c>
      <c r="O28" s="3">
        <v>0</v>
      </c>
      <c r="P28" s="3">
        <v>2.3018100000000001</v>
      </c>
      <c r="Q28" s="3" t="b">
        <f t="shared" si="16"/>
        <v>0</v>
      </c>
      <c r="R28" s="3" t="b">
        <f t="shared" si="17"/>
        <v>1</v>
      </c>
      <c r="S28" s="3" t="b">
        <f t="shared" si="18"/>
        <v>0</v>
      </c>
      <c r="T28" s="3" t="b">
        <f t="shared" si="19"/>
        <v>0</v>
      </c>
      <c r="U28" s="3" t="b">
        <f t="shared" si="20"/>
        <v>0</v>
      </c>
      <c r="V28" s="3" t="b">
        <f t="shared" si="21"/>
        <v>0</v>
      </c>
      <c r="W28" s="3" t="b">
        <f t="shared" si="22"/>
        <v>0</v>
      </c>
      <c r="X28" s="3" t="b">
        <f t="shared" si="23"/>
        <v>1</v>
      </c>
      <c r="Y28" s="3">
        <f t="shared" si="24"/>
        <v>5</v>
      </c>
      <c r="Z28" s="3" t="str">
        <f t="shared" si="25"/>
        <v/>
      </c>
      <c r="AB28" s="3" t="b">
        <f t="shared" si="26"/>
        <v>1</v>
      </c>
      <c r="AC28" s="3">
        <f t="shared" si="27"/>
        <v>5</v>
      </c>
      <c r="AD28" s="3" t="b">
        <f t="shared" si="28"/>
        <v>1</v>
      </c>
      <c r="AE28" s="3">
        <f t="shared" si="29"/>
        <v>3.4678900000000001</v>
      </c>
      <c r="AF28" s="3">
        <f t="shared" si="30"/>
        <v>4.1994199999999999</v>
      </c>
      <c r="AG28" s="3">
        <f t="shared" si="31"/>
        <v>0</v>
      </c>
      <c r="AH28" s="3">
        <f t="shared" si="32"/>
        <v>2.3018100000000001</v>
      </c>
      <c r="AI28" s="3">
        <v>3.4678900000000001</v>
      </c>
      <c r="AJ28" s="3">
        <v>4.1994199999999999</v>
      </c>
      <c r="AK28" s="3">
        <v>0</v>
      </c>
      <c r="AL28" s="3">
        <v>2.3018100000000001</v>
      </c>
      <c r="AM28" t="b">
        <f t="shared" si="33"/>
        <v>0</v>
      </c>
      <c r="AN28" s="3" t="str">
        <f t="shared" si="34"/>
        <v/>
      </c>
      <c r="AP28" s="3" t="b">
        <f t="shared" si="35"/>
        <v>0</v>
      </c>
      <c r="AQ28" s="3">
        <f t="shared" si="36"/>
        <v>4</v>
      </c>
      <c r="AR28" s="3" t="b">
        <f t="shared" si="37"/>
        <v>0</v>
      </c>
      <c r="AS28" s="3" t="str">
        <f t="shared" si="38"/>
        <v/>
      </c>
      <c r="AT28" s="3" t="str">
        <f t="shared" si="39"/>
        <v/>
      </c>
      <c r="AU28" s="3" t="str">
        <f t="shared" si="40"/>
        <v/>
      </c>
      <c r="AV28" s="3" t="str">
        <f t="shared" si="41"/>
        <v/>
      </c>
      <c r="BA28" t="b">
        <f t="shared" si="42"/>
        <v>0</v>
      </c>
      <c r="BB28" s="3" t="str">
        <f t="shared" si="43"/>
        <v/>
      </c>
      <c r="BD28" s="3" t="str">
        <f t="shared" si="44"/>
        <v/>
      </c>
      <c r="BH28" s="3" t="str">
        <f t="shared" si="0"/>
        <v>…</v>
      </c>
      <c r="BI28" s="3">
        <f t="shared" si="45"/>
        <v>4.8320000000000002E-2</v>
      </c>
      <c r="BJ28" t="b">
        <f>BH28=0</f>
        <v>0</v>
      </c>
      <c r="BK28" t="b">
        <f>BH28=BI28</f>
        <v>0</v>
      </c>
      <c r="BL28" t="b">
        <f t="shared" si="1"/>
        <v>1</v>
      </c>
      <c r="BM28" s="3">
        <f t="shared" si="46"/>
        <v>5</v>
      </c>
      <c r="BN28" s="3" t="str">
        <f t="shared" si="2"/>
        <v>…</v>
      </c>
      <c r="BO28">
        <f t="shared" si="47"/>
        <v>3.6332399999999998</v>
      </c>
      <c r="BP28" t="str">
        <f t="shared" si="3"/>
        <v>…</v>
      </c>
      <c r="BQ28" s="3" t="b">
        <f>IF(BL28,D28=1,"")</f>
        <v>1</v>
      </c>
      <c r="BR28" s="3">
        <v>3.4678900000000001</v>
      </c>
      <c r="BS28" s="3">
        <v>4.1994199999999999</v>
      </c>
      <c r="BT28" t="b" cm="1">
        <f t="array" ref="BT28">IF(BL28,IF(ISNUMBER((_xlfn.XLOOKUP($BM28,$BM:$BM*$BQ:$BQ,BR:BR))),IF((_xlfn.XLOOKUP($BM28,$BM:$BM*$BQ:$BQ,BR:BR))&lt;3.27,TRUE,FALSE),FALSE),"")</f>
        <v>0</v>
      </c>
      <c r="BU28" t="b" cm="1">
        <f t="array" ref="BU28">IF(BL28,IF(ISNUMBER((_xlfn.XLOOKUP($BM28,$BM:$BM*$BQ:$BQ,BS:BS,,,-1))),IF((_xlfn.XLOOKUP($BM28,$BM:$BM*$BQ:$BQ,BS:BS,,,-1))&gt;4.195,TRUE,FALSE),FALSE),"")</f>
        <v>1</v>
      </c>
      <c r="BW28" s="3" t="b">
        <f>IF(BL28,E28=1,"")</f>
        <v>0</v>
      </c>
      <c r="BZ28" t="b" cm="1">
        <f t="array" ref="BZ28">IF(BL28,IF(ISNUMBER((_xlfn.XLOOKUP($BM28,$BM:$BM*$BW:$BW,BX:BX,,,-1))),IF((_xlfn.XLOOKUP($BM28,$BM:$BM*$BW:$BW,BX:BX,,,-1))&lt;2.6,TRUE,FALSE),FALSE),"")</f>
        <v>0</v>
      </c>
      <c r="CA28" t="b" cm="1">
        <f t="array" ref="CA28">IF(BL28,IF(ISNUMBER((_xlfn.XLOOKUP($BM28,$BM:$BM*$BW:$BW,BY:BY))),IF((_xlfn.XLOOKUP($BM28,$BM:$BM*$BW:$BW,BY:BY))&gt;4.18,TRUE,FALSE),FALSE),"")</f>
        <v>1</v>
      </c>
      <c r="CC28" t="b">
        <f t="shared" si="4"/>
        <v>0</v>
      </c>
      <c r="CD28" s="3" t="str">
        <f>IF(BL28,$C28,"")</f>
        <v>…</v>
      </c>
      <c r="CE28" s="3">
        <f>IF($BL28,$C27,"")</f>
        <v>4.8320000000000002E-2</v>
      </c>
      <c r="CF28" s="3">
        <f>IF($BL28,$C29,"")</f>
        <v>2.3018100000000001</v>
      </c>
      <c r="CJ28" s="3" t="str">
        <f>IF(CC28="","",IF(CC28,CH28-CG28,""))</f>
        <v/>
      </c>
      <c r="CK28" s="3" t="str">
        <f t="shared" si="48"/>
        <v/>
      </c>
      <c r="CL28" s="3" t="b">
        <f>CJ28=""</f>
        <v>1</v>
      </c>
      <c r="CM28" s="3">
        <f t="shared" si="49"/>
        <v>4</v>
      </c>
      <c r="CN28" cm="1">
        <f t="array" ref="CN28">IF(CL28,IF(ISNUMBER((_xlfn.XLOOKUP($CM28,$CM:$CM*$CL:$CL,CK:CK))),_xlfn.XLOOKUP($CM28,$CM:$CM*$CL:$CL,CK:CK),FALSE),"")</f>
        <v>2.78376</v>
      </c>
      <c r="CP28" s="3">
        <f t="shared" si="6"/>
        <v>2.78376</v>
      </c>
      <c r="CY28" s="3" t="str">
        <f>Z27</f>
        <v/>
      </c>
      <c r="CZ28" s="3">
        <v>1</v>
      </c>
      <c r="DA28" s="3">
        <v>2.78376</v>
      </c>
      <c r="DB28" s="3">
        <v>2.78376</v>
      </c>
      <c r="DC28" s="3">
        <v>2.8063199999999999</v>
      </c>
      <c r="DE28" s="6">
        <v>2.78376</v>
      </c>
      <c r="DI28" s="3">
        <f>ABS(P28-O28)</f>
        <v>2.3018100000000001</v>
      </c>
      <c r="DL28" s="3">
        <f>D28*(DE28-P28) + E28*(DE28-P28)</f>
        <v>0.48194999999999988</v>
      </c>
      <c r="DM28" s="3" t="str">
        <f>IF(AND(ISNUMBER(C28),NOT(C28=0)),D28*(C28+DL28) + E28*(C28+DL28)," ")</f>
        <v xml:space="preserve"> </v>
      </c>
      <c r="DP28" s="3" t="str">
        <f>IF(OR(D28=1,E28=1),IF(ISNUMBER(C28),DO28/DE28,"…"),"")</f>
        <v>…</v>
      </c>
    </row>
    <row r="29" spans="1:120" x14ac:dyDescent="0.25">
      <c r="A29" s="3">
        <v>4.1994199999999999</v>
      </c>
      <c r="B29" s="3">
        <v>4.9820000000000003E-2</v>
      </c>
      <c r="C29" s="3">
        <v>2.3018100000000001</v>
      </c>
      <c r="D29" s="3">
        <f t="shared" si="7"/>
        <v>1</v>
      </c>
      <c r="E29" s="3">
        <f t="shared" si="8"/>
        <v>0</v>
      </c>
      <c r="F29" s="3" t="b">
        <f t="shared" si="9"/>
        <v>0</v>
      </c>
      <c r="G29" s="3" t="b">
        <f t="shared" si="10"/>
        <v>1</v>
      </c>
      <c r="H29" s="3">
        <f t="shared" si="11"/>
        <v>9</v>
      </c>
      <c r="I29" s="3" t="str">
        <f t="shared" si="12"/>
        <v>…</v>
      </c>
      <c r="J29" s="3">
        <f t="shared" si="13"/>
        <v>4.1949199999999998</v>
      </c>
      <c r="K29" s="3">
        <v>3.4678900000000001</v>
      </c>
      <c r="L29" s="3">
        <v>4.1994199999999999</v>
      </c>
      <c r="M29" s="3" t="str">
        <f t="shared" si="14"/>
        <v>…</v>
      </c>
      <c r="N29" s="3">
        <f t="shared" si="15"/>
        <v>2.3018100000000001</v>
      </c>
      <c r="O29" s="3">
        <v>0</v>
      </c>
      <c r="P29" s="3">
        <v>2.3018100000000001</v>
      </c>
      <c r="Q29" s="3" t="b">
        <f t="shared" si="16"/>
        <v>0</v>
      </c>
      <c r="R29" s="3" t="b">
        <f t="shared" si="17"/>
        <v>1</v>
      </c>
      <c r="S29" s="3" t="b">
        <f t="shared" si="18"/>
        <v>0</v>
      </c>
      <c r="T29" s="3" t="b">
        <f t="shared" si="19"/>
        <v>0</v>
      </c>
      <c r="U29" s="3" t="b">
        <f t="shared" si="20"/>
        <v>0</v>
      </c>
      <c r="V29" s="3" t="b">
        <f t="shared" si="21"/>
        <v>0</v>
      </c>
      <c r="W29" s="3" t="b">
        <f t="shared" si="22"/>
        <v>0</v>
      </c>
      <c r="X29" s="3" t="b">
        <f t="shared" si="23"/>
        <v>1</v>
      </c>
      <c r="Y29" s="3">
        <f t="shared" si="24"/>
        <v>5</v>
      </c>
      <c r="Z29" s="3" t="str">
        <f t="shared" si="25"/>
        <v/>
      </c>
      <c r="AB29" s="3" t="b">
        <f t="shared" si="26"/>
        <v>1</v>
      </c>
      <c r="AC29" s="3">
        <f t="shared" si="27"/>
        <v>5</v>
      </c>
      <c r="AD29" s="3" t="b">
        <f t="shared" si="28"/>
        <v>1</v>
      </c>
      <c r="AE29" s="3">
        <f t="shared" si="29"/>
        <v>3.4678900000000001</v>
      </c>
      <c r="AF29" s="3">
        <f t="shared" si="30"/>
        <v>4.1994199999999999</v>
      </c>
      <c r="AG29" s="3">
        <f t="shared" si="31"/>
        <v>0</v>
      </c>
      <c r="AH29" s="3">
        <f t="shared" si="32"/>
        <v>2.3018100000000001</v>
      </c>
      <c r="AI29" s="3">
        <v>3.4678900000000001</v>
      </c>
      <c r="AJ29" s="3">
        <v>4.1994199999999999</v>
      </c>
      <c r="AK29" s="3">
        <v>0</v>
      </c>
      <c r="AL29" s="3">
        <v>2.3018100000000001</v>
      </c>
      <c r="AM29" t="b">
        <f t="shared" si="33"/>
        <v>0</v>
      </c>
      <c r="AN29" s="3" t="str">
        <f t="shared" si="34"/>
        <v/>
      </c>
      <c r="AP29" s="3" t="b">
        <f t="shared" si="35"/>
        <v>0</v>
      </c>
      <c r="AQ29" s="3">
        <f t="shared" si="36"/>
        <v>4</v>
      </c>
      <c r="AR29" s="3" t="b">
        <f t="shared" si="37"/>
        <v>0</v>
      </c>
      <c r="AS29" s="3" t="str">
        <f t="shared" si="38"/>
        <v/>
      </c>
      <c r="AT29" s="3" t="str">
        <f t="shared" si="39"/>
        <v/>
      </c>
      <c r="AU29" s="3" t="str">
        <f t="shared" si="40"/>
        <v/>
      </c>
      <c r="AV29" s="3" t="str">
        <f t="shared" si="41"/>
        <v/>
      </c>
      <c r="BA29" t="b">
        <f t="shared" si="42"/>
        <v>0</v>
      </c>
      <c r="BB29" s="3" t="str">
        <f t="shared" si="43"/>
        <v/>
      </c>
      <c r="BD29" s="3" t="str">
        <f t="shared" si="44"/>
        <v/>
      </c>
      <c r="BH29" s="3">
        <f t="shared" si="0"/>
        <v>2.3018100000000001</v>
      </c>
      <c r="BI29" s="3" t="str">
        <f t="shared" si="45"/>
        <v>…</v>
      </c>
      <c r="BJ29" t="b">
        <f>BH29=0</f>
        <v>0</v>
      </c>
      <c r="BK29" t="b">
        <f>BH29=BI29</f>
        <v>0</v>
      </c>
      <c r="BL29" t="b">
        <f t="shared" si="1"/>
        <v>1</v>
      </c>
      <c r="BM29" s="3">
        <f t="shared" si="46"/>
        <v>5</v>
      </c>
      <c r="BN29" s="3">
        <f t="shared" si="2"/>
        <v>4.1994199999999999</v>
      </c>
      <c r="BO29" t="str">
        <f t="shared" si="47"/>
        <v>…</v>
      </c>
      <c r="BP29">
        <f t="shared" si="3"/>
        <v>4.1994199999999999</v>
      </c>
      <c r="BQ29" s="3" t="b">
        <f>IF(BL29,D29=1,"")</f>
        <v>1</v>
      </c>
      <c r="BR29" s="3">
        <v>3.4678900000000001</v>
      </c>
      <c r="BS29" s="3">
        <v>4.1994199999999999</v>
      </c>
      <c r="BT29" t="b" cm="1">
        <f t="array" ref="BT29">IF(BL29,IF(ISNUMBER((_xlfn.XLOOKUP($BM29,$BM:$BM*$BQ:$BQ,BR:BR))),IF((_xlfn.XLOOKUP($BM29,$BM:$BM*$BQ:$BQ,BR:BR))&lt;3.27,TRUE,FALSE),FALSE),"")</f>
        <v>0</v>
      </c>
      <c r="BU29" t="b" cm="1">
        <f t="array" ref="BU29">IF(BL29,IF(ISNUMBER((_xlfn.XLOOKUP($BM29,$BM:$BM*$BQ:$BQ,BS:BS,,,-1))),IF((_xlfn.XLOOKUP($BM29,$BM:$BM*$BQ:$BQ,BS:BS,,,-1))&gt;4.195,TRUE,FALSE),FALSE),"")</f>
        <v>1</v>
      </c>
      <c r="BW29" s="3" t="b">
        <f>IF(BL29,E29=1,"")</f>
        <v>0</v>
      </c>
      <c r="BZ29" t="b" cm="1">
        <f t="array" ref="BZ29">IF(BL29,IF(ISNUMBER((_xlfn.XLOOKUP($BM29,$BM:$BM*$BW:$BW,BX:BX,,,-1))),IF((_xlfn.XLOOKUP($BM29,$BM:$BM*$BW:$BW,BX:BX,,,-1))&lt;2.6,TRUE,FALSE),FALSE),"")</f>
        <v>0</v>
      </c>
      <c r="CA29" t="b" cm="1">
        <f t="array" ref="CA29">IF(BL29,IF(ISNUMBER((_xlfn.XLOOKUP($BM29,$BM:$BM*$BW:$BW,BY:BY))),IF((_xlfn.XLOOKUP($BM29,$BM:$BM*$BW:$BW,BY:BY))&gt;4.18,TRUE,FALSE),FALSE),"")</f>
        <v>1</v>
      </c>
      <c r="CC29" t="b">
        <f t="shared" si="4"/>
        <v>0</v>
      </c>
      <c r="CD29" s="3">
        <f>IF(BL29,$C29,"")</f>
        <v>2.3018100000000001</v>
      </c>
      <c r="CE29" s="3" t="str">
        <f>IF($BL29,$C28,"")</f>
        <v>…</v>
      </c>
      <c r="CF29" s="3">
        <f>IF($BL29,$C30,"")</f>
        <v>2.3018100000000001</v>
      </c>
      <c r="CJ29" s="3" t="str">
        <f>IF(CC29="","",IF(CC29,CH29-CG29,""))</f>
        <v/>
      </c>
      <c r="CK29" s="3" t="str">
        <f t="shared" si="48"/>
        <v/>
      </c>
      <c r="CL29" s="3" t="b">
        <f>CJ29=""</f>
        <v>1</v>
      </c>
      <c r="CM29" s="3">
        <f t="shared" si="49"/>
        <v>4</v>
      </c>
      <c r="CN29" cm="1">
        <f t="array" ref="CN29">IF(CL29,IF(ISNUMBER((_xlfn.XLOOKUP($CM29,$CM:$CM*$CL:$CL,CK:CK))),_xlfn.XLOOKUP($CM29,$CM:$CM*$CL:$CL,CK:CK),FALSE),"")</f>
        <v>2.78376</v>
      </c>
      <c r="CP29" s="3">
        <f t="shared" si="6"/>
        <v>2.78376</v>
      </c>
      <c r="CY29" s="3" t="str">
        <f>Z28</f>
        <v/>
      </c>
      <c r="CZ29" s="3">
        <v>1</v>
      </c>
      <c r="DA29" s="3">
        <v>2.78376</v>
      </c>
      <c r="DB29" s="3">
        <v>2.78376</v>
      </c>
      <c r="DC29" s="3">
        <v>2.8063199999999999</v>
      </c>
      <c r="DE29" s="6">
        <v>2.78376</v>
      </c>
      <c r="DI29" s="3">
        <f>ABS(P29-O29)</f>
        <v>2.3018100000000001</v>
      </c>
      <c r="DL29" s="3">
        <f>D29*(DE29-P29) + E29*(DE29-P29)</f>
        <v>0.48194999999999988</v>
      </c>
      <c r="DM29" s="3">
        <f>IF(AND(ISNUMBER(C29),NOT(C29=0)),D29*(C29+DL29) + E29*(C29+DL29)," ")</f>
        <v>2.78376</v>
      </c>
      <c r="DO29" s="3">
        <f t="shared" si="50"/>
        <v>2.78376</v>
      </c>
      <c r="DP29" s="3">
        <f>IF(OR(D29=1,E29=1),IF(ISNUMBER(C29),DO29/DE29,"…"),"")</f>
        <v>1</v>
      </c>
    </row>
    <row r="30" spans="1:120" x14ac:dyDescent="0.25">
      <c r="A30" s="3">
        <v>4.1949199999999998</v>
      </c>
      <c r="B30" s="3">
        <v>0</v>
      </c>
      <c r="C30" s="3">
        <v>2.3018100000000001</v>
      </c>
      <c r="D30" s="3">
        <f t="shared" si="7"/>
        <v>0</v>
      </c>
      <c r="E30" s="3">
        <f t="shared" si="8"/>
        <v>0</v>
      </c>
      <c r="F30" s="3" t="b">
        <f t="shared" si="9"/>
        <v>1</v>
      </c>
      <c r="G30" s="3" t="b">
        <f t="shared" si="10"/>
        <v>0</v>
      </c>
      <c r="H30" s="3">
        <f t="shared" si="11"/>
        <v>10</v>
      </c>
      <c r="I30" s="3">
        <f t="shared" si="12"/>
        <v>4.1994199999999999</v>
      </c>
      <c r="J30" s="3" t="str">
        <f t="shared" si="13"/>
        <v>…</v>
      </c>
      <c r="M30" s="3">
        <f t="shared" si="14"/>
        <v>2.3018100000000001</v>
      </c>
      <c r="N30" s="3" t="str">
        <f t="shared" si="15"/>
        <v>…</v>
      </c>
      <c r="Q30" s="3" t="b">
        <f t="shared" si="16"/>
        <v>0</v>
      </c>
      <c r="R30" s="3" t="b">
        <f t="shared" si="17"/>
        <v>0</v>
      </c>
      <c r="S30" s="3" t="b">
        <f t="shared" si="18"/>
        <v>0</v>
      </c>
      <c r="T30" s="3" t="b">
        <f t="shared" si="19"/>
        <v>0</v>
      </c>
      <c r="U30" s="3" t="b">
        <f t="shared" si="20"/>
        <v>0</v>
      </c>
      <c r="V30" s="3" t="b">
        <f t="shared" si="21"/>
        <v>0</v>
      </c>
      <c r="W30" s="3" t="b">
        <f t="shared" si="22"/>
        <v>0</v>
      </c>
      <c r="X30" s="3" t="b">
        <f t="shared" si="23"/>
        <v>1</v>
      </c>
      <c r="Y30" s="3">
        <f t="shared" si="24"/>
        <v>5</v>
      </c>
      <c r="Z30" s="3" t="str">
        <f t="shared" si="25"/>
        <v/>
      </c>
      <c r="AB30" s="3" t="b">
        <f t="shared" si="26"/>
        <v>1</v>
      </c>
      <c r="AC30" s="3">
        <f t="shared" si="27"/>
        <v>5</v>
      </c>
      <c r="AD30" s="3" t="b">
        <f t="shared" si="28"/>
        <v>0</v>
      </c>
      <c r="AE30" s="3" t="str">
        <f t="shared" si="29"/>
        <v/>
      </c>
      <c r="AF30" s="3" t="str">
        <f t="shared" si="30"/>
        <v/>
      </c>
      <c r="AG30" s="3" t="str">
        <f t="shared" si="31"/>
        <v/>
      </c>
      <c r="AH30" s="3" t="str">
        <f t="shared" si="32"/>
        <v/>
      </c>
      <c r="AI30" s="3">
        <v>3.4678900000000001</v>
      </c>
      <c r="AJ30" s="3">
        <v>4.1994199999999999</v>
      </c>
      <c r="AK30" s="3">
        <v>0</v>
      </c>
      <c r="AL30" s="3">
        <v>2.3018100000000001</v>
      </c>
      <c r="AM30" t="b">
        <f t="shared" si="33"/>
        <v>0</v>
      </c>
      <c r="AN30" s="3" t="str">
        <f t="shared" si="34"/>
        <v/>
      </c>
      <c r="AP30" s="3" t="b">
        <f t="shared" si="35"/>
        <v>1</v>
      </c>
      <c r="AQ30" s="3">
        <f t="shared" si="36"/>
        <v>5</v>
      </c>
      <c r="AR30" s="3" t="b">
        <f t="shared" si="37"/>
        <v>0</v>
      </c>
      <c r="AS30" s="3" t="str">
        <f t="shared" si="38"/>
        <v/>
      </c>
      <c r="AT30" s="3" t="str">
        <f t="shared" si="39"/>
        <v/>
      </c>
      <c r="AU30" s="3" t="str">
        <f t="shared" si="40"/>
        <v/>
      </c>
      <c r="AV30" s="3" t="str">
        <f t="shared" si="41"/>
        <v/>
      </c>
      <c r="AW30" s="3">
        <v>3.26058</v>
      </c>
      <c r="AX30" s="3">
        <v>4.1897700000000002</v>
      </c>
      <c r="AY30" s="3">
        <v>-1.8200000000000001E-2</v>
      </c>
      <c r="AZ30" s="3">
        <v>2.3018100000000001</v>
      </c>
      <c r="BA30" t="b">
        <f t="shared" si="42"/>
        <v>0</v>
      </c>
      <c r="BB30" s="3" t="str">
        <f t="shared" si="43"/>
        <v/>
      </c>
      <c r="BD30" s="3" t="str">
        <f t="shared" si="44"/>
        <v/>
      </c>
      <c r="BH30" s="3">
        <f t="shared" si="0"/>
        <v>2.3018100000000001</v>
      </c>
      <c r="BI30" s="3">
        <f t="shared" si="45"/>
        <v>2.3018100000000001</v>
      </c>
      <c r="BJ30" t="b">
        <f>BH30=0</f>
        <v>0</v>
      </c>
      <c r="BK30" t="b">
        <f>BH30=BI30</f>
        <v>1</v>
      </c>
      <c r="BL30" t="b">
        <f t="shared" si="1"/>
        <v>1</v>
      </c>
      <c r="BM30" s="3">
        <f t="shared" si="46"/>
        <v>5</v>
      </c>
      <c r="BN30" s="3">
        <f t="shared" si="2"/>
        <v>4.1949199999999998</v>
      </c>
      <c r="BO30">
        <f t="shared" si="47"/>
        <v>4.1994199999999999</v>
      </c>
      <c r="BP30">
        <f t="shared" si="3"/>
        <v>4.1949199999999998</v>
      </c>
      <c r="BQ30" s="3" t="b">
        <f>IF(BL30,D30=1,"")</f>
        <v>0</v>
      </c>
      <c r="BT30" t="b" cm="1">
        <f t="array" ref="BT30">IF(BL30,IF(ISNUMBER((_xlfn.XLOOKUP($BM30,$BM:$BM*$BQ:$BQ,BR:BR))),IF((_xlfn.XLOOKUP($BM30,$BM:$BM*$BQ:$BQ,BR:BR))&lt;3.27,TRUE,FALSE),FALSE),"")</f>
        <v>0</v>
      </c>
      <c r="BU30" t="b" cm="1">
        <f t="array" ref="BU30">IF(BL30,IF(ISNUMBER((_xlfn.XLOOKUP($BM30,$BM:$BM*$BQ:$BQ,BS:BS,,,-1))),IF((_xlfn.XLOOKUP($BM30,$BM:$BM*$BQ:$BQ,BS:BS,,,-1))&gt;4.195,TRUE,FALSE),FALSE),"")</f>
        <v>1</v>
      </c>
      <c r="BW30" s="3" t="b">
        <f>IF(BL30,E30=1,"")</f>
        <v>0</v>
      </c>
      <c r="BZ30" t="b" cm="1">
        <f t="array" ref="BZ30">IF(BL30,IF(ISNUMBER((_xlfn.XLOOKUP($BM30,$BM:$BM*$BW:$BW,BX:BX,,,-1))),IF((_xlfn.XLOOKUP($BM30,$BM:$BM*$BW:$BW,BX:BX,,,-1))&lt;2.6,TRUE,FALSE),FALSE),"")</f>
        <v>0</v>
      </c>
      <c r="CA30" t="b" cm="1">
        <f t="array" ref="CA30">IF(BL30,IF(ISNUMBER((_xlfn.XLOOKUP($BM30,$BM:$BM*$BW:$BW,BY:BY))),IF((_xlfn.XLOOKUP($BM30,$BM:$BM*$BW:$BW,BY:BY))&gt;4.18,TRUE,FALSE),FALSE),"")</f>
        <v>1</v>
      </c>
      <c r="CC30" t="b">
        <f t="shared" si="4"/>
        <v>0</v>
      </c>
      <c r="CD30" s="3">
        <f>IF(BL30,$C30,"")</f>
        <v>2.3018100000000001</v>
      </c>
      <c r="CE30" s="3">
        <f>IF($BL30,$C29,"")</f>
        <v>2.3018100000000001</v>
      </c>
      <c r="CF30" s="3" t="str">
        <f>IF($BL30,$C31,"")</f>
        <v>…</v>
      </c>
      <c r="CJ30" s="3" t="str">
        <f>IF(CC30="","",IF(CC30,CH30-CG30,""))</f>
        <v/>
      </c>
      <c r="CK30" s="3" t="str">
        <f t="shared" si="48"/>
        <v/>
      </c>
      <c r="CL30" s="3" t="b">
        <f>CJ30=""</f>
        <v>1</v>
      </c>
      <c r="CM30" s="3">
        <f t="shared" si="49"/>
        <v>4</v>
      </c>
      <c r="CN30" cm="1">
        <f t="array" ref="CN30">IF(CL30,IF(ISNUMBER((_xlfn.XLOOKUP($CM30,$CM:$CM*$CL:$CL,CK:CK))),_xlfn.XLOOKUP($CM30,$CM:$CM*$CL:$CL,CK:CK),FALSE),"")</f>
        <v>2.78376</v>
      </c>
      <c r="CP30" s="3">
        <f t="shared" si="6"/>
        <v>2.78376</v>
      </c>
      <c r="CY30" s="3" t="str">
        <f>Z29</f>
        <v/>
      </c>
      <c r="CZ30" s="3">
        <v>1</v>
      </c>
      <c r="DA30" s="3">
        <v>2.78376</v>
      </c>
      <c r="DB30" s="3">
        <v>2.78376</v>
      </c>
      <c r="DC30" s="3">
        <v>2.8063199999999999</v>
      </c>
      <c r="DE30" s="6">
        <v>2.78376</v>
      </c>
      <c r="DF30" s="3">
        <v>1</v>
      </c>
      <c r="DG30" s="3">
        <v>2.3018100000000001</v>
      </c>
      <c r="DH30" s="3">
        <v>2.3018100000000001</v>
      </c>
      <c r="DL30" s="3">
        <f>D30*(DE30-P30) + E30*(DE30-P30)</f>
        <v>0</v>
      </c>
      <c r="DP30" s="3" t="str">
        <f>IF(OR(D30=1,E30=1),IF(ISNUMBER(C30),DO30/DE30,"…"),"")</f>
        <v/>
      </c>
    </row>
    <row r="31" spans="1:120" x14ac:dyDescent="0.25">
      <c r="A31" s="3" t="s">
        <v>3</v>
      </c>
      <c r="B31" s="3" t="s">
        <v>3</v>
      </c>
      <c r="C31" s="3" t="s">
        <v>3</v>
      </c>
      <c r="D31" s="3">
        <f t="shared" si="7"/>
        <v>0</v>
      </c>
      <c r="E31" s="3">
        <f t="shared" si="8"/>
        <v>0</v>
      </c>
      <c r="F31" s="3" t="b">
        <f t="shared" si="9"/>
        <v>1</v>
      </c>
      <c r="G31" s="3" t="b">
        <f t="shared" si="10"/>
        <v>0</v>
      </c>
      <c r="H31" s="3">
        <f t="shared" si="11"/>
        <v>10</v>
      </c>
      <c r="I31" s="3">
        <f t="shared" si="12"/>
        <v>4.1949199999999998</v>
      </c>
      <c r="J31" s="3">
        <f t="shared" si="13"/>
        <v>4.1897700000000002</v>
      </c>
      <c r="M31" s="3">
        <f t="shared" si="14"/>
        <v>2.3018100000000001</v>
      </c>
      <c r="N31" s="3">
        <f t="shared" si="15"/>
        <v>2.3018100000000001</v>
      </c>
      <c r="Q31" s="3" t="b">
        <f t="shared" si="16"/>
        <v>0</v>
      </c>
      <c r="R31" s="3" t="b">
        <f t="shared" si="17"/>
        <v>0</v>
      </c>
      <c r="S31" s="3" t="b">
        <f t="shared" si="18"/>
        <v>0</v>
      </c>
      <c r="T31" s="3" t="b">
        <f t="shared" si="19"/>
        <v>0</v>
      </c>
      <c r="U31" s="3" t="b">
        <f t="shared" si="20"/>
        <v>0</v>
      </c>
      <c r="V31" s="3" t="b">
        <f t="shared" si="21"/>
        <v>0</v>
      </c>
      <c r="W31" s="3" t="b">
        <f t="shared" si="22"/>
        <v>0</v>
      </c>
      <c r="X31" s="3" t="b">
        <f t="shared" si="23"/>
        <v>1</v>
      </c>
      <c r="Y31" s="3">
        <f t="shared" si="24"/>
        <v>5</v>
      </c>
      <c r="Z31" s="3" t="str">
        <f t="shared" si="25"/>
        <v/>
      </c>
      <c r="AB31" s="3" t="b">
        <f t="shared" si="26"/>
        <v>1</v>
      </c>
      <c r="AC31" s="3">
        <f t="shared" si="27"/>
        <v>5</v>
      </c>
      <c r="AD31" s="3" t="b">
        <f t="shared" si="28"/>
        <v>0</v>
      </c>
      <c r="AE31" s="3" t="str">
        <f t="shared" si="29"/>
        <v/>
      </c>
      <c r="AF31" s="3" t="str">
        <f t="shared" si="30"/>
        <v/>
      </c>
      <c r="AG31" s="3" t="str">
        <f t="shared" si="31"/>
        <v/>
      </c>
      <c r="AH31" s="3" t="str">
        <f t="shared" si="32"/>
        <v/>
      </c>
      <c r="AI31" s="3">
        <v>3.4678900000000001</v>
      </c>
      <c r="AJ31" s="3">
        <v>4.1994199999999999</v>
      </c>
      <c r="AK31" s="3">
        <v>0</v>
      </c>
      <c r="AL31" s="3">
        <v>2.3018100000000001</v>
      </c>
      <c r="AM31" t="b">
        <f t="shared" si="33"/>
        <v>0</v>
      </c>
      <c r="AN31" s="3" t="str">
        <f t="shared" si="34"/>
        <v/>
      </c>
      <c r="AP31" s="3" t="b">
        <f t="shared" si="35"/>
        <v>1</v>
      </c>
      <c r="AQ31" s="3">
        <f t="shared" si="36"/>
        <v>5</v>
      </c>
      <c r="AR31" s="3" t="b">
        <f t="shared" si="37"/>
        <v>0</v>
      </c>
      <c r="AS31" s="3" t="str">
        <f t="shared" si="38"/>
        <v/>
      </c>
      <c r="AT31" s="3" t="str">
        <f t="shared" si="39"/>
        <v/>
      </c>
      <c r="AU31" s="3" t="str">
        <f t="shared" si="40"/>
        <v/>
      </c>
      <c r="AV31" s="3" t="str">
        <f t="shared" si="41"/>
        <v/>
      </c>
      <c r="AW31" s="3">
        <v>3.26058</v>
      </c>
      <c r="AX31" s="3">
        <v>4.1897700000000002</v>
      </c>
      <c r="AY31" s="3">
        <v>-1.8200000000000001E-2</v>
      </c>
      <c r="AZ31" s="3">
        <v>2.3018100000000001</v>
      </c>
      <c r="BA31" t="b">
        <f t="shared" si="42"/>
        <v>0</v>
      </c>
      <c r="BB31" s="3" t="str">
        <f t="shared" si="43"/>
        <v/>
      </c>
      <c r="BD31" s="3" t="str">
        <f t="shared" si="44"/>
        <v/>
      </c>
      <c r="BH31" s="3" t="str">
        <f t="shared" si="0"/>
        <v>…</v>
      </c>
      <c r="BI31" s="3">
        <f t="shared" si="45"/>
        <v>2.3018100000000001</v>
      </c>
      <c r="BJ31" t="b">
        <f>BH31=0</f>
        <v>0</v>
      </c>
      <c r="BK31" t="b">
        <f>BH31=BI31</f>
        <v>0</v>
      </c>
      <c r="BL31" t="b">
        <f t="shared" si="1"/>
        <v>1</v>
      </c>
      <c r="BM31" s="3">
        <f t="shared" si="46"/>
        <v>5</v>
      </c>
      <c r="BN31" s="3" t="str">
        <f t="shared" si="2"/>
        <v>…</v>
      </c>
      <c r="BO31">
        <f t="shared" si="47"/>
        <v>4.1949199999999998</v>
      </c>
      <c r="BP31" t="str">
        <f t="shared" si="3"/>
        <v>…</v>
      </c>
      <c r="BQ31" s="3" t="b">
        <f>IF(BL31,D31=1,"")</f>
        <v>0</v>
      </c>
      <c r="BT31" t="b" cm="1">
        <f t="array" ref="BT31">IF(BL31,IF(ISNUMBER((_xlfn.XLOOKUP($BM31,$BM:$BM*$BQ:$BQ,BR:BR))),IF((_xlfn.XLOOKUP($BM31,$BM:$BM*$BQ:$BQ,BR:BR))&lt;3.27,TRUE,FALSE),FALSE),"")</f>
        <v>0</v>
      </c>
      <c r="BU31" t="b" cm="1">
        <f t="array" ref="BU31">IF(BL31,IF(ISNUMBER((_xlfn.XLOOKUP($BM31,$BM:$BM*$BQ:$BQ,BS:BS,,,-1))),IF((_xlfn.XLOOKUP($BM31,$BM:$BM*$BQ:$BQ,BS:BS,,,-1))&gt;4.195,TRUE,FALSE),FALSE),"")</f>
        <v>1</v>
      </c>
      <c r="BW31" s="3" t="b">
        <f>IF(BL31,E31=1,"")</f>
        <v>0</v>
      </c>
      <c r="BZ31" t="b" cm="1">
        <f t="array" ref="BZ31">IF(BL31,IF(ISNUMBER((_xlfn.XLOOKUP($BM31,$BM:$BM*$BW:$BW,BX:BX,,,-1))),IF((_xlfn.XLOOKUP($BM31,$BM:$BM*$BW:$BW,BX:BX,,,-1))&lt;2.6,TRUE,FALSE),FALSE),"")</f>
        <v>0</v>
      </c>
      <c r="CA31" t="b" cm="1">
        <f t="array" ref="CA31">IF(BL31,IF(ISNUMBER((_xlfn.XLOOKUP($BM31,$BM:$BM*$BW:$BW,BY:BY))),IF((_xlfn.XLOOKUP($BM31,$BM:$BM*$BW:$BW,BY:BY))&gt;4.18,TRUE,FALSE),FALSE),"")</f>
        <v>1</v>
      </c>
      <c r="CC31" t="b">
        <f t="shared" si="4"/>
        <v>0</v>
      </c>
      <c r="CD31" s="3" t="str">
        <f>IF(BL31,$C31,"")</f>
        <v>…</v>
      </c>
      <c r="CE31" s="3">
        <f>IF($BL31,$C30,"")</f>
        <v>2.3018100000000001</v>
      </c>
      <c r="CF31" s="3">
        <f>IF($BL31,$C32,"")</f>
        <v>2.3018100000000001</v>
      </c>
      <c r="CJ31" s="3" t="str">
        <f>IF(CC31="","",IF(CC31,CH31-CG31,""))</f>
        <v/>
      </c>
      <c r="CK31" s="3" t="str">
        <f t="shared" si="48"/>
        <v/>
      </c>
      <c r="CL31" s="3" t="b">
        <f>CJ31=""</f>
        <v>1</v>
      </c>
      <c r="CM31" s="3">
        <f t="shared" si="49"/>
        <v>4</v>
      </c>
      <c r="CN31" cm="1">
        <f t="array" ref="CN31">IF(CL31,IF(ISNUMBER((_xlfn.XLOOKUP($CM31,$CM:$CM*$CL:$CL,CK:CK))),_xlfn.XLOOKUP($CM31,$CM:$CM*$CL:$CL,CK:CK),FALSE),"")</f>
        <v>2.78376</v>
      </c>
      <c r="CP31" s="3">
        <f t="shared" si="6"/>
        <v>2.78376</v>
      </c>
      <c r="CY31" s="3" t="str">
        <f>Z30</f>
        <v/>
      </c>
      <c r="CZ31" s="3">
        <v>1</v>
      </c>
      <c r="DA31" s="3">
        <v>2.78376</v>
      </c>
      <c r="DB31" s="3">
        <v>2.78376</v>
      </c>
      <c r="DC31" s="3">
        <v>2.8063199999999999</v>
      </c>
      <c r="DE31" s="6">
        <v>2.78376</v>
      </c>
      <c r="DF31" s="3">
        <v>1</v>
      </c>
      <c r="DG31" s="3">
        <v>2.3018100000000001</v>
      </c>
      <c r="DH31" s="3">
        <v>2.3018100000000001</v>
      </c>
      <c r="DL31" s="3">
        <f>D31*(DE31-P31) + E31*(DE31-P31)</f>
        <v>0</v>
      </c>
      <c r="DP31" s="3" t="str">
        <f>IF(OR(D31=1,E31=1),IF(ISNUMBER(C31),DO31/DE31,"…"),"")</f>
        <v/>
      </c>
    </row>
    <row r="32" spans="1:120" x14ac:dyDescent="0.25">
      <c r="A32" s="3">
        <v>4.1897700000000002</v>
      </c>
      <c r="B32" s="3">
        <v>0</v>
      </c>
      <c r="C32" s="3">
        <v>2.3018100000000001</v>
      </c>
      <c r="D32" s="3">
        <f t="shared" si="7"/>
        <v>0</v>
      </c>
      <c r="E32" s="3">
        <f t="shared" si="8"/>
        <v>0</v>
      </c>
      <c r="F32" s="3" t="b">
        <f t="shared" si="9"/>
        <v>1</v>
      </c>
      <c r="G32" s="3" t="b">
        <f t="shared" si="10"/>
        <v>0</v>
      </c>
      <c r="H32" s="3">
        <f t="shared" si="11"/>
        <v>10</v>
      </c>
      <c r="I32" s="3" t="str">
        <f t="shared" si="12"/>
        <v>…</v>
      </c>
      <c r="J32" s="3">
        <f t="shared" si="13"/>
        <v>4.0538499999999997</v>
      </c>
      <c r="M32" s="3" t="str">
        <f t="shared" si="14"/>
        <v>…</v>
      </c>
      <c r="N32" s="3">
        <f t="shared" si="15"/>
        <v>2.2937599999999998</v>
      </c>
      <c r="Q32" s="3" t="b">
        <f t="shared" si="16"/>
        <v>0</v>
      </c>
      <c r="R32" s="3" t="b">
        <f t="shared" si="17"/>
        <v>0</v>
      </c>
      <c r="S32" s="3" t="b">
        <f t="shared" si="18"/>
        <v>0</v>
      </c>
      <c r="T32" s="3" t="b">
        <f t="shared" si="19"/>
        <v>0</v>
      </c>
      <c r="U32" s="3" t="b">
        <f t="shared" si="20"/>
        <v>0</v>
      </c>
      <c r="V32" s="3" t="b">
        <f t="shared" si="21"/>
        <v>0</v>
      </c>
      <c r="W32" s="3" t="b">
        <f t="shared" si="22"/>
        <v>0</v>
      </c>
      <c r="X32" s="3" t="b">
        <f t="shared" si="23"/>
        <v>1</v>
      </c>
      <c r="Y32" s="3">
        <f t="shared" si="24"/>
        <v>5</v>
      </c>
      <c r="Z32" s="3" t="str">
        <f t="shared" si="25"/>
        <v/>
      </c>
      <c r="AB32" s="3" t="b">
        <f t="shared" si="26"/>
        <v>1</v>
      </c>
      <c r="AC32" s="3">
        <f t="shared" si="27"/>
        <v>5</v>
      </c>
      <c r="AD32" s="3" t="b">
        <f t="shared" si="28"/>
        <v>0</v>
      </c>
      <c r="AE32" s="3" t="str">
        <f t="shared" si="29"/>
        <v/>
      </c>
      <c r="AF32" s="3" t="str">
        <f t="shared" si="30"/>
        <v/>
      </c>
      <c r="AG32" s="3" t="str">
        <f t="shared" si="31"/>
        <v/>
      </c>
      <c r="AH32" s="3" t="str">
        <f t="shared" si="32"/>
        <v/>
      </c>
      <c r="AI32" s="3">
        <v>3.4678900000000001</v>
      </c>
      <c r="AJ32" s="3">
        <v>4.1994199999999999</v>
      </c>
      <c r="AK32" s="3">
        <v>0</v>
      </c>
      <c r="AL32" s="3">
        <v>2.3018100000000001</v>
      </c>
      <c r="AM32" t="b">
        <f t="shared" si="33"/>
        <v>0</v>
      </c>
      <c r="AN32" s="3" t="str">
        <f t="shared" si="34"/>
        <v/>
      </c>
      <c r="AP32" s="3" t="b">
        <f t="shared" si="35"/>
        <v>1</v>
      </c>
      <c r="AQ32" s="3">
        <f t="shared" si="36"/>
        <v>5</v>
      </c>
      <c r="AR32" s="3" t="b">
        <f t="shared" si="37"/>
        <v>0</v>
      </c>
      <c r="AS32" s="3" t="str">
        <f t="shared" si="38"/>
        <v/>
      </c>
      <c r="AT32" s="3" t="str">
        <f t="shared" si="39"/>
        <v/>
      </c>
      <c r="AU32" s="3" t="str">
        <f t="shared" si="40"/>
        <v/>
      </c>
      <c r="AV32" s="3" t="str">
        <f t="shared" si="41"/>
        <v/>
      </c>
      <c r="AW32" s="3">
        <v>3.26058</v>
      </c>
      <c r="AX32" s="3">
        <v>4.1897700000000002</v>
      </c>
      <c r="AY32" s="3">
        <v>-1.8200000000000001E-2</v>
      </c>
      <c r="AZ32" s="3">
        <v>2.3018100000000001</v>
      </c>
      <c r="BA32" t="b">
        <f t="shared" si="42"/>
        <v>0</v>
      </c>
      <c r="BB32" s="3" t="str">
        <f t="shared" si="43"/>
        <v/>
      </c>
      <c r="BD32" s="3" t="str">
        <f t="shared" si="44"/>
        <v/>
      </c>
      <c r="BH32" s="3">
        <f t="shared" si="0"/>
        <v>2.3018100000000001</v>
      </c>
      <c r="BI32" s="3" t="str">
        <f t="shared" si="45"/>
        <v>…</v>
      </c>
      <c r="BJ32" t="b">
        <f>BH32=0</f>
        <v>0</v>
      </c>
      <c r="BK32" t="b">
        <f>BH32=BI32</f>
        <v>0</v>
      </c>
      <c r="BL32" t="b">
        <f t="shared" si="1"/>
        <v>1</v>
      </c>
      <c r="BM32" s="3">
        <f t="shared" si="46"/>
        <v>5</v>
      </c>
      <c r="BN32" s="3">
        <f t="shared" si="2"/>
        <v>4.1897700000000002</v>
      </c>
      <c r="BO32" t="str">
        <f t="shared" si="47"/>
        <v>…</v>
      </c>
      <c r="BP32">
        <f t="shared" si="3"/>
        <v>4.1897700000000002</v>
      </c>
      <c r="BQ32" s="3" t="b">
        <f>IF(BL32,D32=1,"")</f>
        <v>0</v>
      </c>
      <c r="BT32" t="b" cm="1">
        <f t="array" ref="BT32">IF(BL32,IF(ISNUMBER((_xlfn.XLOOKUP($BM32,$BM:$BM*$BQ:$BQ,BR:BR))),IF((_xlfn.XLOOKUP($BM32,$BM:$BM*$BQ:$BQ,BR:BR))&lt;3.27,TRUE,FALSE),FALSE),"")</f>
        <v>0</v>
      </c>
      <c r="BU32" t="b" cm="1">
        <f t="array" ref="BU32">IF(BL32,IF(ISNUMBER((_xlfn.XLOOKUP($BM32,$BM:$BM*$BQ:$BQ,BS:BS,,,-1))),IF((_xlfn.XLOOKUP($BM32,$BM:$BM*$BQ:$BQ,BS:BS,,,-1))&gt;4.195,TRUE,FALSE),FALSE),"")</f>
        <v>1</v>
      </c>
      <c r="BW32" s="3" t="b">
        <f>IF(BL32,E32=1,"")</f>
        <v>0</v>
      </c>
      <c r="BZ32" t="b" cm="1">
        <f t="array" ref="BZ32">IF(BL32,IF(ISNUMBER((_xlfn.XLOOKUP($BM32,$BM:$BM*$BW:$BW,BX:BX,,,-1))),IF((_xlfn.XLOOKUP($BM32,$BM:$BM*$BW:$BW,BX:BX,,,-1))&lt;2.6,TRUE,FALSE),FALSE),"")</f>
        <v>0</v>
      </c>
      <c r="CA32" t="b" cm="1">
        <f t="array" ref="CA32">IF(BL32,IF(ISNUMBER((_xlfn.XLOOKUP($BM32,$BM:$BM*$BW:$BW,BY:BY))),IF((_xlfn.XLOOKUP($BM32,$BM:$BM*$BW:$BW,BY:BY))&gt;4.18,TRUE,FALSE),FALSE),"")</f>
        <v>1</v>
      </c>
      <c r="CC32" t="b">
        <f t="shared" si="4"/>
        <v>0</v>
      </c>
      <c r="CD32" s="3">
        <f>IF(BL32,$C32,"")</f>
        <v>2.3018100000000001</v>
      </c>
      <c r="CE32" s="3" t="str">
        <f>IF($BL32,$C31,"")</f>
        <v>…</v>
      </c>
      <c r="CF32" s="3">
        <f>IF($BL32,$C33,"")</f>
        <v>2.2937599999999998</v>
      </c>
      <c r="CJ32" s="3" t="str">
        <f>IF(CC32="","",IF(CC32,CH32-CG32,""))</f>
        <v/>
      </c>
      <c r="CK32" s="3" t="str">
        <f t="shared" si="48"/>
        <v/>
      </c>
      <c r="CL32" s="3" t="b">
        <f>CJ32=""</f>
        <v>1</v>
      </c>
      <c r="CM32" s="3">
        <f t="shared" si="49"/>
        <v>4</v>
      </c>
      <c r="CN32" cm="1">
        <f t="array" ref="CN32">IF(CL32,IF(ISNUMBER((_xlfn.XLOOKUP($CM32,$CM:$CM*$CL:$CL,CK:CK))),_xlfn.XLOOKUP($CM32,$CM:$CM*$CL:$CL,CK:CK),FALSE),"")</f>
        <v>2.78376</v>
      </c>
      <c r="CP32" s="3">
        <f t="shared" si="6"/>
        <v>2.78376</v>
      </c>
      <c r="CY32" s="3" t="str">
        <f>Z31</f>
        <v/>
      </c>
      <c r="CZ32" s="3">
        <v>1</v>
      </c>
      <c r="DA32" s="3">
        <v>2.78376</v>
      </c>
      <c r="DB32" s="3">
        <v>2.78376</v>
      </c>
      <c r="DC32" s="3">
        <v>2.8063199999999999</v>
      </c>
      <c r="DE32" s="6">
        <v>2.78376</v>
      </c>
      <c r="DF32" s="3">
        <v>1</v>
      </c>
      <c r="DG32" s="3">
        <v>2.3018100000000001</v>
      </c>
      <c r="DH32" s="3">
        <v>2.3018100000000001</v>
      </c>
      <c r="DL32" s="3">
        <f>D32*(DE32-P32) + E32*(DE32-P32)</f>
        <v>0</v>
      </c>
      <c r="DP32" s="3" t="str">
        <f>IF(OR(D32=1,E32=1),IF(ISNUMBER(C32),DO32/DE32,"…"),"")</f>
        <v/>
      </c>
    </row>
    <row r="33" spans="1:120" x14ac:dyDescent="0.25">
      <c r="A33" s="3">
        <v>4.0538499999999997</v>
      </c>
      <c r="B33" s="3">
        <v>-2.8998200000000001</v>
      </c>
      <c r="C33" s="3">
        <v>2.2937599999999998</v>
      </c>
      <c r="D33" s="3">
        <f t="shared" si="7"/>
        <v>0</v>
      </c>
      <c r="E33" s="3">
        <f t="shared" si="8"/>
        <v>1</v>
      </c>
      <c r="F33" s="3" t="b">
        <f t="shared" si="9"/>
        <v>0</v>
      </c>
      <c r="G33" s="3" t="b">
        <f t="shared" si="10"/>
        <v>1</v>
      </c>
      <c r="H33" s="3">
        <f t="shared" si="11"/>
        <v>11</v>
      </c>
      <c r="I33" s="3">
        <f t="shared" si="12"/>
        <v>4.1897700000000002</v>
      </c>
      <c r="J33" s="3" t="str">
        <f t="shared" si="13"/>
        <v>…</v>
      </c>
      <c r="K33" s="3">
        <v>3.26058</v>
      </c>
      <c r="L33" s="3">
        <v>4.1897700000000002</v>
      </c>
      <c r="M33" s="3">
        <f t="shared" si="14"/>
        <v>2.3018100000000001</v>
      </c>
      <c r="N33" s="3" t="str">
        <f t="shared" si="15"/>
        <v>…</v>
      </c>
      <c r="O33" s="3">
        <v>-1.8200000000000001E-2</v>
      </c>
      <c r="P33" s="3">
        <v>2.3018100000000001</v>
      </c>
      <c r="Q33" s="3" t="b">
        <f t="shared" si="16"/>
        <v>0</v>
      </c>
      <c r="R33" s="3" t="b">
        <f t="shared" si="17"/>
        <v>0</v>
      </c>
      <c r="S33" s="3" t="b">
        <f t="shared" si="18"/>
        <v>0</v>
      </c>
      <c r="T33" s="3" t="b">
        <f t="shared" si="19"/>
        <v>1</v>
      </c>
      <c r="U33" s="3" t="b">
        <f t="shared" si="20"/>
        <v>0</v>
      </c>
      <c r="V33" s="3" t="b">
        <f t="shared" si="21"/>
        <v>0</v>
      </c>
      <c r="W33" s="3" t="b">
        <f t="shared" si="22"/>
        <v>0</v>
      </c>
      <c r="X33" s="3" t="b">
        <f t="shared" si="23"/>
        <v>1</v>
      </c>
      <c r="Y33" s="3">
        <f t="shared" si="24"/>
        <v>5</v>
      </c>
      <c r="Z33" s="3" t="str">
        <f t="shared" si="25"/>
        <v/>
      </c>
      <c r="AB33" s="3" t="b">
        <f t="shared" si="26"/>
        <v>0</v>
      </c>
      <c r="AC33" s="3">
        <f t="shared" si="27"/>
        <v>6</v>
      </c>
      <c r="AD33" s="3" t="b">
        <f t="shared" si="28"/>
        <v>0</v>
      </c>
      <c r="AE33" s="3" t="str">
        <f t="shared" si="29"/>
        <v/>
      </c>
      <c r="AF33" s="3" t="str">
        <f t="shared" si="30"/>
        <v/>
      </c>
      <c r="AG33" s="3" t="str">
        <f t="shared" si="31"/>
        <v/>
      </c>
      <c r="AH33" s="3" t="str">
        <f t="shared" si="32"/>
        <v/>
      </c>
      <c r="AM33" t="b">
        <f t="shared" si="33"/>
        <v>0</v>
      </c>
      <c r="AN33" s="3" t="str">
        <f t="shared" si="34"/>
        <v/>
      </c>
      <c r="AP33" s="3" t="b">
        <f t="shared" si="35"/>
        <v>1</v>
      </c>
      <c r="AQ33" s="3">
        <f t="shared" si="36"/>
        <v>5</v>
      </c>
      <c r="AR33" s="3" t="b">
        <f t="shared" si="37"/>
        <v>1</v>
      </c>
      <c r="AS33" s="3">
        <f t="shared" si="38"/>
        <v>3.26058</v>
      </c>
      <c r="AT33" s="3">
        <f t="shared" si="39"/>
        <v>4.1897700000000002</v>
      </c>
      <c r="AU33" s="3">
        <f t="shared" si="40"/>
        <v>-1.8200000000000001E-2</v>
      </c>
      <c r="AV33" s="3">
        <f t="shared" si="41"/>
        <v>2.3018100000000001</v>
      </c>
      <c r="AW33" s="3">
        <v>3.26058</v>
      </c>
      <c r="AX33" s="3">
        <v>4.1897700000000002</v>
      </c>
      <c r="AY33" s="3">
        <v>-1.8200000000000001E-2</v>
      </c>
      <c r="AZ33" s="3">
        <v>2.3018100000000001</v>
      </c>
      <c r="BA33" t="b">
        <f t="shared" si="42"/>
        <v>0</v>
      </c>
      <c r="BB33" s="3" t="str">
        <f t="shared" si="43"/>
        <v/>
      </c>
      <c r="BD33" s="3" t="str">
        <f t="shared" si="44"/>
        <v/>
      </c>
      <c r="BH33" s="3">
        <f t="shared" si="0"/>
        <v>2.2937599999999998</v>
      </c>
      <c r="BI33" s="3">
        <f t="shared" si="45"/>
        <v>2.3018100000000001</v>
      </c>
      <c r="BJ33" t="b">
        <f>BH33=0</f>
        <v>0</v>
      </c>
      <c r="BK33" t="b">
        <f>BH33=BI33</f>
        <v>0</v>
      </c>
      <c r="BL33" t="b">
        <f t="shared" si="1"/>
        <v>1</v>
      </c>
      <c r="BM33" s="3">
        <f t="shared" si="46"/>
        <v>5</v>
      </c>
      <c r="BN33" s="3">
        <f t="shared" si="2"/>
        <v>4.0538499999999997</v>
      </c>
      <c r="BO33">
        <f t="shared" si="47"/>
        <v>4.1897700000000002</v>
      </c>
      <c r="BP33">
        <f t="shared" si="3"/>
        <v>4.0538499999999997</v>
      </c>
      <c r="BQ33" s="3" t="b">
        <f>IF(BL33,D33=1,"")</f>
        <v>0</v>
      </c>
      <c r="BT33" t="b" cm="1">
        <f t="array" ref="BT33">IF(BL33,IF(ISNUMBER((_xlfn.XLOOKUP($BM33,$BM:$BM*$BQ:$BQ,BR:BR))),IF((_xlfn.XLOOKUP($BM33,$BM:$BM*$BQ:$BQ,BR:BR))&lt;3.27,TRUE,FALSE),FALSE),"")</f>
        <v>0</v>
      </c>
      <c r="BU33" t="b" cm="1">
        <f t="array" ref="BU33">IF(BL33,IF(ISNUMBER((_xlfn.XLOOKUP($BM33,$BM:$BM*$BQ:$BQ,BS:BS,,,-1))),IF((_xlfn.XLOOKUP($BM33,$BM:$BM*$BQ:$BQ,BS:BS,,,-1))&gt;4.195,TRUE,FALSE),FALSE),"")</f>
        <v>1</v>
      </c>
      <c r="BW33" s="3" t="b">
        <f>IF(BL33,E33=1,"")</f>
        <v>1</v>
      </c>
      <c r="BX33" s="3">
        <v>3.26058</v>
      </c>
      <c r="BY33" s="3">
        <v>4.1897700000000002</v>
      </c>
      <c r="BZ33" t="b" cm="1">
        <f t="array" ref="BZ33">IF(BL33,IF(ISNUMBER((_xlfn.XLOOKUP($BM33,$BM:$BM*$BW:$BW,BX:BX,,,-1))),IF((_xlfn.XLOOKUP($BM33,$BM:$BM*$BW:$BW,BX:BX,,,-1))&lt;2.6,TRUE,FALSE),FALSE),"")</f>
        <v>0</v>
      </c>
      <c r="CA33" t="b" cm="1">
        <f t="array" ref="CA33">IF(BL33,IF(ISNUMBER((_xlfn.XLOOKUP($BM33,$BM:$BM*$BW:$BW,BY:BY))),IF((_xlfn.XLOOKUP($BM33,$BM:$BM*$BW:$BW,BY:BY))&gt;4.18,TRUE,FALSE),FALSE),"")</f>
        <v>1</v>
      </c>
      <c r="CC33" t="b">
        <f t="shared" si="4"/>
        <v>0</v>
      </c>
      <c r="CD33" s="3">
        <f>IF(BL33,$C33,"")</f>
        <v>2.2937599999999998</v>
      </c>
      <c r="CE33" s="3">
        <f>IF($BL33,$C32,"")</f>
        <v>2.3018100000000001</v>
      </c>
      <c r="CF33" s="3" t="str">
        <f>IF($BL33,$C34,"")</f>
        <v>…</v>
      </c>
      <c r="CJ33" s="3" t="str">
        <f>IF(CC33="","",IF(CC33,CH33-CG33,""))</f>
        <v/>
      </c>
      <c r="CK33" s="3" t="str">
        <f t="shared" si="48"/>
        <v/>
      </c>
      <c r="CL33" s="3" t="b">
        <f>CJ33=""</f>
        <v>1</v>
      </c>
      <c r="CM33" s="3">
        <f t="shared" si="49"/>
        <v>4</v>
      </c>
      <c r="CN33" cm="1">
        <f t="array" ref="CN33">IF(CL33,IF(ISNUMBER((_xlfn.XLOOKUP($CM33,$CM:$CM*$CL:$CL,CK:CK))),_xlfn.XLOOKUP($CM33,$CM:$CM*$CL:$CL,CK:CK),FALSE),"")</f>
        <v>2.78376</v>
      </c>
      <c r="CP33" s="3">
        <f t="shared" si="6"/>
        <v>2.78376</v>
      </c>
      <c r="CY33" s="3" t="str">
        <f>Z32</f>
        <v/>
      </c>
      <c r="CZ33" s="3">
        <v>1</v>
      </c>
      <c r="DA33" s="3">
        <v>2.78376</v>
      </c>
      <c r="DB33" s="3">
        <v>2.78376</v>
      </c>
      <c r="DC33" s="3">
        <v>2.8063199999999999</v>
      </c>
      <c r="DE33" s="6">
        <v>2.78376</v>
      </c>
      <c r="DI33" s="3">
        <f>ABS(P33-O33)</f>
        <v>2.3200100000000003</v>
      </c>
      <c r="DL33" s="3">
        <f>D33*(DE33-P33) + E33*(DE33-P33)</f>
        <v>0.48194999999999988</v>
      </c>
      <c r="DM33" s="3">
        <f>IF(AND(ISNUMBER(C33),NOT(C33=0)),D33*(C33+DL33) + E33*(C33+DL33)," ")</f>
        <v>2.7757099999999997</v>
      </c>
      <c r="DO33" s="3">
        <f t="shared" si="50"/>
        <v>2.7757099999999997</v>
      </c>
      <c r="DP33" s="3">
        <f>IF(OR(D33=1,E33=1),IF(ISNUMBER(C33),DO33/DE33,"…"),"")</f>
        <v>0.99710822772078045</v>
      </c>
    </row>
    <row r="34" spans="1:120" x14ac:dyDescent="0.25">
      <c r="A34" s="3" t="s">
        <v>3</v>
      </c>
      <c r="B34" s="3" t="s">
        <v>3</v>
      </c>
      <c r="C34" s="3" t="s">
        <v>3</v>
      </c>
      <c r="D34" s="3">
        <f t="shared" si="7"/>
        <v>0</v>
      </c>
      <c r="E34" s="3">
        <f t="shared" si="8"/>
        <v>1</v>
      </c>
      <c r="F34" s="3" t="b">
        <f t="shared" si="9"/>
        <v>0</v>
      </c>
      <c r="G34" s="3" t="b">
        <f t="shared" si="10"/>
        <v>1</v>
      </c>
      <c r="H34" s="3">
        <f t="shared" si="11"/>
        <v>11</v>
      </c>
      <c r="I34" s="3">
        <f t="shared" si="12"/>
        <v>4.0538499999999997</v>
      </c>
      <c r="J34" s="3">
        <f t="shared" si="13"/>
        <v>3.26058</v>
      </c>
      <c r="K34" s="3">
        <v>3.26058</v>
      </c>
      <c r="L34" s="3">
        <v>4.1897700000000002</v>
      </c>
      <c r="M34" s="3">
        <f t="shared" si="14"/>
        <v>2.2937599999999998</v>
      </c>
      <c r="N34" s="3">
        <f t="shared" si="15"/>
        <v>-1.8200000000000001E-2</v>
      </c>
      <c r="O34" s="3">
        <v>-1.8200000000000001E-2</v>
      </c>
      <c r="P34" s="3">
        <v>2.3018100000000001</v>
      </c>
      <c r="Q34" s="3" t="b">
        <f t="shared" si="16"/>
        <v>0</v>
      </c>
      <c r="R34" s="3" t="b">
        <f t="shared" si="17"/>
        <v>0</v>
      </c>
      <c r="S34" s="3" t="b">
        <f t="shared" si="18"/>
        <v>0</v>
      </c>
      <c r="T34" s="3" t="b">
        <f t="shared" si="19"/>
        <v>1</v>
      </c>
      <c r="U34" s="3" t="b">
        <f t="shared" si="20"/>
        <v>0</v>
      </c>
      <c r="V34" s="3" t="b">
        <f t="shared" si="21"/>
        <v>0</v>
      </c>
      <c r="W34" s="3" t="b">
        <f t="shared" si="22"/>
        <v>0</v>
      </c>
      <c r="X34" s="3" t="b">
        <f t="shared" si="23"/>
        <v>1</v>
      </c>
      <c r="Y34" s="3">
        <f t="shared" si="24"/>
        <v>5</v>
      </c>
      <c r="Z34" s="3" t="str">
        <f t="shared" si="25"/>
        <v/>
      </c>
      <c r="AB34" s="3" t="b">
        <f t="shared" si="26"/>
        <v>0</v>
      </c>
      <c r="AC34" s="3">
        <f t="shared" si="27"/>
        <v>6</v>
      </c>
      <c r="AD34" s="3" t="b">
        <f t="shared" si="28"/>
        <v>0</v>
      </c>
      <c r="AE34" s="3" t="str">
        <f t="shared" si="29"/>
        <v/>
      </c>
      <c r="AF34" s="3" t="str">
        <f t="shared" si="30"/>
        <v/>
      </c>
      <c r="AG34" s="3" t="str">
        <f t="shared" si="31"/>
        <v/>
      </c>
      <c r="AH34" s="3" t="str">
        <f t="shared" si="32"/>
        <v/>
      </c>
      <c r="AM34" t="b">
        <f t="shared" si="33"/>
        <v>0</v>
      </c>
      <c r="AN34" s="3" t="str">
        <f t="shared" si="34"/>
        <v/>
      </c>
      <c r="AP34" s="3" t="b">
        <f t="shared" si="35"/>
        <v>1</v>
      </c>
      <c r="AQ34" s="3">
        <f t="shared" si="36"/>
        <v>5</v>
      </c>
      <c r="AR34" s="3" t="b">
        <f t="shared" si="37"/>
        <v>1</v>
      </c>
      <c r="AS34" s="3">
        <f t="shared" si="38"/>
        <v>3.26058</v>
      </c>
      <c r="AT34" s="3">
        <f t="shared" si="39"/>
        <v>4.1897700000000002</v>
      </c>
      <c r="AU34" s="3">
        <f t="shared" si="40"/>
        <v>-1.8200000000000001E-2</v>
      </c>
      <c r="AV34" s="3">
        <f t="shared" si="41"/>
        <v>2.3018100000000001</v>
      </c>
      <c r="AW34" s="3">
        <v>3.26058</v>
      </c>
      <c r="AX34" s="3">
        <v>4.1897700000000002</v>
      </c>
      <c r="AY34" s="3">
        <v>-1.8200000000000001E-2</v>
      </c>
      <c r="AZ34" s="3">
        <v>2.3018100000000001</v>
      </c>
      <c r="BA34" t="b">
        <f t="shared" si="42"/>
        <v>0</v>
      </c>
      <c r="BB34" s="3" t="str">
        <f t="shared" si="43"/>
        <v/>
      </c>
      <c r="BD34" s="3" t="str">
        <f t="shared" si="44"/>
        <v/>
      </c>
      <c r="BH34" s="3" t="str">
        <f t="shared" si="0"/>
        <v>…</v>
      </c>
      <c r="BI34" s="3">
        <f t="shared" si="45"/>
        <v>2.2937599999999998</v>
      </c>
      <c r="BJ34" t="b">
        <f>BH34=0</f>
        <v>0</v>
      </c>
      <c r="BK34" t="b">
        <f>BH34=BI34</f>
        <v>0</v>
      </c>
      <c r="BL34" t="b">
        <f>IF(OR(BH34="…",BI34="…"),OR(BK34,BK34=BJ34),AND(OR(BK34,BK34=BJ34),ABS(BH34-BI34)&lt;1))</f>
        <v>1</v>
      </c>
      <c r="BM34" s="3">
        <f t="shared" si="46"/>
        <v>5</v>
      </c>
      <c r="BN34" s="3" t="str">
        <f t="shared" si="2"/>
        <v>…</v>
      </c>
      <c r="BO34">
        <f t="shared" si="47"/>
        <v>4.0538499999999997</v>
      </c>
      <c r="BP34" t="str">
        <f t="shared" si="3"/>
        <v>…</v>
      </c>
      <c r="BQ34" s="3" t="b">
        <f>IF(BL34,D34=1,"")</f>
        <v>0</v>
      </c>
      <c r="BT34" t="b" cm="1">
        <f t="array" ref="BT34">IF(BL34,IF(ISNUMBER((_xlfn.XLOOKUP($BM34,$BM:$BM*$BQ:$BQ,BR:BR))),IF((_xlfn.XLOOKUP($BM34,$BM:$BM*$BQ:$BQ,BR:BR))&lt;3.27,TRUE,FALSE),FALSE),"")</f>
        <v>0</v>
      </c>
      <c r="BU34" t="b" cm="1">
        <f t="array" ref="BU34">IF(BL34,IF(ISNUMBER((_xlfn.XLOOKUP($BM34,$BM:$BM*$BQ:$BQ,BS:BS,,,-1))),IF((_xlfn.XLOOKUP($BM34,$BM:$BM*$BQ:$BQ,BS:BS,,,-1))&gt;4.195,TRUE,FALSE),FALSE),"")</f>
        <v>1</v>
      </c>
      <c r="BW34" s="3" t="b">
        <f>IF(BL34,E34=1,"")</f>
        <v>1</v>
      </c>
      <c r="BX34" s="3">
        <v>3.26058</v>
      </c>
      <c r="BY34" s="3">
        <v>4.1897700000000002</v>
      </c>
      <c r="BZ34" t="b" cm="1">
        <f t="array" ref="BZ34">IF(BL34,IF(ISNUMBER((_xlfn.XLOOKUP($BM34,$BM:$BM*$BW:$BW,BX:BX,,,-1))),IF((_xlfn.XLOOKUP($BM34,$BM:$BM*$BW:$BW,BX:BX,,,-1))&lt;2.6,TRUE,FALSE),FALSE),"")</f>
        <v>0</v>
      </c>
      <c r="CA34" t="b" cm="1">
        <f t="array" ref="CA34">IF(BL34,IF(ISNUMBER((_xlfn.XLOOKUP($BM34,$BM:$BM*$BW:$BW,BY:BY))),IF((_xlfn.XLOOKUP($BM34,$BM:$BM*$BW:$BW,BY:BY))&gt;4.18,TRUE,FALSE),FALSE),"")</f>
        <v>1</v>
      </c>
      <c r="CC34" t="b">
        <f t="shared" si="4"/>
        <v>0</v>
      </c>
      <c r="CD34" s="3" t="str">
        <f>IF(BL34,$C34,"")</f>
        <v>…</v>
      </c>
      <c r="CE34" s="3">
        <f>IF($BL34,$C33,"")</f>
        <v>2.2937599999999998</v>
      </c>
      <c r="CF34" s="3">
        <f>IF($BL34,$C35,"")</f>
        <v>-1.8200000000000001E-2</v>
      </c>
      <c r="CJ34" s="3" t="str">
        <f>IF(CC34="","",IF(CC34,CH34-CG34,""))</f>
        <v/>
      </c>
      <c r="CK34" s="3" t="str">
        <f t="shared" si="48"/>
        <v/>
      </c>
      <c r="CL34" s="3" t="b">
        <f>CJ34=""</f>
        <v>1</v>
      </c>
      <c r="CM34" s="3">
        <f t="shared" si="49"/>
        <v>4</v>
      </c>
      <c r="CN34" cm="1">
        <f t="array" ref="CN34">IF(CL34,IF(ISNUMBER((_xlfn.XLOOKUP($CM34,$CM:$CM*$CL:$CL,CK:CK))),_xlfn.XLOOKUP($CM34,$CM:$CM*$CL:$CL,CK:CK),FALSE),"")</f>
        <v>2.78376</v>
      </c>
      <c r="CP34" s="3">
        <f t="shared" si="6"/>
        <v>2.78376</v>
      </c>
      <c r="CY34" s="3" t="str">
        <f>Z33</f>
        <v/>
      </c>
      <c r="CZ34" s="3">
        <v>1</v>
      </c>
      <c r="DA34" s="3">
        <v>2.78376</v>
      </c>
      <c r="DB34" s="3">
        <v>2.78376</v>
      </c>
      <c r="DC34" s="3">
        <v>2.8063199999999999</v>
      </c>
      <c r="DE34" s="6">
        <v>2.78376</v>
      </c>
      <c r="DI34" s="3">
        <f>ABS(P34-O34)</f>
        <v>2.3200100000000003</v>
      </c>
      <c r="DL34" s="3">
        <f>D34*(DE34-P34) + E34*(DE34-P34)</f>
        <v>0.48194999999999988</v>
      </c>
      <c r="DM34" s="3" t="str">
        <f>IF(AND(ISNUMBER(C34),NOT(C34=0)),D34*(C34+DL34) + E34*(C34+DL34)," ")</f>
        <v xml:space="preserve"> </v>
      </c>
      <c r="DP34" s="3" t="str">
        <f>IF(OR(D34=1,E34=1),IF(ISNUMBER(C34),DO34/DE34,"…"),"")</f>
        <v>…</v>
      </c>
    </row>
    <row r="35" spans="1:120" x14ac:dyDescent="0.25">
      <c r="A35" s="3">
        <v>3.26058</v>
      </c>
      <c r="B35" s="3">
        <v>-2.8998200000000001</v>
      </c>
      <c r="C35" s="3">
        <v>-1.8200000000000001E-2</v>
      </c>
      <c r="D35" s="3">
        <f t="shared" si="7"/>
        <v>0</v>
      </c>
      <c r="E35" s="3">
        <f t="shared" si="8"/>
        <v>1</v>
      </c>
      <c r="F35" s="3" t="b">
        <f t="shared" si="9"/>
        <v>0</v>
      </c>
      <c r="G35" s="3" t="b">
        <f t="shared" si="10"/>
        <v>1</v>
      </c>
      <c r="H35" s="3">
        <f t="shared" si="11"/>
        <v>11</v>
      </c>
      <c r="I35" s="3" t="str">
        <f t="shared" si="12"/>
        <v>…</v>
      </c>
      <c r="J35" s="3">
        <f t="shared" si="13"/>
        <v>3.3816700000000002</v>
      </c>
      <c r="K35" s="3">
        <v>3.26058</v>
      </c>
      <c r="L35" s="3">
        <v>4.1897700000000002</v>
      </c>
      <c r="M35" s="3" t="str">
        <f t="shared" si="14"/>
        <v>…</v>
      </c>
      <c r="N35" s="3">
        <f t="shared" si="15"/>
        <v>-1.8200000000000001E-2</v>
      </c>
      <c r="O35" s="3">
        <v>-1.8200000000000001E-2</v>
      </c>
      <c r="P35" s="3">
        <v>2.3018100000000001</v>
      </c>
      <c r="Q35" s="3" t="b">
        <f t="shared" si="16"/>
        <v>0</v>
      </c>
      <c r="R35" s="3" t="b">
        <f t="shared" si="17"/>
        <v>0</v>
      </c>
      <c r="S35" s="3" t="b">
        <f t="shared" si="18"/>
        <v>0</v>
      </c>
      <c r="T35" s="3" t="b">
        <f t="shared" si="19"/>
        <v>1</v>
      </c>
      <c r="U35" s="3" t="b">
        <f t="shared" si="20"/>
        <v>0</v>
      </c>
      <c r="V35" s="3" t="b">
        <f t="shared" si="21"/>
        <v>0</v>
      </c>
      <c r="W35" s="3" t="b">
        <f t="shared" si="22"/>
        <v>0</v>
      </c>
      <c r="X35" s="3" t="b">
        <f t="shared" si="23"/>
        <v>1</v>
      </c>
      <c r="Y35" s="3">
        <f t="shared" si="24"/>
        <v>5</v>
      </c>
      <c r="Z35" s="3" t="str">
        <f t="shared" si="25"/>
        <v/>
      </c>
      <c r="AB35" s="3" t="b">
        <f t="shared" si="26"/>
        <v>0</v>
      </c>
      <c r="AC35" s="3">
        <f t="shared" si="27"/>
        <v>6</v>
      </c>
      <c r="AD35" s="3" t="b">
        <f t="shared" si="28"/>
        <v>0</v>
      </c>
      <c r="AE35" s="3" t="str">
        <f t="shared" si="29"/>
        <v/>
      </c>
      <c r="AF35" s="3" t="str">
        <f t="shared" si="30"/>
        <v/>
      </c>
      <c r="AG35" s="3" t="str">
        <f t="shared" si="31"/>
        <v/>
      </c>
      <c r="AH35" s="3" t="str">
        <f t="shared" si="32"/>
        <v/>
      </c>
      <c r="AM35" t="b">
        <f t="shared" si="33"/>
        <v>0</v>
      </c>
      <c r="AN35" s="3" t="str">
        <f t="shared" si="34"/>
        <v/>
      </c>
      <c r="AP35" s="3" t="b">
        <f t="shared" si="35"/>
        <v>1</v>
      </c>
      <c r="AQ35" s="3">
        <f t="shared" si="36"/>
        <v>5</v>
      </c>
      <c r="AR35" s="3" t="b">
        <f t="shared" si="37"/>
        <v>1</v>
      </c>
      <c r="AS35" s="3">
        <f t="shared" si="38"/>
        <v>3.26058</v>
      </c>
      <c r="AT35" s="3">
        <f t="shared" si="39"/>
        <v>4.1897700000000002</v>
      </c>
      <c r="AU35" s="3">
        <f t="shared" si="40"/>
        <v>-1.8200000000000001E-2</v>
      </c>
      <c r="AV35" s="3">
        <f t="shared" si="41"/>
        <v>2.3018100000000001</v>
      </c>
      <c r="AW35" s="3">
        <v>3.26058</v>
      </c>
      <c r="AX35" s="3">
        <v>4.1897700000000002</v>
      </c>
      <c r="AY35" s="3">
        <v>-1.8200000000000001E-2</v>
      </c>
      <c r="AZ35" s="3">
        <v>2.3018100000000001</v>
      </c>
      <c r="BA35" t="b">
        <f t="shared" si="42"/>
        <v>0</v>
      </c>
      <c r="BB35" s="3" t="str">
        <f t="shared" si="43"/>
        <v/>
      </c>
      <c r="BD35" s="3" t="str">
        <f t="shared" si="44"/>
        <v/>
      </c>
      <c r="BH35" s="3">
        <f t="shared" si="0"/>
        <v>-1.8200000000000001E-2</v>
      </c>
      <c r="BI35" s="3" t="str">
        <f t="shared" si="45"/>
        <v>…</v>
      </c>
      <c r="BJ35" t="b">
        <f>BH35=0</f>
        <v>0</v>
      </c>
      <c r="BK35" t="b">
        <f>BH35=BI35</f>
        <v>0</v>
      </c>
      <c r="BL35" t="b">
        <f t="shared" si="1"/>
        <v>1</v>
      </c>
      <c r="BM35" s="3">
        <f t="shared" si="46"/>
        <v>5</v>
      </c>
      <c r="BN35" s="3">
        <f t="shared" si="2"/>
        <v>3.26058</v>
      </c>
      <c r="BO35" t="str">
        <f t="shared" si="47"/>
        <v>…</v>
      </c>
      <c r="BP35">
        <f t="shared" si="3"/>
        <v>3.26058</v>
      </c>
      <c r="BQ35" s="3" t="b">
        <f>IF(BL35,D35=1,"")</f>
        <v>0</v>
      </c>
      <c r="BT35" t="b" cm="1">
        <f t="array" ref="BT35">IF(BL35,IF(ISNUMBER((_xlfn.XLOOKUP($BM35,$BM:$BM*$BQ:$BQ,BR:BR))),IF((_xlfn.XLOOKUP($BM35,$BM:$BM*$BQ:$BQ,BR:BR))&lt;3.27,TRUE,FALSE),FALSE),"")</f>
        <v>0</v>
      </c>
      <c r="BU35" t="b" cm="1">
        <f t="array" ref="BU35">IF(BL35,IF(ISNUMBER((_xlfn.XLOOKUP($BM35,$BM:$BM*$BQ:$BQ,BS:BS,,,-1))),IF((_xlfn.XLOOKUP($BM35,$BM:$BM*$BQ:$BQ,BS:BS,,,-1))&gt;4.195,TRUE,FALSE),FALSE),"")</f>
        <v>1</v>
      </c>
      <c r="BW35" s="3" t="b">
        <f>IF(BL35,E35=1,"")</f>
        <v>1</v>
      </c>
      <c r="BX35" s="3">
        <v>3.26058</v>
      </c>
      <c r="BY35" s="3">
        <v>4.1897700000000002</v>
      </c>
      <c r="BZ35" t="b" cm="1">
        <f t="array" ref="BZ35">IF(BL35,IF(ISNUMBER((_xlfn.XLOOKUP($BM35,$BM:$BM*$BW:$BW,BX:BX,,,-1))),IF((_xlfn.XLOOKUP($BM35,$BM:$BM*$BW:$BW,BX:BX,,,-1))&lt;2.6,TRUE,FALSE),FALSE),"")</f>
        <v>0</v>
      </c>
      <c r="CA35" t="b" cm="1">
        <f t="array" ref="CA35">IF(BL35,IF(ISNUMBER((_xlfn.XLOOKUP($BM35,$BM:$BM*$BW:$BW,BY:BY))),IF((_xlfn.XLOOKUP($BM35,$BM:$BM*$BW:$BW,BY:BY))&gt;4.18,TRUE,FALSE),FALSE),"")</f>
        <v>1</v>
      </c>
      <c r="CC35" t="b">
        <f t="shared" si="4"/>
        <v>0</v>
      </c>
      <c r="CD35" s="3">
        <f>IF(BL35,$C35,"")</f>
        <v>-1.8200000000000001E-2</v>
      </c>
      <c r="CE35" s="3" t="str">
        <f>IF($BL35,$C34,"")</f>
        <v>…</v>
      </c>
      <c r="CF35" s="3">
        <f>IF($BL35,$C36,"")</f>
        <v>-1.8200000000000001E-2</v>
      </c>
      <c r="CJ35" s="3" t="str">
        <f>IF(CC35="","",IF(CC35,CH35-CG35,""))</f>
        <v/>
      </c>
      <c r="CK35" s="3" t="str">
        <f t="shared" si="48"/>
        <v/>
      </c>
      <c r="CL35" s="3" t="b">
        <f>CJ35=""</f>
        <v>1</v>
      </c>
      <c r="CM35" s="3">
        <f t="shared" si="49"/>
        <v>4</v>
      </c>
      <c r="CN35" cm="1">
        <f t="array" ref="CN35">IF(CL35,IF(ISNUMBER((_xlfn.XLOOKUP($CM35,$CM:$CM*$CL:$CL,CK:CK))),_xlfn.XLOOKUP($CM35,$CM:$CM*$CL:$CL,CK:CK),FALSE),"")</f>
        <v>2.78376</v>
      </c>
      <c r="CP35" s="3">
        <f t="shared" si="6"/>
        <v>2.78376</v>
      </c>
      <c r="CY35" s="3" t="str">
        <f>Z34</f>
        <v/>
      </c>
      <c r="CZ35" s="3">
        <v>1</v>
      </c>
      <c r="DA35" s="3">
        <v>2.78376</v>
      </c>
      <c r="DB35" s="3">
        <v>2.78376</v>
      </c>
      <c r="DC35" s="3">
        <v>2.8063199999999999</v>
      </c>
      <c r="DE35" s="6">
        <v>2.78376</v>
      </c>
      <c r="DI35" s="3">
        <f>ABS(P35-O35)</f>
        <v>2.3200100000000003</v>
      </c>
      <c r="DL35" s="3">
        <f>D35*(DE35-P35) + E35*(DE35-P35)</f>
        <v>0.48194999999999988</v>
      </c>
      <c r="DM35" s="3">
        <f>IF(AND(ISNUMBER(C35),NOT(C35=0)),D35*(C35+DL35) + E35*(C35+DL35)," ")</f>
        <v>0.46374999999999988</v>
      </c>
      <c r="DO35" s="3">
        <f t="shared" si="50"/>
        <v>0.46374999999999988</v>
      </c>
      <c r="DP35" s="3">
        <f>IF(OR(D35=1,E35=1),IF(ISNUMBER(C35),DO35/DE35,"…"),"")</f>
        <v>0.16659122912894786</v>
      </c>
    </row>
    <row r="36" spans="1:120" x14ac:dyDescent="0.25">
      <c r="A36" s="3">
        <v>3.3816700000000002</v>
      </c>
      <c r="B36" s="3">
        <v>0</v>
      </c>
      <c r="C36" s="3">
        <v>-1.8200000000000001E-2</v>
      </c>
      <c r="D36" s="3">
        <f t="shared" si="7"/>
        <v>0</v>
      </c>
      <c r="E36" s="3">
        <f t="shared" si="8"/>
        <v>0</v>
      </c>
      <c r="F36" s="3" t="b">
        <f t="shared" si="9"/>
        <v>1</v>
      </c>
      <c r="G36" s="3" t="b">
        <f t="shared" si="10"/>
        <v>0</v>
      </c>
      <c r="H36" s="3">
        <f t="shared" si="11"/>
        <v>12</v>
      </c>
      <c r="I36" s="3">
        <f t="shared" si="12"/>
        <v>3.26058</v>
      </c>
      <c r="J36" s="3" t="str">
        <f t="shared" si="13"/>
        <v>…</v>
      </c>
      <c r="M36" s="3">
        <f t="shared" si="14"/>
        <v>-1.8200000000000001E-2</v>
      </c>
      <c r="N36" s="3" t="str">
        <f t="shared" si="15"/>
        <v>…</v>
      </c>
      <c r="Q36" s="3" t="b">
        <f t="shared" si="16"/>
        <v>0</v>
      </c>
      <c r="R36" s="3" t="b">
        <f t="shared" si="17"/>
        <v>0</v>
      </c>
      <c r="S36" s="3" t="b">
        <f t="shared" si="18"/>
        <v>0</v>
      </c>
      <c r="T36" s="3" t="b">
        <f t="shared" si="19"/>
        <v>0</v>
      </c>
      <c r="U36" s="3" t="b">
        <f t="shared" si="20"/>
        <v>0</v>
      </c>
      <c r="V36" s="3" t="b">
        <f t="shared" si="21"/>
        <v>0</v>
      </c>
      <c r="W36" s="3" t="b">
        <f t="shared" si="22"/>
        <v>0</v>
      </c>
      <c r="X36" s="3" t="b">
        <f t="shared" si="23"/>
        <v>1</v>
      </c>
      <c r="Y36" s="3">
        <f t="shared" si="24"/>
        <v>5</v>
      </c>
      <c r="Z36" s="3" t="str">
        <f t="shared" si="25"/>
        <v/>
      </c>
      <c r="AB36" s="3" t="b">
        <f t="shared" si="26"/>
        <v>1</v>
      </c>
      <c r="AC36" s="3">
        <f t="shared" si="27"/>
        <v>7</v>
      </c>
      <c r="AD36" s="3" t="b">
        <f t="shared" si="28"/>
        <v>0</v>
      </c>
      <c r="AE36" s="3" t="str">
        <f t="shared" si="29"/>
        <v/>
      </c>
      <c r="AF36" s="3" t="str">
        <f t="shared" si="30"/>
        <v/>
      </c>
      <c r="AG36" s="3" t="str">
        <f t="shared" si="31"/>
        <v/>
      </c>
      <c r="AH36" s="3" t="str">
        <f t="shared" si="32"/>
        <v/>
      </c>
      <c r="AI36" s="3">
        <v>3.4659599999999999</v>
      </c>
      <c r="AJ36" s="3">
        <v>4.2000700000000002</v>
      </c>
      <c r="AK36" s="3">
        <v>0</v>
      </c>
      <c r="AL36" s="3">
        <v>2.3010100000000002</v>
      </c>
      <c r="AM36" t="b">
        <f t="shared" si="33"/>
        <v>0</v>
      </c>
      <c r="AN36" s="3" t="str">
        <f t="shared" si="34"/>
        <v/>
      </c>
      <c r="AP36" s="3" t="b">
        <f t="shared" si="35"/>
        <v>1</v>
      </c>
      <c r="AQ36" s="3">
        <f t="shared" si="36"/>
        <v>5</v>
      </c>
      <c r="AR36" s="3" t="b">
        <f t="shared" si="37"/>
        <v>0</v>
      </c>
      <c r="AS36" s="3" t="str">
        <f t="shared" si="38"/>
        <v/>
      </c>
      <c r="AT36" s="3" t="str">
        <f t="shared" si="39"/>
        <v/>
      </c>
      <c r="AU36" s="3" t="str">
        <f t="shared" si="40"/>
        <v/>
      </c>
      <c r="AV36" s="3" t="str">
        <f t="shared" si="41"/>
        <v/>
      </c>
      <c r="AW36" s="3">
        <v>3.26058</v>
      </c>
      <c r="AX36" s="3">
        <v>4.1897700000000002</v>
      </c>
      <c r="AY36" s="3">
        <v>-1.8200000000000001E-2</v>
      </c>
      <c r="AZ36" s="3">
        <v>2.3018100000000001</v>
      </c>
      <c r="BA36" t="b">
        <f t="shared" si="42"/>
        <v>0</v>
      </c>
      <c r="BB36" s="3" t="str">
        <f t="shared" si="43"/>
        <v/>
      </c>
      <c r="BD36" s="3" t="str">
        <f t="shared" si="44"/>
        <v/>
      </c>
      <c r="BH36" s="3">
        <f t="shared" si="0"/>
        <v>-1.8200000000000001E-2</v>
      </c>
      <c r="BI36" s="3">
        <f t="shared" si="45"/>
        <v>-1.8200000000000001E-2</v>
      </c>
      <c r="BJ36" t="b">
        <f>BH36=0</f>
        <v>0</v>
      </c>
      <c r="BK36" t="b">
        <f>BH36=BI36</f>
        <v>1</v>
      </c>
      <c r="BL36" t="b">
        <f t="shared" si="1"/>
        <v>1</v>
      </c>
      <c r="BM36" s="3">
        <f t="shared" si="46"/>
        <v>5</v>
      </c>
      <c r="BN36" s="3">
        <f t="shared" si="2"/>
        <v>3.3816700000000002</v>
      </c>
      <c r="BO36">
        <f t="shared" si="47"/>
        <v>3.26058</v>
      </c>
      <c r="BP36" t="str">
        <f t="shared" si="3"/>
        <v/>
      </c>
      <c r="BQ36" s="3" t="b">
        <f>IF(BL36,D36=1,"")</f>
        <v>0</v>
      </c>
      <c r="BT36" t="b" cm="1">
        <f t="array" ref="BT36">IF(BL36,IF(ISNUMBER((_xlfn.XLOOKUP($BM36,$BM:$BM*$BQ:$BQ,BR:BR))),IF((_xlfn.XLOOKUP($BM36,$BM:$BM*$BQ:$BQ,BR:BR))&lt;3.27,TRUE,FALSE),FALSE),"")</f>
        <v>0</v>
      </c>
      <c r="BU36" t="b" cm="1">
        <f t="array" ref="BU36">IF(BL36,IF(ISNUMBER((_xlfn.XLOOKUP($BM36,$BM:$BM*$BQ:$BQ,BS:BS,,,-1))),IF((_xlfn.XLOOKUP($BM36,$BM:$BM*$BQ:$BQ,BS:BS,,,-1))&gt;4.195,TRUE,FALSE),FALSE),"")</f>
        <v>1</v>
      </c>
      <c r="BW36" s="3" t="b">
        <f>IF(BL36,E36=1,"")</f>
        <v>0</v>
      </c>
      <c r="BZ36" t="b" cm="1">
        <f t="array" ref="BZ36">IF(BL36,IF(ISNUMBER((_xlfn.XLOOKUP($BM36,$BM:$BM*$BW:$BW,BX:BX,,,-1))),IF((_xlfn.XLOOKUP($BM36,$BM:$BM*$BW:$BW,BX:BX,,,-1))&lt;2.6,TRUE,FALSE),FALSE),"")</f>
        <v>0</v>
      </c>
      <c r="CA36" t="b" cm="1">
        <f t="array" ref="CA36">IF(BL36,IF(ISNUMBER((_xlfn.XLOOKUP($BM36,$BM:$BM*$BW:$BW,BY:BY))),IF((_xlfn.XLOOKUP($BM36,$BM:$BM*$BW:$BW,BY:BY))&gt;4.18,TRUE,FALSE),FALSE),"")</f>
        <v>1</v>
      </c>
      <c r="CC36" t="b">
        <f t="shared" si="4"/>
        <v>0</v>
      </c>
      <c r="CD36" s="3">
        <f>IF(BL36,$C36,"")</f>
        <v>-1.8200000000000001E-2</v>
      </c>
      <c r="CE36" s="3">
        <f>IF($BL36,$C35,"")</f>
        <v>-1.8200000000000001E-2</v>
      </c>
      <c r="CF36" s="3" t="str">
        <f>IF($BL36,$C37,"")</f>
        <v>…</v>
      </c>
      <c r="CJ36" s="3" t="str">
        <f>IF(CC36="","",IF(CC36,CH36-CG36,""))</f>
        <v/>
      </c>
      <c r="CK36" s="3" t="str">
        <f t="shared" si="48"/>
        <v/>
      </c>
      <c r="CL36" s="3" t="b">
        <f>CJ36=""</f>
        <v>1</v>
      </c>
      <c r="CM36" s="3">
        <f t="shared" si="49"/>
        <v>4</v>
      </c>
      <c r="CN36" cm="1">
        <f t="array" ref="CN36">IF(CL36,IF(ISNUMBER((_xlfn.XLOOKUP($CM36,$CM:$CM*$CL:$CL,CK:CK))),_xlfn.XLOOKUP($CM36,$CM:$CM*$CL:$CL,CK:CK),FALSE),"")</f>
        <v>2.78376</v>
      </c>
      <c r="CP36" s="3">
        <f t="shared" si="6"/>
        <v>2.78376</v>
      </c>
      <c r="CY36" s="3" t="str">
        <f>Z35</f>
        <v/>
      </c>
      <c r="CZ36" s="3">
        <v>1</v>
      </c>
      <c r="DA36" s="3">
        <v>2.78376</v>
      </c>
      <c r="DB36" s="3">
        <v>2.78376</v>
      </c>
      <c r="DC36" s="3">
        <v>2.8063199999999999</v>
      </c>
      <c r="DE36" s="6">
        <v>2.78376</v>
      </c>
      <c r="DF36" s="3">
        <v>1</v>
      </c>
      <c r="DG36" s="3">
        <v>-1.8200000000000001E-2</v>
      </c>
      <c r="DH36" s="3">
        <v>0</v>
      </c>
      <c r="DL36" s="3">
        <f>D36*(DE36-P36) + E36*(DE36-P36)</f>
        <v>0</v>
      </c>
      <c r="DP36" s="3" t="str">
        <f>IF(OR(D36=1,E36=1),IF(ISNUMBER(C36),DO36/DE36,"…"),"")</f>
        <v/>
      </c>
    </row>
    <row r="37" spans="1:120" x14ac:dyDescent="0.25">
      <c r="A37" s="3" t="s">
        <v>3</v>
      </c>
      <c r="B37" s="3" t="s">
        <v>3</v>
      </c>
      <c r="C37" s="3" t="s">
        <v>3</v>
      </c>
      <c r="D37" s="3">
        <f t="shared" si="7"/>
        <v>0</v>
      </c>
      <c r="E37" s="3">
        <f t="shared" si="8"/>
        <v>0</v>
      </c>
      <c r="F37" s="3" t="b">
        <f t="shared" si="9"/>
        <v>1</v>
      </c>
      <c r="G37" s="3" t="b">
        <f t="shared" si="10"/>
        <v>0</v>
      </c>
      <c r="H37" s="3">
        <f t="shared" si="11"/>
        <v>12</v>
      </c>
      <c r="I37" s="3">
        <f t="shared" si="12"/>
        <v>3.3816700000000002</v>
      </c>
      <c r="J37" s="3">
        <f t="shared" si="13"/>
        <v>3.4659599999999999</v>
      </c>
      <c r="M37" s="3">
        <f t="shared" si="14"/>
        <v>-1.8200000000000001E-2</v>
      </c>
      <c r="N37" s="3">
        <f t="shared" si="15"/>
        <v>0</v>
      </c>
      <c r="Q37" s="3" t="b">
        <f t="shared" si="16"/>
        <v>0</v>
      </c>
      <c r="R37" s="3" t="b">
        <f t="shared" si="17"/>
        <v>0</v>
      </c>
      <c r="S37" s="3" t="b">
        <f t="shared" si="18"/>
        <v>0</v>
      </c>
      <c r="T37" s="3" t="b">
        <f t="shared" si="19"/>
        <v>0</v>
      </c>
      <c r="U37" s="3" t="b">
        <f t="shared" si="20"/>
        <v>0</v>
      </c>
      <c r="V37" s="3" t="b">
        <f t="shared" si="21"/>
        <v>0</v>
      </c>
      <c r="W37" s="3" t="b">
        <f t="shared" si="22"/>
        <v>0</v>
      </c>
      <c r="X37" s="3" t="b">
        <f t="shared" si="23"/>
        <v>1</v>
      </c>
      <c r="Y37" s="3">
        <f t="shared" si="24"/>
        <v>5</v>
      </c>
      <c r="Z37" s="3" t="str">
        <f t="shared" si="25"/>
        <v/>
      </c>
      <c r="AB37" s="3" t="b">
        <f t="shared" si="26"/>
        <v>1</v>
      </c>
      <c r="AC37" s="3">
        <f t="shared" si="27"/>
        <v>7</v>
      </c>
      <c r="AD37" s="3" t="b">
        <f t="shared" si="28"/>
        <v>0</v>
      </c>
      <c r="AE37" s="3" t="str">
        <f t="shared" si="29"/>
        <v/>
      </c>
      <c r="AF37" s="3" t="str">
        <f t="shared" si="30"/>
        <v/>
      </c>
      <c r="AG37" s="3" t="str">
        <f t="shared" si="31"/>
        <v/>
      </c>
      <c r="AH37" s="3" t="str">
        <f t="shared" si="32"/>
        <v/>
      </c>
      <c r="AI37" s="3">
        <v>3.4659599999999999</v>
      </c>
      <c r="AJ37" s="3">
        <v>4.2000700000000002</v>
      </c>
      <c r="AK37" s="3">
        <v>0</v>
      </c>
      <c r="AL37" s="3">
        <v>2.3010100000000002</v>
      </c>
      <c r="AM37" t="b">
        <f t="shared" si="33"/>
        <v>0</v>
      </c>
      <c r="AN37" s="3" t="str">
        <f t="shared" si="34"/>
        <v/>
      </c>
      <c r="AP37" s="3" t="b">
        <f t="shared" si="35"/>
        <v>1</v>
      </c>
      <c r="AQ37" s="3">
        <f t="shared" si="36"/>
        <v>5</v>
      </c>
      <c r="AR37" s="3" t="b">
        <f t="shared" si="37"/>
        <v>0</v>
      </c>
      <c r="AS37" s="3" t="str">
        <f t="shared" si="38"/>
        <v/>
      </c>
      <c r="AT37" s="3" t="str">
        <f t="shared" si="39"/>
        <v/>
      </c>
      <c r="AU37" s="3" t="str">
        <f t="shared" si="40"/>
        <v/>
      </c>
      <c r="AV37" s="3" t="str">
        <f t="shared" si="41"/>
        <v/>
      </c>
      <c r="AW37" s="3">
        <v>3.26058</v>
      </c>
      <c r="AX37" s="3">
        <v>4.1897700000000002</v>
      </c>
      <c r="AY37" s="3">
        <v>-1.8200000000000001E-2</v>
      </c>
      <c r="AZ37" s="3">
        <v>2.3018100000000001</v>
      </c>
      <c r="BA37" t="b">
        <f t="shared" si="42"/>
        <v>0</v>
      </c>
      <c r="BB37" s="3" t="str">
        <f t="shared" si="43"/>
        <v/>
      </c>
      <c r="BD37" s="3" t="str">
        <f t="shared" si="44"/>
        <v/>
      </c>
      <c r="BH37" s="3">
        <v>0</v>
      </c>
      <c r="BI37" s="3">
        <f t="shared" si="45"/>
        <v>-1.8200000000000001E-2</v>
      </c>
      <c r="BJ37" t="b">
        <f>BH37=0</f>
        <v>1</v>
      </c>
      <c r="BK37" t="b">
        <f>BH37=BI37</f>
        <v>0</v>
      </c>
      <c r="BL37" t="b">
        <f t="shared" si="1"/>
        <v>0</v>
      </c>
      <c r="BM37" s="3">
        <f t="shared" si="46"/>
        <v>6</v>
      </c>
      <c r="BN37" s="3" t="str">
        <f t="shared" si="2"/>
        <v/>
      </c>
      <c r="BO37" t="str">
        <f t="shared" si="47"/>
        <v/>
      </c>
      <c r="BP37" t="str">
        <f t="shared" si="3"/>
        <v/>
      </c>
      <c r="BQ37" s="3" t="str">
        <f>IF(BL37,D37=1,"")</f>
        <v/>
      </c>
      <c r="BT37" t="str" cm="1">
        <f t="array" ref="BT37">IF(BL37,IF(ISNUMBER((_xlfn.XLOOKUP($BM37,$BM:$BM*$BQ:$BQ,BR:BR))),IF((_xlfn.XLOOKUP($BM37,$BM:$BM*$BQ:$BQ,BR:BR))&lt;3.27,TRUE,FALSE),FALSE),"")</f>
        <v/>
      </c>
      <c r="BU37" t="str" cm="1">
        <f t="array" ref="BU37">IF(BL37,IF(ISNUMBER((_xlfn.XLOOKUP($BM37,$BM:$BM*$BQ:$BQ,BS:BS,,,-1))),IF((_xlfn.XLOOKUP($BM37,$BM:$BM*$BQ:$BQ,BS:BS,,,-1))&gt;4.195,TRUE,FALSE),FALSE),"")</f>
        <v/>
      </c>
      <c r="BW37" s="3" t="str">
        <f>IF(BL37,E37=1,"")</f>
        <v/>
      </c>
      <c r="BZ37" t="str" cm="1">
        <f t="array" ref="BZ37">IF(BL37,IF(ISNUMBER((_xlfn.XLOOKUP($BM37,$BM:$BM*$BW:$BW,BX:BX,,,-1))),IF((_xlfn.XLOOKUP($BM37,$BM:$BM*$BW:$BW,BX:BX,,,-1))&lt;2.6,TRUE,FALSE),FALSE),"")</f>
        <v/>
      </c>
      <c r="CA37" t="str" cm="1">
        <f t="array" ref="CA37">IF(BL37,IF(ISNUMBER((_xlfn.XLOOKUP($BM37,$BM:$BM*$BW:$BW,BY:BY))),IF((_xlfn.XLOOKUP($BM37,$BM:$BM*$BW:$BW,BY:BY))&gt;4.18,TRUE,FALSE),FALSE),"")</f>
        <v/>
      </c>
      <c r="CC37" t="str">
        <f t="shared" si="4"/>
        <v/>
      </c>
      <c r="CD37" s="3" t="str">
        <f>IF(BL37,$C37,"")</f>
        <v/>
      </c>
      <c r="CE37" s="3" t="str">
        <f>IF($BL37,$C36,"")</f>
        <v/>
      </c>
      <c r="CF37" s="3" t="str">
        <f>IF($BL37,$C38,"")</f>
        <v/>
      </c>
      <c r="CJ37" s="3" t="str">
        <f>IF(CC37="","",IF(CC37,CH37-CG37,""))</f>
        <v/>
      </c>
      <c r="CK37" s="3" t="str">
        <f t="shared" si="48"/>
        <v/>
      </c>
      <c r="CL37" s="3" t="b">
        <f>CJ37=""</f>
        <v>1</v>
      </c>
      <c r="CM37" s="3">
        <f t="shared" si="49"/>
        <v>4</v>
      </c>
      <c r="CN37" cm="1">
        <f t="array" ref="CN37">IF(CL37,IF(ISNUMBER((_xlfn.XLOOKUP($CM37,$CM:$CM*$CL:$CL,CK:CK))),_xlfn.XLOOKUP($CM37,$CM:$CM*$CL:$CL,CK:CK),FALSE),"")</f>
        <v>2.78376</v>
      </c>
      <c r="CP37" s="3">
        <f t="shared" si="6"/>
        <v>2.78376</v>
      </c>
      <c r="CY37" s="3" t="str">
        <f>Z36</f>
        <v/>
      </c>
      <c r="CZ37" s="3">
        <v>1</v>
      </c>
      <c r="DA37" s="3">
        <v>2.78376</v>
      </c>
      <c r="DB37" s="3">
        <v>2.78376</v>
      </c>
      <c r="DC37" s="3">
        <v>2.8063199999999999</v>
      </c>
      <c r="DE37" s="6">
        <v>2.78376</v>
      </c>
      <c r="DF37" s="3">
        <v>1</v>
      </c>
      <c r="DG37" s="3">
        <v>-1.8200000000000001E-2</v>
      </c>
      <c r="DH37" s="3">
        <v>0</v>
      </c>
      <c r="DL37" s="3">
        <f>D37*(DE37-P37) + E37*(DE37-P37)</f>
        <v>0</v>
      </c>
      <c r="DP37" s="3" t="str">
        <f>IF(OR(D37=1,E37=1),IF(ISNUMBER(C37),DO37/DE37,"…"),"")</f>
        <v/>
      </c>
    </row>
    <row r="38" spans="1:120" x14ac:dyDescent="0.25">
      <c r="A38" s="3">
        <v>3.4659599999999999</v>
      </c>
      <c r="B38" s="3">
        <v>0</v>
      </c>
      <c r="C38" s="3">
        <v>0</v>
      </c>
      <c r="D38" s="3">
        <f t="shared" si="7"/>
        <v>0</v>
      </c>
      <c r="E38" s="3">
        <f t="shared" si="8"/>
        <v>0</v>
      </c>
      <c r="F38" s="3" t="b">
        <f t="shared" si="9"/>
        <v>1</v>
      </c>
      <c r="G38" s="3" t="b">
        <f t="shared" si="10"/>
        <v>0</v>
      </c>
      <c r="H38" s="3">
        <f t="shared" si="11"/>
        <v>12</v>
      </c>
      <c r="I38" s="3" t="str">
        <f t="shared" si="12"/>
        <v>…</v>
      </c>
      <c r="J38" s="3">
        <f t="shared" si="13"/>
        <v>3.63002</v>
      </c>
      <c r="M38" s="3" t="str">
        <f t="shared" si="14"/>
        <v>…</v>
      </c>
      <c r="N38" s="3">
        <f t="shared" si="15"/>
        <v>4.8329999999999998E-2</v>
      </c>
      <c r="Q38" s="3" t="b">
        <f t="shared" si="16"/>
        <v>0</v>
      </c>
      <c r="R38" s="3" t="b">
        <f t="shared" si="17"/>
        <v>0</v>
      </c>
      <c r="S38" s="3" t="b">
        <f t="shared" si="18"/>
        <v>0</v>
      </c>
      <c r="T38" s="3" t="b">
        <f t="shared" si="19"/>
        <v>0</v>
      </c>
      <c r="U38" s="3" t="b">
        <f t="shared" si="20"/>
        <v>0</v>
      </c>
      <c r="V38" s="3" t="b">
        <f t="shared" si="21"/>
        <v>0</v>
      </c>
      <c r="W38" s="3" t="b">
        <f t="shared" si="22"/>
        <v>0</v>
      </c>
      <c r="X38" s="3" t="b">
        <f t="shared" si="23"/>
        <v>1</v>
      </c>
      <c r="Y38" s="3">
        <f t="shared" si="24"/>
        <v>5</v>
      </c>
      <c r="Z38" s="3" t="str">
        <f t="shared" si="25"/>
        <v/>
      </c>
      <c r="AB38" s="3" t="b">
        <f t="shared" si="26"/>
        <v>1</v>
      </c>
      <c r="AC38" s="3">
        <f t="shared" si="27"/>
        <v>7</v>
      </c>
      <c r="AD38" s="3" t="b">
        <f t="shared" si="28"/>
        <v>0</v>
      </c>
      <c r="AE38" s="3" t="str">
        <f t="shared" si="29"/>
        <v/>
      </c>
      <c r="AF38" s="3" t="str">
        <f t="shared" si="30"/>
        <v/>
      </c>
      <c r="AG38" s="3" t="str">
        <f t="shared" si="31"/>
        <v/>
      </c>
      <c r="AH38" s="3" t="str">
        <f t="shared" si="32"/>
        <v/>
      </c>
      <c r="AI38" s="3">
        <v>3.4659599999999999</v>
      </c>
      <c r="AJ38" s="3">
        <v>4.2000700000000002</v>
      </c>
      <c r="AK38" s="3">
        <v>0</v>
      </c>
      <c r="AL38" s="3">
        <v>2.3010100000000002</v>
      </c>
      <c r="AM38" t="b">
        <f t="shared" si="33"/>
        <v>0</v>
      </c>
      <c r="AN38" s="3" t="str">
        <f t="shared" si="34"/>
        <v/>
      </c>
      <c r="AP38" s="3" t="b">
        <f t="shared" si="35"/>
        <v>1</v>
      </c>
      <c r="AQ38" s="3">
        <f t="shared" si="36"/>
        <v>5</v>
      </c>
      <c r="AR38" s="3" t="b">
        <f t="shared" si="37"/>
        <v>0</v>
      </c>
      <c r="AS38" s="3" t="str">
        <f t="shared" si="38"/>
        <v/>
      </c>
      <c r="AT38" s="3" t="str">
        <f t="shared" si="39"/>
        <v/>
      </c>
      <c r="AU38" s="3" t="str">
        <f t="shared" si="40"/>
        <v/>
      </c>
      <c r="AV38" s="3" t="str">
        <f t="shared" si="41"/>
        <v/>
      </c>
      <c r="AW38" s="3">
        <v>3.26058</v>
      </c>
      <c r="AX38" s="3">
        <v>4.1897700000000002</v>
      </c>
      <c r="AY38" s="3">
        <v>-1.8200000000000001E-2</v>
      </c>
      <c r="AZ38" s="3">
        <v>2.3018100000000001</v>
      </c>
      <c r="BA38" t="b">
        <f t="shared" si="42"/>
        <v>0</v>
      </c>
      <c r="BB38" s="3" t="str">
        <f t="shared" si="43"/>
        <v/>
      </c>
      <c r="BD38" s="3" t="str">
        <f t="shared" si="44"/>
        <v/>
      </c>
      <c r="BH38" s="3">
        <f t="shared" si="0"/>
        <v>0</v>
      </c>
      <c r="BI38" s="3">
        <f t="shared" si="45"/>
        <v>0</v>
      </c>
      <c r="BJ38" t="b">
        <f>BH38=0</f>
        <v>1</v>
      </c>
      <c r="BK38" t="b">
        <f>BH38=BI38</f>
        <v>1</v>
      </c>
      <c r="BL38" t="b">
        <f t="shared" si="1"/>
        <v>1</v>
      </c>
      <c r="BM38" s="3">
        <f t="shared" si="46"/>
        <v>7</v>
      </c>
      <c r="BN38" s="3">
        <f t="shared" si="2"/>
        <v>3.4659599999999999</v>
      </c>
      <c r="BO38" t="str">
        <f t="shared" si="47"/>
        <v/>
      </c>
      <c r="BP38">
        <f t="shared" si="3"/>
        <v>3.4659599999999999</v>
      </c>
      <c r="BQ38" s="3" t="b">
        <f>IF(BL38,D38=1,"")</f>
        <v>0</v>
      </c>
      <c r="BT38" t="b" cm="1">
        <f t="array" ref="BT38">IF(BL38,IF(ISNUMBER((_xlfn.XLOOKUP($BM38,$BM:$BM*$BQ:$BQ,BR:BR))),IF((_xlfn.XLOOKUP($BM38,$BM:$BM*$BQ:$BQ,BR:BR))&lt;3.27,TRUE,FALSE),FALSE),"")</f>
        <v>0</v>
      </c>
      <c r="BU38" t="b" cm="1">
        <f t="array" ref="BU38">IF(BL38,IF(ISNUMBER((_xlfn.XLOOKUP($BM38,$BM:$BM*$BQ:$BQ,BS:BS,,,-1))),IF((_xlfn.XLOOKUP($BM38,$BM:$BM*$BQ:$BQ,BS:BS,,,-1))&gt;4.195,TRUE,FALSE),FALSE),"")</f>
        <v>1</v>
      </c>
      <c r="BW38" s="3" t="b">
        <f>IF(BL38,E38=1,"")</f>
        <v>0</v>
      </c>
      <c r="BZ38" t="b" cm="1">
        <f t="array" ref="BZ38">IF(BL38,IF(ISNUMBER((_xlfn.XLOOKUP($BM38,$BM:$BM*$BW:$BW,BX:BX,,,-1))),IF((_xlfn.XLOOKUP($BM38,$BM:$BM*$BW:$BW,BX:BX,,,-1))&lt;2.6,TRUE,FALSE),FALSE),"")</f>
        <v>0</v>
      </c>
      <c r="CA38" t="b" cm="1">
        <f t="array" ref="CA38">IF(BL38,IF(ISNUMBER((_xlfn.XLOOKUP($BM38,$BM:$BM*$BW:$BW,BY:BY))),IF((_xlfn.XLOOKUP($BM38,$BM:$BM*$BW:$BW,BY:BY))&gt;4.18,TRUE,FALSE),FALSE),"")</f>
        <v>0</v>
      </c>
      <c r="CC38" t="b">
        <f t="shared" si="4"/>
        <v>0</v>
      </c>
      <c r="CD38" s="3">
        <f>IF(BL38,$C38,"")</f>
        <v>0</v>
      </c>
      <c r="CE38" s="3" t="str">
        <f>IF($BL38,$C37,"")</f>
        <v>…</v>
      </c>
      <c r="CF38" s="3">
        <f>IF($BL38,$C39,"")</f>
        <v>4.8329999999999998E-2</v>
      </c>
      <c r="CJ38" s="3" t="str">
        <f>IF(CC38="","",IF(CC38,CH38-CG38,""))</f>
        <v/>
      </c>
      <c r="CK38" s="3" t="str">
        <f t="shared" si="48"/>
        <v/>
      </c>
      <c r="CL38" s="3" t="b">
        <f>CJ38=""</f>
        <v>1</v>
      </c>
      <c r="CM38" s="3">
        <f t="shared" si="49"/>
        <v>4</v>
      </c>
      <c r="CN38" cm="1">
        <f t="array" ref="CN38">IF(CL38,IF(ISNUMBER((_xlfn.XLOOKUP($CM38,$CM:$CM*$CL:$CL,CK:CK))),_xlfn.XLOOKUP($CM38,$CM:$CM*$CL:$CL,CK:CK),FALSE),"")</f>
        <v>2.78376</v>
      </c>
      <c r="CP38" s="3">
        <f t="shared" si="6"/>
        <v>2.78376</v>
      </c>
      <c r="CY38" s="3" t="str">
        <f>Z37</f>
        <v/>
      </c>
      <c r="CZ38" s="3">
        <v>1</v>
      </c>
      <c r="DA38" s="3">
        <v>2.78376</v>
      </c>
      <c r="DB38" s="3">
        <v>2.78376</v>
      </c>
      <c r="DC38" s="3">
        <v>2.8063199999999999</v>
      </c>
      <c r="DE38" s="6">
        <v>2.78376</v>
      </c>
      <c r="DF38" s="3">
        <v>1</v>
      </c>
      <c r="DG38" s="3">
        <v>-1.8200000000000001E-2</v>
      </c>
      <c r="DH38" s="3">
        <v>0</v>
      </c>
      <c r="DL38" s="3">
        <f>D38*(DE38-P38) + E38*(DE38-P38)</f>
        <v>0</v>
      </c>
      <c r="DP38" s="3" t="str">
        <f>IF(OR(D38=1,E38=1),IF(ISNUMBER(C38),DO38/DE38,"…"),"")</f>
        <v/>
      </c>
    </row>
    <row r="39" spans="1:120" x14ac:dyDescent="0.25">
      <c r="A39" s="3">
        <v>3.63002</v>
      </c>
      <c r="B39" s="3">
        <v>2.8999700000000002</v>
      </c>
      <c r="C39" s="3">
        <v>4.8329999999999998E-2</v>
      </c>
      <c r="D39" s="3">
        <f t="shared" si="7"/>
        <v>1</v>
      </c>
      <c r="E39" s="3">
        <f t="shared" si="8"/>
        <v>0</v>
      </c>
      <c r="F39" s="3" t="b">
        <f t="shared" si="9"/>
        <v>0</v>
      </c>
      <c r="G39" s="3" t="b">
        <f t="shared" si="10"/>
        <v>1</v>
      </c>
      <c r="H39" s="3">
        <f t="shared" si="11"/>
        <v>13</v>
      </c>
      <c r="I39" s="3">
        <f t="shared" si="12"/>
        <v>3.4659599999999999</v>
      </c>
      <c r="J39" s="3" t="str">
        <f t="shared" si="13"/>
        <v>…</v>
      </c>
      <c r="K39" s="3">
        <v>3.4659599999999999</v>
      </c>
      <c r="L39" s="3">
        <v>4.2000700000000002</v>
      </c>
      <c r="M39" s="3">
        <f t="shared" si="14"/>
        <v>0</v>
      </c>
      <c r="N39" s="3" t="str">
        <f t="shared" si="15"/>
        <v>…</v>
      </c>
      <c r="O39" s="3">
        <v>0</v>
      </c>
      <c r="P39" s="3">
        <v>2.3010100000000002</v>
      </c>
      <c r="Q39" s="3" t="b">
        <f t="shared" si="16"/>
        <v>0</v>
      </c>
      <c r="R39" s="3" t="b">
        <f t="shared" si="17"/>
        <v>1</v>
      </c>
      <c r="S39" s="3" t="b">
        <f t="shared" si="18"/>
        <v>0</v>
      </c>
      <c r="T39" s="3" t="b">
        <f t="shared" si="19"/>
        <v>0</v>
      </c>
      <c r="U39" s="3" t="b">
        <f t="shared" si="20"/>
        <v>0</v>
      </c>
      <c r="V39" s="3" t="b">
        <f t="shared" si="21"/>
        <v>0</v>
      </c>
      <c r="W39" s="3" t="b">
        <f t="shared" si="22"/>
        <v>0</v>
      </c>
      <c r="X39" s="3" t="b">
        <f t="shared" si="23"/>
        <v>1</v>
      </c>
      <c r="Y39" s="3">
        <f t="shared" si="24"/>
        <v>5</v>
      </c>
      <c r="Z39" s="3" t="str">
        <f t="shared" si="25"/>
        <v/>
      </c>
      <c r="AB39" s="3" t="b">
        <f t="shared" si="26"/>
        <v>1</v>
      </c>
      <c r="AC39" s="3">
        <f t="shared" si="27"/>
        <v>7</v>
      </c>
      <c r="AD39" s="3" t="b">
        <f t="shared" si="28"/>
        <v>1</v>
      </c>
      <c r="AE39" s="3">
        <f t="shared" si="29"/>
        <v>3.4659599999999999</v>
      </c>
      <c r="AF39" s="3">
        <f t="shared" si="30"/>
        <v>4.2000700000000002</v>
      </c>
      <c r="AG39" s="3">
        <f t="shared" si="31"/>
        <v>0</v>
      </c>
      <c r="AH39" s="3">
        <f t="shared" si="32"/>
        <v>2.3010100000000002</v>
      </c>
      <c r="AI39" s="3">
        <v>3.4659599999999999</v>
      </c>
      <c r="AJ39" s="3">
        <v>4.2000700000000002</v>
      </c>
      <c r="AK39" s="3">
        <v>0</v>
      </c>
      <c r="AL39" s="3">
        <v>2.3010100000000002</v>
      </c>
      <c r="AM39" t="b">
        <f t="shared" si="33"/>
        <v>0</v>
      </c>
      <c r="AN39" s="3" t="str">
        <f t="shared" si="34"/>
        <v/>
      </c>
      <c r="AP39" s="3" t="b">
        <f t="shared" si="35"/>
        <v>0</v>
      </c>
      <c r="AQ39" s="3">
        <f t="shared" si="36"/>
        <v>6</v>
      </c>
      <c r="AR39" s="3" t="b">
        <f t="shared" si="37"/>
        <v>0</v>
      </c>
      <c r="AS39" s="3" t="str">
        <f t="shared" si="38"/>
        <v/>
      </c>
      <c r="AT39" s="3" t="str">
        <f t="shared" si="39"/>
        <v/>
      </c>
      <c r="AU39" s="3" t="str">
        <f t="shared" si="40"/>
        <v/>
      </c>
      <c r="AV39" s="3" t="str">
        <f t="shared" si="41"/>
        <v/>
      </c>
      <c r="BA39" t="b">
        <f t="shared" si="42"/>
        <v>0</v>
      </c>
      <c r="BB39" s="3" t="str">
        <f t="shared" si="43"/>
        <v/>
      </c>
      <c r="BD39" s="3" t="str">
        <f t="shared" si="44"/>
        <v/>
      </c>
      <c r="BH39" s="3">
        <f t="shared" si="0"/>
        <v>4.8329999999999998E-2</v>
      </c>
      <c r="BI39" s="3">
        <f t="shared" si="45"/>
        <v>0</v>
      </c>
      <c r="BJ39" t="b">
        <f>BH39=0</f>
        <v>0</v>
      </c>
      <c r="BK39" t="b">
        <f>BH39=BI39</f>
        <v>0</v>
      </c>
      <c r="BL39" t="b">
        <f t="shared" si="1"/>
        <v>1</v>
      </c>
      <c r="BM39" s="3">
        <f t="shared" si="46"/>
        <v>7</v>
      </c>
      <c r="BN39" s="3">
        <f t="shared" si="2"/>
        <v>3.63002</v>
      </c>
      <c r="BO39">
        <f t="shared" si="47"/>
        <v>3.4659599999999999</v>
      </c>
      <c r="BP39">
        <f t="shared" si="3"/>
        <v>3.63002</v>
      </c>
      <c r="BQ39" s="3" t="b">
        <f>IF(BL39,D39=1,"")</f>
        <v>1</v>
      </c>
      <c r="BR39" s="3">
        <v>3.4659599999999999</v>
      </c>
      <c r="BS39" s="3">
        <v>4.2000700000000002</v>
      </c>
      <c r="BT39" t="b" cm="1">
        <f t="array" ref="BT39">IF(BL39,IF(ISNUMBER((_xlfn.XLOOKUP($BM39,$BM:$BM*$BQ:$BQ,BR:BR))),IF((_xlfn.XLOOKUP($BM39,$BM:$BM*$BQ:$BQ,BR:BR))&lt;3.27,TRUE,FALSE),FALSE),"")</f>
        <v>0</v>
      </c>
      <c r="BU39" t="b" cm="1">
        <f t="array" ref="BU39">IF(BL39,IF(ISNUMBER((_xlfn.XLOOKUP($BM39,$BM:$BM*$BQ:$BQ,BS:BS,,,-1))),IF((_xlfn.XLOOKUP($BM39,$BM:$BM*$BQ:$BQ,BS:BS,,,-1))&gt;4.195,TRUE,FALSE),FALSE),"")</f>
        <v>1</v>
      </c>
      <c r="BW39" s="3" t="b">
        <f>IF(BL39,E39=1,"")</f>
        <v>0</v>
      </c>
      <c r="BZ39" t="b" cm="1">
        <f t="array" ref="BZ39">IF(BL39,IF(ISNUMBER((_xlfn.XLOOKUP($BM39,$BM:$BM*$BW:$BW,BX:BX,,,-1))),IF((_xlfn.XLOOKUP($BM39,$BM:$BM*$BW:$BW,BX:BX,,,-1))&lt;2.6,TRUE,FALSE),FALSE),"")</f>
        <v>0</v>
      </c>
      <c r="CA39" t="b" cm="1">
        <f t="array" ref="CA39">IF(BL39,IF(ISNUMBER((_xlfn.XLOOKUP($BM39,$BM:$BM*$BW:$BW,BY:BY))),IF((_xlfn.XLOOKUP($BM39,$BM:$BM*$BW:$BW,BY:BY))&gt;4.18,TRUE,FALSE),FALSE),"")</f>
        <v>0</v>
      </c>
      <c r="CC39" t="b">
        <f t="shared" si="4"/>
        <v>0</v>
      </c>
      <c r="CD39" s="3">
        <f>IF(BL39,$C39,"")</f>
        <v>4.8329999999999998E-2</v>
      </c>
      <c r="CE39" s="3">
        <f>IF($BL39,$C38,"")</f>
        <v>0</v>
      </c>
      <c r="CF39" s="3" t="str">
        <f>IF($BL39,$C40,"")</f>
        <v>…</v>
      </c>
      <c r="CJ39" s="3" t="str">
        <f>IF(CC39="","",IF(CC39,CH39-CG39,""))</f>
        <v/>
      </c>
      <c r="CK39" s="3" t="str">
        <f t="shared" si="48"/>
        <v/>
      </c>
      <c r="CL39" s="3" t="b">
        <f>CJ39=""</f>
        <v>1</v>
      </c>
      <c r="CM39" s="3">
        <f t="shared" si="49"/>
        <v>4</v>
      </c>
      <c r="CN39" cm="1">
        <f t="array" ref="CN39">IF(CL39,IF(ISNUMBER((_xlfn.XLOOKUP($CM39,$CM:$CM*$CL:$CL,CK:CK))),_xlfn.XLOOKUP($CM39,$CM:$CM*$CL:$CL,CK:CK),FALSE),"")</f>
        <v>2.78376</v>
      </c>
      <c r="CP39" s="3">
        <f t="shared" si="6"/>
        <v>2.78376</v>
      </c>
      <c r="CY39" s="3" t="str">
        <f>Z38</f>
        <v/>
      </c>
      <c r="CZ39" s="3">
        <v>1</v>
      </c>
      <c r="DA39" s="3">
        <v>2.78376</v>
      </c>
      <c r="DB39" s="3">
        <v>2.78376</v>
      </c>
      <c r="DC39" s="3">
        <v>2.8063199999999999</v>
      </c>
      <c r="DE39" s="6">
        <v>2.78376</v>
      </c>
      <c r="DI39" s="3">
        <f>ABS(P39-O39)</f>
        <v>2.3010100000000002</v>
      </c>
      <c r="DL39" s="3">
        <f>D39*(DE39-P39) + E39*(DE39-P39)</f>
        <v>0.48274999999999979</v>
      </c>
      <c r="DM39" s="3">
        <f>IF(AND(ISNUMBER(C39),NOT(C39=0)),D39*(C39+DL39) + E39*(C39+DL39)," ")</f>
        <v>0.53107999999999977</v>
      </c>
      <c r="DO39" s="3">
        <f t="shared" si="50"/>
        <v>0.53107999999999977</v>
      </c>
      <c r="DP39" s="3">
        <f>IF(OR(D39=1,E39=1),IF(ISNUMBER(C39),DO39/DE39,"…"),"")</f>
        <v>0.19077794062706546</v>
      </c>
    </row>
    <row r="40" spans="1:120" x14ac:dyDescent="0.25">
      <c r="A40" s="3" t="s">
        <v>3</v>
      </c>
      <c r="B40" s="3" t="s">
        <v>3</v>
      </c>
      <c r="C40" s="3" t="s">
        <v>3</v>
      </c>
      <c r="D40" s="3">
        <f t="shared" si="7"/>
        <v>1</v>
      </c>
      <c r="E40" s="3">
        <f>IF(ISNUMBER(B40),IF(B40&lt;0,1,0),IF(ISNUMBER(B39),IF(B39&lt;0,1,0),0))</f>
        <v>0</v>
      </c>
      <c r="F40" s="3" t="b">
        <f t="shared" si="9"/>
        <v>0</v>
      </c>
      <c r="G40" s="3" t="b">
        <f t="shared" si="10"/>
        <v>1</v>
      </c>
      <c r="H40" s="3">
        <f t="shared" si="11"/>
        <v>13</v>
      </c>
      <c r="I40" s="3">
        <f t="shared" si="12"/>
        <v>3.63002</v>
      </c>
      <c r="J40" s="3">
        <f t="shared" si="13"/>
        <v>4.2000700000000002</v>
      </c>
      <c r="K40" s="3">
        <v>3.4659599999999999</v>
      </c>
      <c r="L40" s="3">
        <v>4.2000700000000002</v>
      </c>
      <c r="M40" s="3">
        <f t="shared" si="14"/>
        <v>4.8329999999999998E-2</v>
      </c>
      <c r="N40" s="3">
        <f t="shared" si="15"/>
        <v>2.3010100000000002</v>
      </c>
      <c r="O40" s="3">
        <v>0</v>
      </c>
      <c r="P40" s="3">
        <v>2.3010100000000002</v>
      </c>
      <c r="Q40" s="3" t="b">
        <f t="shared" si="16"/>
        <v>0</v>
      </c>
      <c r="R40" s="3" t="b">
        <f t="shared" si="17"/>
        <v>1</v>
      </c>
      <c r="S40" s="3" t="b">
        <f t="shared" si="18"/>
        <v>0</v>
      </c>
      <c r="T40" s="3" t="b">
        <f t="shared" si="19"/>
        <v>0</v>
      </c>
      <c r="U40" s="3" t="b">
        <f t="shared" si="20"/>
        <v>0</v>
      </c>
      <c r="V40" s="3" t="b">
        <f t="shared" si="21"/>
        <v>0</v>
      </c>
      <c r="W40" s="3" t="b">
        <f t="shared" si="22"/>
        <v>0</v>
      </c>
      <c r="X40" s="3" t="b">
        <f t="shared" si="23"/>
        <v>1</v>
      </c>
      <c r="Y40" s="3">
        <f t="shared" si="24"/>
        <v>5</v>
      </c>
      <c r="Z40" s="3" t="str">
        <f t="shared" si="25"/>
        <v/>
      </c>
      <c r="AB40" s="3" t="b">
        <f t="shared" si="26"/>
        <v>1</v>
      </c>
      <c r="AC40" s="3">
        <f t="shared" si="27"/>
        <v>7</v>
      </c>
      <c r="AD40" s="3" t="b">
        <f t="shared" si="28"/>
        <v>1</v>
      </c>
      <c r="AE40" s="3">
        <f t="shared" si="29"/>
        <v>3.4659599999999999</v>
      </c>
      <c r="AF40" s="3">
        <f t="shared" si="30"/>
        <v>4.2000700000000002</v>
      </c>
      <c r="AG40" s="3">
        <f t="shared" si="31"/>
        <v>0</v>
      </c>
      <c r="AH40" s="3">
        <f t="shared" si="32"/>
        <v>2.3010100000000002</v>
      </c>
      <c r="AI40" s="3">
        <v>3.4659599999999999</v>
      </c>
      <c r="AJ40" s="3">
        <v>4.2000700000000002</v>
      </c>
      <c r="AK40" s="3">
        <v>0</v>
      </c>
      <c r="AL40" s="3">
        <v>2.3010100000000002</v>
      </c>
      <c r="AM40" t="b">
        <f t="shared" si="33"/>
        <v>0</v>
      </c>
      <c r="AN40" s="3" t="str">
        <f t="shared" si="34"/>
        <v/>
      </c>
      <c r="AP40" s="3" t="b">
        <f t="shared" si="35"/>
        <v>0</v>
      </c>
      <c r="AQ40" s="3">
        <f t="shared" si="36"/>
        <v>6</v>
      </c>
      <c r="AR40" s="3" t="b">
        <f t="shared" si="37"/>
        <v>0</v>
      </c>
      <c r="AS40" s="3" t="str">
        <f t="shared" si="38"/>
        <v/>
      </c>
      <c r="AT40" s="3" t="str">
        <f t="shared" si="39"/>
        <v/>
      </c>
      <c r="AU40" s="3" t="str">
        <f t="shared" si="40"/>
        <v/>
      </c>
      <c r="AV40" s="3" t="str">
        <f t="shared" si="41"/>
        <v/>
      </c>
      <c r="BA40" t="b">
        <f t="shared" si="42"/>
        <v>0</v>
      </c>
      <c r="BB40" s="3" t="str">
        <f t="shared" si="43"/>
        <v/>
      </c>
      <c r="BD40" s="3" t="str">
        <f t="shared" si="44"/>
        <v/>
      </c>
      <c r="BH40" s="3" t="str">
        <f t="shared" si="0"/>
        <v>…</v>
      </c>
      <c r="BI40" s="3">
        <f t="shared" si="45"/>
        <v>4.8329999999999998E-2</v>
      </c>
      <c r="BJ40" t="b">
        <f>BH40=0</f>
        <v>0</v>
      </c>
      <c r="BK40" t="b">
        <f>BH40=BI40</f>
        <v>0</v>
      </c>
      <c r="BL40" t="b">
        <f t="shared" si="1"/>
        <v>1</v>
      </c>
      <c r="BM40" s="3">
        <f t="shared" si="46"/>
        <v>7</v>
      </c>
      <c r="BN40" s="3" t="str">
        <f t="shared" si="2"/>
        <v>…</v>
      </c>
      <c r="BO40">
        <f t="shared" si="47"/>
        <v>3.63002</v>
      </c>
      <c r="BP40" t="str">
        <f t="shared" si="3"/>
        <v>…</v>
      </c>
      <c r="BQ40" s="3" t="b">
        <f>IF(BL40,D40=1,"")</f>
        <v>1</v>
      </c>
      <c r="BR40" s="3">
        <v>3.4659599999999999</v>
      </c>
      <c r="BS40" s="3">
        <v>4.2000700000000002</v>
      </c>
      <c r="BT40" t="b" cm="1">
        <f t="array" ref="BT40">IF(BL40,IF(ISNUMBER((_xlfn.XLOOKUP($BM40,$BM:$BM*$BQ:$BQ,BR:BR))),IF((_xlfn.XLOOKUP($BM40,$BM:$BM*$BQ:$BQ,BR:BR))&lt;3.27,TRUE,FALSE),FALSE),"")</f>
        <v>0</v>
      </c>
      <c r="BU40" t="b" cm="1">
        <f t="array" ref="BU40">IF(BL40,IF(ISNUMBER((_xlfn.XLOOKUP($BM40,$BM:$BM*$BQ:$BQ,BS:BS,,,-1))),IF((_xlfn.XLOOKUP($BM40,$BM:$BM*$BQ:$BQ,BS:BS,,,-1))&gt;4.195,TRUE,FALSE),FALSE),"")</f>
        <v>1</v>
      </c>
      <c r="BW40" s="3" t="b">
        <f>IF(BL40,E40=1,"")</f>
        <v>0</v>
      </c>
      <c r="BZ40" t="b" cm="1">
        <f t="array" ref="BZ40">IF(BL40,IF(ISNUMBER((_xlfn.XLOOKUP($BM40,$BM:$BM*$BW:$BW,BX:BX,,,-1))),IF((_xlfn.XLOOKUP($BM40,$BM:$BM*$BW:$BW,BX:BX,,,-1))&lt;2.6,TRUE,FALSE),FALSE),"")</f>
        <v>0</v>
      </c>
      <c r="CA40" t="b" cm="1">
        <f t="array" ref="CA40">IF(BL40,IF(ISNUMBER((_xlfn.XLOOKUP($BM40,$BM:$BM*$BW:$BW,BY:BY))),IF((_xlfn.XLOOKUP($BM40,$BM:$BM*$BW:$BW,BY:BY))&gt;4.18,TRUE,FALSE),FALSE),"")</f>
        <v>0</v>
      </c>
      <c r="CC40" t="b">
        <f t="shared" si="4"/>
        <v>0</v>
      </c>
      <c r="CD40" s="3" t="str">
        <f>IF(BL40,$C40,"")</f>
        <v>…</v>
      </c>
      <c r="CE40" s="3">
        <f>IF($BL40,$C39,"")</f>
        <v>4.8329999999999998E-2</v>
      </c>
      <c r="CF40" s="3">
        <f>IF($BL40,$C41,"")</f>
        <v>2.3010100000000002</v>
      </c>
      <c r="CJ40" s="3" t="str">
        <f>IF(CC40="","",IF(CC40,CH40-CG40,""))</f>
        <v/>
      </c>
      <c r="CK40" s="3" t="str">
        <f t="shared" si="48"/>
        <v/>
      </c>
      <c r="CL40" s="3" t="b">
        <f>CJ40=""</f>
        <v>1</v>
      </c>
      <c r="CM40" s="3">
        <f t="shared" si="49"/>
        <v>4</v>
      </c>
      <c r="CN40" cm="1">
        <f t="array" ref="CN40">IF(CL40,IF(ISNUMBER((_xlfn.XLOOKUP($CM40,$CM:$CM*$CL:$CL,CK:CK))),_xlfn.XLOOKUP($CM40,$CM:$CM*$CL:$CL,CK:CK),FALSE),"")</f>
        <v>2.78376</v>
      </c>
      <c r="CP40" s="3">
        <f t="shared" si="6"/>
        <v>2.78376</v>
      </c>
      <c r="CY40" s="3" t="str">
        <f>Z39</f>
        <v/>
      </c>
      <c r="CZ40" s="3">
        <v>1</v>
      </c>
      <c r="DA40" s="3">
        <v>2.78376</v>
      </c>
      <c r="DB40" s="3">
        <v>2.78376</v>
      </c>
      <c r="DC40" s="3">
        <v>2.8063199999999999</v>
      </c>
      <c r="DE40" s="6">
        <v>2.78376</v>
      </c>
      <c r="DI40" s="3">
        <f>ABS(P40-O40)</f>
        <v>2.3010100000000002</v>
      </c>
      <c r="DL40" s="3">
        <f>D40*(DE40-P40) + E40*(DE40-P40)</f>
        <v>0.48274999999999979</v>
      </c>
      <c r="DM40" s="3" t="str">
        <f>IF(AND(ISNUMBER(C40),NOT(C40=0)),D40*(C40+DL40) + E40*(C40+DL40)," ")</f>
        <v xml:space="preserve"> </v>
      </c>
      <c r="DP40" s="3" t="str">
        <f>IF(OR(D40=1,E40=1),IF(ISNUMBER(C40),DO40/DE40,"…"),"")</f>
        <v>…</v>
      </c>
    </row>
    <row r="41" spans="1:120" x14ac:dyDescent="0.25">
      <c r="A41" s="3">
        <v>4.2000700000000002</v>
      </c>
      <c r="B41" s="3">
        <v>4.9820000000000003E-2</v>
      </c>
      <c r="C41" s="3">
        <v>2.3010100000000002</v>
      </c>
      <c r="D41" s="3">
        <f t="shared" si="7"/>
        <v>1</v>
      </c>
      <c r="E41" s="3">
        <f t="shared" si="8"/>
        <v>0</v>
      </c>
      <c r="F41" s="3" t="b">
        <f t="shared" si="9"/>
        <v>0</v>
      </c>
      <c r="G41" s="3" t="b">
        <f t="shared" si="10"/>
        <v>1</v>
      </c>
      <c r="H41" s="3">
        <f t="shared" si="11"/>
        <v>13</v>
      </c>
      <c r="I41" s="3" t="str">
        <f t="shared" si="12"/>
        <v>…</v>
      </c>
      <c r="J41" s="3">
        <f t="shared" si="13"/>
        <v>4.1949199999999998</v>
      </c>
      <c r="K41" s="3">
        <v>3.4659599999999999</v>
      </c>
      <c r="L41" s="3">
        <v>4.2000700000000002</v>
      </c>
      <c r="M41" s="3" t="str">
        <f t="shared" si="14"/>
        <v>…</v>
      </c>
      <c r="N41" s="3">
        <f t="shared" si="15"/>
        <v>2.3010100000000002</v>
      </c>
      <c r="O41" s="3">
        <v>0</v>
      </c>
      <c r="P41" s="3">
        <v>2.3010100000000002</v>
      </c>
      <c r="Q41" s="3" t="b">
        <f t="shared" si="16"/>
        <v>0</v>
      </c>
      <c r="R41" s="3" t="b">
        <f t="shared" si="17"/>
        <v>1</v>
      </c>
      <c r="S41" s="3" t="b">
        <f t="shared" si="18"/>
        <v>0</v>
      </c>
      <c r="T41" s="3" t="b">
        <f t="shared" si="19"/>
        <v>0</v>
      </c>
      <c r="U41" s="3" t="b">
        <f t="shared" si="20"/>
        <v>0</v>
      </c>
      <c r="V41" s="3" t="b">
        <f t="shared" si="21"/>
        <v>0</v>
      </c>
      <c r="W41" s="3" t="b">
        <f t="shared" si="22"/>
        <v>0</v>
      </c>
      <c r="X41" s="3" t="b">
        <f t="shared" si="23"/>
        <v>1</v>
      </c>
      <c r="Y41" s="3">
        <f t="shared" si="24"/>
        <v>5</v>
      </c>
      <c r="Z41" s="3" t="str">
        <f t="shared" si="25"/>
        <v/>
      </c>
      <c r="AB41" s="3" t="b">
        <f t="shared" si="26"/>
        <v>1</v>
      </c>
      <c r="AC41" s="3">
        <f t="shared" si="27"/>
        <v>7</v>
      </c>
      <c r="AD41" s="3" t="b">
        <f t="shared" si="28"/>
        <v>1</v>
      </c>
      <c r="AE41" s="3">
        <f t="shared" si="29"/>
        <v>3.4659599999999999</v>
      </c>
      <c r="AF41" s="3">
        <f t="shared" si="30"/>
        <v>4.2000700000000002</v>
      </c>
      <c r="AG41" s="3">
        <f t="shared" si="31"/>
        <v>0</v>
      </c>
      <c r="AH41" s="3">
        <f t="shared" si="32"/>
        <v>2.3010100000000002</v>
      </c>
      <c r="AI41" s="3">
        <v>3.4659599999999999</v>
      </c>
      <c r="AJ41" s="3">
        <v>4.2000700000000002</v>
      </c>
      <c r="AK41" s="3">
        <v>0</v>
      </c>
      <c r="AL41" s="3">
        <v>2.3010100000000002</v>
      </c>
      <c r="AM41" t="b">
        <f t="shared" si="33"/>
        <v>0</v>
      </c>
      <c r="AN41" s="3" t="str">
        <f t="shared" si="34"/>
        <v/>
      </c>
      <c r="AP41" s="3" t="b">
        <f t="shared" si="35"/>
        <v>0</v>
      </c>
      <c r="AQ41" s="3">
        <f t="shared" si="36"/>
        <v>6</v>
      </c>
      <c r="AR41" s="3" t="b">
        <f t="shared" si="37"/>
        <v>0</v>
      </c>
      <c r="AS41" s="3" t="str">
        <f t="shared" si="38"/>
        <v/>
      </c>
      <c r="AT41" s="3" t="str">
        <f t="shared" si="39"/>
        <v/>
      </c>
      <c r="AU41" s="3" t="str">
        <f t="shared" si="40"/>
        <v/>
      </c>
      <c r="AV41" s="3" t="str">
        <f t="shared" si="41"/>
        <v/>
      </c>
      <c r="BA41" t="b">
        <f t="shared" si="42"/>
        <v>0</v>
      </c>
      <c r="BB41" s="3" t="str">
        <f t="shared" si="43"/>
        <v/>
      </c>
      <c r="BD41" s="3" t="str">
        <f t="shared" si="44"/>
        <v/>
      </c>
      <c r="BH41" s="3">
        <f t="shared" si="0"/>
        <v>2.3010100000000002</v>
      </c>
      <c r="BI41" s="3" t="str">
        <f t="shared" si="45"/>
        <v>…</v>
      </c>
      <c r="BJ41" t="b">
        <f>BH41=0</f>
        <v>0</v>
      </c>
      <c r="BK41" t="b">
        <f>BH41=BI41</f>
        <v>0</v>
      </c>
      <c r="BL41" t="b">
        <f t="shared" si="1"/>
        <v>1</v>
      </c>
      <c r="BM41" s="3">
        <f t="shared" si="46"/>
        <v>7</v>
      </c>
      <c r="BN41" s="3">
        <f t="shared" si="2"/>
        <v>4.2000700000000002</v>
      </c>
      <c r="BO41" t="str">
        <f t="shared" si="47"/>
        <v>…</v>
      </c>
      <c r="BP41">
        <f t="shared" si="3"/>
        <v>4.2000700000000002</v>
      </c>
      <c r="BQ41" s="3" t="b">
        <f>IF(BL41,D41=1,"")</f>
        <v>1</v>
      </c>
      <c r="BR41" s="3">
        <v>3.4659599999999999</v>
      </c>
      <c r="BS41" s="3">
        <v>4.2000700000000002</v>
      </c>
      <c r="BT41" t="b" cm="1">
        <f t="array" ref="BT41">IF(BL41,IF(ISNUMBER((_xlfn.XLOOKUP($BM41,$BM:$BM*$BQ:$BQ,BR:BR))),IF((_xlfn.XLOOKUP($BM41,$BM:$BM*$BQ:$BQ,BR:BR))&lt;3.27,TRUE,FALSE),FALSE),"")</f>
        <v>0</v>
      </c>
      <c r="BU41" t="b" cm="1">
        <f t="array" ref="BU41">IF(BL41,IF(ISNUMBER((_xlfn.XLOOKUP($BM41,$BM:$BM*$BQ:$BQ,BS:BS,,,-1))),IF((_xlfn.XLOOKUP($BM41,$BM:$BM*$BQ:$BQ,BS:BS,,,-1))&gt;4.195,TRUE,FALSE),FALSE),"")</f>
        <v>1</v>
      </c>
      <c r="BW41" s="3" t="b">
        <f>IF(BL41,E41=1,"")</f>
        <v>0</v>
      </c>
      <c r="BZ41" t="b" cm="1">
        <f t="array" ref="BZ41">IF(BL41,IF(ISNUMBER((_xlfn.XLOOKUP($BM41,$BM:$BM*$BW:$BW,BX:BX,,,-1))),IF((_xlfn.XLOOKUP($BM41,$BM:$BM*$BW:$BW,BX:BX,,,-1))&lt;2.6,TRUE,FALSE),FALSE),"")</f>
        <v>0</v>
      </c>
      <c r="CA41" t="b" cm="1">
        <f t="array" ref="CA41">IF(BL41,IF(ISNUMBER((_xlfn.XLOOKUP($BM41,$BM:$BM*$BW:$BW,BY:BY))),IF((_xlfn.XLOOKUP($BM41,$BM:$BM*$BW:$BW,BY:BY))&gt;4.18,TRUE,FALSE),FALSE),"")</f>
        <v>0</v>
      </c>
      <c r="CC41" t="b">
        <f t="shared" si="4"/>
        <v>0</v>
      </c>
      <c r="CD41" s="3">
        <f>IF(BL41,$C41,"")</f>
        <v>2.3010100000000002</v>
      </c>
      <c r="CE41" s="3" t="str">
        <f>IF($BL41,$C40,"")</f>
        <v>…</v>
      </c>
      <c r="CF41" s="3">
        <f>IF($BL41,$C42,"")</f>
        <v>2.3010100000000002</v>
      </c>
      <c r="CJ41" s="3" t="str">
        <f>IF(CC41="","",IF(CC41,CH41-CG41,""))</f>
        <v/>
      </c>
      <c r="CK41" s="3" t="str">
        <f t="shared" si="48"/>
        <v/>
      </c>
      <c r="CL41" s="3" t="b">
        <f>CJ41=""</f>
        <v>1</v>
      </c>
      <c r="CM41" s="3">
        <f t="shared" si="49"/>
        <v>4</v>
      </c>
      <c r="CN41" cm="1">
        <f t="array" ref="CN41">IF(CL41,IF(ISNUMBER((_xlfn.XLOOKUP($CM41,$CM:$CM*$CL:$CL,CK:CK))),_xlfn.XLOOKUP($CM41,$CM:$CM*$CL:$CL,CK:CK),FALSE),"")</f>
        <v>2.78376</v>
      </c>
      <c r="CP41" s="3">
        <f t="shared" si="6"/>
        <v>2.78376</v>
      </c>
      <c r="CY41" s="3" t="str">
        <f>Z40</f>
        <v/>
      </c>
      <c r="CZ41" s="3">
        <v>1</v>
      </c>
      <c r="DA41" s="3">
        <v>2.78376</v>
      </c>
      <c r="DB41" s="3">
        <v>2.78376</v>
      </c>
      <c r="DC41" s="3">
        <v>2.8063199999999999</v>
      </c>
      <c r="DE41" s="6">
        <v>2.78376</v>
      </c>
      <c r="DI41" s="3">
        <f>ABS(P41-O41)</f>
        <v>2.3010100000000002</v>
      </c>
      <c r="DL41" s="3">
        <f>D41*(DE41-P41) + E41*(DE41-P41)</f>
        <v>0.48274999999999979</v>
      </c>
      <c r="DM41" s="3">
        <f>IF(AND(ISNUMBER(C41),NOT(C41=0)),D41*(C41+DL41) + E41*(C41+DL41)," ")</f>
        <v>2.78376</v>
      </c>
      <c r="DO41" s="3">
        <f t="shared" si="50"/>
        <v>2.78376</v>
      </c>
      <c r="DP41" s="3">
        <f>IF(OR(D41=1,E41=1),IF(ISNUMBER(C41),DO41/DE41,"…"),"")</f>
        <v>1</v>
      </c>
    </row>
    <row r="42" spans="1:120" x14ac:dyDescent="0.25">
      <c r="A42" s="3">
        <v>4.1949199999999998</v>
      </c>
      <c r="B42" s="3">
        <v>0</v>
      </c>
      <c r="C42" s="3">
        <v>2.3010100000000002</v>
      </c>
      <c r="D42" s="3">
        <f t="shared" si="7"/>
        <v>0</v>
      </c>
      <c r="E42" s="3">
        <f t="shared" si="8"/>
        <v>0</v>
      </c>
      <c r="F42" s="3" t="b">
        <f t="shared" si="9"/>
        <v>1</v>
      </c>
      <c r="G42" s="3" t="b">
        <f t="shared" si="10"/>
        <v>0</v>
      </c>
      <c r="H42" s="3">
        <f t="shared" si="11"/>
        <v>14</v>
      </c>
      <c r="I42" s="3">
        <f t="shared" si="12"/>
        <v>4.2000700000000002</v>
      </c>
      <c r="J42" s="3" t="str">
        <f t="shared" si="13"/>
        <v>…</v>
      </c>
      <c r="M42" s="3">
        <f t="shared" si="14"/>
        <v>2.3010100000000002</v>
      </c>
      <c r="N42" s="3" t="str">
        <f t="shared" si="15"/>
        <v>…</v>
      </c>
      <c r="Q42" s="3" t="b">
        <f t="shared" si="16"/>
        <v>0</v>
      </c>
      <c r="R42" s="3" t="b">
        <f t="shared" si="17"/>
        <v>0</v>
      </c>
      <c r="S42" s="3" t="b">
        <f t="shared" si="18"/>
        <v>0</v>
      </c>
      <c r="T42" s="3" t="b">
        <f t="shared" si="19"/>
        <v>0</v>
      </c>
      <c r="U42" s="3" t="b">
        <f t="shared" si="20"/>
        <v>0</v>
      </c>
      <c r="V42" s="3" t="b">
        <f t="shared" si="21"/>
        <v>0</v>
      </c>
      <c r="W42" s="3" t="b">
        <f t="shared" si="22"/>
        <v>0</v>
      </c>
      <c r="X42" s="3" t="b">
        <f t="shared" si="23"/>
        <v>1</v>
      </c>
      <c r="Y42" s="3">
        <f t="shared" si="24"/>
        <v>5</v>
      </c>
      <c r="Z42" s="3" t="str">
        <f t="shared" si="25"/>
        <v/>
      </c>
      <c r="AB42" s="3" t="b">
        <f t="shared" si="26"/>
        <v>1</v>
      </c>
      <c r="AC42" s="3">
        <f t="shared" si="27"/>
        <v>7</v>
      </c>
      <c r="AD42" s="3" t="b">
        <f t="shared" si="28"/>
        <v>0</v>
      </c>
      <c r="AE42" s="3" t="str">
        <f t="shared" si="29"/>
        <v/>
      </c>
      <c r="AF42" s="3" t="str">
        <f t="shared" si="30"/>
        <v/>
      </c>
      <c r="AG42" s="3" t="str">
        <f t="shared" si="31"/>
        <v/>
      </c>
      <c r="AH42" s="3" t="str">
        <f t="shared" si="32"/>
        <v/>
      </c>
      <c r="AI42" s="3">
        <v>3.4659599999999999</v>
      </c>
      <c r="AJ42" s="3">
        <v>4.2000700000000002</v>
      </c>
      <c r="AK42" s="3">
        <v>0</v>
      </c>
      <c r="AL42" s="3">
        <v>2.3010100000000002</v>
      </c>
      <c r="AM42" t="b">
        <f t="shared" si="33"/>
        <v>0</v>
      </c>
      <c r="AN42" s="3" t="str">
        <f t="shared" si="34"/>
        <v/>
      </c>
      <c r="AP42" s="3" t="b">
        <f t="shared" si="35"/>
        <v>1</v>
      </c>
      <c r="AQ42" s="3">
        <f t="shared" si="36"/>
        <v>7</v>
      </c>
      <c r="AR42" s="3" t="b">
        <f t="shared" si="37"/>
        <v>0</v>
      </c>
      <c r="AS42" s="3" t="str">
        <f t="shared" si="38"/>
        <v/>
      </c>
      <c r="AT42" s="3" t="str">
        <f t="shared" si="39"/>
        <v/>
      </c>
      <c r="AU42" s="3" t="str">
        <f t="shared" si="40"/>
        <v/>
      </c>
      <c r="AV42" s="3" t="str">
        <f t="shared" si="41"/>
        <v/>
      </c>
      <c r="BA42" t="b">
        <f t="shared" si="42"/>
        <v>0</v>
      </c>
      <c r="BB42" s="3" t="str">
        <f t="shared" si="43"/>
        <v/>
      </c>
      <c r="BD42" s="3" t="str">
        <f t="shared" si="44"/>
        <v/>
      </c>
      <c r="BH42" s="3">
        <f t="shared" si="0"/>
        <v>2.3010100000000002</v>
      </c>
      <c r="BI42" s="3">
        <f t="shared" si="45"/>
        <v>2.3010100000000002</v>
      </c>
      <c r="BJ42" t="b">
        <f>BH42=0</f>
        <v>0</v>
      </c>
      <c r="BK42" t="b">
        <f>BH42=BI42</f>
        <v>1</v>
      </c>
      <c r="BL42" t="b">
        <f t="shared" si="1"/>
        <v>1</v>
      </c>
      <c r="BM42" s="3">
        <f t="shared" si="46"/>
        <v>7</v>
      </c>
      <c r="BN42" s="3">
        <f t="shared" si="2"/>
        <v>4.1949199999999998</v>
      </c>
      <c r="BO42">
        <f t="shared" si="47"/>
        <v>4.2000700000000002</v>
      </c>
      <c r="BP42" t="str">
        <f t="shared" si="3"/>
        <v/>
      </c>
      <c r="BQ42" s="3" t="b">
        <f>IF(BL42,D42=1,"")</f>
        <v>0</v>
      </c>
      <c r="BT42" t="b" cm="1">
        <f t="array" ref="BT42">IF(BL42,IF(ISNUMBER((_xlfn.XLOOKUP($BM42,$BM:$BM*$BQ:$BQ,BR:BR))),IF((_xlfn.XLOOKUP($BM42,$BM:$BM*$BQ:$BQ,BR:BR))&lt;3.27,TRUE,FALSE),FALSE),"")</f>
        <v>0</v>
      </c>
      <c r="BU42" t="b" cm="1">
        <f t="array" ref="BU42">IF(BL42,IF(ISNUMBER((_xlfn.XLOOKUP($BM42,$BM:$BM*$BQ:$BQ,BS:BS,,,-1))),IF((_xlfn.XLOOKUP($BM42,$BM:$BM*$BQ:$BQ,BS:BS,,,-1))&gt;4.195,TRUE,FALSE),FALSE),"")</f>
        <v>1</v>
      </c>
      <c r="BW42" s="3" t="b">
        <f>IF(BL42,E42=1,"")</f>
        <v>0</v>
      </c>
      <c r="BZ42" t="b" cm="1">
        <f t="array" ref="BZ42">IF(BL42,IF(ISNUMBER((_xlfn.XLOOKUP($BM42,$BM:$BM*$BW:$BW,BX:BX,,,-1))),IF((_xlfn.XLOOKUP($BM42,$BM:$BM*$BW:$BW,BX:BX,,,-1))&lt;2.6,TRUE,FALSE),FALSE),"")</f>
        <v>0</v>
      </c>
      <c r="CA42" t="b" cm="1">
        <f t="array" ref="CA42">IF(BL42,IF(ISNUMBER((_xlfn.XLOOKUP($BM42,$BM:$BM*$BW:$BW,BY:BY))),IF((_xlfn.XLOOKUP($BM42,$BM:$BM*$BW:$BW,BY:BY))&gt;4.18,TRUE,FALSE),FALSE),"")</f>
        <v>0</v>
      </c>
      <c r="CC42" t="b">
        <f t="shared" si="4"/>
        <v>0</v>
      </c>
      <c r="CD42" s="3">
        <f>IF(BL42,$C42,"")</f>
        <v>2.3010100000000002</v>
      </c>
      <c r="CE42" s="3">
        <f>IF($BL42,$C41,"")</f>
        <v>2.3010100000000002</v>
      </c>
      <c r="CF42" s="3" t="str">
        <f>IF($BL42,$C43,"")</f>
        <v>…</v>
      </c>
      <c r="CJ42" s="3" t="str">
        <f>IF(CC42="","",IF(CC42,CH42-CG42,""))</f>
        <v/>
      </c>
      <c r="CK42" s="3" t="str">
        <f t="shared" si="48"/>
        <v/>
      </c>
      <c r="CL42" s="3" t="b">
        <f>CJ42=""</f>
        <v>1</v>
      </c>
      <c r="CM42" s="3">
        <f t="shared" si="49"/>
        <v>4</v>
      </c>
      <c r="CN42" cm="1">
        <f t="array" ref="CN42">IF(CL42,IF(ISNUMBER((_xlfn.XLOOKUP($CM42,$CM:$CM*$CL:$CL,CK:CK))),_xlfn.XLOOKUP($CM42,$CM:$CM*$CL:$CL,CK:CK),FALSE),"")</f>
        <v>2.78376</v>
      </c>
      <c r="CP42" s="3">
        <f t="shared" si="6"/>
        <v>2.78376</v>
      </c>
      <c r="CY42" s="3" t="str">
        <f>Z41</f>
        <v/>
      </c>
      <c r="CZ42" s="3">
        <v>1</v>
      </c>
      <c r="DA42" s="3">
        <v>2.78376</v>
      </c>
      <c r="DB42" s="3">
        <v>2.78376</v>
      </c>
      <c r="DC42" s="3">
        <v>2.8063199999999999</v>
      </c>
      <c r="DE42" s="6">
        <v>2.78376</v>
      </c>
      <c r="DF42" s="3">
        <v>1</v>
      </c>
      <c r="DG42" s="3">
        <v>0</v>
      </c>
      <c r="DH42" s="3">
        <v>2.3010100000000002</v>
      </c>
      <c r="DL42" s="3">
        <f>D42*(DE42-P42) + E42*(DE42-P42)</f>
        <v>0</v>
      </c>
      <c r="DP42" s="3" t="str">
        <f>IF(OR(D42=1,E42=1),IF(ISNUMBER(C42),DO42/DE42,"…"),"")</f>
        <v/>
      </c>
    </row>
    <row r="43" spans="1:120" x14ac:dyDescent="0.25">
      <c r="A43" s="3" t="s">
        <v>3</v>
      </c>
      <c r="B43" s="3" t="s">
        <v>3</v>
      </c>
      <c r="C43" s="3" t="s">
        <v>3</v>
      </c>
      <c r="D43" s="3">
        <f t="shared" si="7"/>
        <v>0</v>
      </c>
      <c r="E43" s="3">
        <f t="shared" si="8"/>
        <v>0</v>
      </c>
      <c r="F43" s="3" t="b">
        <f t="shared" si="9"/>
        <v>1</v>
      </c>
      <c r="G43" s="3" t="b">
        <f t="shared" si="10"/>
        <v>0</v>
      </c>
      <c r="H43" s="3">
        <f t="shared" si="11"/>
        <v>14</v>
      </c>
      <c r="I43" s="3">
        <f t="shared" si="12"/>
        <v>4.1949199999999998</v>
      </c>
      <c r="J43" s="3">
        <f t="shared" si="13"/>
        <v>3.2028099999999999</v>
      </c>
      <c r="M43" s="3">
        <f t="shared" si="14"/>
        <v>2.3010100000000002</v>
      </c>
      <c r="N43" s="3">
        <f t="shared" si="15"/>
        <v>0</v>
      </c>
      <c r="Q43" s="3" t="b">
        <f t="shared" si="16"/>
        <v>0</v>
      </c>
      <c r="R43" s="3" t="b">
        <f t="shared" si="17"/>
        <v>0</v>
      </c>
      <c r="S43" s="3" t="b">
        <f t="shared" si="18"/>
        <v>0</v>
      </c>
      <c r="T43" s="3" t="b">
        <f t="shared" si="19"/>
        <v>0</v>
      </c>
      <c r="U43" s="3" t="b">
        <f t="shared" si="20"/>
        <v>0</v>
      </c>
      <c r="V43" s="3" t="b">
        <f t="shared" si="21"/>
        <v>0</v>
      </c>
      <c r="W43" s="3" t="b">
        <f t="shared" si="22"/>
        <v>0</v>
      </c>
      <c r="X43" s="3" t="b">
        <f t="shared" si="23"/>
        <v>1</v>
      </c>
      <c r="Y43" s="3">
        <f t="shared" si="24"/>
        <v>5</v>
      </c>
      <c r="Z43" s="3" t="str">
        <f t="shared" si="25"/>
        <v/>
      </c>
      <c r="AB43" s="3" t="b">
        <f t="shared" si="26"/>
        <v>1</v>
      </c>
      <c r="AC43" s="3">
        <f t="shared" si="27"/>
        <v>7</v>
      </c>
      <c r="AD43" s="3" t="b">
        <f t="shared" si="28"/>
        <v>0</v>
      </c>
      <c r="AE43" s="3" t="str">
        <f t="shared" si="29"/>
        <v/>
      </c>
      <c r="AF43" s="3" t="str">
        <f t="shared" si="30"/>
        <v/>
      </c>
      <c r="AG43" s="3" t="str">
        <f t="shared" si="31"/>
        <v/>
      </c>
      <c r="AH43" s="3" t="str">
        <f t="shared" si="32"/>
        <v/>
      </c>
      <c r="AI43" s="3">
        <v>3.4659599999999999</v>
      </c>
      <c r="AJ43" s="3">
        <v>4.2000700000000002</v>
      </c>
      <c r="AK43" s="3">
        <v>0</v>
      </c>
      <c r="AL43" s="3">
        <v>2.3010100000000002</v>
      </c>
      <c r="AM43" t="b">
        <f t="shared" si="33"/>
        <v>0</v>
      </c>
      <c r="AN43" s="3" t="str">
        <f t="shared" si="34"/>
        <v/>
      </c>
      <c r="AP43" s="3" t="b">
        <f t="shared" si="35"/>
        <v>1</v>
      </c>
      <c r="AQ43" s="3">
        <f t="shared" si="36"/>
        <v>7</v>
      </c>
      <c r="AR43" s="3" t="b">
        <f t="shared" si="37"/>
        <v>0</v>
      </c>
      <c r="AS43" s="3" t="str">
        <f t="shared" si="38"/>
        <v/>
      </c>
      <c r="AT43" s="3" t="str">
        <f t="shared" si="39"/>
        <v/>
      </c>
      <c r="AU43" s="3" t="str">
        <f t="shared" si="40"/>
        <v/>
      </c>
      <c r="AV43" s="3" t="str">
        <f t="shared" si="41"/>
        <v/>
      </c>
      <c r="BA43" t="b">
        <f t="shared" si="42"/>
        <v>0</v>
      </c>
      <c r="BB43" s="3" t="str">
        <f t="shared" si="43"/>
        <v/>
      </c>
      <c r="BD43" s="3" t="str">
        <f t="shared" si="44"/>
        <v/>
      </c>
      <c r="BH43" s="3">
        <v>0</v>
      </c>
      <c r="BI43" s="3">
        <f t="shared" si="45"/>
        <v>2.3010100000000002</v>
      </c>
      <c r="BJ43" t="b">
        <f>BH43=0</f>
        <v>1</v>
      </c>
      <c r="BK43" t="b">
        <f>BH43=BI43</f>
        <v>0</v>
      </c>
      <c r="BL43" t="b">
        <f t="shared" si="1"/>
        <v>0</v>
      </c>
      <c r="BM43" s="3">
        <f t="shared" si="46"/>
        <v>8</v>
      </c>
      <c r="BN43" s="3" t="str">
        <f t="shared" si="2"/>
        <v/>
      </c>
      <c r="BO43" t="str">
        <f t="shared" si="47"/>
        <v/>
      </c>
      <c r="BP43" t="str">
        <f t="shared" si="3"/>
        <v/>
      </c>
      <c r="BQ43" s="3" t="str">
        <f>IF(BL43,D43=1,"")</f>
        <v/>
      </c>
      <c r="BT43" t="str" cm="1">
        <f t="array" ref="BT43">IF(BL43,IF(ISNUMBER((_xlfn.XLOOKUP($BM43,$BM:$BM*$BQ:$BQ,BR:BR))),IF((_xlfn.XLOOKUP($BM43,$BM:$BM*$BQ:$BQ,BR:BR))&lt;3.27,TRUE,FALSE),FALSE),"")</f>
        <v/>
      </c>
      <c r="BU43" t="str" cm="1">
        <f t="array" ref="BU43">IF(BL43,IF(ISNUMBER((_xlfn.XLOOKUP($BM43,$BM:$BM*$BQ:$BQ,BS:BS,,,-1))),IF((_xlfn.XLOOKUP($BM43,$BM:$BM*$BQ:$BQ,BS:BS,,,-1))&gt;4.195,TRUE,FALSE),FALSE),"")</f>
        <v/>
      </c>
      <c r="BW43" s="3" t="str">
        <f>IF(BL43,E43=1,"")</f>
        <v/>
      </c>
      <c r="BZ43" t="str" cm="1">
        <f t="array" ref="BZ43">IF(BL43,IF(ISNUMBER((_xlfn.XLOOKUP($BM43,$BM:$BM*$BW:$BW,BX:BX,,,-1))),IF((_xlfn.XLOOKUP($BM43,$BM:$BM*$BW:$BW,BX:BX,,,-1))&lt;2.6,TRUE,FALSE),FALSE),"")</f>
        <v/>
      </c>
      <c r="CA43" t="str" cm="1">
        <f t="array" ref="CA43">IF(BL43,IF(ISNUMBER((_xlfn.XLOOKUP($BM43,$BM:$BM*$BW:$BW,BY:BY))),IF((_xlfn.XLOOKUP($BM43,$BM:$BM*$BW:$BW,BY:BY))&gt;4.18,TRUE,FALSE),FALSE),"")</f>
        <v/>
      </c>
      <c r="CC43" t="str">
        <f t="shared" si="4"/>
        <v/>
      </c>
      <c r="CD43" s="3" t="str">
        <f>IF(BL43,$C43,"")</f>
        <v/>
      </c>
      <c r="CE43" s="3" t="str">
        <f>IF($BL43,$C42,"")</f>
        <v/>
      </c>
      <c r="CF43" s="3" t="str">
        <f>IF($BL43,$C44,"")</f>
        <v/>
      </c>
      <c r="CJ43" s="3" t="str">
        <f>IF(CC43="","",IF(CC43,CH43-CG43,""))</f>
        <v/>
      </c>
      <c r="CK43" s="3" t="str">
        <f t="shared" si="48"/>
        <v/>
      </c>
      <c r="CL43" s="3" t="b">
        <f>CJ43=""</f>
        <v>1</v>
      </c>
      <c r="CM43" s="3">
        <f t="shared" si="49"/>
        <v>4</v>
      </c>
      <c r="CN43" cm="1">
        <f t="array" ref="CN43">IF(CL43,IF(ISNUMBER((_xlfn.XLOOKUP($CM43,$CM:$CM*$CL:$CL,CK:CK))),_xlfn.XLOOKUP($CM43,$CM:$CM*$CL:$CL,CK:CK),FALSE),"")</f>
        <v>2.78376</v>
      </c>
      <c r="CP43" s="3">
        <f t="shared" si="6"/>
        <v>2.78376</v>
      </c>
      <c r="CY43" s="3" t="str">
        <f>Z42</f>
        <v/>
      </c>
      <c r="CZ43" s="3">
        <v>1</v>
      </c>
      <c r="DA43" s="3">
        <v>2.78376</v>
      </c>
      <c r="DB43" s="3">
        <v>2.78376</v>
      </c>
      <c r="DC43" s="3">
        <v>2.8063199999999999</v>
      </c>
      <c r="DE43" s="6">
        <v>2.78376</v>
      </c>
      <c r="DF43" s="3">
        <v>1</v>
      </c>
      <c r="DG43" s="3">
        <v>0</v>
      </c>
      <c r="DH43" s="3">
        <v>2.3010100000000002</v>
      </c>
      <c r="DL43" s="3">
        <f>D43*(DE43-P43) + E43*(DE43-P43)</f>
        <v>0</v>
      </c>
      <c r="DP43" s="3" t="str">
        <f>IF(OR(D43=1,E43=1),IF(ISNUMBER(C43),DO43/DE43,"…"),"")</f>
        <v/>
      </c>
    </row>
    <row r="44" spans="1:120" x14ac:dyDescent="0.25">
      <c r="A44" s="3">
        <v>3.2028099999999999</v>
      </c>
      <c r="B44" s="3">
        <v>0</v>
      </c>
      <c r="C44" s="3">
        <v>0</v>
      </c>
      <c r="D44" s="3">
        <f t="shared" si="7"/>
        <v>0</v>
      </c>
      <c r="E44" s="3">
        <f t="shared" si="8"/>
        <v>0</v>
      </c>
      <c r="F44" s="3" t="b">
        <f t="shared" si="9"/>
        <v>1</v>
      </c>
      <c r="G44" s="3" t="b">
        <f t="shared" si="10"/>
        <v>0</v>
      </c>
      <c r="H44" s="3">
        <f t="shared" si="11"/>
        <v>14</v>
      </c>
      <c r="I44" s="3" t="str">
        <f t="shared" si="12"/>
        <v>…</v>
      </c>
      <c r="J44" s="3">
        <f t="shared" si="13"/>
        <v>3.51485</v>
      </c>
      <c r="M44" s="3" t="str">
        <f t="shared" si="14"/>
        <v>…</v>
      </c>
      <c r="N44" s="3">
        <f t="shared" si="15"/>
        <v>4.8329999999999998E-2</v>
      </c>
      <c r="Q44" s="3" t="b">
        <f t="shared" si="16"/>
        <v>0</v>
      </c>
      <c r="R44" s="3" t="b">
        <f t="shared" si="17"/>
        <v>0</v>
      </c>
      <c r="S44" s="3" t="b">
        <f t="shared" si="18"/>
        <v>0</v>
      </c>
      <c r="T44" s="3" t="b">
        <f t="shared" si="19"/>
        <v>0</v>
      </c>
      <c r="U44" s="3" t="b">
        <f t="shared" si="20"/>
        <v>0</v>
      </c>
      <c r="V44" s="3" t="b">
        <f t="shared" si="21"/>
        <v>0</v>
      </c>
      <c r="W44" s="3" t="b">
        <f t="shared" si="22"/>
        <v>0</v>
      </c>
      <c r="X44" s="3" t="b">
        <f t="shared" si="23"/>
        <v>1</v>
      </c>
      <c r="Y44" s="3">
        <f t="shared" si="24"/>
        <v>5</v>
      </c>
      <c r="Z44" s="3" t="str">
        <f t="shared" si="25"/>
        <v/>
      </c>
      <c r="AB44" s="3" t="b">
        <f t="shared" si="26"/>
        <v>1</v>
      </c>
      <c r="AC44" s="3">
        <f t="shared" si="27"/>
        <v>7</v>
      </c>
      <c r="AD44" s="3" t="b">
        <f t="shared" si="28"/>
        <v>0</v>
      </c>
      <c r="AE44" s="3" t="str">
        <f t="shared" si="29"/>
        <v/>
      </c>
      <c r="AF44" s="3" t="str">
        <f t="shared" si="30"/>
        <v/>
      </c>
      <c r="AG44" s="3" t="str">
        <f t="shared" si="31"/>
        <v/>
      </c>
      <c r="AH44" s="3" t="str">
        <f t="shared" si="32"/>
        <v/>
      </c>
      <c r="AI44" s="3">
        <v>3.4659599999999999</v>
      </c>
      <c r="AJ44" s="3">
        <v>4.2000700000000002</v>
      </c>
      <c r="AK44" s="3">
        <v>0</v>
      </c>
      <c r="AL44" s="3">
        <v>2.3010100000000002</v>
      </c>
      <c r="AM44" t="b">
        <f t="shared" si="33"/>
        <v>0</v>
      </c>
      <c r="AN44" s="3" t="str">
        <f t="shared" si="34"/>
        <v/>
      </c>
      <c r="AP44" s="3" t="b">
        <f t="shared" si="35"/>
        <v>1</v>
      </c>
      <c r="AQ44" s="3">
        <f t="shared" si="36"/>
        <v>7</v>
      </c>
      <c r="AR44" s="3" t="b">
        <f t="shared" si="37"/>
        <v>0</v>
      </c>
      <c r="AS44" s="3" t="str">
        <f t="shared" si="38"/>
        <v/>
      </c>
      <c r="AT44" s="3" t="str">
        <f t="shared" si="39"/>
        <v/>
      </c>
      <c r="AU44" s="3" t="str">
        <f t="shared" si="40"/>
        <v/>
      </c>
      <c r="AV44" s="3" t="str">
        <f t="shared" si="41"/>
        <v/>
      </c>
      <c r="BA44" t="b">
        <f t="shared" si="42"/>
        <v>0</v>
      </c>
      <c r="BB44" s="3" t="str">
        <f t="shared" si="43"/>
        <v/>
      </c>
      <c r="BD44" s="3" t="str">
        <f t="shared" si="44"/>
        <v/>
      </c>
      <c r="BH44" s="3">
        <f t="shared" si="0"/>
        <v>0</v>
      </c>
      <c r="BI44" s="3">
        <f t="shared" si="45"/>
        <v>0</v>
      </c>
      <c r="BJ44" t="b">
        <f>BH44=0</f>
        <v>1</v>
      </c>
      <c r="BK44" t="b">
        <f>BH44=BI44</f>
        <v>1</v>
      </c>
      <c r="BL44" t="b">
        <f t="shared" si="1"/>
        <v>1</v>
      </c>
      <c r="BM44" s="3">
        <f t="shared" si="46"/>
        <v>9</v>
      </c>
      <c r="BN44" s="3">
        <f t="shared" si="2"/>
        <v>3.2028099999999999</v>
      </c>
      <c r="BO44" t="str">
        <f t="shared" si="47"/>
        <v/>
      </c>
      <c r="BP44">
        <f t="shared" si="3"/>
        <v>3.2028099999999999</v>
      </c>
      <c r="BQ44" s="3" t="b">
        <f>IF(BL44,D44=1,"")</f>
        <v>0</v>
      </c>
      <c r="BT44" t="b" cm="1">
        <f t="array" ref="BT44">IF(BL44,IF(ISNUMBER((_xlfn.XLOOKUP($BM44,$BM:$BM*$BQ:$BQ,BR:BR))),IF((_xlfn.XLOOKUP($BM44,$BM:$BM*$BQ:$BQ,BR:BR))&lt;3.27,TRUE,FALSE),FALSE),"")</f>
        <v>1</v>
      </c>
      <c r="BU44" t="b" cm="1">
        <f t="array" ref="BU44">IF(BL44,IF(ISNUMBER((_xlfn.XLOOKUP($BM44,$BM:$BM*$BQ:$BQ,BS:BS,,,-1))),IF((_xlfn.XLOOKUP($BM44,$BM:$BM*$BQ:$BQ,BS:BS,,,-1))&gt;4.195,TRUE,FALSE),FALSE),"")</f>
        <v>1</v>
      </c>
      <c r="BW44" s="3" t="b">
        <f>IF(BL44,E44=1,"")</f>
        <v>0</v>
      </c>
      <c r="BZ44" t="b" cm="1">
        <f t="array" ref="BZ44">IF(BL44,IF(ISNUMBER((_xlfn.XLOOKUP($BM44,$BM:$BM*$BW:$BW,BX:BX,,,-1))),IF((_xlfn.XLOOKUP($BM44,$BM:$BM*$BW:$BW,BX:BX,,,-1))&lt;2.6,TRUE,FALSE),FALSE),"")</f>
        <v>0</v>
      </c>
      <c r="CA44" t="b" cm="1">
        <f t="array" ref="CA44">IF(BL44,IF(ISNUMBER((_xlfn.XLOOKUP($BM44,$BM:$BM*$BW:$BW,BY:BY))),IF((_xlfn.XLOOKUP($BM44,$BM:$BM*$BW:$BW,BY:BY))&gt;4.18,TRUE,FALSE),FALSE),"")</f>
        <v>0</v>
      </c>
      <c r="CC44" t="b">
        <f t="shared" si="4"/>
        <v>1</v>
      </c>
      <c r="CD44" s="3">
        <f>IF(BL44,$C44,"")</f>
        <v>0</v>
      </c>
      <c r="CE44" s="3" t="str">
        <f>IF($BL44,$C43,"")</f>
        <v>…</v>
      </c>
      <c r="CF44" s="3">
        <f>IF($BL44,$C45,"")</f>
        <v>4.8329999999999998E-2</v>
      </c>
      <c r="CG44">
        <f>MIN($CD$44:$CF$48)</f>
        <v>0</v>
      </c>
      <c r="CH44">
        <f>MAX($CD$44:$CF$48)</f>
        <v>2.7371300000000001</v>
      </c>
      <c r="CJ44" s="3">
        <f>IF(CC44="","",IF(CC44,CH44-CG44,""))</f>
        <v>2.7371300000000001</v>
      </c>
      <c r="CK44" s="3" t="str">
        <f t="shared" si="48"/>
        <v/>
      </c>
      <c r="CL44" s="3" t="b">
        <f>CJ44=""</f>
        <v>0</v>
      </c>
      <c r="CM44" s="3">
        <f t="shared" si="49"/>
        <v>5</v>
      </c>
      <c r="CN44" t="str" cm="1">
        <f t="array" ref="CN44">IF(CL44,IF(ISNUMBER((_xlfn.XLOOKUP($CM44,$CM:$CM*$CL:$CL,CK:CK))),_xlfn.XLOOKUP($CM44,$CM:$CM*$CL:$CL,CK:CK),FALSE),"")</f>
        <v/>
      </c>
      <c r="CP44" s="3">
        <f t="shared" si="6"/>
        <v>2.7371300000000001</v>
      </c>
      <c r="CY44" s="3" t="str">
        <f>Z43</f>
        <v/>
      </c>
      <c r="CZ44" s="3">
        <v>1</v>
      </c>
      <c r="DA44" s="3">
        <v>2.78376</v>
      </c>
      <c r="DB44" s="3">
        <v>2.78376</v>
      </c>
      <c r="DC44" s="3">
        <v>2.8063199999999999</v>
      </c>
      <c r="DE44" s="6">
        <v>2.78376</v>
      </c>
      <c r="DF44" s="3">
        <v>1</v>
      </c>
      <c r="DG44" s="3">
        <v>0</v>
      </c>
      <c r="DH44" s="3">
        <v>2.3010100000000002</v>
      </c>
      <c r="DL44" s="3">
        <f>D44*(DE44-P44) + E44*(DE44-P44)</f>
        <v>0</v>
      </c>
      <c r="DP44" s="3" t="str">
        <f>IF(OR(D44=1,E44=1),IF(ISNUMBER(C44),DO44/DE44,"…"),"")</f>
        <v/>
      </c>
    </row>
    <row r="45" spans="1:120" x14ac:dyDescent="0.25">
      <c r="A45" s="3">
        <v>3.51485</v>
      </c>
      <c r="B45" s="3">
        <v>2.8991600000000002</v>
      </c>
      <c r="C45" s="3">
        <v>4.8329999999999998E-2</v>
      </c>
      <c r="D45" s="3">
        <f t="shared" si="7"/>
        <v>1</v>
      </c>
      <c r="E45" s="3">
        <f t="shared" si="8"/>
        <v>0</v>
      </c>
      <c r="F45" s="3" t="b">
        <f t="shared" si="9"/>
        <v>0</v>
      </c>
      <c r="G45" s="3" t="b">
        <f t="shared" si="10"/>
        <v>1</v>
      </c>
      <c r="H45" s="3">
        <f t="shared" si="11"/>
        <v>15</v>
      </c>
      <c r="I45" s="3">
        <f t="shared" si="12"/>
        <v>3.2028099999999999</v>
      </c>
      <c r="J45" s="3" t="str">
        <f t="shared" si="13"/>
        <v>…</v>
      </c>
      <c r="K45" s="3">
        <v>3.2028099999999999</v>
      </c>
      <c r="L45" s="3">
        <v>4.2000700000000002</v>
      </c>
      <c r="M45" s="3">
        <f t="shared" si="14"/>
        <v>0</v>
      </c>
      <c r="N45" s="3" t="str">
        <f t="shared" si="15"/>
        <v>…</v>
      </c>
      <c r="O45" s="3">
        <v>0</v>
      </c>
      <c r="P45" s="3">
        <v>2.7371300000000001</v>
      </c>
      <c r="Q45" s="3" t="b">
        <f t="shared" si="16"/>
        <v>1</v>
      </c>
      <c r="R45" s="3" t="b">
        <f t="shared" si="17"/>
        <v>1</v>
      </c>
      <c r="S45" s="3" t="b">
        <f t="shared" si="18"/>
        <v>0</v>
      </c>
      <c r="T45" s="3" t="b">
        <f t="shared" si="19"/>
        <v>0</v>
      </c>
      <c r="U45" s="3" t="b">
        <f t="shared" si="20"/>
        <v>1</v>
      </c>
      <c r="V45" s="3" t="b">
        <f t="shared" si="21"/>
        <v>0</v>
      </c>
      <c r="W45" s="3" t="b">
        <f t="shared" si="22"/>
        <v>1</v>
      </c>
      <c r="X45" s="3" t="b">
        <f t="shared" si="23"/>
        <v>0</v>
      </c>
      <c r="Y45" s="3">
        <f t="shared" si="24"/>
        <v>6</v>
      </c>
      <c r="Z45" s="3">
        <f t="shared" si="25"/>
        <v>2.7371300000000001</v>
      </c>
      <c r="AB45" s="3" t="b">
        <f t="shared" si="26"/>
        <v>1</v>
      </c>
      <c r="AC45" s="3">
        <f t="shared" si="27"/>
        <v>7</v>
      </c>
      <c r="AD45" s="3" t="b">
        <f t="shared" si="28"/>
        <v>0</v>
      </c>
      <c r="AE45" s="3" t="str">
        <f t="shared" si="29"/>
        <v/>
      </c>
      <c r="AF45" s="3" t="str">
        <f t="shared" si="30"/>
        <v/>
      </c>
      <c r="AG45" s="3" t="str">
        <f t="shared" si="31"/>
        <v/>
      </c>
      <c r="AH45" s="3" t="str">
        <f t="shared" si="32"/>
        <v/>
      </c>
      <c r="AI45" s="3">
        <v>3.4659599999999999</v>
      </c>
      <c r="AJ45" s="3">
        <v>4.2000700000000002</v>
      </c>
      <c r="AK45" s="3">
        <v>0</v>
      </c>
      <c r="AL45" s="3">
        <v>2.3010100000000002</v>
      </c>
      <c r="AM45" t="b">
        <f t="shared" si="33"/>
        <v>0</v>
      </c>
      <c r="AN45" s="3" t="str">
        <f t="shared" si="34"/>
        <v/>
      </c>
      <c r="AP45" s="3" t="b">
        <f t="shared" si="35"/>
        <v>0</v>
      </c>
      <c r="AQ45" s="3">
        <f t="shared" si="36"/>
        <v>8</v>
      </c>
      <c r="AR45" s="3" t="b">
        <f t="shared" si="37"/>
        <v>0</v>
      </c>
      <c r="AS45" s="3" t="str">
        <f t="shared" si="38"/>
        <v/>
      </c>
      <c r="AT45" s="3" t="str">
        <f t="shared" si="39"/>
        <v/>
      </c>
      <c r="AU45" s="3" t="str">
        <f t="shared" si="40"/>
        <v/>
      </c>
      <c r="AV45" s="3" t="str">
        <f t="shared" si="41"/>
        <v/>
      </c>
      <c r="BA45" t="b">
        <f t="shared" si="42"/>
        <v>0</v>
      </c>
      <c r="BB45" s="3" t="str">
        <f t="shared" si="43"/>
        <v/>
      </c>
      <c r="BD45" s="3">
        <f t="shared" si="44"/>
        <v>2.7371300000000001</v>
      </c>
      <c r="BH45" s="3">
        <f t="shared" si="0"/>
        <v>4.8329999999999998E-2</v>
      </c>
      <c r="BI45" s="3">
        <f t="shared" si="45"/>
        <v>0</v>
      </c>
      <c r="BJ45" t="b">
        <f>BH45=0</f>
        <v>0</v>
      </c>
      <c r="BK45" t="b">
        <f>BH45=BI45</f>
        <v>0</v>
      </c>
      <c r="BL45" t="b">
        <f t="shared" si="1"/>
        <v>1</v>
      </c>
      <c r="BM45" s="3">
        <f t="shared" si="46"/>
        <v>9</v>
      </c>
      <c r="BN45" s="3">
        <f t="shared" si="2"/>
        <v>3.51485</v>
      </c>
      <c r="BO45">
        <f t="shared" si="47"/>
        <v>3.2028099999999999</v>
      </c>
      <c r="BP45">
        <f t="shared" si="3"/>
        <v>3.51485</v>
      </c>
      <c r="BQ45" s="3" t="b">
        <f>IF(BL45,D45=1,"")</f>
        <v>1</v>
      </c>
      <c r="BR45" s="3">
        <v>3.2028099999999999</v>
      </c>
      <c r="BS45" s="3">
        <v>4.2000700000000002</v>
      </c>
      <c r="BT45" t="b" cm="1">
        <f t="array" ref="BT45">IF(BL45,IF(ISNUMBER((_xlfn.XLOOKUP($BM45,$BM:$BM*$BQ:$BQ,BR:BR))),IF((_xlfn.XLOOKUP($BM45,$BM:$BM*$BQ:$BQ,BR:BR))&lt;3.27,TRUE,FALSE),FALSE),"")</f>
        <v>1</v>
      </c>
      <c r="BU45" t="b" cm="1">
        <f t="array" ref="BU45">IF(BL45,IF(ISNUMBER((_xlfn.XLOOKUP($BM45,$BM:$BM*$BQ:$BQ,BS:BS,,,-1))),IF((_xlfn.XLOOKUP($BM45,$BM:$BM*$BQ:$BQ,BS:BS,,,-1))&gt;4.195,TRUE,FALSE),FALSE),"")</f>
        <v>1</v>
      </c>
      <c r="BW45" s="3" t="b">
        <f>IF(BL45,E45=1,"")</f>
        <v>0</v>
      </c>
      <c r="BZ45" t="b" cm="1">
        <f t="array" ref="BZ45">IF(BL45,IF(ISNUMBER((_xlfn.XLOOKUP($BM45,$BM:$BM*$BW:$BW,BX:BX,,,-1))),IF((_xlfn.XLOOKUP($BM45,$BM:$BM*$BW:$BW,BX:BX,,,-1))&lt;2.6,TRUE,FALSE),FALSE),"")</f>
        <v>0</v>
      </c>
      <c r="CA45" t="b" cm="1">
        <f t="array" ref="CA45">IF(BL45,IF(ISNUMBER((_xlfn.XLOOKUP($BM45,$BM:$BM*$BW:$BW,BY:BY))),IF((_xlfn.XLOOKUP($BM45,$BM:$BM*$BW:$BW,BY:BY))&gt;4.18,TRUE,FALSE),FALSE),"")</f>
        <v>0</v>
      </c>
      <c r="CC45" t="b">
        <f t="shared" si="4"/>
        <v>1</v>
      </c>
      <c r="CD45" s="3">
        <f>IF(BL45,$C45,"")</f>
        <v>4.8329999999999998E-2</v>
      </c>
      <c r="CE45" s="3">
        <f>IF($BL45,$C44,"")</f>
        <v>0</v>
      </c>
      <c r="CF45" s="3" t="str">
        <f>IF($BL45,$C46,"")</f>
        <v>…</v>
      </c>
      <c r="CG45">
        <f>MIN($CD$44:$CF$48)</f>
        <v>0</v>
      </c>
      <c r="CH45">
        <f t="shared" ref="CH45:CH48" si="53">MAX($CD$44:$CF$48)</f>
        <v>2.7371300000000001</v>
      </c>
      <c r="CJ45" s="3">
        <f>IF(CC45="","",IF(CC45,CH45-CG45,""))</f>
        <v>2.7371300000000001</v>
      </c>
      <c r="CK45" s="3">
        <f t="shared" si="48"/>
        <v>2.7371300000000001</v>
      </c>
      <c r="CL45" s="3" t="b">
        <f>CJ45=""</f>
        <v>0</v>
      </c>
      <c r="CM45" s="3">
        <f t="shared" si="49"/>
        <v>5</v>
      </c>
      <c r="CN45" t="str" cm="1">
        <f t="array" ref="CN45">IF(CL45,IF(ISNUMBER((_xlfn.XLOOKUP($CM45,$CM:$CM*$CL:$CL,CK:CK))),_xlfn.XLOOKUP($CM45,$CM:$CM*$CL:$CL,CK:CK),FALSE),"")</f>
        <v/>
      </c>
      <c r="CP45" s="3">
        <f t="shared" si="6"/>
        <v>2.7371300000000001</v>
      </c>
      <c r="CY45" s="3" t="str">
        <f>Z44</f>
        <v/>
      </c>
      <c r="DB45" s="3">
        <v>2.7371300000000001</v>
      </c>
      <c r="DC45" s="3">
        <v>2.8063199999999999</v>
      </c>
      <c r="DE45" s="7">
        <v>2.7371300000000001</v>
      </c>
      <c r="DI45" s="3">
        <f>ABS(P45-O45)</f>
        <v>2.7371300000000001</v>
      </c>
      <c r="DJ45" s="3">
        <f>IF(DE45=P45,1,0)</f>
        <v>1</v>
      </c>
      <c r="DK45" s="3">
        <f>IF(DI45=DE45,1,)</f>
        <v>1</v>
      </c>
      <c r="DL45" s="3">
        <f>D45*(DE45-P45) + E45*(DE45-P45)</f>
        <v>0</v>
      </c>
      <c r="DM45" s="3">
        <f>IF(AND(ISNUMBER(C45),NOT(C45=0)),D45*(C45+DL45) + E45*(C45+DL45)," ")</f>
        <v>4.8329999999999998E-2</v>
      </c>
      <c r="DO45" s="3">
        <f t="shared" si="50"/>
        <v>4.8329999999999998E-2</v>
      </c>
      <c r="DP45" s="3">
        <f>IF(OR(D45=1,E45=1),IF(ISNUMBER(C45),DO45/DE45,"…"),"")</f>
        <v>1.7657181061915217E-2</v>
      </c>
    </row>
    <row r="46" spans="1:120" x14ac:dyDescent="0.25">
      <c r="A46" s="3" t="s">
        <v>3</v>
      </c>
      <c r="B46" s="3" t="s">
        <v>3</v>
      </c>
      <c r="C46" s="3" t="s">
        <v>3</v>
      </c>
      <c r="D46" s="3">
        <f t="shared" si="7"/>
        <v>1</v>
      </c>
      <c r="E46" s="3">
        <f t="shared" si="8"/>
        <v>0</v>
      </c>
      <c r="F46" s="3" t="b">
        <f t="shared" si="9"/>
        <v>0</v>
      </c>
      <c r="G46" s="3" t="b">
        <f t="shared" si="10"/>
        <v>1</v>
      </c>
      <c r="H46" s="3">
        <f t="shared" si="11"/>
        <v>15</v>
      </c>
      <c r="I46" s="3">
        <f t="shared" si="12"/>
        <v>3.51485</v>
      </c>
      <c r="J46" s="3">
        <f t="shared" si="13"/>
        <v>4.2000700000000002</v>
      </c>
      <c r="K46" s="3">
        <v>3.2028099999999999</v>
      </c>
      <c r="L46" s="3">
        <v>4.2000700000000002</v>
      </c>
      <c r="M46" s="3">
        <f t="shared" si="14"/>
        <v>4.8329999999999998E-2</v>
      </c>
      <c r="N46" s="3">
        <f t="shared" si="15"/>
        <v>2.7371300000000001</v>
      </c>
      <c r="O46" s="3">
        <v>0</v>
      </c>
      <c r="P46" s="3">
        <v>2.7371300000000001</v>
      </c>
      <c r="Q46" s="3" t="b">
        <f t="shared" si="16"/>
        <v>1</v>
      </c>
      <c r="R46" s="3" t="b">
        <f t="shared" si="17"/>
        <v>1</v>
      </c>
      <c r="S46" s="3" t="b">
        <f t="shared" si="18"/>
        <v>0</v>
      </c>
      <c r="T46" s="3" t="b">
        <f t="shared" si="19"/>
        <v>0</v>
      </c>
      <c r="U46" s="3" t="b">
        <f t="shared" si="20"/>
        <v>1</v>
      </c>
      <c r="V46" s="3" t="b">
        <f t="shared" si="21"/>
        <v>0</v>
      </c>
      <c r="W46" s="3" t="b">
        <f t="shared" si="22"/>
        <v>1</v>
      </c>
      <c r="X46" s="3" t="b">
        <f t="shared" si="23"/>
        <v>0</v>
      </c>
      <c r="Y46" s="3">
        <f t="shared" si="24"/>
        <v>6</v>
      </c>
      <c r="Z46" s="3">
        <f t="shared" si="25"/>
        <v>2.7371300000000001</v>
      </c>
      <c r="AB46" s="3" t="b">
        <f t="shared" si="26"/>
        <v>1</v>
      </c>
      <c r="AC46" s="3">
        <f t="shared" si="27"/>
        <v>7</v>
      </c>
      <c r="AD46" s="3" t="b">
        <f t="shared" si="28"/>
        <v>0</v>
      </c>
      <c r="AE46" s="3" t="str">
        <f t="shared" si="29"/>
        <v/>
      </c>
      <c r="AF46" s="3" t="str">
        <f t="shared" si="30"/>
        <v/>
      </c>
      <c r="AG46" s="3" t="str">
        <f t="shared" si="31"/>
        <v/>
      </c>
      <c r="AH46" s="3" t="str">
        <f t="shared" si="32"/>
        <v/>
      </c>
      <c r="AI46" s="3">
        <v>3.4659599999999999</v>
      </c>
      <c r="AJ46" s="3">
        <v>4.2000700000000002</v>
      </c>
      <c r="AK46" s="3">
        <v>0</v>
      </c>
      <c r="AL46" s="3">
        <v>2.3010100000000002</v>
      </c>
      <c r="AM46" t="b">
        <f t="shared" si="33"/>
        <v>0</v>
      </c>
      <c r="AN46" s="3" t="str">
        <f t="shared" si="34"/>
        <v/>
      </c>
      <c r="AP46" s="3" t="b">
        <f t="shared" si="35"/>
        <v>0</v>
      </c>
      <c r="AQ46" s="3">
        <f t="shared" si="36"/>
        <v>8</v>
      </c>
      <c r="AR46" s="3" t="b">
        <f t="shared" si="37"/>
        <v>0</v>
      </c>
      <c r="AS46" s="3" t="str">
        <f t="shared" si="38"/>
        <v/>
      </c>
      <c r="AT46" s="3" t="str">
        <f t="shared" si="39"/>
        <v/>
      </c>
      <c r="AU46" s="3" t="str">
        <f t="shared" si="40"/>
        <v/>
      </c>
      <c r="AV46" s="3" t="str">
        <f t="shared" si="41"/>
        <v/>
      </c>
      <c r="BA46" t="b">
        <f t="shared" si="42"/>
        <v>0</v>
      </c>
      <c r="BB46" s="3" t="str">
        <f t="shared" si="43"/>
        <v/>
      </c>
      <c r="BD46" s="3">
        <f t="shared" si="44"/>
        <v>2.7371300000000001</v>
      </c>
      <c r="BH46" s="3" t="str">
        <f t="shared" si="0"/>
        <v>…</v>
      </c>
      <c r="BI46" s="3">
        <f t="shared" si="45"/>
        <v>4.8329999999999998E-2</v>
      </c>
      <c r="BJ46" t="b">
        <f>BH46=0</f>
        <v>0</v>
      </c>
      <c r="BK46" t="b">
        <f>BH46=BI46</f>
        <v>0</v>
      </c>
      <c r="BL46" t="b">
        <f t="shared" si="1"/>
        <v>1</v>
      </c>
      <c r="BM46" s="3">
        <f t="shared" si="46"/>
        <v>9</v>
      </c>
      <c r="BN46" s="3" t="str">
        <f t="shared" si="2"/>
        <v>…</v>
      </c>
      <c r="BO46">
        <f t="shared" si="47"/>
        <v>3.51485</v>
      </c>
      <c r="BP46" t="str">
        <f t="shared" si="3"/>
        <v>…</v>
      </c>
      <c r="BQ46" s="3" t="b">
        <f>IF(BL46,D46=1,"")</f>
        <v>1</v>
      </c>
      <c r="BR46" s="3">
        <v>3.2028099999999999</v>
      </c>
      <c r="BS46" s="3">
        <v>4.2000700000000002</v>
      </c>
      <c r="BT46" t="b" cm="1">
        <f t="array" ref="BT46">IF(BL46,IF(ISNUMBER((_xlfn.XLOOKUP($BM46,$BM:$BM*$BQ:$BQ,BR:BR))),IF((_xlfn.XLOOKUP($BM46,$BM:$BM*$BQ:$BQ,BR:BR))&lt;3.27,TRUE,FALSE),FALSE),"")</f>
        <v>1</v>
      </c>
      <c r="BU46" t="b" cm="1">
        <f t="array" ref="BU46">IF(BL46,IF(ISNUMBER((_xlfn.XLOOKUP($BM46,$BM:$BM*$BQ:$BQ,BS:BS,,,-1))),IF((_xlfn.XLOOKUP($BM46,$BM:$BM*$BQ:$BQ,BS:BS,,,-1))&gt;4.195,TRUE,FALSE),FALSE),"")</f>
        <v>1</v>
      </c>
      <c r="BW46" s="3" t="b">
        <f>IF(BL46,E46=1,"")</f>
        <v>0</v>
      </c>
      <c r="BZ46" t="b" cm="1">
        <f t="array" ref="BZ46">IF(BL46,IF(ISNUMBER((_xlfn.XLOOKUP($BM46,$BM:$BM*$BW:$BW,BX:BX,,,-1))),IF((_xlfn.XLOOKUP($BM46,$BM:$BM*$BW:$BW,BX:BX,,,-1))&lt;2.6,TRUE,FALSE),FALSE),"")</f>
        <v>0</v>
      </c>
      <c r="CA46" t="b" cm="1">
        <f t="array" ref="CA46">IF(BL46,IF(ISNUMBER((_xlfn.XLOOKUP($BM46,$BM:$BM*$BW:$BW,BY:BY))),IF((_xlfn.XLOOKUP($BM46,$BM:$BM*$BW:$BW,BY:BY))&gt;4.18,TRUE,FALSE),FALSE),"")</f>
        <v>0</v>
      </c>
      <c r="CC46" t="b">
        <f t="shared" si="4"/>
        <v>1</v>
      </c>
      <c r="CD46" s="3" t="str">
        <f>IF(BL46,$C46,"")</f>
        <v>…</v>
      </c>
      <c r="CE46" s="3">
        <f>IF($BL46,$C45,"")</f>
        <v>4.8329999999999998E-2</v>
      </c>
      <c r="CF46" s="3">
        <f>IF($BL46,$C47,"")</f>
        <v>2.7371300000000001</v>
      </c>
      <c r="CG46">
        <f>MIN($CD$44:$CF$48)</f>
        <v>0</v>
      </c>
      <c r="CH46">
        <f t="shared" si="53"/>
        <v>2.7371300000000001</v>
      </c>
      <c r="CJ46" s="3">
        <f>IF(CC46="","",IF(CC46,CH46-CG46,""))</f>
        <v>2.7371300000000001</v>
      </c>
      <c r="CK46" s="3">
        <f t="shared" si="48"/>
        <v>2.7371300000000001</v>
      </c>
      <c r="CL46" s="3" t="b">
        <f>CJ46=""</f>
        <v>0</v>
      </c>
      <c r="CM46" s="3">
        <f t="shared" si="49"/>
        <v>5</v>
      </c>
      <c r="CN46" t="str" cm="1">
        <f t="array" ref="CN46">IF(CL46,IF(ISNUMBER((_xlfn.XLOOKUP($CM46,$CM:$CM*$CL:$CL,CK:CK))),_xlfn.XLOOKUP($CM46,$CM:$CM*$CL:$CL,CK:CK),FALSE),"")</f>
        <v/>
      </c>
      <c r="CP46" s="3">
        <f t="shared" si="6"/>
        <v>2.7371300000000001</v>
      </c>
      <c r="CY46" s="3">
        <f>Z45</f>
        <v>2.7371300000000001</v>
      </c>
      <c r="DB46" s="3">
        <v>2.7371300000000001</v>
      </c>
      <c r="DC46" s="3">
        <v>2.8063199999999999</v>
      </c>
      <c r="DE46" s="7">
        <v>2.7371300000000001</v>
      </c>
      <c r="DI46" s="3">
        <f>ABS(P46-O46)</f>
        <v>2.7371300000000001</v>
      </c>
      <c r="DJ46" s="3">
        <f>IF(DE46=P46,1,0)</f>
        <v>1</v>
      </c>
      <c r="DK46" s="3">
        <f>IF(DI46=DE46,1,)</f>
        <v>1</v>
      </c>
      <c r="DL46" s="3">
        <f>D46*(DE46-P46) + E46*(DE46-P46)</f>
        <v>0</v>
      </c>
      <c r="DM46" s="3" t="str">
        <f>IF(AND(ISNUMBER(C46),NOT(C46=0)),D46*(C46+DL46) + E46*(C46+DL46)," ")</f>
        <v xml:space="preserve"> </v>
      </c>
      <c r="DP46" s="3" t="str">
        <f>IF(OR(D46=1,E46=1),IF(ISNUMBER(C46),DO46/DE46,"…"),"")</f>
        <v>…</v>
      </c>
    </row>
    <row r="47" spans="1:120" x14ac:dyDescent="0.25">
      <c r="A47" s="3">
        <v>4.2000700000000002</v>
      </c>
      <c r="B47" s="3">
        <v>4.9820000000000003E-2</v>
      </c>
      <c r="C47" s="3">
        <v>2.7371300000000001</v>
      </c>
      <c r="D47" s="3">
        <f t="shared" si="7"/>
        <v>1</v>
      </c>
      <c r="E47" s="3">
        <f t="shared" si="8"/>
        <v>0</v>
      </c>
      <c r="F47" s="3" t="b">
        <f t="shared" si="9"/>
        <v>0</v>
      </c>
      <c r="G47" s="3" t="b">
        <f t="shared" si="10"/>
        <v>1</v>
      </c>
      <c r="H47" s="3">
        <f t="shared" si="11"/>
        <v>15</v>
      </c>
      <c r="I47" s="3" t="str">
        <f t="shared" si="12"/>
        <v>…</v>
      </c>
      <c r="J47" s="3">
        <f t="shared" si="13"/>
        <v>4.1949199999999998</v>
      </c>
      <c r="K47" s="3">
        <v>3.2028099999999999</v>
      </c>
      <c r="L47" s="3">
        <v>4.2000700000000002</v>
      </c>
      <c r="M47" s="3" t="str">
        <f t="shared" si="14"/>
        <v>…</v>
      </c>
      <c r="N47" s="3">
        <f t="shared" si="15"/>
        <v>2.7371300000000001</v>
      </c>
      <c r="O47" s="3">
        <v>0</v>
      </c>
      <c r="P47" s="3">
        <v>2.7371300000000001</v>
      </c>
      <c r="Q47" s="3" t="b">
        <f t="shared" si="16"/>
        <v>1</v>
      </c>
      <c r="R47" s="3" t="b">
        <f t="shared" si="17"/>
        <v>1</v>
      </c>
      <c r="S47" s="3" t="b">
        <f t="shared" si="18"/>
        <v>0</v>
      </c>
      <c r="T47" s="3" t="b">
        <f t="shared" si="19"/>
        <v>0</v>
      </c>
      <c r="U47" s="3" t="b">
        <f t="shared" si="20"/>
        <v>1</v>
      </c>
      <c r="V47" s="3" t="b">
        <f t="shared" si="21"/>
        <v>0</v>
      </c>
      <c r="W47" s="3" t="b">
        <f t="shared" si="22"/>
        <v>1</v>
      </c>
      <c r="X47" s="3" t="b">
        <f t="shared" si="23"/>
        <v>0</v>
      </c>
      <c r="Y47" s="3">
        <f t="shared" si="24"/>
        <v>6</v>
      </c>
      <c r="Z47" s="3">
        <f t="shared" si="25"/>
        <v>2.7371300000000001</v>
      </c>
      <c r="AB47" s="3" t="b">
        <f t="shared" si="26"/>
        <v>1</v>
      </c>
      <c r="AC47" s="3">
        <f t="shared" si="27"/>
        <v>7</v>
      </c>
      <c r="AD47" s="3" t="b">
        <f t="shared" si="28"/>
        <v>0</v>
      </c>
      <c r="AE47" s="3" t="str">
        <f t="shared" si="29"/>
        <v/>
      </c>
      <c r="AF47" s="3" t="str">
        <f t="shared" si="30"/>
        <v/>
      </c>
      <c r="AG47" s="3" t="str">
        <f t="shared" si="31"/>
        <v/>
      </c>
      <c r="AH47" s="3" t="str">
        <f t="shared" si="32"/>
        <v/>
      </c>
      <c r="AI47" s="3">
        <v>3.4659599999999999</v>
      </c>
      <c r="AJ47" s="3">
        <v>4.2000700000000002</v>
      </c>
      <c r="AK47" s="3">
        <v>0</v>
      </c>
      <c r="AL47" s="3">
        <v>2.3010100000000002</v>
      </c>
      <c r="AM47" t="b">
        <f t="shared" si="33"/>
        <v>0</v>
      </c>
      <c r="AN47" s="3" t="str">
        <f t="shared" si="34"/>
        <v/>
      </c>
      <c r="AP47" s="3" t="b">
        <f t="shared" si="35"/>
        <v>0</v>
      </c>
      <c r="AQ47" s="3">
        <f t="shared" si="36"/>
        <v>8</v>
      </c>
      <c r="AR47" s="3" t="b">
        <f t="shared" si="37"/>
        <v>0</v>
      </c>
      <c r="AS47" s="3" t="str">
        <f t="shared" si="38"/>
        <v/>
      </c>
      <c r="AT47" s="3" t="str">
        <f t="shared" si="39"/>
        <v/>
      </c>
      <c r="AU47" s="3" t="str">
        <f t="shared" si="40"/>
        <v/>
      </c>
      <c r="AV47" s="3" t="str">
        <f t="shared" si="41"/>
        <v/>
      </c>
      <c r="BA47" t="b">
        <f t="shared" si="42"/>
        <v>0</v>
      </c>
      <c r="BB47" s="3" t="str">
        <f t="shared" si="43"/>
        <v/>
      </c>
      <c r="BD47" s="3">
        <f t="shared" si="44"/>
        <v>2.7371300000000001</v>
      </c>
      <c r="BH47" s="3">
        <f t="shared" si="0"/>
        <v>2.7371300000000001</v>
      </c>
      <c r="BI47" s="3" t="str">
        <f t="shared" si="45"/>
        <v>…</v>
      </c>
      <c r="BJ47" t="b">
        <f>BH47=0</f>
        <v>0</v>
      </c>
      <c r="BK47" t="b">
        <f>BH47=BI47</f>
        <v>0</v>
      </c>
      <c r="BL47" t="b">
        <f t="shared" si="1"/>
        <v>1</v>
      </c>
      <c r="BM47" s="3">
        <f t="shared" si="46"/>
        <v>9</v>
      </c>
      <c r="BN47" s="3">
        <f t="shared" si="2"/>
        <v>4.2000700000000002</v>
      </c>
      <c r="BO47" t="str">
        <f t="shared" si="47"/>
        <v>…</v>
      </c>
      <c r="BP47">
        <f t="shared" si="3"/>
        <v>4.2000700000000002</v>
      </c>
      <c r="BQ47" s="3" t="b">
        <f>IF(BL47,D47=1,"")</f>
        <v>1</v>
      </c>
      <c r="BR47" s="3">
        <v>3.2028099999999999</v>
      </c>
      <c r="BS47" s="3">
        <v>4.2000700000000002</v>
      </c>
      <c r="BT47" t="b" cm="1">
        <f t="array" ref="BT47">IF(BL47,IF(ISNUMBER((_xlfn.XLOOKUP($BM47,$BM:$BM*$BQ:$BQ,BR:BR))),IF((_xlfn.XLOOKUP($BM47,$BM:$BM*$BQ:$BQ,BR:BR))&lt;3.27,TRUE,FALSE),FALSE),"")</f>
        <v>1</v>
      </c>
      <c r="BU47" t="b" cm="1">
        <f t="array" ref="BU47">IF(BL47,IF(ISNUMBER((_xlfn.XLOOKUP($BM47,$BM:$BM*$BQ:$BQ,BS:BS,,,-1))),IF((_xlfn.XLOOKUP($BM47,$BM:$BM*$BQ:$BQ,BS:BS,,,-1))&gt;4.195,TRUE,FALSE),FALSE),"")</f>
        <v>1</v>
      </c>
      <c r="BW47" s="3" t="b">
        <f>IF(BL47,E47=1,"")</f>
        <v>0</v>
      </c>
      <c r="BZ47" t="b" cm="1">
        <f t="array" ref="BZ47">IF(BL47,IF(ISNUMBER((_xlfn.XLOOKUP($BM47,$BM:$BM*$BW:$BW,BX:BX,,,-1))),IF((_xlfn.XLOOKUP($BM47,$BM:$BM*$BW:$BW,BX:BX,,,-1))&lt;2.6,TRUE,FALSE),FALSE),"")</f>
        <v>0</v>
      </c>
      <c r="CA47" t="b" cm="1">
        <f t="array" ref="CA47">IF(BL47,IF(ISNUMBER((_xlfn.XLOOKUP($BM47,$BM:$BM*$BW:$BW,BY:BY))),IF((_xlfn.XLOOKUP($BM47,$BM:$BM*$BW:$BW,BY:BY))&gt;4.18,TRUE,FALSE),FALSE),"")</f>
        <v>0</v>
      </c>
      <c r="CC47" t="b">
        <f t="shared" si="4"/>
        <v>1</v>
      </c>
      <c r="CD47" s="3">
        <f>IF(BL47,$C47,"")</f>
        <v>2.7371300000000001</v>
      </c>
      <c r="CE47" s="3" t="str">
        <f>IF($BL47,$C46,"")</f>
        <v>…</v>
      </c>
      <c r="CF47" s="3">
        <f>IF($BL47,$C48,"")</f>
        <v>2.7371300000000001</v>
      </c>
      <c r="CG47">
        <f>MIN($CD$44:$CF$48)</f>
        <v>0</v>
      </c>
      <c r="CH47">
        <f t="shared" si="53"/>
        <v>2.7371300000000001</v>
      </c>
      <c r="CJ47" s="3">
        <f>IF(CC47="","",IF(CC47,CH47-CG47,""))</f>
        <v>2.7371300000000001</v>
      </c>
      <c r="CK47" s="3">
        <f t="shared" si="48"/>
        <v>2.7371300000000001</v>
      </c>
      <c r="CL47" s="3" t="b">
        <f>CJ47=""</f>
        <v>0</v>
      </c>
      <c r="CM47" s="3">
        <f t="shared" si="49"/>
        <v>5</v>
      </c>
      <c r="CN47" t="str" cm="1">
        <f t="array" ref="CN47">IF(CL47,IF(ISNUMBER((_xlfn.XLOOKUP($CM47,$CM:$CM*$CL:$CL,CK:CK))),_xlfn.XLOOKUP($CM47,$CM:$CM*$CL:$CL,CK:CK),FALSE),"")</f>
        <v/>
      </c>
      <c r="CP47" s="3">
        <f t="shared" si="6"/>
        <v>2.7371300000000001</v>
      </c>
      <c r="CY47" s="3">
        <f>Z46</f>
        <v>2.7371300000000001</v>
      </c>
      <c r="DB47" s="3">
        <v>2.7371300000000001</v>
      </c>
      <c r="DC47" s="3">
        <v>2.8063199999999999</v>
      </c>
      <c r="DE47" s="7">
        <v>2.7371300000000001</v>
      </c>
      <c r="DI47" s="3">
        <f>ABS(P47-O47)</f>
        <v>2.7371300000000001</v>
      </c>
      <c r="DJ47" s="3">
        <f>IF(DE47=P47,1,0)</f>
        <v>1</v>
      </c>
      <c r="DK47" s="3">
        <f>IF(DI47=DE47,1,)</f>
        <v>1</v>
      </c>
      <c r="DL47" s="3">
        <f>D47*(DE47-P47) + E47*(DE47-P47)</f>
        <v>0</v>
      </c>
      <c r="DM47" s="3">
        <f>IF(AND(ISNUMBER(C47),NOT(C47=0)),D47*(C47+DL47) + E47*(C47+DL47)," ")</f>
        <v>2.7371300000000001</v>
      </c>
      <c r="DO47" s="3">
        <f t="shared" si="50"/>
        <v>2.7371300000000001</v>
      </c>
      <c r="DP47" s="3">
        <f>IF(OR(D47=1,E47=1),IF(ISNUMBER(C47),DO47/DE47,"…"),"")</f>
        <v>1</v>
      </c>
    </row>
    <row r="48" spans="1:120" x14ac:dyDescent="0.25">
      <c r="A48" s="3">
        <v>4.1949199999999998</v>
      </c>
      <c r="B48" s="3">
        <v>0</v>
      </c>
      <c r="C48" s="3">
        <v>2.7371300000000001</v>
      </c>
      <c r="D48" s="3">
        <f t="shared" si="7"/>
        <v>0</v>
      </c>
      <c r="E48" s="3">
        <f t="shared" si="8"/>
        <v>0</v>
      </c>
      <c r="F48" s="3" t="b">
        <f t="shared" si="9"/>
        <v>1</v>
      </c>
      <c r="G48" s="3" t="b">
        <f t="shared" si="10"/>
        <v>0</v>
      </c>
      <c r="H48" s="3">
        <f t="shared" si="11"/>
        <v>16</v>
      </c>
      <c r="I48" s="3">
        <f t="shared" si="12"/>
        <v>4.2000700000000002</v>
      </c>
      <c r="J48" s="3" t="str">
        <f t="shared" si="13"/>
        <v>…</v>
      </c>
      <c r="M48" s="3">
        <f t="shared" si="14"/>
        <v>2.7371300000000001</v>
      </c>
      <c r="N48" s="3" t="str">
        <f t="shared" si="15"/>
        <v>…</v>
      </c>
      <c r="Q48" s="3" t="b">
        <f t="shared" si="16"/>
        <v>0</v>
      </c>
      <c r="R48" s="3" t="b">
        <f t="shared" si="17"/>
        <v>0</v>
      </c>
      <c r="S48" s="3" t="b">
        <f t="shared" si="18"/>
        <v>0</v>
      </c>
      <c r="T48" s="3" t="b">
        <f t="shared" si="19"/>
        <v>0</v>
      </c>
      <c r="U48" s="3" t="b">
        <f t="shared" si="20"/>
        <v>0</v>
      </c>
      <c r="V48" s="3" t="b">
        <f t="shared" si="21"/>
        <v>0</v>
      </c>
      <c r="W48" s="3" t="b">
        <f t="shared" si="22"/>
        <v>0</v>
      </c>
      <c r="X48" s="3" t="b">
        <f t="shared" si="23"/>
        <v>1</v>
      </c>
      <c r="Y48" s="3">
        <f t="shared" si="24"/>
        <v>7</v>
      </c>
      <c r="Z48" s="3" t="str">
        <f t="shared" si="25"/>
        <v/>
      </c>
      <c r="AB48" s="3" t="b">
        <f t="shared" si="26"/>
        <v>1</v>
      </c>
      <c r="AC48" s="3">
        <f t="shared" si="27"/>
        <v>7</v>
      </c>
      <c r="AD48" s="3" t="b">
        <f t="shared" si="28"/>
        <v>0</v>
      </c>
      <c r="AE48" s="3" t="str">
        <f t="shared" si="29"/>
        <v/>
      </c>
      <c r="AF48" s="3" t="str">
        <f t="shared" si="30"/>
        <v/>
      </c>
      <c r="AG48" s="3" t="str">
        <f t="shared" si="31"/>
        <v/>
      </c>
      <c r="AH48" s="3" t="str">
        <f t="shared" si="32"/>
        <v/>
      </c>
      <c r="AI48" s="3">
        <v>3.4659599999999999</v>
      </c>
      <c r="AJ48" s="3">
        <v>4.2000700000000002</v>
      </c>
      <c r="AK48" s="3">
        <v>0</v>
      </c>
      <c r="AL48" s="3">
        <v>2.3010100000000002</v>
      </c>
      <c r="AM48" t="b">
        <f t="shared" si="33"/>
        <v>0</v>
      </c>
      <c r="AN48" s="3" t="str">
        <f t="shared" si="34"/>
        <v/>
      </c>
      <c r="AP48" s="3" t="b">
        <f t="shared" si="35"/>
        <v>1</v>
      </c>
      <c r="AQ48" s="3">
        <f t="shared" si="36"/>
        <v>9</v>
      </c>
      <c r="AR48" s="3" t="b">
        <f t="shared" si="37"/>
        <v>0</v>
      </c>
      <c r="AS48" s="3" t="str">
        <f t="shared" si="38"/>
        <v/>
      </c>
      <c r="AT48" s="3" t="str">
        <f t="shared" si="39"/>
        <v/>
      </c>
      <c r="AU48" s="3" t="str">
        <f t="shared" si="40"/>
        <v/>
      </c>
      <c r="AV48" s="3" t="str">
        <f t="shared" si="41"/>
        <v/>
      </c>
      <c r="BA48" t="b">
        <f t="shared" si="42"/>
        <v>0</v>
      </c>
      <c r="BB48" s="3" t="str">
        <f t="shared" si="43"/>
        <v/>
      </c>
      <c r="BD48" s="3" t="str">
        <f t="shared" si="44"/>
        <v/>
      </c>
      <c r="BH48" s="3">
        <f t="shared" si="0"/>
        <v>2.7371300000000001</v>
      </c>
      <c r="BI48" s="3">
        <f t="shared" si="45"/>
        <v>2.7371300000000001</v>
      </c>
      <c r="BJ48" t="b">
        <f>BH48=0</f>
        <v>0</v>
      </c>
      <c r="BK48" t="b">
        <f>BH48=BI48</f>
        <v>1</v>
      </c>
      <c r="BL48" t="b">
        <f t="shared" si="1"/>
        <v>1</v>
      </c>
      <c r="BM48" s="3">
        <f t="shared" si="46"/>
        <v>9</v>
      </c>
      <c r="BN48" s="3">
        <f t="shared" si="2"/>
        <v>4.1949199999999998</v>
      </c>
      <c r="BO48">
        <f t="shared" si="47"/>
        <v>4.2000700000000002</v>
      </c>
      <c r="BP48" t="str">
        <f t="shared" si="3"/>
        <v/>
      </c>
      <c r="BQ48" s="3" t="b">
        <f>IF(BL48,D48=1,"")</f>
        <v>0</v>
      </c>
      <c r="BT48" t="b" cm="1">
        <f t="array" ref="BT48">IF(BL48,IF(ISNUMBER((_xlfn.XLOOKUP($BM48,$BM:$BM*$BQ:$BQ,BR:BR))),IF((_xlfn.XLOOKUP($BM48,$BM:$BM*$BQ:$BQ,BR:BR))&lt;3.27,TRUE,FALSE),FALSE),"")</f>
        <v>1</v>
      </c>
      <c r="BU48" t="b" cm="1">
        <f t="array" ref="BU48">IF(BL48,IF(ISNUMBER((_xlfn.XLOOKUP($BM48,$BM:$BM*$BQ:$BQ,BS:BS,,,-1))),IF((_xlfn.XLOOKUP($BM48,$BM:$BM*$BQ:$BQ,BS:BS,,,-1))&gt;4.195,TRUE,FALSE),FALSE),"")</f>
        <v>1</v>
      </c>
      <c r="BW48" s="3" t="b">
        <f>IF(BL48,E48=1,"")</f>
        <v>0</v>
      </c>
      <c r="BZ48" t="b" cm="1">
        <f t="array" ref="BZ48">IF(BL48,IF(ISNUMBER((_xlfn.XLOOKUP($BM48,$BM:$BM*$BW:$BW,BX:BX,,,-1))),IF((_xlfn.XLOOKUP($BM48,$BM:$BM*$BW:$BW,BX:BX,,,-1))&lt;2.6,TRUE,FALSE),FALSE),"")</f>
        <v>0</v>
      </c>
      <c r="CA48" t="b" cm="1">
        <f t="array" ref="CA48">IF(BL48,IF(ISNUMBER((_xlfn.XLOOKUP($BM48,$BM:$BM*$BW:$BW,BY:BY))),IF((_xlfn.XLOOKUP($BM48,$BM:$BM*$BW:$BW,BY:BY))&gt;4.18,TRUE,FALSE),FALSE),"")</f>
        <v>0</v>
      </c>
      <c r="CC48" t="b">
        <f t="shared" si="4"/>
        <v>1</v>
      </c>
      <c r="CD48" s="3">
        <f>IF(BL48,$C48,"")</f>
        <v>2.7371300000000001</v>
      </c>
      <c r="CE48" s="3">
        <f>IF($BL48,$C47,"")</f>
        <v>2.7371300000000001</v>
      </c>
      <c r="CF48" s="3" t="str">
        <f>IF($BL48,$C49,"")</f>
        <v>…</v>
      </c>
      <c r="CG48">
        <f>MIN($CD$44:$CF$48)</f>
        <v>0</v>
      </c>
      <c r="CH48">
        <f t="shared" si="53"/>
        <v>2.7371300000000001</v>
      </c>
      <c r="CJ48" s="3">
        <f>IF(CC48="","",IF(CC48,CH48-CG48,""))</f>
        <v>2.7371300000000001</v>
      </c>
      <c r="CK48" s="3">
        <f t="shared" si="48"/>
        <v>2.7371300000000001</v>
      </c>
      <c r="CL48" s="3" t="b">
        <f>CJ48=""</f>
        <v>0</v>
      </c>
      <c r="CM48" s="3">
        <f t="shared" si="49"/>
        <v>5</v>
      </c>
      <c r="CN48" t="str" cm="1">
        <f t="array" ref="CN48">IF(CL48,IF(ISNUMBER((_xlfn.XLOOKUP($CM48,$CM:$CM*$CL:$CL,CK:CK))),_xlfn.XLOOKUP($CM48,$CM:$CM*$CL:$CL,CK:CK),FALSE),"")</f>
        <v/>
      </c>
      <c r="CP48" s="3">
        <f t="shared" si="6"/>
        <v>2.7371300000000001</v>
      </c>
      <c r="CY48" s="3">
        <f>Z47</f>
        <v>2.7371300000000001</v>
      </c>
      <c r="CZ48" s="3">
        <v>1</v>
      </c>
      <c r="DA48" s="3">
        <v>2.7371300000000001</v>
      </c>
      <c r="DB48" s="3">
        <v>2.7371300000000001</v>
      </c>
      <c r="DC48" s="3">
        <v>2.8063199999999999</v>
      </c>
      <c r="DE48" s="7">
        <v>2.7371300000000001</v>
      </c>
      <c r="DF48" s="3">
        <v>1</v>
      </c>
      <c r="DG48" s="3">
        <v>0</v>
      </c>
      <c r="DH48" s="3">
        <v>2.7371300000000001</v>
      </c>
      <c r="DL48" s="3">
        <f>D48*(DE48-P48) + E48*(DE48-P48)</f>
        <v>0</v>
      </c>
      <c r="DP48" s="3" t="str">
        <f>IF(OR(D48=1,E48=1),IF(ISNUMBER(C48),DO48/DE48,"…"),"")</f>
        <v/>
      </c>
    </row>
    <row r="49" spans="1:120" x14ac:dyDescent="0.25">
      <c r="A49" s="3" t="s">
        <v>3</v>
      </c>
      <c r="B49" s="3" t="s">
        <v>3</v>
      </c>
      <c r="C49" s="3" t="s">
        <v>3</v>
      </c>
      <c r="D49" s="3">
        <f t="shared" si="7"/>
        <v>0</v>
      </c>
      <c r="E49" s="3">
        <f t="shared" si="8"/>
        <v>0</v>
      </c>
      <c r="F49" s="3" t="b">
        <f t="shared" si="9"/>
        <v>1</v>
      </c>
      <c r="G49" s="3" t="b">
        <f t="shared" si="10"/>
        <v>0</v>
      </c>
      <c r="H49" s="3">
        <f t="shared" si="11"/>
        <v>16</v>
      </c>
      <c r="I49" s="3">
        <f t="shared" si="12"/>
        <v>4.1949199999999998</v>
      </c>
      <c r="J49" s="3">
        <f t="shared" si="13"/>
        <v>4.1888800000000002</v>
      </c>
      <c r="M49" s="3">
        <f t="shared" si="14"/>
        <v>2.7371300000000001</v>
      </c>
      <c r="N49" s="3">
        <f t="shared" si="15"/>
        <v>0</v>
      </c>
      <c r="Q49" s="3" t="b">
        <f t="shared" si="16"/>
        <v>0</v>
      </c>
      <c r="R49" s="3" t="b">
        <f t="shared" si="17"/>
        <v>0</v>
      </c>
      <c r="S49" s="3" t="b">
        <f t="shared" si="18"/>
        <v>0</v>
      </c>
      <c r="T49" s="3" t="b">
        <f t="shared" si="19"/>
        <v>0</v>
      </c>
      <c r="U49" s="3" t="b">
        <f t="shared" si="20"/>
        <v>0</v>
      </c>
      <c r="V49" s="3" t="b">
        <f t="shared" si="21"/>
        <v>0</v>
      </c>
      <c r="W49" s="3" t="b">
        <f t="shared" si="22"/>
        <v>0</v>
      </c>
      <c r="X49" s="3" t="b">
        <f t="shared" si="23"/>
        <v>1</v>
      </c>
      <c r="Y49" s="3">
        <f t="shared" si="24"/>
        <v>7</v>
      </c>
      <c r="Z49" s="3" t="str">
        <f t="shared" si="25"/>
        <v/>
      </c>
      <c r="AB49" s="3" t="b">
        <f t="shared" si="26"/>
        <v>1</v>
      </c>
      <c r="AC49" s="3">
        <f t="shared" si="27"/>
        <v>7</v>
      </c>
      <c r="AD49" s="3" t="b">
        <f t="shared" si="28"/>
        <v>0</v>
      </c>
      <c r="AE49" s="3" t="str">
        <f t="shared" si="29"/>
        <v/>
      </c>
      <c r="AF49" s="3" t="str">
        <f t="shared" si="30"/>
        <v/>
      </c>
      <c r="AG49" s="3" t="str">
        <f t="shared" si="31"/>
        <v/>
      </c>
      <c r="AH49" s="3" t="str">
        <f t="shared" si="32"/>
        <v/>
      </c>
      <c r="AI49" s="3">
        <v>3.4659599999999999</v>
      </c>
      <c r="AJ49" s="3">
        <v>4.2000700000000002</v>
      </c>
      <c r="AK49" s="3">
        <v>0</v>
      </c>
      <c r="AL49" s="3">
        <v>2.3010100000000002</v>
      </c>
      <c r="AM49" t="b">
        <f t="shared" si="33"/>
        <v>0</v>
      </c>
      <c r="AN49" s="3" t="str">
        <f t="shared" si="34"/>
        <v/>
      </c>
      <c r="AP49" s="3" t="b">
        <f t="shared" si="35"/>
        <v>1</v>
      </c>
      <c r="AQ49" s="3">
        <f t="shared" si="36"/>
        <v>9</v>
      </c>
      <c r="AR49" s="3" t="b">
        <f t="shared" si="37"/>
        <v>0</v>
      </c>
      <c r="AS49" s="3" t="str">
        <f t="shared" si="38"/>
        <v/>
      </c>
      <c r="AT49" s="3" t="str">
        <f t="shared" si="39"/>
        <v/>
      </c>
      <c r="AU49" s="3" t="str">
        <f t="shared" si="40"/>
        <v/>
      </c>
      <c r="AV49" s="3" t="str">
        <f t="shared" si="41"/>
        <v/>
      </c>
      <c r="BA49" t="b">
        <f t="shared" si="42"/>
        <v>0</v>
      </c>
      <c r="BB49" s="3" t="str">
        <f t="shared" si="43"/>
        <v/>
      </c>
      <c r="BD49" s="3" t="str">
        <f t="shared" si="44"/>
        <v/>
      </c>
      <c r="BH49" s="3">
        <v>0</v>
      </c>
      <c r="BI49" s="3">
        <f t="shared" si="45"/>
        <v>2.7371300000000001</v>
      </c>
      <c r="BJ49" t="b">
        <f>BH49=0</f>
        <v>1</v>
      </c>
      <c r="BK49" t="b">
        <f>BH49=BI49</f>
        <v>0</v>
      </c>
      <c r="BL49" t="b">
        <f t="shared" si="1"/>
        <v>0</v>
      </c>
      <c r="BM49" s="3">
        <f t="shared" si="46"/>
        <v>10</v>
      </c>
      <c r="BN49" s="3" t="str">
        <f t="shared" si="2"/>
        <v/>
      </c>
      <c r="BO49" t="str">
        <f t="shared" si="47"/>
        <v/>
      </c>
      <c r="BP49" t="str">
        <f t="shared" si="3"/>
        <v/>
      </c>
      <c r="BQ49" s="3" t="str">
        <f>IF(BL49,D49=1,"")</f>
        <v/>
      </c>
      <c r="BT49" t="str" cm="1">
        <f t="array" ref="BT49">IF(BL49,IF(ISNUMBER((_xlfn.XLOOKUP($BM49,$BM:$BM*$BQ:$BQ,BR:BR))),IF((_xlfn.XLOOKUP($BM49,$BM:$BM*$BQ:$BQ,BR:BR))&lt;3.27,TRUE,FALSE),FALSE),"")</f>
        <v/>
      </c>
      <c r="BU49" t="str" cm="1">
        <f t="array" ref="BU49">IF(BL49,IF(ISNUMBER((_xlfn.XLOOKUP($BM49,$BM:$BM*$BQ:$BQ,BS:BS,,,-1))),IF((_xlfn.XLOOKUP($BM49,$BM:$BM*$BQ:$BQ,BS:BS,,,-1))&gt;4.195,TRUE,FALSE),FALSE),"")</f>
        <v/>
      </c>
      <c r="BW49" s="3" t="str">
        <f>IF(BL49,E49=1,"")</f>
        <v/>
      </c>
      <c r="BZ49" t="str" cm="1">
        <f t="array" ref="BZ49">IF(BL49,IF(ISNUMBER((_xlfn.XLOOKUP($BM49,$BM:$BM*$BW:$BW,BX:BX,,,-1))),IF((_xlfn.XLOOKUP($BM49,$BM:$BM*$BW:$BW,BX:BX,,,-1))&lt;2.6,TRUE,FALSE),FALSE),"")</f>
        <v/>
      </c>
      <c r="CA49" t="str" cm="1">
        <f t="array" ref="CA49">IF(BL49,IF(ISNUMBER((_xlfn.XLOOKUP($BM49,$BM:$BM*$BW:$BW,BY:BY))),IF((_xlfn.XLOOKUP($BM49,$BM:$BM*$BW:$BW,BY:BY))&gt;4.18,TRUE,FALSE),FALSE),"")</f>
        <v/>
      </c>
      <c r="CC49" t="str">
        <f t="shared" si="4"/>
        <v/>
      </c>
      <c r="CD49" s="3" t="str">
        <f>IF(BL49,$C49,"")</f>
        <v/>
      </c>
      <c r="CE49" s="3" t="str">
        <f>IF($BL49,$C48,"")</f>
        <v/>
      </c>
      <c r="CF49" s="3" t="str">
        <f>IF($BL49,$C50,"")</f>
        <v/>
      </c>
      <c r="CJ49" s="3" t="str">
        <f>IF(CC49="","",IF(CC49,CH49-CG49,""))</f>
        <v/>
      </c>
      <c r="CK49" s="3">
        <f t="shared" si="48"/>
        <v>2.7371300000000001</v>
      </c>
      <c r="CL49" s="3" t="b">
        <f>CJ49=""</f>
        <v>1</v>
      </c>
      <c r="CM49" s="3">
        <f t="shared" si="49"/>
        <v>6</v>
      </c>
      <c r="CN49" cm="1">
        <f t="array" ref="CN49">IF(CL49,IF(ISNUMBER((_xlfn.XLOOKUP($CM49,$CM:$CM*$CL:$CL,CK:CK))),_xlfn.XLOOKUP($CM49,$CM:$CM*$CL:$CL,CK:CK),FALSE),"")</f>
        <v>2.7371300000000001</v>
      </c>
      <c r="CP49" s="3">
        <f t="shared" si="6"/>
        <v>2.7371300000000001</v>
      </c>
      <c r="CY49" s="3" t="str">
        <f>Z48</f>
        <v/>
      </c>
      <c r="CZ49" s="3">
        <v>1</v>
      </c>
      <c r="DA49" s="3">
        <v>2.7371300000000001</v>
      </c>
      <c r="DB49" s="3">
        <v>2.7371300000000001</v>
      </c>
      <c r="DC49" s="3">
        <v>2.8063199999999999</v>
      </c>
      <c r="DE49" s="7">
        <v>2.7371300000000001</v>
      </c>
      <c r="DF49" s="3">
        <v>1</v>
      </c>
      <c r="DG49" s="3">
        <v>0</v>
      </c>
      <c r="DH49" s="3">
        <v>2.7371300000000001</v>
      </c>
      <c r="DL49" s="3">
        <f>D49*(DE49-P49) + E49*(DE49-P49)</f>
        <v>0</v>
      </c>
      <c r="DP49" s="3" t="str">
        <f>IF(OR(D49=1,E49=1),IF(ISNUMBER(C49),DO49/DE49,"…"),"")</f>
        <v/>
      </c>
    </row>
    <row r="50" spans="1:120" x14ac:dyDescent="0.25">
      <c r="A50" s="3">
        <v>4.1888800000000002</v>
      </c>
      <c r="B50" s="3">
        <v>0</v>
      </c>
      <c r="C50" s="3">
        <v>0</v>
      </c>
      <c r="D50" s="3">
        <f t="shared" si="7"/>
        <v>0</v>
      </c>
      <c r="E50" s="3">
        <f t="shared" si="8"/>
        <v>0</v>
      </c>
      <c r="F50" s="3" t="b">
        <f t="shared" si="9"/>
        <v>1</v>
      </c>
      <c r="G50" s="3" t="b">
        <f t="shared" si="10"/>
        <v>0</v>
      </c>
      <c r="H50" s="3">
        <f t="shared" si="11"/>
        <v>16</v>
      </c>
      <c r="I50" s="3" t="str">
        <f t="shared" si="12"/>
        <v>…</v>
      </c>
      <c r="J50" s="3">
        <f t="shared" si="13"/>
        <v>4.05192</v>
      </c>
      <c r="M50" s="3" t="str">
        <f t="shared" si="14"/>
        <v>…</v>
      </c>
      <c r="N50" s="3">
        <f t="shared" si="15"/>
        <v>-0.48330000000000001</v>
      </c>
      <c r="Q50" s="3" t="b">
        <f t="shared" si="16"/>
        <v>0</v>
      </c>
      <c r="R50" s="3" t="b">
        <f t="shared" si="17"/>
        <v>0</v>
      </c>
      <c r="S50" s="3" t="b">
        <f t="shared" si="18"/>
        <v>0</v>
      </c>
      <c r="T50" s="3" t="b">
        <f t="shared" si="19"/>
        <v>0</v>
      </c>
      <c r="U50" s="3" t="b">
        <f t="shared" si="20"/>
        <v>0</v>
      </c>
      <c r="V50" s="3" t="b">
        <f t="shared" si="21"/>
        <v>0</v>
      </c>
      <c r="W50" s="3" t="b">
        <f t="shared" si="22"/>
        <v>0</v>
      </c>
      <c r="X50" s="3" t="b">
        <f t="shared" si="23"/>
        <v>1</v>
      </c>
      <c r="Y50" s="3">
        <f t="shared" si="24"/>
        <v>7</v>
      </c>
      <c r="Z50" s="3" t="str">
        <f t="shared" si="25"/>
        <v/>
      </c>
      <c r="AB50" s="3" t="b">
        <f t="shared" si="26"/>
        <v>1</v>
      </c>
      <c r="AC50" s="3">
        <f t="shared" si="27"/>
        <v>7</v>
      </c>
      <c r="AD50" s="3" t="b">
        <f t="shared" si="28"/>
        <v>0</v>
      </c>
      <c r="AE50" s="3" t="str">
        <f t="shared" si="29"/>
        <v/>
      </c>
      <c r="AF50" s="3" t="str">
        <f t="shared" si="30"/>
        <v/>
      </c>
      <c r="AG50" s="3" t="str">
        <f t="shared" si="31"/>
        <v/>
      </c>
      <c r="AH50" s="3" t="str">
        <f t="shared" si="32"/>
        <v/>
      </c>
      <c r="AI50" s="3">
        <v>3.4659599999999999</v>
      </c>
      <c r="AJ50" s="3">
        <v>4.2000700000000002</v>
      </c>
      <c r="AK50" s="3">
        <v>0</v>
      </c>
      <c r="AL50" s="3">
        <v>2.3010100000000002</v>
      </c>
      <c r="AM50" t="b">
        <f t="shared" si="33"/>
        <v>0</v>
      </c>
      <c r="AN50" s="3" t="str">
        <f t="shared" si="34"/>
        <v/>
      </c>
      <c r="AP50" s="3" t="b">
        <f t="shared" si="35"/>
        <v>1</v>
      </c>
      <c r="AQ50" s="3">
        <f t="shared" si="36"/>
        <v>9</v>
      </c>
      <c r="AR50" s="3" t="b">
        <f t="shared" si="37"/>
        <v>0</v>
      </c>
      <c r="AS50" s="3" t="str">
        <f t="shared" si="38"/>
        <v/>
      </c>
      <c r="AT50" s="3" t="str">
        <f t="shared" si="39"/>
        <v/>
      </c>
      <c r="AU50" s="3" t="str">
        <f t="shared" si="40"/>
        <v/>
      </c>
      <c r="AV50" s="3" t="str">
        <f t="shared" si="41"/>
        <v/>
      </c>
      <c r="BA50" t="b">
        <f t="shared" si="42"/>
        <v>0</v>
      </c>
      <c r="BB50" s="3" t="str">
        <f t="shared" si="43"/>
        <v/>
      </c>
      <c r="BD50" s="3" t="str">
        <f t="shared" si="44"/>
        <v/>
      </c>
      <c r="BH50" s="3">
        <f t="shared" si="0"/>
        <v>0</v>
      </c>
      <c r="BI50" s="3">
        <f t="shared" si="45"/>
        <v>0</v>
      </c>
      <c r="BJ50" t="b">
        <f>BH50=0</f>
        <v>1</v>
      </c>
      <c r="BK50" t="b">
        <f>BH50=BI50</f>
        <v>1</v>
      </c>
      <c r="BL50" t="b">
        <f t="shared" si="1"/>
        <v>1</v>
      </c>
      <c r="BM50" s="3">
        <f t="shared" si="46"/>
        <v>11</v>
      </c>
      <c r="BN50" s="3">
        <f t="shared" si="2"/>
        <v>4.1888800000000002</v>
      </c>
      <c r="BO50" t="str">
        <f t="shared" si="47"/>
        <v/>
      </c>
      <c r="BP50">
        <f t="shared" si="3"/>
        <v>4.1888800000000002</v>
      </c>
      <c r="BQ50" s="3" t="b">
        <f>IF(BL50,D50=1,"")</f>
        <v>0</v>
      </c>
      <c r="BT50" t="b" cm="1">
        <f t="array" ref="BT50">IF(BL50,IF(ISNUMBER((_xlfn.XLOOKUP($BM50,$BM:$BM*$BQ:$BQ,BR:BR))),IF((_xlfn.XLOOKUP($BM50,$BM:$BM*$BQ:$BQ,BR:BR))&lt;3.27,TRUE,FALSE),FALSE),"")</f>
        <v>0</v>
      </c>
      <c r="BU50" t="b" cm="1">
        <f t="array" ref="BU50">IF(BL50,IF(ISNUMBER((_xlfn.XLOOKUP($BM50,$BM:$BM*$BQ:$BQ,BS:BS,,,-1))),IF((_xlfn.XLOOKUP($BM50,$BM:$BM*$BQ:$BQ,BS:BS,,,-1))&gt;4.195,TRUE,FALSE),FALSE),"")</f>
        <v>0</v>
      </c>
      <c r="BW50" s="3" t="b">
        <f>IF(BL50,E50=1,"")</f>
        <v>0</v>
      </c>
      <c r="BZ50" t="b" cm="1">
        <f t="array" ref="BZ50">IF(BL50,IF(ISNUMBER((_xlfn.XLOOKUP($BM50,$BM:$BM*$BW:$BW,BX:BX,,,-1))),IF((_xlfn.XLOOKUP($BM50,$BM:$BM*$BW:$BW,BX:BX,,,-1))&lt;2.6,TRUE,FALSE),FALSE),"")</f>
        <v>1</v>
      </c>
      <c r="CA50" t="b" cm="1">
        <f t="array" ref="CA50">IF(BL50,IF(ISNUMBER((_xlfn.XLOOKUP($BM50,$BM:$BM*$BW:$BW,BY:BY))),IF((_xlfn.XLOOKUP($BM50,$BM:$BM*$BW:$BW,BY:BY))&gt;4.18,TRUE,FALSE),FALSE),"")</f>
        <v>1</v>
      </c>
      <c r="CC50" t="b">
        <f t="shared" si="4"/>
        <v>1</v>
      </c>
      <c r="CD50" s="3">
        <f>IF(BL50,$C50,"")</f>
        <v>0</v>
      </c>
      <c r="CE50" s="3" t="str">
        <f>IF($BL50,$C49,"")</f>
        <v>…</v>
      </c>
      <c r="CF50" s="3">
        <f>IF($BL50,$C51,"")</f>
        <v>-0.48330000000000001</v>
      </c>
      <c r="CG50">
        <f>MIN($CD$50:$CF$54)</f>
        <v>-2.7776999999999998</v>
      </c>
      <c r="CH50">
        <f>MAX($CD$50:$CF$54)</f>
        <v>0</v>
      </c>
      <c r="CJ50" s="3">
        <f>IF(CC50="","",IF(CC50,CH50-CG50,""))</f>
        <v>2.7776999999999998</v>
      </c>
      <c r="CK50" s="3" t="str">
        <f t="shared" si="48"/>
        <v/>
      </c>
      <c r="CL50" s="3" t="b">
        <f>CJ50=""</f>
        <v>0</v>
      </c>
      <c r="CM50" s="3">
        <f t="shared" si="49"/>
        <v>7</v>
      </c>
      <c r="CN50" t="str" cm="1">
        <f t="array" ref="CN50">IF(CL50,IF(ISNUMBER((_xlfn.XLOOKUP($CM50,$CM:$CM*$CL:$CL,CK:CK))),_xlfn.XLOOKUP($CM50,$CM:$CM*$CL:$CL,CK:CK),FALSE),"")</f>
        <v/>
      </c>
      <c r="CP50" s="3">
        <f t="shared" si="6"/>
        <v>2.7776999999999998</v>
      </c>
      <c r="CY50" s="3" t="str">
        <f>Z49</f>
        <v/>
      </c>
      <c r="CZ50" s="3">
        <v>1</v>
      </c>
      <c r="DA50" s="3">
        <v>2.7371300000000001</v>
      </c>
      <c r="DB50" s="3">
        <v>2.7371300000000001</v>
      </c>
      <c r="DC50" s="3">
        <v>2.8063199999999999</v>
      </c>
      <c r="DE50" s="7">
        <v>2.7371300000000001</v>
      </c>
      <c r="DF50" s="3">
        <v>1</v>
      </c>
      <c r="DG50" s="3">
        <v>0</v>
      </c>
      <c r="DH50" s="3">
        <v>2.7371300000000001</v>
      </c>
      <c r="DL50" s="3">
        <f>D50*(DE50-P50) + E50*(DE50-P50)</f>
        <v>0</v>
      </c>
      <c r="DP50" s="3" t="str">
        <f>IF(OR(D50=1,E50=1),IF(ISNUMBER(C50),DO50/DE50,"…"),"")</f>
        <v/>
      </c>
    </row>
    <row r="51" spans="1:120" x14ac:dyDescent="0.25">
      <c r="A51" s="3">
        <v>4.05192</v>
      </c>
      <c r="B51" s="3">
        <v>-2.899</v>
      </c>
      <c r="C51" s="3">
        <v>-0.48330000000000001</v>
      </c>
      <c r="D51" s="3">
        <f t="shared" si="7"/>
        <v>0</v>
      </c>
      <c r="E51" s="3">
        <f t="shared" si="8"/>
        <v>1</v>
      </c>
      <c r="F51" s="3" t="b">
        <f t="shared" si="9"/>
        <v>0</v>
      </c>
      <c r="G51" s="3" t="b">
        <f t="shared" si="10"/>
        <v>1</v>
      </c>
      <c r="H51" s="3">
        <f t="shared" si="11"/>
        <v>17</v>
      </c>
      <c r="I51" s="3">
        <f t="shared" si="12"/>
        <v>4.1888800000000002</v>
      </c>
      <c r="J51" s="3" t="str">
        <f t="shared" si="13"/>
        <v>…</v>
      </c>
      <c r="K51" s="3">
        <v>2.4994800000000001</v>
      </c>
      <c r="L51" s="3">
        <v>4.1888800000000002</v>
      </c>
      <c r="M51" s="3">
        <f t="shared" si="14"/>
        <v>0</v>
      </c>
      <c r="N51" s="3" t="str">
        <f t="shared" si="15"/>
        <v>…</v>
      </c>
      <c r="O51" s="3">
        <v>-2.7776999999999998</v>
      </c>
      <c r="P51" s="3">
        <v>0</v>
      </c>
      <c r="Q51" s="3" t="b">
        <f t="shared" si="16"/>
        <v>0</v>
      </c>
      <c r="R51" s="3" t="b">
        <f t="shared" si="17"/>
        <v>0</v>
      </c>
      <c r="S51" s="3" t="b">
        <f t="shared" si="18"/>
        <v>1</v>
      </c>
      <c r="T51" s="3" t="b">
        <f t="shared" si="19"/>
        <v>1</v>
      </c>
      <c r="U51" s="3" t="b">
        <f t="shared" si="20"/>
        <v>0</v>
      </c>
      <c r="V51" s="3" t="b">
        <f t="shared" si="21"/>
        <v>1</v>
      </c>
      <c r="W51" s="3" t="b">
        <f t="shared" si="22"/>
        <v>1</v>
      </c>
      <c r="X51" s="3" t="b">
        <f t="shared" si="23"/>
        <v>0</v>
      </c>
      <c r="Y51" s="3">
        <f t="shared" si="24"/>
        <v>8</v>
      </c>
      <c r="Z51" s="3">
        <f t="shared" si="25"/>
        <v>2.7776999999999998</v>
      </c>
      <c r="AB51" s="3" t="b">
        <f t="shared" si="26"/>
        <v>0</v>
      </c>
      <c r="AC51" s="3">
        <f t="shared" si="27"/>
        <v>8</v>
      </c>
      <c r="AD51" s="3" t="b">
        <f t="shared" si="28"/>
        <v>0</v>
      </c>
      <c r="AE51" s="3" t="str">
        <f t="shared" si="29"/>
        <v/>
      </c>
      <c r="AF51" s="3" t="str">
        <f t="shared" si="30"/>
        <v/>
      </c>
      <c r="AG51" s="3" t="str">
        <f t="shared" si="31"/>
        <v/>
      </c>
      <c r="AH51" s="3" t="str">
        <f t="shared" si="32"/>
        <v/>
      </c>
      <c r="AM51" t="b">
        <f t="shared" si="33"/>
        <v>0</v>
      </c>
      <c r="AN51" s="3" t="str">
        <f t="shared" si="34"/>
        <v/>
      </c>
      <c r="AP51" s="3" t="b">
        <f t="shared" si="35"/>
        <v>1</v>
      </c>
      <c r="AQ51" s="3">
        <f t="shared" si="36"/>
        <v>9</v>
      </c>
      <c r="AR51" s="3" t="b">
        <f t="shared" si="37"/>
        <v>0</v>
      </c>
      <c r="AS51" s="3" t="str">
        <f t="shared" si="38"/>
        <v/>
      </c>
      <c r="AT51" s="3" t="str">
        <f t="shared" si="39"/>
        <v/>
      </c>
      <c r="AU51" s="3" t="str">
        <f t="shared" si="40"/>
        <v/>
      </c>
      <c r="AV51" s="3" t="str">
        <f t="shared" si="41"/>
        <v/>
      </c>
      <c r="BA51" t="b">
        <f t="shared" si="42"/>
        <v>0</v>
      </c>
      <c r="BB51" s="3" t="str">
        <f t="shared" si="43"/>
        <v/>
      </c>
      <c r="BD51" s="3">
        <f t="shared" si="44"/>
        <v>2.7776999999999998</v>
      </c>
      <c r="BH51" s="3">
        <f t="shared" si="0"/>
        <v>-0.48330000000000001</v>
      </c>
      <c r="BI51" s="3">
        <f t="shared" si="45"/>
        <v>0</v>
      </c>
      <c r="BJ51" t="b">
        <f>BH51=0</f>
        <v>0</v>
      </c>
      <c r="BK51" t="b">
        <f>BH51=BI51</f>
        <v>0</v>
      </c>
      <c r="BL51" t="b">
        <f t="shared" si="1"/>
        <v>1</v>
      </c>
      <c r="BM51" s="3">
        <f t="shared" si="46"/>
        <v>11</v>
      </c>
      <c r="BN51" s="3">
        <f t="shared" si="2"/>
        <v>4.05192</v>
      </c>
      <c r="BO51">
        <f t="shared" si="47"/>
        <v>4.1888800000000002</v>
      </c>
      <c r="BP51">
        <f t="shared" si="3"/>
        <v>4.05192</v>
      </c>
      <c r="BQ51" s="3" t="b">
        <f>IF(BL51,D51=1,"")</f>
        <v>0</v>
      </c>
      <c r="BT51" t="b" cm="1">
        <f t="array" ref="BT51">IF(BL51,IF(ISNUMBER((_xlfn.XLOOKUP($BM51,$BM:$BM*$BQ:$BQ,BR:BR))),IF((_xlfn.XLOOKUP($BM51,$BM:$BM*$BQ:$BQ,BR:BR))&lt;3.27,TRUE,FALSE),FALSE),"")</f>
        <v>0</v>
      </c>
      <c r="BU51" t="b" cm="1">
        <f t="array" ref="BU51">IF(BL51,IF(ISNUMBER((_xlfn.XLOOKUP($BM51,$BM:$BM*$BQ:$BQ,BS:BS,,,-1))),IF((_xlfn.XLOOKUP($BM51,$BM:$BM*$BQ:$BQ,BS:BS,,,-1))&gt;4.195,TRUE,FALSE),FALSE),"")</f>
        <v>0</v>
      </c>
      <c r="BW51" s="3" t="b">
        <f>IF(BL51,E51=1,"")</f>
        <v>1</v>
      </c>
      <c r="BX51" s="3">
        <v>2.4994800000000001</v>
      </c>
      <c r="BY51" s="3">
        <v>4.1888800000000002</v>
      </c>
      <c r="BZ51" t="b" cm="1">
        <f t="array" ref="BZ51">IF(BL51,IF(ISNUMBER((_xlfn.XLOOKUP($BM51,$BM:$BM*$BW:$BW,BX:BX,,,-1))),IF((_xlfn.XLOOKUP($BM51,$BM:$BM*$BW:$BW,BX:BX,,,-1))&lt;2.6,TRUE,FALSE),FALSE),"")</f>
        <v>1</v>
      </c>
      <c r="CA51" t="b" cm="1">
        <f t="array" ref="CA51">IF(BL51,IF(ISNUMBER((_xlfn.XLOOKUP($BM51,$BM:$BM*$BW:$BW,BY:BY))),IF((_xlfn.XLOOKUP($BM51,$BM:$BM*$BW:$BW,BY:BY))&gt;4.18,TRUE,FALSE),FALSE),"")</f>
        <v>1</v>
      </c>
      <c r="CC51" t="b">
        <f t="shared" si="4"/>
        <v>1</v>
      </c>
      <c r="CD51" s="3">
        <f>IF(BL51,$C51,"")</f>
        <v>-0.48330000000000001</v>
      </c>
      <c r="CE51" s="3">
        <f>IF($BL51,$C50,"")</f>
        <v>0</v>
      </c>
      <c r="CF51" s="3" t="str">
        <f>IF($BL51,$C52,"")</f>
        <v>…</v>
      </c>
      <c r="CG51">
        <f>MIN($CD$50:$CF$54)</f>
        <v>-2.7776999999999998</v>
      </c>
      <c r="CH51">
        <f>MAX($CD$50:$CF$54)</f>
        <v>0</v>
      </c>
      <c r="CJ51" s="3">
        <f>IF(CC51="","",IF(CC51,CH51-CG51,""))</f>
        <v>2.7776999999999998</v>
      </c>
      <c r="CK51" s="3">
        <f t="shared" si="48"/>
        <v>2.7776999999999998</v>
      </c>
      <c r="CL51" s="3" t="b">
        <f>CJ51=""</f>
        <v>0</v>
      </c>
      <c r="CM51" s="3">
        <f t="shared" si="49"/>
        <v>7</v>
      </c>
      <c r="CN51" t="str" cm="1">
        <f t="array" ref="CN51">IF(CL51,IF(ISNUMBER((_xlfn.XLOOKUP($CM51,$CM:$CM*$CL:$CL,CK:CK))),_xlfn.XLOOKUP($CM51,$CM:$CM*$CL:$CL,CK:CK),FALSE),"")</f>
        <v/>
      </c>
      <c r="CP51" s="3">
        <f t="shared" si="6"/>
        <v>2.7776999999999998</v>
      </c>
      <c r="CY51" s="3" t="str">
        <f>Z50</f>
        <v/>
      </c>
      <c r="DB51" s="3">
        <v>2.7776999999999998</v>
      </c>
      <c r="DC51" s="3">
        <v>2.8063199999999999</v>
      </c>
      <c r="DE51" s="8">
        <v>2.7776999999999998</v>
      </c>
      <c r="DI51" s="3">
        <f>ABS(P51-O51)</f>
        <v>2.7776999999999998</v>
      </c>
      <c r="DK51" s="3">
        <f>IF(DI51=DE51,1,)</f>
        <v>1</v>
      </c>
      <c r="DL51" s="3">
        <f>D51*(DE51-P51) + E51*(DE51-P51)</f>
        <v>2.7776999999999998</v>
      </c>
      <c r="DM51" s="3">
        <f>IF(AND(ISNUMBER(C51),NOT(C51=0)),D51*(C51+DL51) + E51*(C51+DL51)," ")</f>
        <v>2.2944</v>
      </c>
      <c r="DO51" s="3">
        <f t="shared" si="50"/>
        <v>2.2944</v>
      </c>
      <c r="DP51" s="3">
        <f>IF(OR(D51=1,E51=1),IF(ISNUMBER(C51),DO51/DE51,"…"),"")</f>
        <v>0.82600712819958966</v>
      </c>
    </row>
    <row r="52" spans="1:120" x14ac:dyDescent="0.25">
      <c r="A52" s="3" t="s">
        <v>3</v>
      </c>
      <c r="B52" s="3" t="s">
        <v>3</v>
      </c>
      <c r="C52" s="3" t="s">
        <v>3</v>
      </c>
      <c r="D52" s="3">
        <f t="shared" si="7"/>
        <v>0</v>
      </c>
      <c r="E52" s="3">
        <f t="shared" si="8"/>
        <v>1</v>
      </c>
      <c r="F52" s="3" t="b">
        <f t="shared" si="9"/>
        <v>0</v>
      </c>
      <c r="G52" s="3" t="b">
        <f t="shared" si="10"/>
        <v>1</v>
      </c>
      <c r="H52" s="3">
        <f t="shared" si="11"/>
        <v>17</v>
      </c>
      <c r="I52" s="3">
        <f t="shared" si="12"/>
        <v>4.05192</v>
      </c>
      <c r="J52" s="3">
        <f t="shared" si="13"/>
        <v>2.4994800000000001</v>
      </c>
      <c r="K52" s="3">
        <v>2.4994800000000001</v>
      </c>
      <c r="L52" s="3">
        <v>4.1888800000000002</v>
      </c>
      <c r="M52" s="3">
        <f t="shared" si="14"/>
        <v>-0.48330000000000001</v>
      </c>
      <c r="N52" s="3">
        <f t="shared" si="15"/>
        <v>-2.7776999999999998</v>
      </c>
      <c r="O52" s="3">
        <v>-2.7776999999999998</v>
      </c>
      <c r="P52" s="3">
        <v>0</v>
      </c>
      <c r="Q52" s="3" t="b">
        <f t="shared" si="16"/>
        <v>0</v>
      </c>
      <c r="R52" s="3" t="b">
        <f t="shared" si="17"/>
        <v>0</v>
      </c>
      <c r="S52" s="3" t="b">
        <f t="shared" si="18"/>
        <v>1</v>
      </c>
      <c r="T52" s="3" t="b">
        <f t="shared" si="19"/>
        <v>1</v>
      </c>
      <c r="U52" s="3" t="b">
        <f t="shared" si="20"/>
        <v>0</v>
      </c>
      <c r="V52" s="3" t="b">
        <f t="shared" si="21"/>
        <v>1</v>
      </c>
      <c r="W52" s="3" t="b">
        <f t="shared" si="22"/>
        <v>1</v>
      </c>
      <c r="X52" s="3" t="b">
        <f t="shared" si="23"/>
        <v>0</v>
      </c>
      <c r="Y52" s="3">
        <f t="shared" si="24"/>
        <v>8</v>
      </c>
      <c r="Z52" s="3">
        <f t="shared" si="25"/>
        <v>2.7776999999999998</v>
      </c>
      <c r="AB52" s="3" t="b">
        <f t="shared" si="26"/>
        <v>0</v>
      </c>
      <c r="AC52" s="3">
        <f t="shared" si="27"/>
        <v>8</v>
      </c>
      <c r="AD52" s="3" t="b">
        <f t="shared" si="28"/>
        <v>0</v>
      </c>
      <c r="AE52" s="3" t="str">
        <f t="shared" si="29"/>
        <v/>
      </c>
      <c r="AF52" s="3" t="str">
        <f t="shared" si="30"/>
        <v/>
      </c>
      <c r="AG52" s="3" t="str">
        <f t="shared" si="31"/>
        <v/>
      </c>
      <c r="AH52" s="3" t="str">
        <f t="shared" si="32"/>
        <v/>
      </c>
      <c r="AM52" t="b">
        <f t="shared" si="33"/>
        <v>0</v>
      </c>
      <c r="AN52" s="3" t="str">
        <f t="shared" si="34"/>
        <v/>
      </c>
      <c r="AP52" s="3" t="b">
        <f t="shared" si="35"/>
        <v>1</v>
      </c>
      <c r="AQ52" s="3">
        <f t="shared" si="36"/>
        <v>9</v>
      </c>
      <c r="AR52" s="3" t="b">
        <f t="shared" si="37"/>
        <v>0</v>
      </c>
      <c r="AS52" s="3" t="str">
        <f t="shared" si="38"/>
        <v/>
      </c>
      <c r="AT52" s="3" t="str">
        <f t="shared" si="39"/>
        <v/>
      </c>
      <c r="AU52" s="3" t="str">
        <f t="shared" si="40"/>
        <v/>
      </c>
      <c r="AV52" s="3" t="str">
        <f t="shared" si="41"/>
        <v/>
      </c>
      <c r="BA52" t="b">
        <f t="shared" si="42"/>
        <v>0</v>
      </c>
      <c r="BB52" s="3" t="str">
        <f t="shared" si="43"/>
        <v/>
      </c>
      <c r="BD52" s="3">
        <f t="shared" si="44"/>
        <v>2.7776999999999998</v>
      </c>
      <c r="BH52" s="3" t="str">
        <f t="shared" si="0"/>
        <v>…</v>
      </c>
      <c r="BI52" s="3">
        <f t="shared" si="45"/>
        <v>-0.48330000000000001</v>
      </c>
      <c r="BJ52" t="b">
        <f>BH52=0</f>
        <v>0</v>
      </c>
      <c r="BK52" t="b">
        <f>BH52=BI52</f>
        <v>0</v>
      </c>
      <c r="BL52" t="b">
        <f t="shared" si="1"/>
        <v>1</v>
      </c>
      <c r="BM52" s="3">
        <f t="shared" si="46"/>
        <v>11</v>
      </c>
      <c r="BN52" s="3" t="str">
        <f t="shared" si="2"/>
        <v>…</v>
      </c>
      <c r="BO52">
        <f t="shared" si="47"/>
        <v>4.05192</v>
      </c>
      <c r="BP52" t="str">
        <f t="shared" si="3"/>
        <v>…</v>
      </c>
      <c r="BQ52" s="3" t="b">
        <f>IF(BL52,D52=1,"")</f>
        <v>0</v>
      </c>
      <c r="BT52" t="b" cm="1">
        <f t="array" ref="BT52">IF(BL52,IF(ISNUMBER((_xlfn.XLOOKUP($BM52,$BM:$BM*$BQ:$BQ,BR:BR))),IF((_xlfn.XLOOKUP($BM52,$BM:$BM*$BQ:$BQ,BR:BR))&lt;3.27,TRUE,FALSE),FALSE),"")</f>
        <v>0</v>
      </c>
      <c r="BU52" t="b" cm="1">
        <f t="array" ref="BU52">IF(BL52,IF(ISNUMBER((_xlfn.XLOOKUP($BM52,$BM:$BM*$BQ:$BQ,BS:BS,,,-1))),IF((_xlfn.XLOOKUP($BM52,$BM:$BM*$BQ:$BQ,BS:BS,,,-1))&gt;4.195,TRUE,FALSE),FALSE),"")</f>
        <v>0</v>
      </c>
      <c r="BW52" s="3" t="b">
        <f>IF(BL52,E52=1,"")</f>
        <v>1</v>
      </c>
      <c r="BX52" s="3">
        <v>2.4994800000000001</v>
      </c>
      <c r="BY52" s="3">
        <v>4.1888800000000002</v>
      </c>
      <c r="BZ52" t="b" cm="1">
        <f t="array" ref="BZ52">IF(BL52,IF(ISNUMBER((_xlfn.XLOOKUP($BM52,$BM:$BM*$BW:$BW,BX:BX,,,-1))),IF((_xlfn.XLOOKUP($BM52,$BM:$BM*$BW:$BW,BX:BX,,,-1))&lt;2.6,TRUE,FALSE),FALSE),"")</f>
        <v>1</v>
      </c>
      <c r="CA52" t="b" cm="1">
        <f t="array" ref="CA52">IF(BL52,IF(ISNUMBER((_xlfn.XLOOKUP($BM52,$BM:$BM*$BW:$BW,BY:BY))),IF((_xlfn.XLOOKUP($BM52,$BM:$BM*$BW:$BW,BY:BY))&gt;4.18,TRUE,FALSE),FALSE),"")</f>
        <v>1</v>
      </c>
      <c r="CC52" t="b">
        <f t="shared" si="4"/>
        <v>1</v>
      </c>
      <c r="CD52" s="3" t="str">
        <f>IF(BL52,$C52,"")</f>
        <v>…</v>
      </c>
      <c r="CE52" s="3">
        <f>IF($BL52,$C51,"")</f>
        <v>-0.48330000000000001</v>
      </c>
      <c r="CF52" s="3">
        <f>IF($BL52,$C53,"")</f>
        <v>-2.7776999999999998</v>
      </c>
      <c r="CG52">
        <f>MIN($CD$50:$CF$54)</f>
        <v>-2.7776999999999998</v>
      </c>
      <c r="CH52">
        <f>MAX($CD$50:$CF$54)</f>
        <v>0</v>
      </c>
      <c r="CJ52" s="3">
        <f>IF(CC52="","",IF(CC52,CH52-CG52,""))</f>
        <v>2.7776999999999998</v>
      </c>
      <c r="CK52" s="3">
        <f t="shared" si="48"/>
        <v>2.7776999999999998</v>
      </c>
      <c r="CL52" s="3" t="b">
        <f>CJ52=""</f>
        <v>0</v>
      </c>
      <c r="CM52" s="3">
        <f t="shared" si="49"/>
        <v>7</v>
      </c>
      <c r="CN52" t="str" cm="1">
        <f t="array" ref="CN52">IF(CL52,IF(ISNUMBER((_xlfn.XLOOKUP($CM52,$CM:$CM*$CL:$CL,CK:CK))),_xlfn.XLOOKUP($CM52,$CM:$CM*$CL:$CL,CK:CK),FALSE),"")</f>
        <v/>
      </c>
      <c r="CP52" s="3">
        <f t="shared" si="6"/>
        <v>2.7776999999999998</v>
      </c>
      <c r="CY52" s="3">
        <f>Z51</f>
        <v>2.7776999999999998</v>
      </c>
      <c r="DB52" s="3">
        <v>2.7776999999999998</v>
      </c>
      <c r="DC52" s="3">
        <v>2.8063199999999999</v>
      </c>
      <c r="DE52" s="8">
        <v>2.7776999999999998</v>
      </c>
      <c r="DI52" s="3">
        <f>ABS(P52-O52)</f>
        <v>2.7776999999999998</v>
      </c>
      <c r="DK52" s="3">
        <f>IF(DI52=DE52,1,)</f>
        <v>1</v>
      </c>
      <c r="DL52" s="3">
        <f>D52*(DE52-P52) + E52*(DE52-P52)</f>
        <v>2.7776999999999998</v>
      </c>
      <c r="DM52" s="3" t="str">
        <f>IF(AND(ISNUMBER(C52),NOT(C52=0)),D52*(C52+DL52) + E52*(C52+DL52)," ")</f>
        <v xml:space="preserve"> </v>
      </c>
      <c r="DP52" s="3" t="str">
        <f>IF(OR(D52=1,E52=1),IF(ISNUMBER(C52),DO52/DE52,"…"),"")</f>
        <v>…</v>
      </c>
    </row>
    <row r="53" spans="1:120" x14ac:dyDescent="0.25">
      <c r="A53" s="3">
        <v>2.4994800000000001</v>
      </c>
      <c r="B53" s="3">
        <v>-2.899</v>
      </c>
      <c r="C53" s="3">
        <v>-2.7776999999999998</v>
      </c>
      <c r="D53" s="3">
        <f t="shared" si="7"/>
        <v>0</v>
      </c>
      <c r="E53" s="3">
        <f t="shared" si="8"/>
        <v>1</v>
      </c>
      <c r="F53" s="3" t="b">
        <f t="shared" si="9"/>
        <v>0</v>
      </c>
      <c r="G53" s="3" t="b">
        <f t="shared" si="10"/>
        <v>1</v>
      </c>
      <c r="H53" s="3">
        <f t="shared" si="11"/>
        <v>17</v>
      </c>
      <c r="I53" s="3" t="str">
        <f t="shared" si="12"/>
        <v>…</v>
      </c>
      <c r="J53" s="3">
        <f t="shared" si="13"/>
        <v>3.0348799999999998</v>
      </c>
      <c r="K53" s="3">
        <v>2.4994800000000001</v>
      </c>
      <c r="L53" s="3">
        <v>4.1888800000000002</v>
      </c>
      <c r="M53" s="3" t="str">
        <f t="shared" si="14"/>
        <v>…</v>
      </c>
      <c r="N53" s="3">
        <f t="shared" si="15"/>
        <v>-2.7776999999999998</v>
      </c>
      <c r="O53" s="3">
        <v>-2.7776999999999998</v>
      </c>
      <c r="P53" s="3">
        <v>0</v>
      </c>
      <c r="Q53" s="3" t="b">
        <f t="shared" si="16"/>
        <v>0</v>
      </c>
      <c r="R53" s="3" t="b">
        <f t="shared" si="17"/>
        <v>0</v>
      </c>
      <c r="S53" s="3" t="b">
        <f t="shared" si="18"/>
        <v>1</v>
      </c>
      <c r="T53" s="3" t="b">
        <f t="shared" si="19"/>
        <v>1</v>
      </c>
      <c r="U53" s="3" t="b">
        <f t="shared" si="20"/>
        <v>0</v>
      </c>
      <c r="V53" s="3" t="b">
        <f t="shared" si="21"/>
        <v>1</v>
      </c>
      <c r="W53" s="3" t="b">
        <f t="shared" si="22"/>
        <v>1</v>
      </c>
      <c r="X53" s="3" t="b">
        <f t="shared" si="23"/>
        <v>0</v>
      </c>
      <c r="Y53" s="3">
        <f t="shared" si="24"/>
        <v>8</v>
      </c>
      <c r="Z53" s="3">
        <f t="shared" si="25"/>
        <v>2.7776999999999998</v>
      </c>
      <c r="AB53" s="3" t="b">
        <f t="shared" si="26"/>
        <v>0</v>
      </c>
      <c r="AC53" s="3">
        <f t="shared" si="27"/>
        <v>8</v>
      </c>
      <c r="AD53" s="3" t="b">
        <f t="shared" si="28"/>
        <v>0</v>
      </c>
      <c r="AE53" s="3" t="str">
        <f t="shared" si="29"/>
        <v/>
      </c>
      <c r="AF53" s="3" t="str">
        <f t="shared" si="30"/>
        <v/>
      </c>
      <c r="AG53" s="3" t="str">
        <f t="shared" si="31"/>
        <v/>
      </c>
      <c r="AH53" s="3" t="str">
        <f t="shared" si="32"/>
        <v/>
      </c>
      <c r="AM53" t="b">
        <f t="shared" si="33"/>
        <v>0</v>
      </c>
      <c r="AN53" s="3" t="str">
        <f t="shared" si="34"/>
        <v/>
      </c>
      <c r="AP53" s="3" t="b">
        <f t="shared" si="35"/>
        <v>1</v>
      </c>
      <c r="AQ53" s="3">
        <f t="shared" si="36"/>
        <v>9</v>
      </c>
      <c r="AR53" s="3" t="b">
        <f t="shared" si="37"/>
        <v>0</v>
      </c>
      <c r="AS53" s="3" t="str">
        <f t="shared" si="38"/>
        <v/>
      </c>
      <c r="AT53" s="3" t="str">
        <f t="shared" si="39"/>
        <v/>
      </c>
      <c r="AU53" s="3" t="str">
        <f t="shared" si="40"/>
        <v/>
      </c>
      <c r="AV53" s="3" t="str">
        <f t="shared" si="41"/>
        <v/>
      </c>
      <c r="BA53" t="b">
        <f t="shared" si="42"/>
        <v>0</v>
      </c>
      <c r="BB53" s="3" t="str">
        <f t="shared" si="43"/>
        <v/>
      </c>
      <c r="BD53" s="3">
        <f t="shared" si="44"/>
        <v>2.7776999999999998</v>
      </c>
      <c r="BH53" s="3">
        <f t="shared" si="0"/>
        <v>-2.7776999999999998</v>
      </c>
      <c r="BI53" s="3" t="str">
        <f t="shared" si="45"/>
        <v>…</v>
      </c>
      <c r="BJ53" t="b">
        <f>BH53=0</f>
        <v>0</v>
      </c>
      <c r="BK53" t="b">
        <f>BH53=BI53</f>
        <v>0</v>
      </c>
      <c r="BL53" t="b">
        <f>IF(OR(BH53="…",BI53="…"),OR(BK53,BK53=BJ53),AND(OR(BK53,BK53=BJ53),ABS(BH53-BI53)&lt;1))</f>
        <v>1</v>
      </c>
      <c r="BM53" s="3">
        <f t="shared" si="46"/>
        <v>11</v>
      </c>
      <c r="BN53" s="3">
        <f t="shared" si="2"/>
        <v>2.4994800000000001</v>
      </c>
      <c r="BO53" t="str">
        <f t="shared" si="47"/>
        <v>…</v>
      </c>
      <c r="BP53">
        <f t="shared" si="3"/>
        <v>2.4994800000000001</v>
      </c>
      <c r="BQ53" s="3" t="b">
        <f>IF(BL53,D53=1,"")</f>
        <v>0</v>
      </c>
      <c r="BT53" t="b" cm="1">
        <f t="array" ref="BT53">IF(BL53,IF(ISNUMBER((_xlfn.XLOOKUP($BM53,$BM:$BM*$BQ:$BQ,BR:BR))),IF((_xlfn.XLOOKUP($BM53,$BM:$BM*$BQ:$BQ,BR:BR))&lt;3.27,TRUE,FALSE),FALSE),"")</f>
        <v>0</v>
      </c>
      <c r="BU53" t="b" cm="1">
        <f t="array" ref="BU53">IF(BL53,IF(ISNUMBER((_xlfn.XLOOKUP($BM53,$BM:$BM*$BQ:$BQ,BS:BS,,,-1))),IF((_xlfn.XLOOKUP($BM53,$BM:$BM*$BQ:$BQ,BS:BS,,,-1))&gt;4.195,TRUE,FALSE),FALSE),"")</f>
        <v>0</v>
      </c>
      <c r="BW53" s="3" t="b">
        <f>IF(BL53,E53=1,"")</f>
        <v>1</v>
      </c>
      <c r="BX53" s="3">
        <v>2.4994800000000001</v>
      </c>
      <c r="BY53" s="3">
        <v>4.1888800000000002</v>
      </c>
      <c r="BZ53" t="b" cm="1">
        <f t="array" ref="BZ53">IF(BL53,IF(ISNUMBER((_xlfn.XLOOKUP($BM53,$BM:$BM*$BW:$BW,BX:BX,,,-1))),IF((_xlfn.XLOOKUP($BM53,$BM:$BM*$BW:$BW,BX:BX,,,-1))&lt;2.6,TRUE,FALSE),FALSE),"")</f>
        <v>1</v>
      </c>
      <c r="CA53" t="b" cm="1">
        <f t="array" ref="CA53">IF(BL53,IF(ISNUMBER((_xlfn.XLOOKUP($BM53,$BM:$BM*$BW:$BW,BY:BY))),IF((_xlfn.XLOOKUP($BM53,$BM:$BM*$BW:$BW,BY:BY))&gt;4.18,TRUE,FALSE),FALSE),"")</f>
        <v>1</v>
      </c>
      <c r="CC53" t="b">
        <f t="shared" si="4"/>
        <v>1</v>
      </c>
      <c r="CD53" s="3">
        <f>IF(BL53,$C53,"")</f>
        <v>-2.7776999999999998</v>
      </c>
      <c r="CE53" s="3" t="str">
        <f>IF($BL53,$C52,"")</f>
        <v>…</v>
      </c>
      <c r="CF53" s="3">
        <f>IF($BL53,$C54,"")</f>
        <v>-2.7776999999999998</v>
      </c>
      <c r="CG53">
        <f>MIN($CD$50:$CF$54)</f>
        <v>-2.7776999999999998</v>
      </c>
      <c r="CH53">
        <f>MAX($CD$50:$CF$54)</f>
        <v>0</v>
      </c>
      <c r="CJ53" s="3">
        <f>IF(CC53="","",IF(CC53,CH53-CG53,""))</f>
        <v>2.7776999999999998</v>
      </c>
      <c r="CK53" s="3">
        <f t="shared" si="48"/>
        <v>2.7776999999999998</v>
      </c>
      <c r="CL53" s="3" t="b">
        <f>CJ53=""</f>
        <v>0</v>
      </c>
      <c r="CM53" s="3">
        <f t="shared" si="49"/>
        <v>7</v>
      </c>
      <c r="CN53" t="str" cm="1">
        <f t="array" ref="CN53">IF(CL53,IF(ISNUMBER((_xlfn.XLOOKUP($CM53,$CM:$CM*$CL:$CL,CK:CK))),_xlfn.XLOOKUP($CM53,$CM:$CM*$CL:$CL,CK:CK),FALSE),"")</f>
        <v/>
      </c>
      <c r="CP53" s="3">
        <f t="shared" si="6"/>
        <v>2.7776999999999998</v>
      </c>
      <c r="CY53" s="3">
        <f>Z52</f>
        <v>2.7776999999999998</v>
      </c>
      <c r="DB53" s="3">
        <v>2.7776999999999998</v>
      </c>
      <c r="DC53" s="3">
        <v>2.8063199999999999</v>
      </c>
      <c r="DE53" s="8">
        <v>2.7776999999999998</v>
      </c>
      <c r="DI53" s="3">
        <f>ABS(P53-O53)</f>
        <v>2.7776999999999998</v>
      </c>
      <c r="DK53" s="3">
        <f>IF(DI53=DE53,1,)</f>
        <v>1</v>
      </c>
      <c r="DL53" s="3">
        <f>D53*(DE53-P53) + E53*(DE53-P53)</f>
        <v>2.7776999999999998</v>
      </c>
      <c r="DM53" s="3">
        <f>IF(AND(ISNUMBER(C53),NOT(C53=0)),D53*(C53+DL53) + E53*(C53+DL53)," ")</f>
        <v>0</v>
      </c>
      <c r="DO53" s="3">
        <f t="shared" si="50"/>
        <v>0</v>
      </c>
      <c r="DP53" s="3">
        <f>IF(OR(D53=1,E53=1),IF(ISNUMBER(C53),DO53/DE53,"…"),"")</f>
        <v>0</v>
      </c>
    </row>
    <row r="54" spans="1:120" x14ac:dyDescent="0.25">
      <c r="A54" s="3">
        <v>3.0348799999999998</v>
      </c>
      <c r="B54" s="3">
        <v>0</v>
      </c>
      <c r="C54" s="3">
        <v>-2.7776999999999998</v>
      </c>
      <c r="D54" s="3">
        <f t="shared" si="7"/>
        <v>0</v>
      </c>
      <c r="E54" s="3">
        <f t="shared" si="8"/>
        <v>0</v>
      </c>
      <c r="F54" s="3" t="b">
        <f t="shared" si="9"/>
        <v>1</v>
      </c>
      <c r="G54" s="3" t="b">
        <f t="shared" si="10"/>
        <v>0</v>
      </c>
      <c r="H54" s="3">
        <f t="shared" si="11"/>
        <v>18</v>
      </c>
      <c r="I54" s="3">
        <f t="shared" si="12"/>
        <v>2.4994800000000001</v>
      </c>
      <c r="J54" s="3" t="str">
        <f t="shared" si="13"/>
        <v>…</v>
      </c>
      <c r="M54" s="3">
        <f t="shared" si="14"/>
        <v>-2.7776999999999998</v>
      </c>
      <c r="N54" s="3" t="str">
        <f t="shared" si="15"/>
        <v>…</v>
      </c>
      <c r="Q54" s="3" t="b">
        <f t="shared" si="16"/>
        <v>0</v>
      </c>
      <c r="R54" s="3" t="b">
        <f t="shared" si="17"/>
        <v>0</v>
      </c>
      <c r="S54" s="3" t="b">
        <f t="shared" si="18"/>
        <v>0</v>
      </c>
      <c r="T54" s="3" t="b">
        <f t="shared" si="19"/>
        <v>0</v>
      </c>
      <c r="U54" s="3" t="b">
        <f t="shared" si="20"/>
        <v>0</v>
      </c>
      <c r="V54" s="3" t="b">
        <f t="shared" si="21"/>
        <v>0</v>
      </c>
      <c r="W54" s="3" t="b">
        <f t="shared" si="22"/>
        <v>0</v>
      </c>
      <c r="X54" s="3" t="b">
        <f t="shared" si="23"/>
        <v>1</v>
      </c>
      <c r="Y54" s="3">
        <f t="shared" si="24"/>
        <v>9</v>
      </c>
      <c r="Z54" s="3" t="str">
        <f t="shared" si="25"/>
        <v/>
      </c>
      <c r="AB54" s="3" t="b">
        <f t="shared" si="26"/>
        <v>1</v>
      </c>
      <c r="AC54" s="3">
        <f t="shared" si="27"/>
        <v>9</v>
      </c>
      <c r="AD54" s="3" t="b">
        <f t="shared" si="28"/>
        <v>0</v>
      </c>
      <c r="AE54" s="3" t="str">
        <f t="shared" si="29"/>
        <v/>
      </c>
      <c r="AF54" s="3" t="str">
        <f t="shared" si="30"/>
        <v/>
      </c>
      <c r="AG54" s="3" t="str">
        <f t="shared" si="31"/>
        <v/>
      </c>
      <c r="AH54" s="3" t="str">
        <f t="shared" si="32"/>
        <v/>
      </c>
      <c r="AI54" s="3">
        <v>3.8588800000000001</v>
      </c>
      <c r="AJ54" s="3">
        <v>4.2000700000000002</v>
      </c>
      <c r="AK54" s="3">
        <v>0</v>
      </c>
      <c r="AL54" s="3">
        <v>0.23130999999999999</v>
      </c>
      <c r="AM54" t="b">
        <f t="shared" si="33"/>
        <v>0</v>
      </c>
      <c r="AN54" s="3" t="str">
        <f t="shared" si="34"/>
        <v/>
      </c>
      <c r="AP54" s="3" t="b">
        <f t="shared" si="35"/>
        <v>1</v>
      </c>
      <c r="AQ54" s="3">
        <f t="shared" si="36"/>
        <v>9</v>
      </c>
      <c r="AR54" s="3" t="b">
        <f t="shared" si="37"/>
        <v>0</v>
      </c>
      <c r="AS54" s="3" t="str">
        <f t="shared" si="38"/>
        <v/>
      </c>
      <c r="AT54" s="3" t="str">
        <f t="shared" si="39"/>
        <v/>
      </c>
      <c r="AU54" s="3" t="str">
        <f t="shared" si="40"/>
        <v/>
      </c>
      <c r="AV54" s="3" t="str">
        <f t="shared" si="41"/>
        <v/>
      </c>
      <c r="BA54" t="b">
        <f t="shared" si="42"/>
        <v>0</v>
      </c>
      <c r="BB54" s="3" t="str">
        <f t="shared" si="43"/>
        <v/>
      </c>
      <c r="BD54" s="3" t="str">
        <f t="shared" si="44"/>
        <v/>
      </c>
      <c r="BH54" s="3">
        <f t="shared" si="0"/>
        <v>-2.7776999999999998</v>
      </c>
      <c r="BI54" s="3">
        <f t="shared" si="45"/>
        <v>-2.7776999999999998</v>
      </c>
      <c r="BJ54" t="b">
        <f>BH54=0</f>
        <v>0</v>
      </c>
      <c r="BK54" t="b">
        <f>BH54=BI54</f>
        <v>1</v>
      </c>
      <c r="BL54" t="b">
        <f t="shared" si="1"/>
        <v>1</v>
      </c>
      <c r="BM54" s="3">
        <f t="shared" si="46"/>
        <v>11</v>
      </c>
      <c r="BN54" s="3">
        <f t="shared" si="2"/>
        <v>3.0348799999999998</v>
      </c>
      <c r="BO54">
        <f t="shared" si="47"/>
        <v>2.4994800000000001</v>
      </c>
      <c r="BP54" t="str">
        <f t="shared" si="3"/>
        <v/>
      </c>
      <c r="BQ54" s="3" t="b">
        <f>IF(BL54,D54=1,"")</f>
        <v>0</v>
      </c>
      <c r="BT54" t="b" cm="1">
        <f t="array" ref="BT54">IF(BL54,IF(ISNUMBER((_xlfn.XLOOKUP($BM54,$BM:$BM*$BQ:$BQ,BR:BR))),IF((_xlfn.XLOOKUP($BM54,$BM:$BM*$BQ:$BQ,BR:BR))&lt;3.27,TRUE,FALSE),FALSE),"")</f>
        <v>0</v>
      </c>
      <c r="BU54" t="b" cm="1">
        <f t="array" ref="BU54">IF(BL54,IF(ISNUMBER((_xlfn.XLOOKUP($BM54,$BM:$BM*$BQ:$BQ,BS:BS,,,-1))),IF((_xlfn.XLOOKUP($BM54,$BM:$BM*$BQ:$BQ,BS:BS,,,-1))&gt;4.195,TRUE,FALSE),FALSE),"")</f>
        <v>0</v>
      </c>
      <c r="BW54" s="3" t="b">
        <f>IF(BL54,E54=1,"")</f>
        <v>0</v>
      </c>
      <c r="BZ54" t="b" cm="1">
        <f t="array" ref="BZ54">IF(BL54,IF(ISNUMBER((_xlfn.XLOOKUP($BM54,$BM:$BM*$BW:$BW,BX:BX,,,-1))),IF((_xlfn.XLOOKUP($BM54,$BM:$BM*$BW:$BW,BX:BX,,,-1))&lt;2.6,TRUE,FALSE),FALSE),"")</f>
        <v>1</v>
      </c>
      <c r="CA54" t="b" cm="1">
        <f t="array" ref="CA54">IF(BL54,IF(ISNUMBER((_xlfn.XLOOKUP($BM54,$BM:$BM*$BW:$BW,BY:BY))),IF((_xlfn.XLOOKUP($BM54,$BM:$BM*$BW:$BW,BY:BY))&gt;4.18,TRUE,FALSE),FALSE),"")</f>
        <v>1</v>
      </c>
      <c r="CC54" t="b">
        <f t="shared" si="4"/>
        <v>1</v>
      </c>
      <c r="CD54" s="3">
        <f>IF(BL54,$C54,"")</f>
        <v>-2.7776999999999998</v>
      </c>
      <c r="CE54" s="3">
        <f>IF($BL54,$C53,"")</f>
        <v>-2.7776999999999998</v>
      </c>
      <c r="CF54" s="3" t="str">
        <f>IF($BL54,$C55,"")</f>
        <v>…</v>
      </c>
      <c r="CG54">
        <f>MIN($CD$50:$CF$54)</f>
        <v>-2.7776999999999998</v>
      </c>
      <c r="CH54">
        <f>MAX($CD$50:$CF$54)</f>
        <v>0</v>
      </c>
      <c r="CJ54" s="3">
        <f>IF(CC54="","",IF(CC54,CH54-CG54,""))</f>
        <v>2.7776999999999998</v>
      </c>
      <c r="CK54" s="3">
        <f t="shared" si="48"/>
        <v>2.7776999999999998</v>
      </c>
      <c r="CL54" s="3" t="b">
        <f>CJ54=""</f>
        <v>0</v>
      </c>
      <c r="CM54" s="3">
        <f t="shared" si="49"/>
        <v>7</v>
      </c>
      <c r="CN54" t="str" cm="1">
        <f t="array" ref="CN54">IF(CL54,IF(ISNUMBER((_xlfn.XLOOKUP($CM54,$CM:$CM*$CL:$CL,CK:CK))),_xlfn.XLOOKUP($CM54,$CM:$CM*$CL:$CL,CK:CK),FALSE),"")</f>
        <v/>
      </c>
      <c r="CP54" s="3">
        <f t="shared" si="6"/>
        <v>2.7776999999999998</v>
      </c>
      <c r="CY54" s="3">
        <f>Z53</f>
        <v>2.7776999999999998</v>
      </c>
      <c r="CZ54" s="3">
        <v>1</v>
      </c>
      <c r="DA54" s="3">
        <v>2.7776999999999998</v>
      </c>
      <c r="DB54" s="3">
        <v>2.7776999999999998</v>
      </c>
      <c r="DC54" s="3">
        <v>2.8063199999999999</v>
      </c>
      <c r="DE54" s="8">
        <v>2.7776999999999998</v>
      </c>
      <c r="DF54" s="3">
        <v>1</v>
      </c>
      <c r="DG54" s="3">
        <v>-2.7776999999999998</v>
      </c>
      <c r="DH54" s="3">
        <v>0</v>
      </c>
      <c r="DL54" s="3">
        <f>D54*(DE54-P54) + E54*(DE54-P54)</f>
        <v>0</v>
      </c>
      <c r="DP54" s="3" t="str">
        <f>IF(OR(D54=1,E54=1),IF(ISNUMBER(C54),DO54/DE54,"…"),"")</f>
        <v/>
      </c>
    </row>
    <row r="55" spans="1:120" x14ac:dyDescent="0.25">
      <c r="A55" s="3" t="s">
        <v>3</v>
      </c>
      <c r="B55" s="3" t="s">
        <v>3</v>
      </c>
      <c r="C55" s="3" t="s">
        <v>3</v>
      </c>
      <c r="D55" s="3">
        <f t="shared" si="7"/>
        <v>0</v>
      </c>
      <c r="E55" s="3">
        <f t="shared" si="8"/>
        <v>0</v>
      </c>
      <c r="F55" s="3" t="b">
        <f t="shared" si="9"/>
        <v>1</v>
      </c>
      <c r="G55" s="3" t="b">
        <f t="shared" si="10"/>
        <v>0</v>
      </c>
      <c r="H55" s="3">
        <f t="shared" si="11"/>
        <v>18</v>
      </c>
      <c r="I55" s="3">
        <f t="shared" si="12"/>
        <v>3.0348799999999998</v>
      </c>
      <c r="J55" s="3">
        <f t="shared" si="13"/>
        <v>3.2028099999999999</v>
      </c>
      <c r="M55" s="3">
        <f t="shared" si="14"/>
        <v>-2.7776999999999998</v>
      </c>
      <c r="N55" s="3">
        <f t="shared" si="15"/>
        <v>0</v>
      </c>
      <c r="Q55" s="3" t="b">
        <f t="shared" si="16"/>
        <v>0</v>
      </c>
      <c r="R55" s="3" t="b">
        <f t="shared" si="17"/>
        <v>0</v>
      </c>
      <c r="S55" s="3" t="b">
        <f t="shared" si="18"/>
        <v>0</v>
      </c>
      <c r="T55" s="3" t="b">
        <f t="shared" si="19"/>
        <v>0</v>
      </c>
      <c r="U55" s="3" t="b">
        <f t="shared" si="20"/>
        <v>0</v>
      </c>
      <c r="V55" s="3" t="b">
        <f t="shared" si="21"/>
        <v>0</v>
      </c>
      <c r="W55" s="3" t="b">
        <f t="shared" si="22"/>
        <v>0</v>
      </c>
      <c r="X55" s="3" t="b">
        <f t="shared" si="23"/>
        <v>1</v>
      </c>
      <c r="Y55" s="3">
        <f t="shared" si="24"/>
        <v>9</v>
      </c>
      <c r="Z55" s="3" t="str">
        <f t="shared" si="25"/>
        <v/>
      </c>
      <c r="AB55" s="3" t="b">
        <f t="shared" si="26"/>
        <v>1</v>
      </c>
      <c r="AC55" s="3">
        <f t="shared" si="27"/>
        <v>9</v>
      </c>
      <c r="AD55" s="3" t="b">
        <f t="shared" si="28"/>
        <v>0</v>
      </c>
      <c r="AE55" s="3" t="str">
        <f t="shared" si="29"/>
        <v/>
      </c>
      <c r="AF55" s="3" t="str">
        <f t="shared" si="30"/>
        <v/>
      </c>
      <c r="AG55" s="3" t="str">
        <f t="shared" si="31"/>
        <v/>
      </c>
      <c r="AH55" s="3" t="str">
        <f t="shared" si="32"/>
        <v/>
      </c>
      <c r="AI55" s="3">
        <v>3.8588800000000001</v>
      </c>
      <c r="AJ55" s="3">
        <v>4.2000700000000002</v>
      </c>
      <c r="AK55" s="3">
        <v>0</v>
      </c>
      <c r="AL55" s="3">
        <v>0.23130999999999999</v>
      </c>
      <c r="AM55" t="b">
        <f t="shared" si="33"/>
        <v>0</v>
      </c>
      <c r="AN55" s="3" t="str">
        <f t="shared" si="34"/>
        <v/>
      </c>
      <c r="AP55" s="3" t="b">
        <f t="shared" si="35"/>
        <v>1</v>
      </c>
      <c r="AQ55" s="3">
        <f t="shared" si="36"/>
        <v>9</v>
      </c>
      <c r="AR55" s="3" t="b">
        <f t="shared" si="37"/>
        <v>0</v>
      </c>
      <c r="AS55" s="3" t="str">
        <f t="shared" si="38"/>
        <v/>
      </c>
      <c r="AT55" s="3" t="str">
        <f t="shared" si="39"/>
        <v/>
      </c>
      <c r="AU55" s="3" t="str">
        <f t="shared" si="40"/>
        <v/>
      </c>
      <c r="AV55" s="3" t="str">
        <f t="shared" si="41"/>
        <v/>
      </c>
      <c r="BA55" t="b">
        <f t="shared" si="42"/>
        <v>0</v>
      </c>
      <c r="BB55" s="3" t="str">
        <f t="shared" si="43"/>
        <v/>
      </c>
      <c r="BD55" s="3" t="str">
        <f t="shared" si="44"/>
        <v/>
      </c>
      <c r="BH55" s="3">
        <v>0</v>
      </c>
      <c r="BI55" s="3">
        <f t="shared" si="45"/>
        <v>-2.7776999999999998</v>
      </c>
      <c r="BJ55" t="b">
        <f>BH55=0</f>
        <v>1</v>
      </c>
      <c r="BK55" t="b">
        <f>BH55=BI55</f>
        <v>0</v>
      </c>
      <c r="BL55" t="b">
        <f t="shared" si="1"/>
        <v>0</v>
      </c>
      <c r="BM55" s="3">
        <f t="shared" si="46"/>
        <v>12</v>
      </c>
      <c r="BN55" s="3" t="str">
        <f t="shared" si="2"/>
        <v/>
      </c>
      <c r="BO55" t="str">
        <f t="shared" si="47"/>
        <v/>
      </c>
      <c r="BP55" t="str">
        <f t="shared" si="3"/>
        <v/>
      </c>
      <c r="BQ55" s="3" t="str">
        <f>IF(BL55,D55=1,"")</f>
        <v/>
      </c>
      <c r="BT55" t="str" cm="1">
        <f t="array" ref="BT55">IF(BL55,IF(ISNUMBER((_xlfn.XLOOKUP($BM55,$BM:$BM*$BQ:$BQ,BR:BR))),IF((_xlfn.XLOOKUP($BM55,$BM:$BM*$BQ:$BQ,BR:BR))&lt;3.27,TRUE,FALSE),FALSE),"")</f>
        <v/>
      </c>
      <c r="BU55" t="str" cm="1">
        <f t="array" ref="BU55">IF(BL55,IF(ISNUMBER((_xlfn.XLOOKUP($BM55,$BM:$BM*$BQ:$BQ,BS:BS,,,-1))),IF((_xlfn.XLOOKUP($BM55,$BM:$BM*$BQ:$BQ,BS:BS,,,-1))&gt;4.195,TRUE,FALSE),FALSE),"")</f>
        <v/>
      </c>
      <c r="BW55" s="3" t="str">
        <f>IF(BL55,E55=1,"")</f>
        <v/>
      </c>
      <c r="BZ55" t="str" cm="1">
        <f t="array" ref="BZ55">IF(BL55,IF(ISNUMBER((_xlfn.XLOOKUP($BM55,$BM:$BM*$BW:$BW,BX:BX,,,-1))),IF((_xlfn.XLOOKUP($BM55,$BM:$BM*$BW:$BW,BX:BX,,,-1))&lt;2.6,TRUE,FALSE),FALSE),"")</f>
        <v/>
      </c>
      <c r="CA55" t="str" cm="1">
        <f t="array" ref="CA55">IF(BL55,IF(ISNUMBER((_xlfn.XLOOKUP($BM55,$BM:$BM*$BW:$BW,BY:BY))),IF((_xlfn.XLOOKUP($BM55,$BM:$BM*$BW:$BW,BY:BY))&gt;4.18,TRUE,FALSE),FALSE),"")</f>
        <v/>
      </c>
      <c r="CC55" t="str">
        <f t="shared" si="4"/>
        <v/>
      </c>
      <c r="CD55" s="3" t="str">
        <f>IF(BL55,$C55,"")</f>
        <v/>
      </c>
      <c r="CE55" s="3" t="str">
        <f>IF($BL55,$C54,"")</f>
        <v/>
      </c>
      <c r="CF55" s="3" t="str">
        <f>IF($BL55,$C56,"")</f>
        <v/>
      </c>
      <c r="CJ55" s="3" t="str">
        <f>IF(CC55="","",IF(CC55,CH55-CG55,""))</f>
        <v/>
      </c>
      <c r="CK55" s="3">
        <f t="shared" si="48"/>
        <v>2.7776999999999998</v>
      </c>
      <c r="CL55" s="3" t="b">
        <f>CJ55=""</f>
        <v>1</v>
      </c>
      <c r="CM55" s="3">
        <f t="shared" si="49"/>
        <v>8</v>
      </c>
      <c r="CN55" cm="1">
        <f t="array" ref="CN55">IF(CL55,IF(ISNUMBER((_xlfn.XLOOKUP($CM55,$CM:$CM*$CL:$CL,CK:CK))),_xlfn.XLOOKUP($CM55,$CM:$CM*$CL:$CL,CK:CK),FALSE),"")</f>
        <v>2.7776999999999998</v>
      </c>
      <c r="CP55" s="3">
        <f t="shared" si="6"/>
        <v>2.7776999999999998</v>
      </c>
      <c r="CY55" s="3" t="str">
        <f>Z54</f>
        <v/>
      </c>
      <c r="CZ55" s="3">
        <v>1</v>
      </c>
      <c r="DA55" s="3">
        <v>2.7776999999999998</v>
      </c>
      <c r="DB55" s="3">
        <v>2.7776999999999998</v>
      </c>
      <c r="DC55" s="3">
        <v>2.8063199999999999</v>
      </c>
      <c r="DE55" s="8">
        <v>2.7776999999999998</v>
      </c>
      <c r="DF55" s="3">
        <v>1</v>
      </c>
      <c r="DG55" s="3">
        <v>-2.7776999999999998</v>
      </c>
      <c r="DH55" s="3">
        <v>0</v>
      </c>
      <c r="DL55" s="3">
        <f>D55*(DE55-P55) + E55*(DE55-P55)</f>
        <v>0</v>
      </c>
      <c r="DM55" s="3" t="str">
        <f>IF(AND(ISNUMBER(C55),NOT(C55=0)),D55*(C55+DL55) + E55*(C55+DL55)," ")</f>
        <v xml:space="preserve"> </v>
      </c>
      <c r="DP55" s="3" t="str">
        <f>IF(OR(D55=1,E55=1),IF(ISNUMBER(C55),DO55/DE55,"…"),"")</f>
        <v/>
      </c>
    </row>
    <row r="56" spans="1:120" x14ac:dyDescent="0.25">
      <c r="A56" s="3">
        <v>3.2028099999999999</v>
      </c>
      <c r="B56" s="3">
        <v>0</v>
      </c>
      <c r="C56" s="3">
        <v>0</v>
      </c>
      <c r="D56" s="3">
        <f t="shared" si="7"/>
        <v>0</v>
      </c>
      <c r="E56" s="3">
        <f t="shared" si="8"/>
        <v>0</v>
      </c>
      <c r="F56" s="3" t="b">
        <f t="shared" si="9"/>
        <v>1</v>
      </c>
      <c r="G56" s="3" t="b">
        <f t="shared" si="10"/>
        <v>0</v>
      </c>
      <c r="H56" s="3">
        <f t="shared" si="11"/>
        <v>18</v>
      </c>
      <c r="I56" s="3" t="str">
        <f t="shared" si="12"/>
        <v>…</v>
      </c>
      <c r="J56" s="3">
        <f t="shared" si="13"/>
        <v>3.51485</v>
      </c>
      <c r="M56" s="3" t="str">
        <f t="shared" si="14"/>
        <v>…</v>
      </c>
      <c r="N56" s="3">
        <f t="shared" si="15"/>
        <v>4.8329999999999998E-2</v>
      </c>
      <c r="Q56" s="3" t="b">
        <f t="shared" si="16"/>
        <v>0</v>
      </c>
      <c r="R56" s="3" t="b">
        <f t="shared" si="17"/>
        <v>0</v>
      </c>
      <c r="S56" s="3" t="b">
        <f t="shared" si="18"/>
        <v>0</v>
      </c>
      <c r="T56" s="3" t="b">
        <f t="shared" si="19"/>
        <v>0</v>
      </c>
      <c r="U56" s="3" t="b">
        <f t="shared" si="20"/>
        <v>0</v>
      </c>
      <c r="V56" s="3" t="b">
        <f t="shared" si="21"/>
        <v>0</v>
      </c>
      <c r="W56" s="3" t="b">
        <f t="shared" si="22"/>
        <v>0</v>
      </c>
      <c r="X56" s="3" t="b">
        <f t="shared" si="23"/>
        <v>1</v>
      </c>
      <c r="Y56" s="3">
        <f t="shared" si="24"/>
        <v>9</v>
      </c>
      <c r="Z56" s="3" t="str">
        <f t="shared" si="25"/>
        <v/>
      </c>
      <c r="AB56" s="3" t="b">
        <f t="shared" si="26"/>
        <v>1</v>
      </c>
      <c r="AC56" s="3">
        <f t="shared" si="27"/>
        <v>9</v>
      </c>
      <c r="AD56" s="3" t="b">
        <f t="shared" si="28"/>
        <v>0</v>
      </c>
      <c r="AE56" s="3" t="str">
        <f t="shared" si="29"/>
        <v/>
      </c>
      <c r="AF56" s="3" t="str">
        <f t="shared" si="30"/>
        <v/>
      </c>
      <c r="AG56" s="3" t="str">
        <f t="shared" si="31"/>
        <v/>
      </c>
      <c r="AH56" s="3" t="str">
        <f t="shared" si="32"/>
        <v/>
      </c>
      <c r="AI56" s="3">
        <v>3.8588800000000001</v>
      </c>
      <c r="AJ56" s="3">
        <v>4.2000700000000002</v>
      </c>
      <c r="AK56" s="3">
        <v>0</v>
      </c>
      <c r="AL56" s="3">
        <v>0.23130999999999999</v>
      </c>
      <c r="AM56" t="b">
        <f t="shared" si="33"/>
        <v>0</v>
      </c>
      <c r="AN56" s="3" t="str">
        <f t="shared" si="34"/>
        <v/>
      </c>
      <c r="AP56" s="3" t="b">
        <f t="shared" si="35"/>
        <v>1</v>
      </c>
      <c r="AQ56" s="3">
        <f t="shared" si="36"/>
        <v>9</v>
      </c>
      <c r="AR56" s="3" t="b">
        <f t="shared" si="37"/>
        <v>0</v>
      </c>
      <c r="AS56" s="3" t="str">
        <f t="shared" si="38"/>
        <v/>
      </c>
      <c r="AT56" s="3" t="str">
        <f t="shared" si="39"/>
        <v/>
      </c>
      <c r="AU56" s="3" t="str">
        <f t="shared" si="40"/>
        <v/>
      </c>
      <c r="AV56" s="3" t="str">
        <f t="shared" si="41"/>
        <v/>
      </c>
      <c r="BA56" t="b">
        <f t="shared" si="42"/>
        <v>0</v>
      </c>
      <c r="BB56" s="3" t="str">
        <f t="shared" si="43"/>
        <v/>
      </c>
      <c r="BD56" s="3" t="str">
        <f t="shared" si="44"/>
        <v/>
      </c>
      <c r="BH56" s="3">
        <f t="shared" si="0"/>
        <v>0</v>
      </c>
      <c r="BI56" s="3">
        <f t="shared" si="45"/>
        <v>0</v>
      </c>
      <c r="BJ56" t="b">
        <f>BH56=0</f>
        <v>1</v>
      </c>
      <c r="BK56" t="b">
        <f>BH56=BI56</f>
        <v>1</v>
      </c>
      <c r="BL56" t="b">
        <f t="shared" si="1"/>
        <v>1</v>
      </c>
      <c r="BM56" s="3">
        <f t="shared" si="46"/>
        <v>13</v>
      </c>
      <c r="BN56" s="3">
        <f t="shared" si="2"/>
        <v>3.2028099999999999</v>
      </c>
      <c r="BO56" t="str">
        <f t="shared" si="47"/>
        <v/>
      </c>
      <c r="BP56">
        <f t="shared" si="3"/>
        <v>3.2028099999999999</v>
      </c>
      <c r="BQ56" s="3" t="b">
        <f>IF(BL56,D56=1,"")</f>
        <v>0</v>
      </c>
      <c r="BT56" t="b" cm="1">
        <f t="array" ref="BT56">IF(BL56,IF(ISNUMBER((_xlfn.XLOOKUP($BM56,$BM:$BM*$BQ:$BQ,BR:BR))),IF((_xlfn.XLOOKUP($BM56,$BM:$BM*$BQ:$BQ,BR:BR))&lt;3.27,TRUE,FALSE),FALSE),"")</f>
        <v>1</v>
      </c>
      <c r="BU56" t="b" cm="1">
        <f t="array" ref="BU56">IF(BL56,IF(ISNUMBER((_xlfn.XLOOKUP($BM56,$BM:$BM*$BQ:$BQ,BS:BS,,,-1))),IF((_xlfn.XLOOKUP($BM56,$BM:$BM*$BQ:$BQ,BS:BS,,,-1))&gt;4.195,TRUE,FALSE),FALSE),"")</f>
        <v>1</v>
      </c>
      <c r="BW56" s="3" t="b">
        <f>IF(BL56,E56=1,"")</f>
        <v>0</v>
      </c>
      <c r="BZ56" t="b" cm="1">
        <f t="array" ref="BZ56">IF(BL56,IF(ISNUMBER((_xlfn.XLOOKUP($BM56,$BM:$BM*$BW:$BW,BX:BX,,,-1))),IF((_xlfn.XLOOKUP($BM56,$BM:$BM*$BW:$BW,BX:BX,,,-1))&lt;2.6,TRUE,FALSE),FALSE),"")</f>
        <v>0</v>
      </c>
      <c r="CA56" t="b" cm="1">
        <f t="array" ref="CA56">IF(BL56,IF(ISNUMBER((_xlfn.XLOOKUP($BM56,$BM:$BM*$BW:$BW,BY:BY))),IF((_xlfn.XLOOKUP($BM56,$BM:$BM*$BW:$BW,BY:BY))&gt;4.18,TRUE,FALSE),FALSE),"")</f>
        <v>0</v>
      </c>
      <c r="CC56" t="b">
        <f t="shared" si="4"/>
        <v>1</v>
      </c>
      <c r="CD56" s="3">
        <f>IF(BL56,$C56,"")</f>
        <v>0</v>
      </c>
      <c r="CE56" s="3" t="str">
        <f>IF($BL56,$C55,"")</f>
        <v>…</v>
      </c>
      <c r="CF56" s="3">
        <f>IF($BL56,$C57,"")</f>
        <v>4.8329999999999998E-2</v>
      </c>
      <c r="CG56">
        <f>MIN($CD$56:$CF$60)</f>
        <v>0</v>
      </c>
      <c r="CH56">
        <f>MAX($CD$56:$CF$60)</f>
        <v>2.7371300000000001</v>
      </c>
      <c r="CJ56" s="3">
        <f>IF(CC56="","",IF(CC56,CH56-CG56,""))</f>
        <v>2.7371300000000001</v>
      </c>
      <c r="CK56" s="3" t="str">
        <f t="shared" si="48"/>
        <v/>
      </c>
      <c r="CL56" s="3" t="b">
        <f>CJ56=""</f>
        <v>0</v>
      </c>
      <c r="CM56" s="3">
        <f t="shared" si="49"/>
        <v>9</v>
      </c>
      <c r="CN56" t="str" cm="1">
        <f t="array" ref="CN56">IF(CL56,IF(ISNUMBER((_xlfn.XLOOKUP($CM56,$CM:$CM*$CL:$CL,CK:CK))),_xlfn.XLOOKUP($CM56,$CM:$CM*$CL:$CL,CK:CK),FALSE),"")</f>
        <v/>
      </c>
      <c r="CP56" s="3">
        <f t="shared" si="6"/>
        <v>2.7371300000000001</v>
      </c>
      <c r="CY56" s="3" t="str">
        <f>Z55</f>
        <v/>
      </c>
      <c r="CZ56" s="3">
        <v>1</v>
      </c>
      <c r="DA56" s="3">
        <v>2.7776999999999998</v>
      </c>
      <c r="DB56" s="3">
        <v>2.7776999999999998</v>
      </c>
      <c r="DC56" s="3">
        <v>2.8063199999999999</v>
      </c>
      <c r="DE56" s="8">
        <v>2.7776999999999998</v>
      </c>
      <c r="DF56" s="3">
        <v>1</v>
      </c>
      <c r="DG56" s="3">
        <v>-2.7776999999999998</v>
      </c>
      <c r="DH56" s="3">
        <v>0</v>
      </c>
      <c r="DL56" s="3">
        <f>D56*(DE56-P56) + E56*(DE56-P56)</f>
        <v>0</v>
      </c>
      <c r="DM56" s="3" t="str">
        <f>IF(AND(ISNUMBER(C56),NOT(C56=0)),D56*(C56+DL56) + E56*(C56+DL56)," ")</f>
        <v xml:space="preserve"> </v>
      </c>
      <c r="DP56" s="3" t="str">
        <f>IF(OR(D56=1,E56=1),IF(ISNUMBER(C56),DO56/DE56,"…"),"")</f>
        <v/>
      </c>
    </row>
    <row r="57" spans="1:120" x14ac:dyDescent="0.25">
      <c r="A57" s="3">
        <v>3.51485</v>
      </c>
      <c r="B57" s="3">
        <v>2.8991600000000002</v>
      </c>
      <c r="C57" s="3">
        <v>4.8329999999999998E-2</v>
      </c>
      <c r="D57" s="3">
        <f t="shared" si="7"/>
        <v>1</v>
      </c>
      <c r="E57" s="3">
        <f t="shared" si="8"/>
        <v>0</v>
      </c>
      <c r="F57" s="3" t="b">
        <f t="shared" si="9"/>
        <v>0</v>
      </c>
      <c r="G57" s="3" t="b">
        <f t="shared" si="10"/>
        <v>1</v>
      </c>
      <c r="H57" s="3">
        <f t="shared" si="11"/>
        <v>19</v>
      </c>
      <c r="I57" s="3">
        <f t="shared" si="12"/>
        <v>3.2028099999999999</v>
      </c>
      <c r="J57" s="3" t="str">
        <f t="shared" si="13"/>
        <v>…</v>
      </c>
      <c r="K57" s="3">
        <v>3.2028099999999999</v>
      </c>
      <c r="L57" s="3">
        <v>4.2000700000000002</v>
      </c>
      <c r="M57" s="3">
        <f t="shared" si="14"/>
        <v>0</v>
      </c>
      <c r="N57" s="3" t="str">
        <f t="shared" si="15"/>
        <v>…</v>
      </c>
      <c r="O57" s="3">
        <v>0</v>
      </c>
      <c r="P57" s="3">
        <v>2.7371300000000001</v>
      </c>
      <c r="Q57" s="3" t="b">
        <f t="shared" si="16"/>
        <v>1</v>
      </c>
      <c r="R57" s="3" t="b">
        <f t="shared" si="17"/>
        <v>1</v>
      </c>
      <c r="S57" s="3" t="b">
        <f t="shared" si="18"/>
        <v>0</v>
      </c>
      <c r="T57" s="3" t="b">
        <f t="shared" si="19"/>
        <v>0</v>
      </c>
      <c r="U57" s="3" t="b">
        <f t="shared" si="20"/>
        <v>1</v>
      </c>
      <c r="V57" s="3" t="b">
        <f t="shared" si="21"/>
        <v>0</v>
      </c>
      <c r="W57" s="3" t="b">
        <f t="shared" si="22"/>
        <v>1</v>
      </c>
      <c r="X57" s="3" t="b">
        <f t="shared" si="23"/>
        <v>0</v>
      </c>
      <c r="Y57" s="3">
        <f t="shared" si="24"/>
        <v>10</v>
      </c>
      <c r="Z57" s="3">
        <f t="shared" si="25"/>
        <v>2.7371300000000001</v>
      </c>
      <c r="AB57" s="3" t="b">
        <f t="shared" si="26"/>
        <v>1</v>
      </c>
      <c r="AC57" s="3">
        <f t="shared" si="27"/>
        <v>9</v>
      </c>
      <c r="AD57" s="3" t="b">
        <f t="shared" si="28"/>
        <v>0</v>
      </c>
      <c r="AE57" s="3" t="str">
        <f t="shared" si="29"/>
        <v/>
      </c>
      <c r="AF57" s="3" t="str">
        <f t="shared" si="30"/>
        <v/>
      </c>
      <c r="AG57" s="3" t="str">
        <f t="shared" si="31"/>
        <v/>
      </c>
      <c r="AH57" s="3" t="str">
        <f t="shared" si="32"/>
        <v/>
      </c>
      <c r="AI57" s="3">
        <v>3.8588800000000001</v>
      </c>
      <c r="AJ57" s="3">
        <v>4.2000700000000002</v>
      </c>
      <c r="AK57" s="3">
        <v>0</v>
      </c>
      <c r="AL57" s="3">
        <v>0.23130999999999999</v>
      </c>
      <c r="AM57" t="b">
        <f t="shared" si="33"/>
        <v>0</v>
      </c>
      <c r="AN57" s="3" t="str">
        <f t="shared" si="34"/>
        <v/>
      </c>
      <c r="AP57" s="3" t="b">
        <f t="shared" si="35"/>
        <v>0</v>
      </c>
      <c r="AQ57" s="3">
        <f t="shared" si="36"/>
        <v>10</v>
      </c>
      <c r="AR57" s="3" t="b">
        <f t="shared" si="37"/>
        <v>0</v>
      </c>
      <c r="AS57" s="3" t="str">
        <f t="shared" si="38"/>
        <v/>
      </c>
      <c r="AT57" s="3" t="str">
        <f t="shared" si="39"/>
        <v/>
      </c>
      <c r="AU57" s="3" t="str">
        <f t="shared" si="40"/>
        <v/>
      </c>
      <c r="AV57" s="3" t="str">
        <f t="shared" si="41"/>
        <v/>
      </c>
      <c r="BA57" t="b">
        <f t="shared" si="42"/>
        <v>0</v>
      </c>
      <c r="BB57" s="3" t="str">
        <f t="shared" si="43"/>
        <v/>
      </c>
      <c r="BD57" s="3">
        <f t="shared" si="44"/>
        <v>2.7371300000000001</v>
      </c>
      <c r="BH57" s="3">
        <f t="shared" si="0"/>
        <v>4.8329999999999998E-2</v>
      </c>
      <c r="BI57" s="3">
        <f t="shared" si="45"/>
        <v>0</v>
      </c>
      <c r="BJ57" t="b">
        <f>BH57=0</f>
        <v>0</v>
      </c>
      <c r="BK57" t="b">
        <f>BH57=BI57</f>
        <v>0</v>
      </c>
      <c r="BL57" t="b">
        <f t="shared" si="1"/>
        <v>1</v>
      </c>
      <c r="BM57" s="3">
        <f t="shared" si="46"/>
        <v>13</v>
      </c>
      <c r="BN57" s="3">
        <f t="shared" si="2"/>
        <v>3.51485</v>
      </c>
      <c r="BO57">
        <f t="shared" si="47"/>
        <v>3.2028099999999999</v>
      </c>
      <c r="BP57">
        <f t="shared" si="3"/>
        <v>3.51485</v>
      </c>
      <c r="BQ57" s="3" t="b">
        <f>IF(BL57,D57=1,"")</f>
        <v>1</v>
      </c>
      <c r="BR57" s="3">
        <v>3.2028099999999999</v>
      </c>
      <c r="BS57" s="3">
        <v>4.2000700000000002</v>
      </c>
      <c r="BT57" t="b" cm="1">
        <f t="array" ref="BT57">IF(BL57,IF(ISNUMBER((_xlfn.XLOOKUP($BM57,$BM:$BM*$BQ:$BQ,BR:BR))),IF((_xlfn.XLOOKUP($BM57,$BM:$BM*$BQ:$BQ,BR:BR))&lt;3.27,TRUE,FALSE),FALSE),"")</f>
        <v>1</v>
      </c>
      <c r="BU57" t="b" cm="1">
        <f t="array" ref="BU57">IF(BL57,IF(ISNUMBER((_xlfn.XLOOKUP($BM57,$BM:$BM*$BQ:$BQ,BS:BS,,,-1))),IF((_xlfn.XLOOKUP($BM57,$BM:$BM*$BQ:$BQ,BS:BS,,,-1))&gt;4.195,TRUE,FALSE),FALSE),"")</f>
        <v>1</v>
      </c>
      <c r="BW57" s="3" t="b">
        <f>IF(BL57,E57=1,"")</f>
        <v>0</v>
      </c>
      <c r="BZ57" t="b" cm="1">
        <f t="array" ref="BZ57">IF(BL57,IF(ISNUMBER((_xlfn.XLOOKUP($BM57,$BM:$BM*$BW:$BW,BX:BX,,,-1))),IF((_xlfn.XLOOKUP($BM57,$BM:$BM*$BW:$BW,BX:BX,,,-1))&lt;2.6,TRUE,FALSE),FALSE),"")</f>
        <v>0</v>
      </c>
      <c r="CA57" t="b" cm="1">
        <f t="array" ref="CA57">IF(BL57,IF(ISNUMBER((_xlfn.XLOOKUP($BM57,$BM:$BM*$BW:$BW,BY:BY))),IF((_xlfn.XLOOKUP($BM57,$BM:$BM*$BW:$BW,BY:BY))&gt;4.18,TRUE,FALSE),FALSE),"")</f>
        <v>0</v>
      </c>
      <c r="CC57" t="b">
        <f t="shared" si="4"/>
        <v>1</v>
      </c>
      <c r="CD57" s="3">
        <f>IF(BL57,$C57,"")</f>
        <v>4.8329999999999998E-2</v>
      </c>
      <c r="CE57" s="3">
        <f>IF($BL57,$C56,"")</f>
        <v>0</v>
      </c>
      <c r="CF57" s="3" t="str">
        <f>IF($BL57,$C58,"")</f>
        <v>…</v>
      </c>
      <c r="CG57">
        <f t="shared" ref="CG57:CG60" si="54">MIN($CD$56:$CF$60)</f>
        <v>0</v>
      </c>
      <c r="CH57">
        <f t="shared" ref="CH57:CH60" si="55">MAX($CD$56:$CF$60)</f>
        <v>2.7371300000000001</v>
      </c>
      <c r="CJ57" s="3">
        <f>IF(CC57="","",IF(CC57,CH57-CG57,""))</f>
        <v>2.7371300000000001</v>
      </c>
      <c r="CK57" s="3">
        <f t="shared" si="48"/>
        <v>2.7371300000000001</v>
      </c>
      <c r="CL57" s="3" t="b">
        <f>CJ57=""</f>
        <v>0</v>
      </c>
      <c r="CM57" s="3">
        <f t="shared" si="49"/>
        <v>9</v>
      </c>
      <c r="CN57" t="str" cm="1">
        <f t="array" ref="CN57">IF(CL57,IF(ISNUMBER((_xlfn.XLOOKUP($CM57,$CM:$CM*$CL:$CL,CK:CK))),_xlfn.XLOOKUP($CM57,$CM:$CM*$CL:$CL,CK:CK),FALSE),"")</f>
        <v/>
      </c>
      <c r="CP57" s="3">
        <f t="shared" si="6"/>
        <v>2.7371300000000001</v>
      </c>
      <c r="CY57" s="3" t="str">
        <f>Z56</f>
        <v/>
      </c>
      <c r="DB57" s="3">
        <v>2.7371300000000001</v>
      </c>
      <c r="DC57" s="3">
        <v>2.8063199999999999</v>
      </c>
      <c r="DE57" s="7">
        <v>2.7371300000000001</v>
      </c>
      <c r="DI57" s="3">
        <f>ABS(P57-O57)</f>
        <v>2.7371300000000001</v>
      </c>
      <c r="DJ57" s="3">
        <f>IF(DE57=P57,1,0)</f>
        <v>1</v>
      </c>
      <c r="DK57" s="3">
        <f t="shared" ref="DK57:DK59" si="56">IF(DI57=DE57,1,)</f>
        <v>1</v>
      </c>
      <c r="DL57" s="3">
        <f>D57*(DE57-P57) + E57*(DE57-P57)</f>
        <v>0</v>
      </c>
      <c r="DM57" s="3">
        <f>IF(AND(ISNUMBER(C57),NOT(C57=0)),D57*(C57+DL57) + E57*(C57+DL57)," ")</f>
        <v>4.8329999999999998E-2</v>
      </c>
      <c r="DO57" s="3">
        <f t="shared" si="50"/>
        <v>4.8329999999999998E-2</v>
      </c>
      <c r="DP57" s="3">
        <f>IF(OR(D57=1,E57=1),IF(ISNUMBER(C57),DO57/DE57,"…"),"")</f>
        <v>1.7657181061915217E-2</v>
      </c>
    </row>
    <row r="58" spans="1:120" x14ac:dyDescent="0.25">
      <c r="A58" s="3" t="s">
        <v>3</v>
      </c>
      <c r="B58" s="3" t="s">
        <v>3</v>
      </c>
      <c r="C58" s="3" t="s">
        <v>3</v>
      </c>
      <c r="D58" s="3">
        <f t="shared" si="7"/>
        <v>1</v>
      </c>
      <c r="E58" s="3">
        <f t="shared" si="8"/>
        <v>0</v>
      </c>
      <c r="F58" s="3" t="b">
        <f t="shared" si="9"/>
        <v>0</v>
      </c>
      <c r="G58" s="3" t="b">
        <f t="shared" si="10"/>
        <v>1</v>
      </c>
      <c r="H58" s="3">
        <f t="shared" si="11"/>
        <v>19</v>
      </c>
      <c r="I58" s="3">
        <f t="shared" si="12"/>
        <v>3.51485</v>
      </c>
      <c r="J58" s="3">
        <f t="shared" si="13"/>
        <v>4.2000700000000002</v>
      </c>
      <c r="K58" s="3">
        <v>3.2028099999999999</v>
      </c>
      <c r="L58" s="3">
        <v>4.2000700000000002</v>
      </c>
      <c r="M58" s="3">
        <f t="shared" si="14"/>
        <v>4.8329999999999998E-2</v>
      </c>
      <c r="N58" s="3">
        <f t="shared" si="15"/>
        <v>2.7371300000000001</v>
      </c>
      <c r="O58" s="3">
        <v>0</v>
      </c>
      <c r="P58" s="3">
        <v>2.7371300000000001</v>
      </c>
      <c r="Q58" s="3" t="b">
        <f t="shared" si="16"/>
        <v>1</v>
      </c>
      <c r="R58" s="3" t="b">
        <f t="shared" si="17"/>
        <v>1</v>
      </c>
      <c r="S58" s="3" t="b">
        <f t="shared" si="18"/>
        <v>0</v>
      </c>
      <c r="T58" s="3" t="b">
        <f t="shared" si="19"/>
        <v>0</v>
      </c>
      <c r="U58" s="3" t="b">
        <f t="shared" si="20"/>
        <v>1</v>
      </c>
      <c r="V58" s="3" t="b">
        <f t="shared" si="21"/>
        <v>0</v>
      </c>
      <c r="W58" s="3" t="b">
        <f t="shared" si="22"/>
        <v>1</v>
      </c>
      <c r="X58" s="3" t="b">
        <f t="shared" si="23"/>
        <v>0</v>
      </c>
      <c r="Y58" s="3">
        <f t="shared" si="24"/>
        <v>10</v>
      </c>
      <c r="Z58" s="3">
        <f t="shared" si="25"/>
        <v>2.7371300000000001</v>
      </c>
      <c r="AB58" s="3" t="b">
        <f t="shared" si="26"/>
        <v>1</v>
      </c>
      <c r="AC58" s="3">
        <f t="shared" si="27"/>
        <v>9</v>
      </c>
      <c r="AD58" s="3" t="b">
        <f t="shared" si="28"/>
        <v>0</v>
      </c>
      <c r="AE58" s="3" t="str">
        <f t="shared" si="29"/>
        <v/>
      </c>
      <c r="AF58" s="3" t="str">
        <f t="shared" si="30"/>
        <v/>
      </c>
      <c r="AG58" s="3" t="str">
        <f t="shared" si="31"/>
        <v/>
      </c>
      <c r="AH58" s="3" t="str">
        <f t="shared" si="32"/>
        <v/>
      </c>
      <c r="AI58" s="3">
        <v>3.8588800000000001</v>
      </c>
      <c r="AJ58" s="3">
        <v>4.2000700000000002</v>
      </c>
      <c r="AK58" s="3">
        <v>0</v>
      </c>
      <c r="AL58" s="3">
        <v>0.23130999999999999</v>
      </c>
      <c r="AM58" t="b">
        <f t="shared" si="33"/>
        <v>0</v>
      </c>
      <c r="AN58" s="3" t="str">
        <f t="shared" si="34"/>
        <v/>
      </c>
      <c r="AP58" s="3" t="b">
        <f t="shared" si="35"/>
        <v>0</v>
      </c>
      <c r="AQ58" s="3">
        <f t="shared" si="36"/>
        <v>10</v>
      </c>
      <c r="AR58" s="3" t="b">
        <f t="shared" si="37"/>
        <v>0</v>
      </c>
      <c r="AS58" s="3" t="str">
        <f t="shared" si="38"/>
        <v/>
      </c>
      <c r="AT58" s="3" t="str">
        <f t="shared" si="39"/>
        <v/>
      </c>
      <c r="AU58" s="3" t="str">
        <f t="shared" si="40"/>
        <v/>
      </c>
      <c r="AV58" s="3" t="str">
        <f t="shared" si="41"/>
        <v/>
      </c>
      <c r="BA58" t="b">
        <f t="shared" si="42"/>
        <v>0</v>
      </c>
      <c r="BB58" s="3" t="str">
        <f t="shared" si="43"/>
        <v/>
      </c>
      <c r="BD58" s="3">
        <f t="shared" si="44"/>
        <v>2.7371300000000001</v>
      </c>
      <c r="BH58" s="3" t="str">
        <f t="shared" si="0"/>
        <v>…</v>
      </c>
      <c r="BI58" s="3">
        <f t="shared" si="45"/>
        <v>4.8329999999999998E-2</v>
      </c>
      <c r="BJ58" t="b">
        <f>BH58=0</f>
        <v>0</v>
      </c>
      <c r="BK58" t="b">
        <f>BH58=BI58</f>
        <v>0</v>
      </c>
      <c r="BL58" t="b">
        <f t="shared" si="1"/>
        <v>1</v>
      </c>
      <c r="BM58" s="3">
        <f t="shared" si="46"/>
        <v>13</v>
      </c>
      <c r="BN58" s="3" t="str">
        <f t="shared" si="2"/>
        <v>…</v>
      </c>
      <c r="BO58">
        <f t="shared" si="47"/>
        <v>3.51485</v>
      </c>
      <c r="BP58" t="str">
        <f t="shared" si="3"/>
        <v>…</v>
      </c>
      <c r="BQ58" s="3" t="b">
        <f>IF(BL58,D58=1,"")</f>
        <v>1</v>
      </c>
      <c r="BR58" s="3">
        <v>3.2028099999999999</v>
      </c>
      <c r="BS58" s="3">
        <v>4.2000700000000002</v>
      </c>
      <c r="BT58" t="b" cm="1">
        <f t="array" ref="BT58">IF(BL58,IF(ISNUMBER((_xlfn.XLOOKUP($BM58,$BM:$BM*$BQ:$BQ,BR:BR))),IF((_xlfn.XLOOKUP($BM58,$BM:$BM*$BQ:$BQ,BR:BR))&lt;3.27,TRUE,FALSE),FALSE),"")</f>
        <v>1</v>
      </c>
      <c r="BU58" t="b" cm="1">
        <f t="array" ref="BU58">IF(BL58,IF(ISNUMBER((_xlfn.XLOOKUP($BM58,$BM:$BM*$BQ:$BQ,BS:BS,,,-1))),IF((_xlfn.XLOOKUP($BM58,$BM:$BM*$BQ:$BQ,BS:BS,,,-1))&gt;4.195,TRUE,FALSE),FALSE),"")</f>
        <v>1</v>
      </c>
      <c r="BW58" s="3" t="b">
        <f>IF(BL58,E58=1,"")</f>
        <v>0</v>
      </c>
      <c r="BZ58" t="b" cm="1">
        <f t="array" ref="BZ58">IF(BL58,IF(ISNUMBER((_xlfn.XLOOKUP($BM58,$BM:$BM*$BW:$BW,BX:BX,,,-1))),IF((_xlfn.XLOOKUP($BM58,$BM:$BM*$BW:$BW,BX:BX,,,-1))&lt;2.6,TRUE,FALSE),FALSE),"")</f>
        <v>0</v>
      </c>
      <c r="CA58" t="b" cm="1">
        <f t="array" ref="CA58">IF(BL58,IF(ISNUMBER((_xlfn.XLOOKUP($BM58,$BM:$BM*$BW:$BW,BY:BY))),IF((_xlfn.XLOOKUP($BM58,$BM:$BM*$BW:$BW,BY:BY))&gt;4.18,TRUE,FALSE),FALSE),"")</f>
        <v>0</v>
      </c>
      <c r="CC58" t="b">
        <f t="shared" si="4"/>
        <v>1</v>
      </c>
      <c r="CD58" s="3" t="str">
        <f>IF(BL58,$C58,"")</f>
        <v>…</v>
      </c>
      <c r="CE58" s="3">
        <f>IF($BL58,$C57,"")</f>
        <v>4.8329999999999998E-2</v>
      </c>
      <c r="CF58" s="3">
        <f>IF($BL58,$C59,"")</f>
        <v>2.7371300000000001</v>
      </c>
      <c r="CG58">
        <f t="shared" si="54"/>
        <v>0</v>
      </c>
      <c r="CH58">
        <f t="shared" si="55"/>
        <v>2.7371300000000001</v>
      </c>
      <c r="CJ58" s="3">
        <f>IF(CC58="","",IF(CC58,CH58-CG58,""))</f>
        <v>2.7371300000000001</v>
      </c>
      <c r="CK58" s="3">
        <f t="shared" si="48"/>
        <v>2.7371300000000001</v>
      </c>
      <c r="CL58" s="3" t="b">
        <f>CJ58=""</f>
        <v>0</v>
      </c>
      <c r="CM58" s="3">
        <f t="shared" si="49"/>
        <v>9</v>
      </c>
      <c r="CN58" t="str" cm="1">
        <f t="array" ref="CN58">IF(CL58,IF(ISNUMBER((_xlfn.XLOOKUP($CM58,$CM:$CM*$CL:$CL,CK:CK))),_xlfn.XLOOKUP($CM58,$CM:$CM*$CL:$CL,CK:CK),FALSE),"")</f>
        <v/>
      </c>
      <c r="CP58" s="3">
        <f t="shared" si="6"/>
        <v>2.7371300000000001</v>
      </c>
      <c r="CY58" s="3">
        <f>Z57</f>
        <v>2.7371300000000001</v>
      </c>
      <c r="DB58" s="3">
        <v>2.7371300000000001</v>
      </c>
      <c r="DC58" s="3">
        <v>2.8063199999999999</v>
      </c>
      <c r="DE58" s="7">
        <v>2.7371300000000001</v>
      </c>
      <c r="DI58" s="3">
        <f>ABS(P58-O58)</f>
        <v>2.7371300000000001</v>
      </c>
      <c r="DJ58" s="3">
        <f>IF(DE58=P58,1,0)</f>
        <v>1</v>
      </c>
      <c r="DK58" s="3">
        <f t="shared" si="56"/>
        <v>1</v>
      </c>
      <c r="DL58" s="3">
        <f>D58*(DE58-P58) + E58*(DE58-P58)</f>
        <v>0</v>
      </c>
      <c r="DM58" s="3" t="str">
        <f>IF(AND(ISNUMBER(C58),NOT(C58=0)),D58*(C58+DL58) + E58*(C58+DL58)," ")</f>
        <v xml:space="preserve"> </v>
      </c>
      <c r="DP58" s="3" t="str">
        <f>IF(OR(D58=1,E58=1),IF(ISNUMBER(C58),DO58/DE58,"…"),"")</f>
        <v>…</v>
      </c>
    </row>
    <row r="59" spans="1:120" x14ac:dyDescent="0.25">
      <c r="A59" s="3">
        <v>4.2000700000000002</v>
      </c>
      <c r="B59" s="3">
        <v>4.9820000000000003E-2</v>
      </c>
      <c r="C59" s="3">
        <v>2.7371300000000001</v>
      </c>
      <c r="D59" s="3">
        <f t="shared" si="7"/>
        <v>1</v>
      </c>
      <c r="E59" s="3">
        <f t="shared" si="8"/>
        <v>0</v>
      </c>
      <c r="F59" s="3" t="b">
        <f t="shared" si="9"/>
        <v>0</v>
      </c>
      <c r="G59" s="3" t="b">
        <f t="shared" si="10"/>
        <v>1</v>
      </c>
      <c r="H59" s="3">
        <f t="shared" si="11"/>
        <v>19</v>
      </c>
      <c r="I59" s="3" t="str">
        <f t="shared" si="12"/>
        <v>…</v>
      </c>
      <c r="J59" s="3">
        <f t="shared" si="13"/>
        <v>4.1949199999999998</v>
      </c>
      <c r="K59" s="3">
        <v>3.2028099999999999</v>
      </c>
      <c r="L59" s="3">
        <v>4.2000700000000002</v>
      </c>
      <c r="M59" s="3" t="str">
        <f t="shared" si="14"/>
        <v>…</v>
      </c>
      <c r="N59" s="3">
        <f t="shared" si="15"/>
        <v>2.7371300000000001</v>
      </c>
      <c r="O59" s="3">
        <v>0</v>
      </c>
      <c r="P59" s="3">
        <v>2.7371300000000001</v>
      </c>
      <c r="Q59" s="3" t="b">
        <f t="shared" si="16"/>
        <v>1</v>
      </c>
      <c r="R59" s="3" t="b">
        <f t="shared" si="17"/>
        <v>1</v>
      </c>
      <c r="S59" s="3" t="b">
        <f t="shared" si="18"/>
        <v>0</v>
      </c>
      <c r="T59" s="3" t="b">
        <f t="shared" si="19"/>
        <v>0</v>
      </c>
      <c r="U59" s="3" t="b">
        <f t="shared" si="20"/>
        <v>1</v>
      </c>
      <c r="V59" s="3" t="b">
        <f t="shared" si="21"/>
        <v>0</v>
      </c>
      <c r="W59" s="3" t="b">
        <f t="shared" si="22"/>
        <v>1</v>
      </c>
      <c r="X59" s="3" t="b">
        <f t="shared" si="23"/>
        <v>0</v>
      </c>
      <c r="Y59" s="3">
        <f t="shared" si="24"/>
        <v>10</v>
      </c>
      <c r="Z59" s="3">
        <f t="shared" si="25"/>
        <v>2.7371300000000001</v>
      </c>
      <c r="AB59" s="3" t="b">
        <f t="shared" si="26"/>
        <v>1</v>
      </c>
      <c r="AC59" s="3">
        <f t="shared" si="27"/>
        <v>9</v>
      </c>
      <c r="AD59" s="3" t="b">
        <f t="shared" si="28"/>
        <v>0</v>
      </c>
      <c r="AE59" s="3" t="str">
        <f t="shared" si="29"/>
        <v/>
      </c>
      <c r="AF59" s="3" t="str">
        <f t="shared" si="30"/>
        <v/>
      </c>
      <c r="AG59" s="3" t="str">
        <f t="shared" si="31"/>
        <v/>
      </c>
      <c r="AH59" s="3" t="str">
        <f t="shared" si="32"/>
        <v/>
      </c>
      <c r="AI59" s="3">
        <v>3.8588800000000001</v>
      </c>
      <c r="AJ59" s="3">
        <v>4.2000700000000002</v>
      </c>
      <c r="AK59" s="3">
        <v>0</v>
      </c>
      <c r="AL59" s="3">
        <v>0.23130999999999999</v>
      </c>
      <c r="AM59" t="b">
        <f t="shared" si="33"/>
        <v>0</v>
      </c>
      <c r="AN59" s="3" t="str">
        <f t="shared" si="34"/>
        <v/>
      </c>
      <c r="AP59" s="3" t="b">
        <f t="shared" si="35"/>
        <v>0</v>
      </c>
      <c r="AQ59" s="3">
        <f t="shared" si="36"/>
        <v>10</v>
      </c>
      <c r="AR59" s="3" t="b">
        <f t="shared" si="37"/>
        <v>0</v>
      </c>
      <c r="AS59" s="3" t="str">
        <f t="shared" si="38"/>
        <v/>
      </c>
      <c r="AT59" s="3" t="str">
        <f t="shared" si="39"/>
        <v/>
      </c>
      <c r="AU59" s="3" t="str">
        <f t="shared" si="40"/>
        <v/>
      </c>
      <c r="AV59" s="3" t="str">
        <f t="shared" si="41"/>
        <v/>
      </c>
      <c r="BA59" t="b">
        <f t="shared" si="42"/>
        <v>0</v>
      </c>
      <c r="BB59" s="3" t="str">
        <f t="shared" si="43"/>
        <v/>
      </c>
      <c r="BD59" s="3">
        <f t="shared" si="44"/>
        <v>2.7371300000000001</v>
      </c>
      <c r="BH59" s="3">
        <f t="shared" si="0"/>
        <v>2.7371300000000001</v>
      </c>
      <c r="BI59" s="3" t="str">
        <f t="shared" si="45"/>
        <v>…</v>
      </c>
      <c r="BJ59" t="b">
        <f>BH59=0</f>
        <v>0</v>
      </c>
      <c r="BK59" t="b">
        <f>BH59=BI59</f>
        <v>0</v>
      </c>
      <c r="BL59" t="b">
        <f t="shared" si="1"/>
        <v>1</v>
      </c>
      <c r="BM59" s="3">
        <f t="shared" si="46"/>
        <v>13</v>
      </c>
      <c r="BN59" s="3">
        <f t="shared" si="2"/>
        <v>4.2000700000000002</v>
      </c>
      <c r="BO59" t="str">
        <f t="shared" si="47"/>
        <v>…</v>
      </c>
      <c r="BP59">
        <f t="shared" si="3"/>
        <v>4.2000700000000002</v>
      </c>
      <c r="BQ59" s="3" t="b">
        <f>IF(BL59,D59=1,"")</f>
        <v>1</v>
      </c>
      <c r="BR59" s="3">
        <v>3.2028099999999999</v>
      </c>
      <c r="BS59" s="3">
        <v>4.2000700000000002</v>
      </c>
      <c r="BT59" t="b" cm="1">
        <f t="array" ref="BT59">IF(BL59,IF(ISNUMBER((_xlfn.XLOOKUP($BM59,$BM:$BM*$BQ:$BQ,BR:BR))),IF((_xlfn.XLOOKUP($BM59,$BM:$BM*$BQ:$BQ,BR:BR))&lt;3.27,TRUE,FALSE),FALSE),"")</f>
        <v>1</v>
      </c>
      <c r="BU59" t="b" cm="1">
        <f t="array" ref="BU59">IF(BL59,IF(ISNUMBER((_xlfn.XLOOKUP($BM59,$BM:$BM*$BQ:$BQ,BS:BS,,,-1))),IF((_xlfn.XLOOKUP($BM59,$BM:$BM*$BQ:$BQ,BS:BS,,,-1))&gt;4.195,TRUE,FALSE),FALSE),"")</f>
        <v>1</v>
      </c>
      <c r="BW59" s="3" t="b">
        <f>IF(BL59,E59=1,"")</f>
        <v>0</v>
      </c>
      <c r="BZ59" t="b" cm="1">
        <f t="array" ref="BZ59">IF(BL59,IF(ISNUMBER((_xlfn.XLOOKUP($BM59,$BM:$BM*$BW:$BW,BX:BX,,,-1))),IF((_xlfn.XLOOKUP($BM59,$BM:$BM*$BW:$BW,BX:BX,,,-1))&lt;2.6,TRUE,FALSE),FALSE),"")</f>
        <v>0</v>
      </c>
      <c r="CA59" t="b" cm="1">
        <f t="array" ref="CA59">IF(BL59,IF(ISNUMBER((_xlfn.XLOOKUP($BM59,$BM:$BM*$BW:$BW,BY:BY))),IF((_xlfn.XLOOKUP($BM59,$BM:$BM*$BW:$BW,BY:BY))&gt;4.18,TRUE,FALSE),FALSE),"")</f>
        <v>0</v>
      </c>
      <c r="CC59" t="b">
        <f t="shared" si="4"/>
        <v>1</v>
      </c>
      <c r="CD59" s="3">
        <f>IF(BL59,$C59,"")</f>
        <v>2.7371300000000001</v>
      </c>
      <c r="CE59" s="3" t="str">
        <f>IF($BL59,$C58,"")</f>
        <v>…</v>
      </c>
      <c r="CF59" s="3">
        <f>IF($BL59,$C60,"")</f>
        <v>2.7371300000000001</v>
      </c>
      <c r="CG59">
        <f t="shared" si="54"/>
        <v>0</v>
      </c>
      <c r="CH59">
        <f t="shared" si="55"/>
        <v>2.7371300000000001</v>
      </c>
      <c r="CJ59" s="3">
        <f>IF(CC59="","",IF(CC59,CH59-CG59,""))</f>
        <v>2.7371300000000001</v>
      </c>
      <c r="CK59" s="3">
        <f t="shared" si="48"/>
        <v>2.7371300000000001</v>
      </c>
      <c r="CL59" s="3" t="b">
        <f>CJ59=""</f>
        <v>0</v>
      </c>
      <c r="CM59" s="3">
        <f t="shared" si="49"/>
        <v>9</v>
      </c>
      <c r="CN59" t="str" cm="1">
        <f t="array" ref="CN59">IF(CL59,IF(ISNUMBER((_xlfn.XLOOKUP($CM59,$CM:$CM*$CL:$CL,CK:CK))),_xlfn.XLOOKUP($CM59,$CM:$CM*$CL:$CL,CK:CK),FALSE),"")</f>
        <v/>
      </c>
      <c r="CP59" s="3">
        <f t="shared" si="6"/>
        <v>2.7371300000000001</v>
      </c>
      <c r="CY59" s="3">
        <f>Z58</f>
        <v>2.7371300000000001</v>
      </c>
      <c r="DB59" s="3">
        <v>2.7371300000000001</v>
      </c>
      <c r="DC59" s="3">
        <v>2.8063199999999999</v>
      </c>
      <c r="DE59" s="7">
        <v>2.7371300000000001</v>
      </c>
      <c r="DI59" s="3">
        <f>ABS(P59-O59)</f>
        <v>2.7371300000000001</v>
      </c>
      <c r="DJ59" s="3">
        <f>IF(DE59=P59,1,0)</f>
        <v>1</v>
      </c>
      <c r="DK59" s="3">
        <f t="shared" si="56"/>
        <v>1</v>
      </c>
      <c r="DL59" s="3">
        <f>D59*(DE59-P59) + E59*(DE59-P59)</f>
        <v>0</v>
      </c>
      <c r="DM59" s="3">
        <f>IF(AND(ISNUMBER(C59),NOT(C59=0)),D59*(C59+DL59) + E59*(C59+DL59)," ")</f>
        <v>2.7371300000000001</v>
      </c>
      <c r="DO59" s="3">
        <f t="shared" si="50"/>
        <v>2.7371300000000001</v>
      </c>
      <c r="DP59" s="3">
        <f>IF(OR(D59=1,E59=1),IF(ISNUMBER(C59),DO59/DE59,"…"),"")</f>
        <v>1</v>
      </c>
    </row>
    <row r="60" spans="1:120" x14ac:dyDescent="0.25">
      <c r="A60" s="3">
        <v>4.1949199999999998</v>
      </c>
      <c r="B60" s="3">
        <v>0</v>
      </c>
      <c r="C60" s="3">
        <v>2.7371300000000001</v>
      </c>
      <c r="D60" s="3">
        <f t="shared" si="7"/>
        <v>0</v>
      </c>
      <c r="E60" s="3">
        <f t="shared" si="8"/>
        <v>0</v>
      </c>
      <c r="F60" s="3" t="b">
        <f t="shared" si="9"/>
        <v>1</v>
      </c>
      <c r="G60" s="3" t="b">
        <f t="shared" si="10"/>
        <v>0</v>
      </c>
      <c r="H60" s="3">
        <f t="shared" si="11"/>
        <v>20</v>
      </c>
      <c r="I60" s="3">
        <f t="shared" si="12"/>
        <v>4.2000700000000002</v>
      </c>
      <c r="J60" s="3" t="str">
        <f t="shared" si="13"/>
        <v>…</v>
      </c>
      <c r="M60" s="3">
        <f t="shared" si="14"/>
        <v>2.7371300000000001</v>
      </c>
      <c r="N60" s="3" t="str">
        <f t="shared" si="15"/>
        <v>…</v>
      </c>
      <c r="Q60" s="3" t="b">
        <f t="shared" si="16"/>
        <v>0</v>
      </c>
      <c r="R60" s="3" t="b">
        <f t="shared" si="17"/>
        <v>0</v>
      </c>
      <c r="S60" s="3" t="b">
        <f t="shared" si="18"/>
        <v>0</v>
      </c>
      <c r="T60" s="3" t="b">
        <f t="shared" si="19"/>
        <v>0</v>
      </c>
      <c r="U60" s="3" t="b">
        <f t="shared" si="20"/>
        <v>0</v>
      </c>
      <c r="V60" s="3" t="b">
        <f t="shared" si="21"/>
        <v>0</v>
      </c>
      <c r="W60" s="3" t="b">
        <f t="shared" si="22"/>
        <v>0</v>
      </c>
      <c r="X60" s="3" t="b">
        <f t="shared" si="23"/>
        <v>1</v>
      </c>
      <c r="Y60" s="3">
        <f t="shared" si="24"/>
        <v>11</v>
      </c>
      <c r="Z60" s="3" t="str">
        <f t="shared" si="25"/>
        <v/>
      </c>
      <c r="AB60" s="3" t="b">
        <f t="shared" si="26"/>
        <v>1</v>
      </c>
      <c r="AC60" s="3">
        <f t="shared" si="27"/>
        <v>9</v>
      </c>
      <c r="AD60" s="3" t="b">
        <f t="shared" si="28"/>
        <v>0</v>
      </c>
      <c r="AE60" s="3" t="str">
        <f t="shared" si="29"/>
        <v/>
      </c>
      <c r="AF60" s="3" t="str">
        <f t="shared" si="30"/>
        <v/>
      </c>
      <c r="AG60" s="3" t="str">
        <f t="shared" si="31"/>
        <v/>
      </c>
      <c r="AH60" s="3" t="str">
        <f t="shared" si="32"/>
        <v/>
      </c>
      <c r="AI60" s="3">
        <v>3.8588800000000001</v>
      </c>
      <c r="AJ60" s="3">
        <v>4.2000700000000002</v>
      </c>
      <c r="AK60" s="3">
        <v>0</v>
      </c>
      <c r="AL60" s="3">
        <v>0.23130999999999999</v>
      </c>
      <c r="AM60" t="b">
        <f t="shared" si="33"/>
        <v>0</v>
      </c>
      <c r="AN60" s="3" t="str">
        <f t="shared" si="34"/>
        <v/>
      </c>
      <c r="AP60" s="3" t="b">
        <f t="shared" si="35"/>
        <v>1</v>
      </c>
      <c r="AQ60" s="3">
        <f t="shared" si="36"/>
        <v>11</v>
      </c>
      <c r="AR60" s="3" t="b">
        <f t="shared" si="37"/>
        <v>0</v>
      </c>
      <c r="AS60" s="3" t="str">
        <f t="shared" si="38"/>
        <v/>
      </c>
      <c r="AT60" s="3" t="str">
        <f t="shared" si="39"/>
        <v/>
      </c>
      <c r="AU60" s="3" t="str">
        <f t="shared" si="40"/>
        <v/>
      </c>
      <c r="AV60" s="3" t="str">
        <f t="shared" si="41"/>
        <v/>
      </c>
      <c r="BA60" t="b">
        <f t="shared" si="42"/>
        <v>0</v>
      </c>
      <c r="BB60" s="3" t="str">
        <f t="shared" si="43"/>
        <v/>
      </c>
      <c r="BD60" s="3" t="str">
        <f t="shared" si="44"/>
        <v/>
      </c>
      <c r="BH60" s="3">
        <f t="shared" si="0"/>
        <v>2.7371300000000001</v>
      </c>
      <c r="BI60" s="3">
        <f t="shared" si="45"/>
        <v>2.7371300000000001</v>
      </c>
      <c r="BJ60" t="b">
        <f>BH60=0</f>
        <v>0</v>
      </c>
      <c r="BK60" t="b">
        <f>BH60=BI60</f>
        <v>1</v>
      </c>
      <c r="BL60" t="b">
        <f t="shared" si="1"/>
        <v>1</v>
      </c>
      <c r="BM60" s="3">
        <f t="shared" si="46"/>
        <v>13</v>
      </c>
      <c r="BN60" s="3">
        <f t="shared" si="2"/>
        <v>4.1949199999999998</v>
      </c>
      <c r="BO60">
        <f t="shared" si="47"/>
        <v>4.2000700000000002</v>
      </c>
      <c r="BP60" t="str">
        <f t="shared" si="3"/>
        <v/>
      </c>
      <c r="BQ60" s="3" t="b">
        <f>IF(BL60,D60=1,"")</f>
        <v>0</v>
      </c>
      <c r="BT60" t="b" cm="1">
        <f t="array" ref="BT60">IF(BL60,IF(ISNUMBER((_xlfn.XLOOKUP($BM60,$BM:$BM*$BQ:$BQ,BR:BR))),IF((_xlfn.XLOOKUP($BM60,$BM:$BM*$BQ:$BQ,BR:BR))&lt;3.27,TRUE,FALSE),FALSE),"")</f>
        <v>1</v>
      </c>
      <c r="BU60" t="b" cm="1">
        <f t="array" ref="BU60">IF(BL60,IF(ISNUMBER((_xlfn.XLOOKUP($BM60,$BM:$BM*$BQ:$BQ,BS:BS,,,-1))),IF((_xlfn.XLOOKUP($BM60,$BM:$BM*$BQ:$BQ,BS:BS,,,-1))&gt;4.195,TRUE,FALSE),FALSE),"")</f>
        <v>1</v>
      </c>
      <c r="BW60" s="3" t="b">
        <f>IF(BL60,E60=1,"")</f>
        <v>0</v>
      </c>
      <c r="BZ60" t="b" cm="1">
        <f t="array" ref="BZ60">IF(BL60,IF(ISNUMBER((_xlfn.XLOOKUP($BM60,$BM:$BM*$BW:$BW,BX:BX,,,-1))),IF((_xlfn.XLOOKUP($BM60,$BM:$BM*$BW:$BW,BX:BX,,,-1))&lt;2.6,TRUE,FALSE),FALSE),"")</f>
        <v>0</v>
      </c>
      <c r="CA60" t="b" cm="1">
        <f t="array" ref="CA60">IF(BL60,IF(ISNUMBER((_xlfn.XLOOKUP($BM60,$BM:$BM*$BW:$BW,BY:BY))),IF((_xlfn.XLOOKUP($BM60,$BM:$BM*$BW:$BW,BY:BY))&gt;4.18,TRUE,FALSE),FALSE),"")</f>
        <v>0</v>
      </c>
      <c r="CC60" t="b">
        <f t="shared" si="4"/>
        <v>1</v>
      </c>
      <c r="CD60" s="3">
        <f>IF(BL60,$C60,"")</f>
        <v>2.7371300000000001</v>
      </c>
      <c r="CE60" s="3">
        <f>IF($BL60,$C59,"")</f>
        <v>2.7371300000000001</v>
      </c>
      <c r="CF60" s="3" t="str">
        <f>IF($BL60,$C61,"")</f>
        <v>…</v>
      </c>
      <c r="CG60">
        <f t="shared" si="54"/>
        <v>0</v>
      </c>
      <c r="CH60">
        <f t="shared" si="55"/>
        <v>2.7371300000000001</v>
      </c>
      <c r="CJ60" s="3">
        <f>IF(CC60="","",IF(CC60,CH60-CG60,""))</f>
        <v>2.7371300000000001</v>
      </c>
      <c r="CK60" s="3">
        <f t="shared" si="48"/>
        <v>2.7371300000000001</v>
      </c>
      <c r="CL60" s="3" t="b">
        <f>CJ60=""</f>
        <v>0</v>
      </c>
      <c r="CM60" s="3">
        <f t="shared" si="49"/>
        <v>9</v>
      </c>
      <c r="CN60" t="str" cm="1">
        <f t="array" ref="CN60">IF(CL60,IF(ISNUMBER((_xlfn.XLOOKUP($CM60,$CM:$CM*$CL:$CL,CK:CK))),_xlfn.XLOOKUP($CM60,$CM:$CM*$CL:$CL,CK:CK),FALSE),"")</f>
        <v/>
      </c>
      <c r="CP60" s="3">
        <f t="shared" si="6"/>
        <v>2.7371300000000001</v>
      </c>
      <c r="CY60" s="3">
        <f>Z59</f>
        <v>2.7371300000000001</v>
      </c>
      <c r="CZ60" s="3">
        <v>1</v>
      </c>
      <c r="DA60" s="3">
        <v>2.7371300000000001</v>
      </c>
      <c r="DB60" s="3">
        <v>2.7371300000000001</v>
      </c>
      <c r="DC60" s="3">
        <v>2.8063199999999999</v>
      </c>
      <c r="DE60" s="7">
        <v>2.7371300000000001</v>
      </c>
      <c r="DF60" s="3">
        <v>1</v>
      </c>
      <c r="DG60" s="3">
        <v>0</v>
      </c>
      <c r="DH60" s="3">
        <v>2.7371300000000001</v>
      </c>
      <c r="DL60" s="3">
        <f>D60*(DE60-P60) + E60*(DE60-P60)</f>
        <v>0</v>
      </c>
      <c r="DP60" s="3" t="str">
        <f>IF(OR(D60=1,E60=1),IF(ISNUMBER(C60),DO60/DE60,"…"),"")</f>
        <v/>
      </c>
    </row>
    <row r="61" spans="1:120" x14ac:dyDescent="0.25">
      <c r="A61" s="3" t="s">
        <v>3</v>
      </c>
      <c r="B61" s="3" t="s">
        <v>3</v>
      </c>
      <c r="C61" s="3" t="s">
        <v>3</v>
      </c>
      <c r="D61" s="3">
        <f t="shared" si="7"/>
        <v>0</v>
      </c>
      <c r="E61" s="3">
        <f t="shared" si="8"/>
        <v>0</v>
      </c>
      <c r="F61" s="3" t="b">
        <f t="shared" si="9"/>
        <v>1</v>
      </c>
      <c r="G61" s="3" t="b">
        <f t="shared" si="10"/>
        <v>0</v>
      </c>
      <c r="H61" s="3">
        <f t="shared" si="11"/>
        <v>20</v>
      </c>
      <c r="I61" s="3">
        <f t="shared" si="12"/>
        <v>4.1949199999999998</v>
      </c>
      <c r="J61" s="3">
        <f t="shared" si="13"/>
        <v>3.8588800000000001</v>
      </c>
      <c r="M61" s="3">
        <f t="shared" si="14"/>
        <v>2.7371300000000001</v>
      </c>
      <c r="N61" s="3">
        <f t="shared" si="15"/>
        <v>0</v>
      </c>
      <c r="Q61" s="3" t="b">
        <f t="shared" si="16"/>
        <v>0</v>
      </c>
      <c r="R61" s="3" t="b">
        <f t="shared" si="17"/>
        <v>0</v>
      </c>
      <c r="S61" s="3" t="b">
        <f t="shared" si="18"/>
        <v>0</v>
      </c>
      <c r="T61" s="3" t="b">
        <f t="shared" si="19"/>
        <v>0</v>
      </c>
      <c r="U61" s="3" t="b">
        <f t="shared" si="20"/>
        <v>0</v>
      </c>
      <c r="V61" s="3" t="b">
        <f t="shared" si="21"/>
        <v>0</v>
      </c>
      <c r="W61" s="3" t="b">
        <f t="shared" si="22"/>
        <v>0</v>
      </c>
      <c r="X61" s="3" t="b">
        <f t="shared" si="23"/>
        <v>1</v>
      </c>
      <c r="Y61" s="3">
        <f t="shared" si="24"/>
        <v>11</v>
      </c>
      <c r="Z61" s="3" t="str">
        <f t="shared" si="25"/>
        <v/>
      </c>
      <c r="AB61" s="3" t="b">
        <f t="shared" si="26"/>
        <v>1</v>
      </c>
      <c r="AC61" s="3">
        <f t="shared" si="27"/>
        <v>9</v>
      </c>
      <c r="AD61" s="3" t="b">
        <f t="shared" si="28"/>
        <v>0</v>
      </c>
      <c r="AE61" s="3" t="str">
        <f t="shared" si="29"/>
        <v/>
      </c>
      <c r="AF61" s="3" t="str">
        <f t="shared" si="30"/>
        <v/>
      </c>
      <c r="AG61" s="3" t="str">
        <f t="shared" si="31"/>
        <v/>
      </c>
      <c r="AH61" s="3" t="str">
        <f t="shared" si="32"/>
        <v/>
      </c>
      <c r="AI61" s="3">
        <v>3.8588800000000001</v>
      </c>
      <c r="AJ61" s="3">
        <v>4.2000700000000002</v>
      </c>
      <c r="AK61" s="3">
        <v>0</v>
      </c>
      <c r="AL61" s="3">
        <v>0.23130999999999999</v>
      </c>
      <c r="AM61" t="b">
        <f t="shared" si="33"/>
        <v>0</v>
      </c>
      <c r="AN61" s="3" t="str">
        <f t="shared" si="34"/>
        <v/>
      </c>
      <c r="AP61" s="3" t="b">
        <f t="shared" si="35"/>
        <v>1</v>
      </c>
      <c r="AQ61" s="3">
        <f t="shared" si="36"/>
        <v>11</v>
      </c>
      <c r="AR61" s="3" t="b">
        <f t="shared" si="37"/>
        <v>0</v>
      </c>
      <c r="AS61" s="3" t="str">
        <f t="shared" si="38"/>
        <v/>
      </c>
      <c r="AT61" s="3" t="str">
        <f t="shared" si="39"/>
        <v/>
      </c>
      <c r="AU61" s="3" t="str">
        <f t="shared" si="40"/>
        <v/>
      </c>
      <c r="AV61" s="3" t="str">
        <f t="shared" si="41"/>
        <v/>
      </c>
      <c r="BA61" t="b">
        <f t="shared" si="42"/>
        <v>0</v>
      </c>
      <c r="BB61" s="3" t="str">
        <f t="shared" si="43"/>
        <v/>
      </c>
      <c r="BD61" s="3" t="str">
        <f t="shared" si="44"/>
        <v/>
      </c>
      <c r="BH61" s="3">
        <v>0</v>
      </c>
      <c r="BI61" s="3">
        <f t="shared" si="45"/>
        <v>2.7371300000000001</v>
      </c>
      <c r="BJ61" t="b">
        <f>BH61=0</f>
        <v>1</v>
      </c>
      <c r="BK61" t="b">
        <f>BH61=BI61</f>
        <v>0</v>
      </c>
      <c r="BL61" t="b">
        <f t="shared" si="1"/>
        <v>0</v>
      </c>
      <c r="BM61" s="3">
        <f t="shared" si="46"/>
        <v>14</v>
      </c>
      <c r="BN61" s="3" t="str">
        <f t="shared" si="2"/>
        <v/>
      </c>
      <c r="BO61" t="str">
        <f t="shared" si="47"/>
        <v/>
      </c>
      <c r="BP61" t="str">
        <f t="shared" si="3"/>
        <v/>
      </c>
      <c r="BQ61" s="3" t="str">
        <f>IF(BL61,D61=1,"")</f>
        <v/>
      </c>
      <c r="BT61" t="str" cm="1">
        <f t="array" ref="BT61">IF(BL61,IF(ISNUMBER((_xlfn.XLOOKUP($BM61,$BM:$BM*$BQ:$BQ,BR:BR))),IF((_xlfn.XLOOKUP($BM61,$BM:$BM*$BQ:$BQ,BR:BR))&lt;3.27,TRUE,FALSE),FALSE),"")</f>
        <v/>
      </c>
      <c r="BU61" t="str" cm="1">
        <f t="array" ref="BU61">IF(BL61,IF(ISNUMBER((_xlfn.XLOOKUP($BM61,$BM:$BM*$BQ:$BQ,BS:BS,,,-1))),IF((_xlfn.XLOOKUP($BM61,$BM:$BM*$BQ:$BQ,BS:BS,,,-1))&gt;4.195,TRUE,FALSE),FALSE),"")</f>
        <v/>
      </c>
      <c r="BW61" s="3" t="str">
        <f>IF(BL61,E61=1,"")</f>
        <v/>
      </c>
      <c r="BZ61" t="str" cm="1">
        <f t="array" ref="BZ61">IF(BL61,IF(ISNUMBER((_xlfn.XLOOKUP($BM61,$BM:$BM*$BW:$BW,BX:BX,,,-1))),IF((_xlfn.XLOOKUP($BM61,$BM:$BM*$BW:$BW,BX:BX,,,-1))&lt;2.6,TRUE,FALSE),FALSE),"")</f>
        <v/>
      </c>
      <c r="CA61" t="str" cm="1">
        <f t="array" ref="CA61">IF(BL61,IF(ISNUMBER((_xlfn.XLOOKUP($BM61,$BM:$BM*$BW:$BW,BY:BY))),IF((_xlfn.XLOOKUP($BM61,$BM:$BM*$BW:$BW,BY:BY))&gt;4.18,TRUE,FALSE),FALSE),"")</f>
        <v/>
      </c>
      <c r="CC61" t="str">
        <f t="shared" si="4"/>
        <v/>
      </c>
      <c r="CD61" s="3" t="str">
        <f>IF(BL61,$C61,"")</f>
        <v/>
      </c>
      <c r="CE61" s="3" t="str">
        <f>IF($BL61,$C60,"")</f>
        <v/>
      </c>
      <c r="CF61" s="3" t="str">
        <f>IF($BL61,$C62,"")</f>
        <v/>
      </c>
      <c r="CJ61" s="3" t="str">
        <f>IF(CC61="","",IF(CC61,CH61-CG61,""))</f>
        <v/>
      </c>
      <c r="CK61" s="3">
        <f t="shared" si="48"/>
        <v>2.7371300000000001</v>
      </c>
      <c r="CL61" s="3" t="b">
        <f>CJ61=""</f>
        <v>1</v>
      </c>
      <c r="CM61" s="3">
        <f t="shared" si="49"/>
        <v>10</v>
      </c>
      <c r="CN61" cm="1">
        <f t="array" ref="CN61">IF(CL61,IF(ISNUMBER((_xlfn.XLOOKUP($CM61,$CM:$CM*$CL:$CL,CK:CK))),_xlfn.XLOOKUP($CM61,$CM:$CM*$CL:$CL,CK:CK),FALSE),"")</f>
        <v>2.7371300000000001</v>
      </c>
      <c r="CP61" s="3">
        <f t="shared" si="6"/>
        <v>2.7371300000000001</v>
      </c>
      <c r="CY61" s="3" t="str">
        <f>Z60</f>
        <v/>
      </c>
      <c r="CZ61" s="3">
        <v>1</v>
      </c>
      <c r="DA61" s="3">
        <v>2.7371300000000001</v>
      </c>
      <c r="DB61" s="3">
        <v>2.7371300000000001</v>
      </c>
      <c r="DC61" s="3">
        <v>2.8063199999999999</v>
      </c>
      <c r="DE61" s="7">
        <v>2.7371300000000001</v>
      </c>
      <c r="DF61" s="3">
        <v>1</v>
      </c>
      <c r="DG61" s="3">
        <v>0</v>
      </c>
      <c r="DH61" s="3">
        <v>2.7371300000000001</v>
      </c>
      <c r="DL61" s="3">
        <f>D61*(DE61-P61) + E61*(DE61-P61)</f>
        <v>0</v>
      </c>
      <c r="DM61" s="3" t="str">
        <f>IF(AND(ISNUMBER(C61),NOT(C61=0)),D61*(C61+DL61) + E61*(C61+DL61)," ")</f>
        <v xml:space="preserve"> </v>
      </c>
      <c r="DP61" s="3" t="str">
        <f>IF(OR(D61=1,E61=1),IF(ISNUMBER(C61),DO61/DE61,"…"),"")</f>
        <v/>
      </c>
    </row>
    <row r="62" spans="1:120" x14ac:dyDescent="0.25">
      <c r="A62" s="3">
        <v>3.8588800000000001</v>
      </c>
      <c r="B62" s="3">
        <v>0</v>
      </c>
      <c r="C62" s="3">
        <v>0</v>
      </c>
      <c r="D62" s="3">
        <f t="shared" si="7"/>
        <v>0</v>
      </c>
      <c r="E62" s="3">
        <f t="shared" si="8"/>
        <v>0</v>
      </c>
      <c r="F62" s="3" t="b">
        <f t="shared" si="9"/>
        <v>1</v>
      </c>
      <c r="G62" s="3" t="b">
        <f t="shared" si="10"/>
        <v>0</v>
      </c>
      <c r="H62" s="3">
        <f t="shared" si="11"/>
        <v>20</v>
      </c>
      <c r="I62" s="3" t="str">
        <f t="shared" si="12"/>
        <v>…</v>
      </c>
      <c r="J62" s="3">
        <f t="shared" si="13"/>
        <v>3.9599899999999999</v>
      </c>
      <c r="M62" s="3" t="str">
        <f t="shared" si="14"/>
        <v>…</v>
      </c>
      <c r="N62" s="3">
        <f t="shared" si="15"/>
        <v>4.8329999999999998E-2</v>
      </c>
      <c r="Q62" s="3" t="b">
        <f t="shared" si="16"/>
        <v>0</v>
      </c>
      <c r="R62" s="3" t="b">
        <f t="shared" si="17"/>
        <v>0</v>
      </c>
      <c r="S62" s="3" t="b">
        <f t="shared" si="18"/>
        <v>0</v>
      </c>
      <c r="T62" s="3" t="b">
        <f t="shared" si="19"/>
        <v>0</v>
      </c>
      <c r="U62" s="3" t="b">
        <f t="shared" si="20"/>
        <v>0</v>
      </c>
      <c r="V62" s="3" t="b">
        <f t="shared" si="21"/>
        <v>0</v>
      </c>
      <c r="W62" s="3" t="b">
        <f t="shared" si="22"/>
        <v>0</v>
      </c>
      <c r="X62" s="3" t="b">
        <f t="shared" si="23"/>
        <v>1</v>
      </c>
      <c r="Y62" s="3">
        <f t="shared" si="24"/>
        <v>11</v>
      </c>
      <c r="Z62" s="3" t="str">
        <f t="shared" si="25"/>
        <v/>
      </c>
      <c r="AB62" s="3" t="b">
        <f t="shared" si="26"/>
        <v>1</v>
      </c>
      <c r="AC62" s="3">
        <f t="shared" si="27"/>
        <v>9</v>
      </c>
      <c r="AD62" s="3" t="b">
        <f t="shared" si="28"/>
        <v>0</v>
      </c>
      <c r="AE62" s="3" t="str">
        <f t="shared" si="29"/>
        <v/>
      </c>
      <c r="AF62" s="3" t="str">
        <f t="shared" si="30"/>
        <v/>
      </c>
      <c r="AG62" s="3" t="str">
        <f t="shared" si="31"/>
        <v/>
      </c>
      <c r="AH62" s="3" t="str">
        <f t="shared" si="32"/>
        <v/>
      </c>
      <c r="AI62" s="3">
        <v>3.8588800000000001</v>
      </c>
      <c r="AJ62" s="3">
        <v>4.2000700000000002</v>
      </c>
      <c r="AK62" s="3">
        <v>0</v>
      </c>
      <c r="AL62" s="3">
        <v>0.23130999999999999</v>
      </c>
      <c r="AM62" t="b">
        <f t="shared" si="33"/>
        <v>0</v>
      </c>
      <c r="AN62" s="3" t="str">
        <f t="shared" si="34"/>
        <v/>
      </c>
      <c r="AP62" s="3" t="b">
        <f t="shared" si="35"/>
        <v>1</v>
      </c>
      <c r="AQ62" s="3">
        <f t="shared" si="36"/>
        <v>11</v>
      </c>
      <c r="AR62" s="3" t="b">
        <f t="shared" si="37"/>
        <v>0</v>
      </c>
      <c r="AS62" s="3" t="str">
        <f t="shared" si="38"/>
        <v/>
      </c>
      <c r="AT62" s="3" t="str">
        <f t="shared" si="39"/>
        <v/>
      </c>
      <c r="AU62" s="3" t="str">
        <f t="shared" si="40"/>
        <v/>
      </c>
      <c r="AV62" s="3" t="str">
        <f t="shared" si="41"/>
        <v/>
      </c>
      <c r="BA62" t="b">
        <f t="shared" si="42"/>
        <v>0</v>
      </c>
      <c r="BB62" s="3" t="str">
        <f t="shared" si="43"/>
        <v/>
      </c>
      <c r="BD62" s="3" t="str">
        <f t="shared" si="44"/>
        <v/>
      </c>
      <c r="BH62" s="3">
        <f t="shared" si="0"/>
        <v>0</v>
      </c>
      <c r="BI62" s="3">
        <f t="shared" si="45"/>
        <v>0</v>
      </c>
      <c r="BJ62" t="b">
        <f>BH62=0</f>
        <v>1</v>
      </c>
      <c r="BK62" t="b">
        <f>BH62=BI62</f>
        <v>1</v>
      </c>
      <c r="BL62" t="b">
        <f t="shared" si="1"/>
        <v>1</v>
      </c>
      <c r="BM62" s="3">
        <f t="shared" si="46"/>
        <v>15</v>
      </c>
      <c r="BN62" s="3">
        <f t="shared" si="2"/>
        <v>3.8588800000000001</v>
      </c>
      <c r="BO62" t="str">
        <f t="shared" si="47"/>
        <v/>
      </c>
      <c r="BP62">
        <f t="shared" si="3"/>
        <v>3.8588800000000001</v>
      </c>
      <c r="BQ62" s="3" t="b">
        <f>IF(BL62,D62=1,"")</f>
        <v>0</v>
      </c>
      <c r="BT62" t="b" cm="1">
        <f t="array" ref="BT62">IF(BL62,IF(ISNUMBER((_xlfn.XLOOKUP($BM62,$BM:$BM*$BQ:$BQ,BR:BR))),IF((_xlfn.XLOOKUP($BM62,$BM:$BM*$BQ:$BQ,BR:BR))&lt;3.27,TRUE,FALSE),FALSE),"")</f>
        <v>0</v>
      </c>
      <c r="BU62" t="b" cm="1">
        <f t="array" ref="BU62">IF(BL62,IF(ISNUMBER((_xlfn.XLOOKUP($BM62,$BM:$BM*$BQ:$BQ,BS:BS,,,-1))),IF((_xlfn.XLOOKUP($BM62,$BM:$BM*$BQ:$BQ,BS:BS,,,-1))&gt;4.195,TRUE,FALSE),FALSE),"")</f>
        <v>1</v>
      </c>
      <c r="BW62" s="3" t="b">
        <f>IF(BL62,E62=1,"")</f>
        <v>0</v>
      </c>
      <c r="BZ62" t="b" cm="1">
        <f t="array" ref="BZ62">IF(BL62,IF(ISNUMBER((_xlfn.XLOOKUP($BM62,$BM:$BM*$BW:$BW,BX:BX,,,-1))),IF((_xlfn.XLOOKUP($BM62,$BM:$BM*$BW:$BW,BX:BX,,,-1))&lt;2.6,TRUE,FALSE),FALSE),"")</f>
        <v>0</v>
      </c>
      <c r="CA62" t="b" cm="1">
        <f t="array" ref="CA62">IF(BL62,IF(ISNUMBER((_xlfn.XLOOKUP($BM62,$BM:$BM*$BW:$BW,BY:BY))),IF((_xlfn.XLOOKUP($BM62,$BM:$BM*$BW:$BW,BY:BY))&gt;4.18,TRUE,FALSE),FALSE),"")</f>
        <v>0</v>
      </c>
      <c r="CC62" t="b">
        <f t="shared" si="4"/>
        <v>0</v>
      </c>
      <c r="CD62" s="3">
        <f>IF(BL62,$C62,"")</f>
        <v>0</v>
      </c>
      <c r="CE62" s="3" t="str">
        <f>IF($BL62,$C61,"")</f>
        <v>…</v>
      </c>
      <c r="CF62" s="3">
        <f>IF($BL62,$C63,"")</f>
        <v>4.8329999999999998E-2</v>
      </c>
      <c r="CJ62" s="3" t="str">
        <f>IF(CC62="","",IF(CC62,CH62-CG62,""))</f>
        <v/>
      </c>
      <c r="CK62" s="3" t="str">
        <f t="shared" si="48"/>
        <v/>
      </c>
      <c r="CL62" s="3" t="b">
        <f>CJ62=""</f>
        <v>1</v>
      </c>
      <c r="CM62" s="3">
        <f t="shared" si="49"/>
        <v>10</v>
      </c>
      <c r="CN62" cm="1">
        <f t="array" ref="CN62">IF(CL62,IF(ISNUMBER((_xlfn.XLOOKUP($CM62,$CM:$CM*$CL:$CL,CK:CK))),_xlfn.XLOOKUP($CM62,$CM:$CM*$CL:$CL,CK:CK),FALSE),"")</f>
        <v>2.7371300000000001</v>
      </c>
      <c r="CP62" s="3">
        <f t="shared" si="6"/>
        <v>2.7371300000000001</v>
      </c>
      <c r="CY62" s="3" t="str">
        <f>Z61</f>
        <v/>
      </c>
      <c r="CZ62" s="3">
        <v>1</v>
      </c>
      <c r="DA62" s="3">
        <v>2.7371300000000001</v>
      </c>
      <c r="DB62" s="3">
        <v>2.7371300000000001</v>
      </c>
      <c r="DC62" s="3">
        <v>2.8063199999999999</v>
      </c>
      <c r="DE62" s="7">
        <v>2.7371300000000001</v>
      </c>
      <c r="DF62" s="3">
        <v>1</v>
      </c>
      <c r="DG62" s="3">
        <v>0</v>
      </c>
      <c r="DH62" s="3">
        <v>2.7371300000000001</v>
      </c>
      <c r="DL62" s="3">
        <f>D62*(DE62-P62) + E62*(DE62-P62)</f>
        <v>0</v>
      </c>
      <c r="DM62" s="3" t="str">
        <f>IF(AND(ISNUMBER(C62),NOT(C62=0)),D62*(C62+DL62) + E62*(C62+DL62)," ")</f>
        <v xml:space="preserve"> </v>
      </c>
      <c r="DP62" s="3" t="str">
        <f>IF(OR(D62=1,E62=1),IF(ISNUMBER(C62),DO62/DE62,"…"),"")</f>
        <v/>
      </c>
    </row>
    <row r="63" spans="1:120" x14ac:dyDescent="0.25">
      <c r="A63" s="3">
        <v>3.9599899999999999</v>
      </c>
      <c r="B63" s="3">
        <v>2.01111</v>
      </c>
      <c r="C63" s="3">
        <v>4.8329999999999998E-2</v>
      </c>
      <c r="D63" s="3">
        <f t="shared" si="7"/>
        <v>1</v>
      </c>
      <c r="E63" s="3">
        <f t="shared" si="8"/>
        <v>0</v>
      </c>
      <c r="F63" s="3" t="b">
        <f t="shared" si="9"/>
        <v>0</v>
      </c>
      <c r="G63" s="3" t="b">
        <f t="shared" si="10"/>
        <v>1</v>
      </c>
      <c r="H63" s="3">
        <f t="shared" si="11"/>
        <v>21</v>
      </c>
      <c r="I63" s="3">
        <f t="shared" si="12"/>
        <v>3.8588800000000001</v>
      </c>
      <c r="J63" s="3" t="str">
        <f t="shared" si="13"/>
        <v>…</v>
      </c>
      <c r="K63" s="3">
        <v>3.8588800000000001</v>
      </c>
      <c r="L63" s="3">
        <v>4.2000700000000002</v>
      </c>
      <c r="M63" s="3">
        <f t="shared" si="14"/>
        <v>0</v>
      </c>
      <c r="N63" s="3" t="str">
        <f t="shared" si="15"/>
        <v>…</v>
      </c>
      <c r="O63" s="3">
        <v>0</v>
      </c>
      <c r="P63" s="3">
        <v>0.23130999999999999</v>
      </c>
      <c r="Q63" s="3" t="b">
        <f t="shared" si="16"/>
        <v>0</v>
      </c>
      <c r="R63" s="3" t="b">
        <f t="shared" si="17"/>
        <v>1</v>
      </c>
      <c r="S63" s="3" t="b">
        <f t="shared" si="18"/>
        <v>0</v>
      </c>
      <c r="T63" s="3" t="b">
        <f t="shared" si="19"/>
        <v>0</v>
      </c>
      <c r="U63" s="3" t="b">
        <f t="shared" si="20"/>
        <v>0</v>
      </c>
      <c r="V63" s="3" t="b">
        <f t="shared" si="21"/>
        <v>0</v>
      </c>
      <c r="W63" s="3" t="b">
        <f t="shared" si="22"/>
        <v>0</v>
      </c>
      <c r="X63" s="3" t="b">
        <f t="shared" si="23"/>
        <v>1</v>
      </c>
      <c r="Y63" s="3">
        <f t="shared" si="24"/>
        <v>11</v>
      </c>
      <c r="Z63" s="3" t="str">
        <f t="shared" si="25"/>
        <v/>
      </c>
      <c r="AB63" s="3" t="b">
        <f t="shared" si="26"/>
        <v>1</v>
      </c>
      <c r="AC63" s="3">
        <f t="shared" si="27"/>
        <v>9</v>
      </c>
      <c r="AD63" s="3" t="b">
        <f t="shared" si="28"/>
        <v>1</v>
      </c>
      <c r="AE63" s="3">
        <f t="shared" si="29"/>
        <v>3.8588800000000001</v>
      </c>
      <c r="AF63" s="3">
        <f t="shared" si="30"/>
        <v>4.2000700000000002</v>
      </c>
      <c r="AG63" s="3">
        <f t="shared" si="31"/>
        <v>0</v>
      </c>
      <c r="AH63" s="3">
        <f t="shared" si="32"/>
        <v>0.23130999999999999</v>
      </c>
      <c r="AI63" s="3">
        <v>3.8588800000000001</v>
      </c>
      <c r="AJ63" s="3">
        <v>4.2000700000000002</v>
      </c>
      <c r="AK63" s="3">
        <v>0</v>
      </c>
      <c r="AL63" s="3">
        <v>0.23130999999999999</v>
      </c>
      <c r="AM63" t="b">
        <f t="shared" si="33"/>
        <v>0</v>
      </c>
      <c r="AN63" s="3" t="str">
        <f t="shared" si="34"/>
        <v/>
      </c>
      <c r="AP63" s="3" t="b">
        <f t="shared" si="35"/>
        <v>0</v>
      </c>
      <c r="AQ63" s="3">
        <f t="shared" si="36"/>
        <v>12</v>
      </c>
      <c r="AR63" s="3" t="b">
        <f t="shared" si="37"/>
        <v>0</v>
      </c>
      <c r="AS63" s="3" t="str">
        <f t="shared" si="38"/>
        <v/>
      </c>
      <c r="AT63" s="3" t="str">
        <f t="shared" si="39"/>
        <v/>
      </c>
      <c r="AU63" s="3" t="str">
        <f t="shared" si="40"/>
        <v/>
      </c>
      <c r="AV63" s="3" t="str">
        <f t="shared" si="41"/>
        <v/>
      </c>
      <c r="BA63" t="b">
        <f t="shared" si="42"/>
        <v>0</v>
      </c>
      <c r="BB63" s="3" t="str">
        <f t="shared" si="43"/>
        <v/>
      </c>
      <c r="BD63" s="3" t="str">
        <f t="shared" si="44"/>
        <v/>
      </c>
      <c r="BH63" s="3">
        <f t="shared" si="0"/>
        <v>4.8329999999999998E-2</v>
      </c>
      <c r="BI63" s="3">
        <f t="shared" si="45"/>
        <v>0</v>
      </c>
      <c r="BJ63" t="b">
        <f>BH63=0</f>
        <v>0</v>
      </c>
      <c r="BK63" t="b">
        <f>BH63=BI63</f>
        <v>0</v>
      </c>
      <c r="BL63" t="b">
        <f t="shared" si="1"/>
        <v>1</v>
      </c>
      <c r="BM63" s="3">
        <f t="shared" si="46"/>
        <v>15</v>
      </c>
      <c r="BN63" s="3">
        <f t="shared" si="2"/>
        <v>3.9599899999999999</v>
      </c>
      <c r="BO63">
        <f t="shared" si="47"/>
        <v>3.8588800000000001</v>
      </c>
      <c r="BP63">
        <f t="shared" si="3"/>
        <v>3.9599899999999999</v>
      </c>
      <c r="BQ63" s="3" t="b">
        <f>IF(BL63,D63=1,"")</f>
        <v>1</v>
      </c>
      <c r="BR63" s="3">
        <v>3.8588800000000001</v>
      </c>
      <c r="BS63" s="3">
        <v>4.2000700000000002</v>
      </c>
      <c r="BT63" t="b" cm="1">
        <f t="array" ref="BT63">IF(BL63,IF(ISNUMBER((_xlfn.XLOOKUP($BM63,$BM:$BM*$BQ:$BQ,BR:BR))),IF((_xlfn.XLOOKUP($BM63,$BM:$BM*$BQ:$BQ,BR:BR))&lt;3.27,TRUE,FALSE),FALSE),"")</f>
        <v>0</v>
      </c>
      <c r="BU63" t="b" cm="1">
        <f t="array" ref="BU63">IF(BL63,IF(ISNUMBER((_xlfn.XLOOKUP($BM63,$BM:$BM*$BQ:$BQ,BS:BS,,,-1))),IF((_xlfn.XLOOKUP($BM63,$BM:$BM*$BQ:$BQ,BS:BS,,,-1))&gt;4.195,TRUE,FALSE),FALSE),"")</f>
        <v>1</v>
      </c>
      <c r="BW63" s="3" t="b">
        <f>IF(BL63,E63=1,"")</f>
        <v>0</v>
      </c>
      <c r="BZ63" t="b" cm="1">
        <f t="array" ref="BZ63">IF(BL63,IF(ISNUMBER((_xlfn.XLOOKUP($BM63,$BM:$BM*$BW:$BW,BX:BX,,,-1))),IF((_xlfn.XLOOKUP($BM63,$BM:$BM*$BW:$BW,BX:BX,,,-1))&lt;2.6,TRUE,FALSE),FALSE),"")</f>
        <v>0</v>
      </c>
      <c r="CA63" t="b" cm="1">
        <f t="array" ref="CA63">IF(BL63,IF(ISNUMBER((_xlfn.XLOOKUP($BM63,$BM:$BM*$BW:$BW,BY:BY))),IF((_xlfn.XLOOKUP($BM63,$BM:$BM*$BW:$BW,BY:BY))&gt;4.18,TRUE,FALSE),FALSE),"")</f>
        <v>0</v>
      </c>
      <c r="CC63" t="b">
        <f t="shared" si="4"/>
        <v>0</v>
      </c>
      <c r="CD63" s="3">
        <f>IF(BL63,$C63,"")</f>
        <v>4.8329999999999998E-2</v>
      </c>
      <c r="CE63" s="3">
        <f>IF($BL63,$C62,"")</f>
        <v>0</v>
      </c>
      <c r="CF63" s="3" t="str">
        <f>IF($BL63,$C64,"")</f>
        <v>…</v>
      </c>
      <c r="CJ63" s="3" t="str">
        <f>IF(CC63="","",IF(CC63,CH63-CG63,""))</f>
        <v/>
      </c>
      <c r="CK63" s="3" t="str">
        <f t="shared" si="48"/>
        <v/>
      </c>
      <c r="CL63" s="3" t="b">
        <f>CJ63=""</f>
        <v>1</v>
      </c>
      <c r="CM63" s="3">
        <f t="shared" si="49"/>
        <v>10</v>
      </c>
      <c r="CN63" cm="1">
        <f t="array" ref="CN63">IF(CL63,IF(ISNUMBER((_xlfn.XLOOKUP($CM63,$CM:$CM*$CL:$CL,CK:CK))),_xlfn.XLOOKUP($CM63,$CM:$CM*$CL:$CL,CK:CK),FALSE),"")</f>
        <v>2.7371300000000001</v>
      </c>
      <c r="CP63" s="3">
        <f t="shared" si="6"/>
        <v>2.7371300000000001</v>
      </c>
      <c r="CY63" s="3" t="str">
        <f>Z62</f>
        <v/>
      </c>
      <c r="CZ63" s="3">
        <v>1</v>
      </c>
      <c r="DA63" s="3">
        <v>2.7371300000000001</v>
      </c>
      <c r="DB63" s="3">
        <v>2.7371300000000001</v>
      </c>
      <c r="DC63" s="3">
        <v>2.8063199999999999</v>
      </c>
      <c r="DE63" s="7">
        <v>2.7371300000000001</v>
      </c>
      <c r="DI63" s="3">
        <f>ABS(P63-O63)</f>
        <v>0.23130999999999999</v>
      </c>
      <c r="DL63" s="3">
        <f>D63*(DE63-P63) + E63*(DE63-P63)</f>
        <v>2.5058199999999999</v>
      </c>
      <c r="DM63" s="3">
        <f>IF(AND(ISNUMBER(C63),NOT(C63=0)),D63*(C63+DL63) + E63*(C63+DL63)," ")</f>
        <v>2.5541499999999999</v>
      </c>
      <c r="DO63" s="3">
        <f t="shared" si="50"/>
        <v>2.5541499999999999</v>
      </c>
      <c r="DP63" s="3">
        <f>IF(OR(D63=1,E63=1),IF(ISNUMBER(C63),DO63/DE63,"…"),"")</f>
        <v>0.93314895529258746</v>
      </c>
    </row>
    <row r="64" spans="1:120" x14ac:dyDescent="0.25">
      <c r="A64" s="3" t="s">
        <v>3</v>
      </c>
      <c r="B64" s="3" t="s">
        <v>3</v>
      </c>
      <c r="C64" s="3" t="s">
        <v>3</v>
      </c>
      <c r="D64" s="3">
        <f t="shared" si="7"/>
        <v>1</v>
      </c>
      <c r="E64" s="3">
        <f t="shared" si="8"/>
        <v>0</v>
      </c>
      <c r="F64" s="3" t="b">
        <f t="shared" si="9"/>
        <v>0</v>
      </c>
      <c r="G64" s="3" t="b">
        <f t="shared" si="10"/>
        <v>1</v>
      </c>
      <c r="H64" s="3">
        <f t="shared" si="11"/>
        <v>21</v>
      </c>
      <c r="I64" s="3">
        <f t="shared" si="12"/>
        <v>3.9599899999999999</v>
      </c>
      <c r="J64" s="3">
        <f t="shared" si="13"/>
        <v>4.2000700000000002</v>
      </c>
      <c r="K64" s="3">
        <v>3.8588800000000001</v>
      </c>
      <c r="L64" s="3">
        <v>4.2000700000000002</v>
      </c>
      <c r="M64" s="3">
        <f t="shared" si="14"/>
        <v>4.8329999999999998E-2</v>
      </c>
      <c r="N64" s="3">
        <f t="shared" si="15"/>
        <v>0.23130999999999999</v>
      </c>
      <c r="O64" s="3">
        <v>0</v>
      </c>
      <c r="P64" s="3">
        <v>0.23130999999999999</v>
      </c>
      <c r="Q64" s="3" t="b">
        <f t="shared" si="16"/>
        <v>0</v>
      </c>
      <c r="R64" s="3" t="b">
        <f t="shared" si="17"/>
        <v>1</v>
      </c>
      <c r="S64" s="3" t="b">
        <f t="shared" si="18"/>
        <v>0</v>
      </c>
      <c r="T64" s="3" t="b">
        <f t="shared" si="19"/>
        <v>0</v>
      </c>
      <c r="U64" s="3" t="b">
        <f t="shared" si="20"/>
        <v>0</v>
      </c>
      <c r="V64" s="3" t="b">
        <f t="shared" si="21"/>
        <v>0</v>
      </c>
      <c r="W64" s="3" t="b">
        <f t="shared" si="22"/>
        <v>0</v>
      </c>
      <c r="X64" s="3" t="b">
        <f t="shared" si="23"/>
        <v>1</v>
      </c>
      <c r="Y64" s="3">
        <f t="shared" si="24"/>
        <v>11</v>
      </c>
      <c r="Z64" s="3" t="str">
        <f t="shared" si="25"/>
        <v/>
      </c>
      <c r="AB64" s="3" t="b">
        <f t="shared" si="26"/>
        <v>1</v>
      </c>
      <c r="AC64" s="3">
        <f t="shared" si="27"/>
        <v>9</v>
      </c>
      <c r="AD64" s="3" t="b">
        <f t="shared" si="28"/>
        <v>1</v>
      </c>
      <c r="AE64" s="3">
        <f t="shared" si="29"/>
        <v>3.8588800000000001</v>
      </c>
      <c r="AF64" s="3">
        <f t="shared" si="30"/>
        <v>4.2000700000000002</v>
      </c>
      <c r="AG64" s="3">
        <f t="shared" si="31"/>
        <v>0</v>
      </c>
      <c r="AH64" s="3">
        <f t="shared" si="32"/>
        <v>0.23130999999999999</v>
      </c>
      <c r="AI64" s="3">
        <v>3.8588800000000001</v>
      </c>
      <c r="AJ64" s="3">
        <v>4.2000700000000002</v>
      </c>
      <c r="AK64" s="3">
        <v>0</v>
      </c>
      <c r="AL64" s="3">
        <v>0.23130999999999999</v>
      </c>
      <c r="AM64" t="b">
        <f t="shared" si="33"/>
        <v>0</v>
      </c>
      <c r="AN64" s="3" t="str">
        <f t="shared" si="34"/>
        <v/>
      </c>
      <c r="AP64" s="3" t="b">
        <f t="shared" si="35"/>
        <v>0</v>
      </c>
      <c r="AQ64" s="3">
        <f t="shared" si="36"/>
        <v>12</v>
      </c>
      <c r="AR64" s="3" t="b">
        <f t="shared" si="37"/>
        <v>0</v>
      </c>
      <c r="AS64" s="3" t="str">
        <f t="shared" si="38"/>
        <v/>
      </c>
      <c r="AT64" s="3" t="str">
        <f t="shared" si="39"/>
        <v/>
      </c>
      <c r="AU64" s="3" t="str">
        <f t="shared" si="40"/>
        <v/>
      </c>
      <c r="AV64" s="3" t="str">
        <f t="shared" si="41"/>
        <v/>
      </c>
      <c r="BA64" t="b">
        <f t="shared" si="42"/>
        <v>0</v>
      </c>
      <c r="BB64" s="3" t="str">
        <f t="shared" si="43"/>
        <v/>
      </c>
      <c r="BD64" s="3" t="str">
        <f t="shared" si="44"/>
        <v/>
      </c>
      <c r="BH64" s="3" t="str">
        <f t="shared" si="0"/>
        <v>…</v>
      </c>
      <c r="BI64" s="3">
        <f t="shared" si="45"/>
        <v>4.8329999999999998E-2</v>
      </c>
      <c r="BJ64" t="b">
        <f>BH64=0</f>
        <v>0</v>
      </c>
      <c r="BK64" t="b">
        <f>BH64=BI64</f>
        <v>0</v>
      </c>
      <c r="BL64" t="b">
        <f>IF(OR(BH64="…",BI64="…"),OR(BK64,BK64=BJ64),AND(OR(BK64,BK64=BJ64),ABS(BH64-BI64)&lt;1))</f>
        <v>1</v>
      </c>
      <c r="BM64" s="3">
        <f t="shared" si="46"/>
        <v>15</v>
      </c>
      <c r="BN64" s="3" t="str">
        <f t="shared" si="2"/>
        <v>…</v>
      </c>
      <c r="BO64">
        <f t="shared" si="47"/>
        <v>3.9599899999999999</v>
      </c>
      <c r="BP64" t="str">
        <f t="shared" si="3"/>
        <v>…</v>
      </c>
      <c r="BQ64" s="3" t="b">
        <f>IF(BL64,D64=1,"")</f>
        <v>1</v>
      </c>
      <c r="BR64" s="3">
        <v>3.8588800000000001</v>
      </c>
      <c r="BS64" s="3">
        <v>4.2000700000000002</v>
      </c>
      <c r="BT64" t="b" cm="1">
        <f t="array" ref="BT64">IF(BL64,IF(ISNUMBER((_xlfn.XLOOKUP($BM64,$BM:$BM*$BQ:$BQ,BR:BR))),IF((_xlfn.XLOOKUP($BM64,$BM:$BM*$BQ:$BQ,BR:BR))&lt;3.27,TRUE,FALSE),FALSE),"")</f>
        <v>0</v>
      </c>
      <c r="BU64" t="b" cm="1">
        <f t="array" ref="BU64">IF(BL64,IF(ISNUMBER((_xlfn.XLOOKUP($BM64,$BM:$BM*$BQ:$BQ,BS:BS,,,-1))),IF((_xlfn.XLOOKUP($BM64,$BM:$BM*$BQ:$BQ,BS:BS,,,-1))&gt;4.195,TRUE,FALSE),FALSE),"")</f>
        <v>1</v>
      </c>
      <c r="BW64" s="3" t="b">
        <f>IF(BL64,E64=1,"")</f>
        <v>0</v>
      </c>
      <c r="BZ64" t="b" cm="1">
        <f t="array" ref="BZ64">IF(BL64,IF(ISNUMBER((_xlfn.XLOOKUP($BM64,$BM:$BM*$BW:$BW,BX:BX,,,-1))),IF((_xlfn.XLOOKUP($BM64,$BM:$BM*$BW:$BW,BX:BX,,,-1))&lt;2.6,TRUE,FALSE),FALSE),"")</f>
        <v>0</v>
      </c>
      <c r="CA64" t="b" cm="1">
        <f t="array" ref="CA64">IF(BL64,IF(ISNUMBER((_xlfn.XLOOKUP($BM64,$BM:$BM*$BW:$BW,BY:BY))),IF((_xlfn.XLOOKUP($BM64,$BM:$BM*$BW:$BW,BY:BY))&gt;4.18,TRUE,FALSE),FALSE),"")</f>
        <v>0</v>
      </c>
      <c r="CC64" t="b">
        <f t="shared" si="4"/>
        <v>0</v>
      </c>
      <c r="CD64" s="3" t="str">
        <f>IF(BL64,$C64,"")</f>
        <v>…</v>
      </c>
      <c r="CE64" s="3">
        <f>IF($BL64,$C63,"")</f>
        <v>4.8329999999999998E-2</v>
      </c>
      <c r="CF64" s="3">
        <f>IF($BL64,$C65,"")</f>
        <v>0.23130999999999999</v>
      </c>
      <c r="CJ64" s="3" t="str">
        <f>IF(CC64="","",IF(CC64,CH64-CG64,""))</f>
        <v/>
      </c>
      <c r="CK64" s="3" t="str">
        <f t="shared" si="48"/>
        <v/>
      </c>
      <c r="CL64" s="3" t="b">
        <f>CJ64=""</f>
        <v>1</v>
      </c>
      <c r="CM64" s="3">
        <f t="shared" si="49"/>
        <v>10</v>
      </c>
      <c r="CN64" cm="1">
        <f t="array" ref="CN64">IF(CL64,IF(ISNUMBER((_xlfn.XLOOKUP($CM64,$CM:$CM*$CL:$CL,CK:CK))),_xlfn.XLOOKUP($CM64,$CM:$CM*$CL:$CL,CK:CK),FALSE),"")</f>
        <v>2.7371300000000001</v>
      </c>
      <c r="CP64" s="3">
        <f t="shared" si="6"/>
        <v>2.7371300000000001</v>
      </c>
      <c r="CY64" s="3" t="str">
        <f>Z63</f>
        <v/>
      </c>
      <c r="CZ64" s="3">
        <v>1</v>
      </c>
      <c r="DA64" s="3">
        <v>2.7371300000000001</v>
      </c>
      <c r="DB64" s="3">
        <v>2.7371300000000001</v>
      </c>
      <c r="DC64" s="3">
        <v>2.8063199999999999</v>
      </c>
      <c r="DE64" s="7">
        <v>2.7371300000000001</v>
      </c>
      <c r="DI64" s="3">
        <f>ABS(P64-O64)</f>
        <v>0.23130999999999999</v>
      </c>
      <c r="DL64" s="3">
        <f>D64*(DE64-P64) + E64*(DE64-P64)</f>
        <v>2.5058199999999999</v>
      </c>
      <c r="DM64" s="3" t="str">
        <f>IF(AND(ISNUMBER(C64),NOT(C64=0)),D64*(C64+DL64) + E64*(C64+DL64)," ")</f>
        <v xml:space="preserve"> </v>
      </c>
      <c r="DP64" s="3" t="str">
        <f>IF(OR(D64=1,E64=1),IF(ISNUMBER(C64),DO64/DE64,"…"),"")</f>
        <v>…</v>
      </c>
    </row>
    <row r="65" spans="1:120" x14ac:dyDescent="0.25">
      <c r="A65" s="3">
        <v>4.2000700000000002</v>
      </c>
      <c r="B65" s="3">
        <v>4.9820000000000003E-2</v>
      </c>
      <c r="C65" s="3">
        <v>0.23130999999999999</v>
      </c>
      <c r="D65" s="3">
        <f t="shared" si="7"/>
        <v>1</v>
      </c>
      <c r="E65" s="3">
        <f>IF(ISNUMBER(B65),IF(B65&lt;0,1,0),IF(ISNUMBER(B64),IF(B64&lt;0,1,0),0))</f>
        <v>0</v>
      </c>
      <c r="F65" s="3" t="b">
        <f t="shared" si="9"/>
        <v>0</v>
      </c>
      <c r="G65" s="3" t="b">
        <f t="shared" si="10"/>
        <v>1</v>
      </c>
      <c r="H65" s="3">
        <f t="shared" si="11"/>
        <v>21</v>
      </c>
      <c r="I65" s="3" t="str">
        <f t="shared" si="12"/>
        <v>…</v>
      </c>
      <c r="J65" s="3">
        <f t="shared" si="13"/>
        <v>4.1949199999999998</v>
      </c>
      <c r="K65" s="3">
        <v>3.8588800000000001</v>
      </c>
      <c r="L65" s="3">
        <v>4.2000700000000002</v>
      </c>
      <c r="M65" s="3" t="str">
        <f t="shared" si="14"/>
        <v>…</v>
      </c>
      <c r="N65" s="3">
        <f t="shared" si="15"/>
        <v>0.23130999999999999</v>
      </c>
      <c r="O65" s="3">
        <v>0</v>
      </c>
      <c r="P65" s="3">
        <v>0.23130999999999999</v>
      </c>
      <c r="Q65" s="3" t="b">
        <f t="shared" si="16"/>
        <v>0</v>
      </c>
      <c r="R65" s="3" t="b">
        <f t="shared" si="17"/>
        <v>1</v>
      </c>
      <c r="S65" s="3" t="b">
        <f t="shared" si="18"/>
        <v>0</v>
      </c>
      <c r="T65" s="3" t="b">
        <f t="shared" si="19"/>
        <v>0</v>
      </c>
      <c r="U65" s="3" t="b">
        <f t="shared" si="20"/>
        <v>0</v>
      </c>
      <c r="V65" s="3" t="b">
        <f t="shared" si="21"/>
        <v>0</v>
      </c>
      <c r="W65" s="3" t="b">
        <f t="shared" si="22"/>
        <v>0</v>
      </c>
      <c r="X65" s="3" t="b">
        <f t="shared" si="23"/>
        <v>1</v>
      </c>
      <c r="Y65" s="3">
        <f t="shared" si="24"/>
        <v>11</v>
      </c>
      <c r="Z65" s="3" t="str">
        <f t="shared" si="25"/>
        <v/>
      </c>
      <c r="AB65" s="3" t="b">
        <f t="shared" si="26"/>
        <v>1</v>
      </c>
      <c r="AC65" s="3">
        <f t="shared" si="27"/>
        <v>9</v>
      </c>
      <c r="AD65" s="3" t="b">
        <f t="shared" si="28"/>
        <v>1</v>
      </c>
      <c r="AE65" s="3">
        <f t="shared" si="29"/>
        <v>3.8588800000000001</v>
      </c>
      <c r="AF65" s="3">
        <f t="shared" si="30"/>
        <v>4.2000700000000002</v>
      </c>
      <c r="AG65" s="3">
        <f t="shared" si="31"/>
        <v>0</v>
      </c>
      <c r="AH65" s="3">
        <f t="shared" si="32"/>
        <v>0.23130999999999999</v>
      </c>
      <c r="AI65" s="3">
        <v>3.8588800000000001</v>
      </c>
      <c r="AJ65" s="3">
        <v>4.2000700000000002</v>
      </c>
      <c r="AK65" s="3">
        <v>0</v>
      </c>
      <c r="AL65" s="3">
        <v>0.23130999999999999</v>
      </c>
      <c r="AM65" t="b">
        <f t="shared" si="33"/>
        <v>0</v>
      </c>
      <c r="AN65" s="3" t="str">
        <f t="shared" si="34"/>
        <v/>
      </c>
      <c r="AP65" s="3" t="b">
        <f t="shared" si="35"/>
        <v>0</v>
      </c>
      <c r="AQ65" s="3">
        <f t="shared" si="36"/>
        <v>12</v>
      </c>
      <c r="AR65" s="3" t="b">
        <f t="shared" si="37"/>
        <v>0</v>
      </c>
      <c r="AS65" s="3" t="str">
        <f t="shared" si="38"/>
        <v/>
      </c>
      <c r="AT65" s="3" t="str">
        <f t="shared" si="39"/>
        <v/>
      </c>
      <c r="AU65" s="3" t="str">
        <f t="shared" si="40"/>
        <v/>
      </c>
      <c r="AV65" s="3" t="str">
        <f t="shared" si="41"/>
        <v/>
      </c>
      <c r="BA65" t="b">
        <f t="shared" si="42"/>
        <v>0</v>
      </c>
      <c r="BB65" s="3" t="str">
        <f t="shared" si="43"/>
        <v/>
      </c>
      <c r="BD65" s="3" t="str">
        <f t="shared" si="44"/>
        <v/>
      </c>
      <c r="BH65" s="3">
        <f t="shared" si="0"/>
        <v>0.23130999999999999</v>
      </c>
      <c r="BI65" s="3" t="str">
        <f t="shared" si="45"/>
        <v>…</v>
      </c>
      <c r="BJ65" t="b">
        <f>BH65=0</f>
        <v>0</v>
      </c>
      <c r="BK65" t="b">
        <f>BH65=BI65</f>
        <v>0</v>
      </c>
      <c r="BL65" t="b">
        <f t="shared" si="1"/>
        <v>1</v>
      </c>
      <c r="BM65" s="3">
        <f t="shared" si="46"/>
        <v>15</v>
      </c>
      <c r="BN65" s="3">
        <f t="shared" si="2"/>
        <v>4.2000700000000002</v>
      </c>
      <c r="BO65" t="str">
        <f t="shared" si="47"/>
        <v>…</v>
      </c>
      <c r="BP65">
        <f t="shared" si="3"/>
        <v>4.2000700000000002</v>
      </c>
      <c r="BQ65" s="3" t="b">
        <f>IF(BL65,D65=1,"")</f>
        <v>1</v>
      </c>
      <c r="BR65" s="3">
        <v>3.8588800000000001</v>
      </c>
      <c r="BS65" s="3">
        <v>4.2000700000000002</v>
      </c>
      <c r="BT65" t="b" cm="1">
        <f t="array" ref="BT65">IF(BL65,IF(ISNUMBER((_xlfn.XLOOKUP($BM65,$BM:$BM*$BQ:$BQ,BR:BR))),IF((_xlfn.XLOOKUP($BM65,$BM:$BM*$BQ:$BQ,BR:BR))&lt;3.27,TRUE,FALSE),FALSE),"")</f>
        <v>0</v>
      </c>
      <c r="BU65" t="b" cm="1">
        <f t="array" ref="BU65">IF(BL65,IF(ISNUMBER((_xlfn.XLOOKUP($BM65,$BM:$BM*$BQ:$BQ,BS:BS,,,-1))),IF((_xlfn.XLOOKUP($BM65,$BM:$BM*$BQ:$BQ,BS:BS,,,-1))&gt;4.195,TRUE,FALSE),FALSE),"")</f>
        <v>1</v>
      </c>
      <c r="BW65" s="3" t="b">
        <f>IF(BL65,E65=1,"")</f>
        <v>0</v>
      </c>
      <c r="BZ65" t="b" cm="1">
        <f t="array" ref="BZ65">IF(BL65,IF(ISNUMBER((_xlfn.XLOOKUP($BM65,$BM:$BM*$BW:$BW,BX:BX,,,-1))),IF((_xlfn.XLOOKUP($BM65,$BM:$BM*$BW:$BW,BX:BX,,,-1))&lt;2.6,TRUE,FALSE),FALSE),"")</f>
        <v>0</v>
      </c>
      <c r="CA65" t="b" cm="1">
        <f t="array" ref="CA65">IF(BL65,IF(ISNUMBER((_xlfn.XLOOKUP($BM65,$BM:$BM*$BW:$BW,BY:BY))),IF((_xlfn.XLOOKUP($BM65,$BM:$BM*$BW:$BW,BY:BY))&gt;4.18,TRUE,FALSE),FALSE),"")</f>
        <v>0</v>
      </c>
      <c r="CC65" t="b">
        <f t="shared" si="4"/>
        <v>0</v>
      </c>
      <c r="CD65" s="3">
        <f>IF(BL65,$C65,"")</f>
        <v>0.23130999999999999</v>
      </c>
      <c r="CE65" s="3" t="str">
        <f>IF($BL65,$C64,"")</f>
        <v>…</v>
      </c>
      <c r="CF65" s="3">
        <f>IF($BL65,$C66,"")</f>
        <v>0.23130999999999999</v>
      </c>
      <c r="CJ65" s="3" t="str">
        <f>IF(CC65="","",IF(CC65,CH65-CG65,""))</f>
        <v/>
      </c>
      <c r="CK65" s="3" t="str">
        <f t="shared" si="48"/>
        <v/>
      </c>
      <c r="CL65" s="3" t="b">
        <f>CJ65=""</f>
        <v>1</v>
      </c>
      <c r="CM65" s="3">
        <f t="shared" si="49"/>
        <v>10</v>
      </c>
      <c r="CN65" cm="1">
        <f t="array" ref="CN65">IF(CL65,IF(ISNUMBER((_xlfn.XLOOKUP($CM65,$CM:$CM*$CL:$CL,CK:CK))),_xlfn.XLOOKUP($CM65,$CM:$CM*$CL:$CL,CK:CK),FALSE),"")</f>
        <v>2.7371300000000001</v>
      </c>
      <c r="CP65" s="3">
        <f t="shared" si="6"/>
        <v>2.7371300000000001</v>
      </c>
      <c r="CY65" s="3" t="str">
        <f>Z64</f>
        <v/>
      </c>
      <c r="CZ65" s="3">
        <v>1</v>
      </c>
      <c r="DA65" s="3">
        <v>2.7371300000000001</v>
      </c>
      <c r="DB65" s="3">
        <v>2.7371300000000001</v>
      </c>
      <c r="DC65" s="3">
        <v>2.8063199999999999</v>
      </c>
      <c r="DE65" s="7">
        <v>2.7371300000000001</v>
      </c>
      <c r="DI65" s="3">
        <f>ABS(P65-O65)</f>
        <v>0.23130999999999999</v>
      </c>
      <c r="DL65" s="3">
        <f>D65*(DE65-P65) + E65*(DE65-P65)</f>
        <v>2.5058199999999999</v>
      </c>
      <c r="DM65" s="3">
        <f>IF(AND(ISNUMBER(C65),NOT(C65=0)),D65*(C65+DL65) + E65*(C65+DL65)," ")</f>
        <v>2.7371300000000001</v>
      </c>
      <c r="DO65" s="3">
        <f t="shared" si="50"/>
        <v>2.7371300000000001</v>
      </c>
      <c r="DP65" s="3">
        <f>IF(OR(D65=1,E65=1),IF(ISNUMBER(C65),DO65/DE65,"…"),"")</f>
        <v>1</v>
      </c>
    </row>
    <row r="66" spans="1:120" x14ac:dyDescent="0.25">
      <c r="A66" s="3">
        <v>4.1949199999999998</v>
      </c>
      <c r="B66" s="3">
        <v>0</v>
      </c>
      <c r="C66" s="3">
        <v>0.23130999999999999</v>
      </c>
      <c r="D66" s="3">
        <f t="shared" si="7"/>
        <v>0</v>
      </c>
      <c r="E66" s="3">
        <f t="shared" si="8"/>
        <v>0</v>
      </c>
      <c r="F66" s="3" t="b">
        <f t="shared" si="9"/>
        <v>1</v>
      </c>
      <c r="G66" s="3" t="b">
        <f t="shared" si="10"/>
        <v>0</v>
      </c>
      <c r="H66" s="3">
        <f t="shared" si="11"/>
        <v>22</v>
      </c>
      <c r="I66" s="3">
        <f t="shared" si="12"/>
        <v>4.2000700000000002</v>
      </c>
      <c r="J66" s="3" t="str">
        <f t="shared" si="13"/>
        <v>…</v>
      </c>
      <c r="M66" s="3">
        <f t="shared" si="14"/>
        <v>0.23130999999999999</v>
      </c>
      <c r="N66" s="3" t="str">
        <f t="shared" si="15"/>
        <v>…</v>
      </c>
      <c r="Q66" s="3" t="b">
        <f t="shared" si="16"/>
        <v>0</v>
      </c>
      <c r="R66" s="3" t="b">
        <f t="shared" si="17"/>
        <v>0</v>
      </c>
      <c r="S66" s="3" t="b">
        <f t="shared" si="18"/>
        <v>0</v>
      </c>
      <c r="T66" s="3" t="b">
        <f t="shared" si="19"/>
        <v>0</v>
      </c>
      <c r="U66" s="3" t="b">
        <f t="shared" si="20"/>
        <v>0</v>
      </c>
      <c r="V66" s="3" t="b">
        <f t="shared" si="21"/>
        <v>0</v>
      </c>
      <c r="W66" s="3" t="b">
        <f t="shared" si="22"/>
        <v>0</v>
      </c>
      <c r="X66" s="3" t="b">
        <f t="shared" si="23"/>
        <v>1</v>
      </c>
      <c r="Y66" s="3">
        <f t="shared" si="24"/>
        <v>11</v>
      </c>
      <c r="Z66" s="3" t="str">
        <f t="shared" si="25"/>
        <v/>
      </c>
      <c r="AB66" s="3" t="b">
        <f t="shared" si="26"/>
        <v>1</v>
      </c>
      <c r="AC66" s="3">
        <f t="shared" si="27"/>
        <v>9</v>
      </c>
      <c r="AD66" s="3" t="b">
        <f t="shared" si="28"/>
        <v>0</v>
      </c>
      <c r="AE66" s="3" t="str">
        <f t="shared" si="29"/>
        <v/>
      </c>
      <c r="AF66" s="3" t="str">
        <f t="shared" si="30"/>
        <v/>
      </c>
      <c r="AG66" s="3" t="str">
        <f t="shared" si="31"/>
        <v/>
      </c>
      <c r="AH66" s="3" t="str">
        <f t="shared" si="32"/>
        <v/>
      </c>
      <c r="AI66" s="3">
        <v>3.8588800000000001</v>
      </c>
      <c r="AJ66" s="3">
        <v>4.2000700000000002</v>
      </c>
      <c r="AK66" s="3">
        <v>0</v>
      </c>
      <c r="AL66" s="3">
        <v>0.23130999999999999</v>
      </c>
      <c r="AM66" t="b">
        <f t="shared" si="33"/>
        <v>0</v>
      </c>
      <c r="AN66" s="3" t="str">
        <f t="shared" si="34"/>
        <v/>
      </c>
      <c r="AP66" s="3" t="b">
        <f t="shared" si="35"/>
        <v>1</v>
      </c>
      <c r="AQ66" s="3">
        <f t="shared" si="36"/>
        <v>13</v>
      </c>
      <c r="AR66" s="3" t="b">
        <f t="shared" si="37"/>
        <v>0</v>
      </c>
      <c r="AS66" s="3" t="str">
        <f t="shared" si="38"/>
        <v/>
      </c>
      <c r="AT66" s="3" t="str">
        <f t="shared" si="39"/>
        <v/>
      </c>
      <c r="AU66" s="3" t="str">
        <f t="shared" si="40"/>
        <v/>
      </c>
      <c r="AV66" s="3" t="str">
        <f t="shared" si="41"/>
        <v/>
      </c>
      <c r="AW66" s="3">
        <v>2.5110999999999999</v>
      </c>
      <c r="AX66" s="3">
        <v>4.1888800000000002</v>
      </c>
      <c r="AY66" s="3">
        <v>-2.5550000000000002</v>
      </c>
      <c r="AZ66" s="3">
        <v>0</v>
      </c>
      <c r="BA66" t="b">
        <f t="shared" si="42"/>
        <v>1</v>
      </c>
      <c r="BB66" s="3">
        <f t="shared" si="43"/>
        <v>2.5550000000000002</v>
      </c>
      <c r="BD66" s="3">
        <f t="shared" si="44"/>
        <v>2.5550000000000002</v>
      </c>
      <c r="BH66" s="3">
        <f t="shared" si="0"/>
        <v>0.23130999999999999</v>
      </c>
      <c r="BI66" s="3">
        <f t="shared" si="45"/>
        <v>0.23130999999999999</v>
      </c>
      <c r="BJ66" t="b">
        <f>BH66=0</f>
        <v>0</v>
      </c>
      <c r="BK66" t="b">
        <f>BH66=BI66</f>
        <v>1</v>
      </c>
      <c r="BL66" t="b">
        <f t="shared" si="1"/>
        <v>1</v>
      </c>
      <c r="BM66" s="3">
        <f t="shared" si="46"/>
        <v>15</v>
      </c>
      <c r="BN66" s="3">
        <f t="shared" si="2"/>
        <v>4.1949199999999998</v>
      </c>
      <c r="BO66">
        <f t="shared" si="47"/>
        <v>4.2000700000000002</v>
      </c>
      <c r="BP66" t="str">
        <f t="shared" si="3"/>
        <v/>
      </c>
      <c r="BQ66" s="3" t="b">
        <f>IF(BL66,D66=1,"")</f>
        <v>0</v>
      </c>
      <c r="BT66" t="b" cm="1">
        <f t="array" ref="BT66">IF(BL66,IF(ISNUMBER((_xlfn.XLOOKUP($BM66,$BM:$BM*$BQ:$BQ,BR:BR))),IF((_xlfn.XLOOKUP($BM66,$BM:$BM*$BQ:$BQ,BR:BR))&lt;3.27,TRUE,FALSE),FALSE),"")</f>
        <v>0</v>
      </c>
      <c r="BU66" t="b" cm="1">
        <f t="array" ref="BU66">IF(BL66,IF(ISNUMBER((_xlfn.XLOOKUP($BM66,$BM:$BM*$BQ:$BQ,BS:BS,,,-1))),IF((_xlfn.XLOOKUP($BM66,$BM:$BM*$BQ:$BQ,BS:BS,,,-1))&gt;4.195,TRUE,FALSE),FALSE),"")</f>
        <v>1</v>
      </c>
      <c r="BW66" s="3" t="b">
        <f>IF(BL66,E66=1,"")</f>
        <v>0</v>
      </c>
      <c r="BZ66" t="b" cm="1">
        <f t="array" ref="BZ66">IF(BL66,IF(ISNUMBER((_xlfn.XLOOKUP($BM66,$BM:$BM*$BW:$BW,BX:BX,,,-1))),IF((_xlfn.XLOOKUP($BM66,$BM:$BM*$BW:$BW,BX:BX,,,-1))&lt;2.6,TRUE,FALSE),FALSE),"")</f>
        <v>0</v>
      </c>
      <c r="CA66" t="b" cm="1">
        <f t="array" ref="CA66">IF(BL66,IF(ISNUMBER((_xlfn.XLOOKUP($BM66,$BM:$BM*$BW:$BW,BY:BY))),IF((_xlfn.XLOOKUP($BM66,$BM:$BM*$BW:$BW,BY:BY))&gt;4.18,TRUE,FALSE),FALSE),"")</f>
        <v>0</v>
      </c>
      <c r="CC66" t="b">
        <f t="shared" si="4"/>
        <v>0</v>
      </c>
      <c r="CD66" s="3">
        <f>IF(BL66,$C66,"")</f>
        <v>0.23130999999999999</v>
      </c>
      <c r="CE66" s="3">
        <f>IF($BL66,$C65,"")</f>
        <v>0.23130999999999999</v>
      </c>
      <c r="CF66" s="3" t="str">
        <f>IF($BL66,$C67,"")</f>
        <v>…</v>
      </c>
      <c r="CJ66" s="3" t="str">
        <f>IF(CC66="","",IF(CC66,CH66-CG66,""))</f>
        <v/>
      </c>
      <c r="CK66" s="3" t="str">
        <f t="shared" si="48"/>
        <v/>
      </c>
      <c r="CL66" s="3" t="b">
        <f>CJ66=""</f>
        <v>1</v>
      </c>
      <c r="CM66" s="3">
        <f t="shared" si="49"/>
        <v>10</v>
      </c>
      <c r="CN66" cm="1">
        <f t="array" ref="CN66">IF(CL66,IF(ISNUMBER((_xlfn.XLOOKUP($CM66,$CM:$CM*$CL:$CL,CK:CK))),_xlfn.XLOOKUP($CM66,$CM:$CM*$CL:$CL,CK:CK),FALSE),"")</f>
        <v>2.7371300000000001</v>
      </c>
      <c r="CP66" s="3">
        <f t="shared" si="6"/>
        <v>2.7371300000000001</v>
      </c>
      <c r="CY66" s="3" t="str">
        <f>Z65</f>
        <v/>
      </c>
      <c r="CZ66" s="3">
        <v>1</v>
      </c>
      <c r="DA66" s="3">
        <v>2.7371300000000001</v>
      </c>
      <c r="DB66" s="3">
        <v>2.7371300000000001</v>
      </c>
      <c r="DC66" s="3">
        <v>2.8063199999999999</v>
      </c>
      <c r="DE66" s="7">
        <v>2.7371300000000001</v>
      </c>
      <c r="DF66" s="3">
        <v>1</v>
      </c>
      <c r="DG66" s="3">
        <v>0.23130999999999999</v>
      </c>
      <c r="DL66" s="3">
        <f>D66*(DE66-P66) + E66*(DE66-P66)</f>
        <v>0</v>
      </c>
      <c r="DP66" s="3" t="str">
        <f>IF(OR(D66=1,E66=1),IF(ISNUMBER(C66),DO66/DE66,"…"),"")</f>
        <v/>
      </c>
    </row>
    <row r="67" spans="1:120" x14ac:dyDescent="0.25">
      <c r="A67" s="3" t="s">
        <v>3</v>
      </c>
      <c r="B67" s="3" t="s">
        <v>3</v>
      </c>
      <c r="C67" s="3" t="s">
        <v>3</v>
      </c>
      <c r="D67" s="3">
        <f t="shared" si="7"/>
        <v>0</v>
      </c>
      <c r="E67" s="3">
        <f>IF(ISNUMBER(B67),IF(B67&lt;0,1,0),IF(ISNUMBER(B66),IF(B66&lt;0,1,0),0))</f>
        <v>0</v>
      </c>
      <c r="F67" s="3" t="b">
        <f t="shared" si="9"/>
        <v>1</v>
      </c>
      <c r="G67" s="3" t="b">
        <f t="shared" si="10"/>
        <v>0</v>
      </c>
      <c r="H67" s="3">
        <f t="shared" si="11"/>
        <v>22</v>
      </c>
      <c r="I67" s="3">
        <f t="shared" si="12"/>
        <v>4.1949199999999998</v>
      </c>
      <c r="J67" s="3">
        <f t="shared" si="13"/>
        <v>4.1888800000000002</v>
      </c>
      <c r="M67" s="3">
        <f t="shared" si="14"/>
        <v>0.23130999999999999</v>
      </c>
      <c r="N67" s="3">
        <f t="shared" si="15"/>
        <v>0</v>
      </c>
      <c r="Q67" s="3" t="b">
        <f t="shared" si="16"/>
        <v>0</v>
      </c>
      <c r="R67" s="3" t="b">
        <f t="shared" si="17"/>
        <v>0</v>
      </c>
      <c r="S67" s="3" t="b">
        <f t="shared" si="18"/>
        <v>0</v>
      </c>
      <c r="T67" s="3" t="b">
        <f t="shared" si="19"/>
        <v>0</v>
      </c>
      <c r="U67" s="3" t="b">
        <f t="shared" si="20"/>
        <v>0</v>
      </c>
      <c r="V67" s="3" t="b">
        <f t="shared" si="21"/>
        <v>0</v>
      </c>
      <c r="W67" s="3" t="b">
        <f t="shared" si="22"/>
        <v>0</v>
      </c>
      <c r="X67" s="3" t="b">
        <f t="shared" si="23"/>
        <v>1</v>
      </c>
      <c r="Y67" s="3">
        <f t="shared" si="24"/>
        <v>11</v>
      </c>
      <c r="Z67" s="3" t="str">
        <f t="shared" si="25"/>
        <v/>
      </c>
      <c r="AB67" s="3" t="b">
        <f t="shared" si="26"/>
        <v>1</v>
      </c>
      <c r="AC67" s="3">
        <f t="shared" si="27"/>
        <v>9</v>
      </c>
      <c r="AD67" s="3" t="b">
        <f t="shared" si="28"/>
        <v>0</v>
      </c>
      <c r="AE67" s="3" t="str">
        <f t="shared" si="29"/>
        <v/>
      </c>
      <c r="AF67" s="3" t="str">
        <f t="shared" si="30"/>
        <v/>
      </c>
      <c r="AG67" s="3" t="str">
        <f t="shared" si="31"/>
        <v/>
      </c>
      <c r="AH67" s="3" t="str">
        <f t="shared" si="32"/>
        <v/>
      </c>
      <c r="AI67" s="3">
        <v>3.8588800000000001</v>
      </c>
      <c r="AJ67" s="3">
        <v>4.2000700000000002</v>
      </c>
      <c r="AK67" s="3">
        <v>0</v>
      </c>
      <c r="AL67" s="3">
        <v>0.23130999999999999</v>
      </c>
      <c r="AM67" t="b">
        <f t="shared" si="33"/>
        <v>0</v>
      </c>
      <c r="AN67" s="3" t="str">
        <f t="shared" si="34"/>
        <v/>
      </c>
      <c r="AP67" s="3" t="b">
        <f t="shared" si="35"/>
        <v>1</v>
      </c>
      <c r="AQ67" s="3">
        <f t="shared" si="36"/>
        <v>13</v>
      </c>
      <c r="AR67" s="3" t="b">
        <f t="shared" si="37"/>
        <v>0</v>
      </c>
      <c r="AS67" s="3" t="str">
        <f t="shared" si="38"/>
        <v/>
      </c>
      <c r="AT67" s="3" t="str">
        <f t="shared" si="39"/>
        <v/>
      </c>
      <c r="AU67" s="3" t="str">
        <f t="shared" si="40"/>
        <v/>
      </c>
      <c r="AV67" s="3" t="str">
        <f t="shared" si="41"/>
        <v/>
      </c>
      <c r="AW67" s="3">
        <v>2.5110999999999999</v>
      </c>
      <c r="AX67" s="3">
        <v>4.1888800000000002</v>
      </c>
      <c r="AY67" s="3">
        <v>-2.5550000000000002</v>
      </c>
      <c r="AZ67" s="3">
        <v>0</v>
      </c>
      <c r="BA67" t="b">
        <f t="shared" si="42"/>
        <v>1</v>
      </c>
      <c r="BB67" s="3">
        <f t="shared" si="43"/>
        <v>2.5550000000000002</v>
      </c>
      <c r="BD67" s="3">
        <f t="shared" si="44"/>
        <v>2.5550000000000002</v>
      </c>
      <c r="BH67" s="3">
        <v>0</v>
      </c>
      <c r="BI67" s="3">
        <f t="shared" si="45"/>
        <v>0.23130999999999999</v>
      </c>
      <c r="BJ67" t="b">
        <f>BH67=0</f>
        <v>1</v>
      </c>
      <c r="BK67" t="b">
        <f>BH67=BI67</f>
        <v>0</v>
      </c>
      <c r="BL67" t="b">
        <f t="shared" ref="BL67:BL90" si="57">IF(OR(BH67="…",BI67="…"),OR(BK67,BK67=BJ67),AND(OR(BK67,BK67=BJ67),ABS(BH67-BI67)&lt;1))</f>
        <v>0</v>
      </c>
      <c r="BM67" s="3">
        <f t="shared" si="46"/>
        <v>16</v>
      </c>
      <c r="BN67" s="3" t="str">
        <f t="shared" ref="BN67:BN90" si="58">IF(BL67,$A67,"")</f>
        <v/>
      </c>
      <c r="BO67" t="str">
        <f t="shared" si="47"/>
        <v/>
      </c>
      <c r="BP67" t="str">
        <f t="shared" ref="BP67:BP90" si="59">IF(BL67,BO68,"")</f>
        <v/>
      </c>
      <c r="BQ67" s="3" t="str">
        <f>IF(BL67,D67=1,"")</f>
        <v/>
      </c>
      <c r="BT67" t="str" cm="1">
        <f t="array" ref="BT67">IF(BL67,IF(ISNUMBER((_xlfn.XLOOKUP($BM67,$BM:$BM*$BQ:$BQ,BR:BR))),IF((_xlfn.XLOOKUP($BM67,$BM:$BM*$BQ:$BQ,BR:BR))&lt;3.27,TRUE,FALSE),FALSE),"")</f>
        <v/>
      </c>
      <c r="BU67" t="str" cm="1">
        <f t="array" ref="BU67">IF(BL67,IF(ISNUMBER((_xlfn.XLOOKUP($BM67,$BM:$BM*$BQ:$BQ,BS:BS,,,-1))),IF((_xlfn.XLOOKUP($BM67,$BM:$BM*$BQ:$BQ,BS:BS,,,-1))&gt;4.195,TRUE,FALSE),FALSE),"")</f>
        <v/>
      </c>
      <c r="BW67" s="3" t="str">
        <f>IF(BL67,E67=1,"")</f>
        <v/>
      </c>
      <c r="BZ67" t="str" cm="1">
        <f t="array" ref="BZ67">IF(BL67,IF(ISNUMBER((_xlfn.XLOOKUP($BM67,$BM:$BM*$BW:$BW,BX:BX,,,-1))),IF((_xlfn.XLOOKUP($BM67,$BM:$BM*$BW:$BW,BX:BX,,,-1))&lt;2.6,TRUE,FALSE),FALSE),"")</f>
        <v/>
      </c>
      <c r="CA67" t="str" cm="1">
        <f t="array" ref="CA67">IF(BL67,IF(ISNUMBER((_xlfn.XLOOKUP($BM67,$BM:$BM*$BW:$BW,BY:BY))),IF((_xlfn.XLOOKUP($BM67,$BM:$BM*$BW:$BW,BY:BY))&gt;4.18,TRUE,FALSE),FALSE),"")</f>
        <v/>
      </c>
      <c r="CC67" t="str">
        <f t="shared" ref="CC67:CC90" si="60">IF(BL67,IF(OR(AND(BT67,BU67),AND(BZ67,CA67)),TRUE,FALSE),"")</f>
        <v/>
      </c>
      <c r="CD67" s="3" t="str">
        <f>IF(BL67,$C67,"")</f>
        <v/>
      </c>
      <c r="CE67" s="3" t="str">
        <f>IF($BL67,$C66,"")</f>
        <v/>
      </c>
      <c r="CF67" s="3" t="str">
        <f>IF($BL67,$C68,"")</f>
        <v/>
      </c>
      <c r="CJ67" s="3" t="str">
        <f>IF(CC67="","",IF(CC67,CH67-CG67,""))</f>
        <v/>
      </c>
      <c r="CK67" s="3" t="str">
        <f t="shared" si="48"/>
        <v/>
      </c>
      <c r="CL67" s="3" t="b">
        <f>CJ67=""</f>
        <v>1</v>
      </c>
      <c r="CM67" s="3">
        <f t="shared" si="49"/>
        <v>10</v>
      </c>
      <c r="CN67" cm="1">
        <f t="array" ref="CN67">IF(CL67,IF(ISNUMBER((_xlfn.XLOOKUP($CM67,$CM:$CM*$CL:$CL,CK:CK))),_xlfn.XLOOKUP($CM67,$CM:$CM*$CL:$CL,CK:CK),FALSE),"")</f>
        <v>2.7371300000000001</v>
      </c>
      <c r="CP67" s="3">
        <f t="shared" ref="CP67:CP90" si="61">IF(ISNUMBER(CJ67),CJ67,IF(ISNUMBER(CN67),CN67,""))</f>
        <v>2.7371300000000001</v>
      </c>
      <c r="CY67" s="3" t="str">
        <f>Z66</f>
        <v/>
      </c>
      <c r="CZ67" s="3">
        <v>1</v>
      </c>
      <c r="DA67" s="3">
        <v>2.7371300000000001</v>
      </c>
      <c r="DB67" s="3">
        <v>2.7371300000000001</v>
      </c>
      <c r="DC67" s="3">
        <v>2.8063199999999999</v>
      </c>
      <c r="DE67" s="7">
        <v>2.7371300000000001</v>
      </c>
      <c r="DF67" s="3">
        <v>1</v>
      </c>
      <c r="DG67" s="3">
        <v>0.23130999999999999</v>
      </c>
      <c r="DL67" s="3">
        <f>D67*(DE67-P67) + E67*(DE67-P67)</f>
        <v>0</v>
      </c>
      <c r="DM67" s="3" t="str">
        <f>IF(AND(ISNUMBER(C67),NOT(C67=0)),D67*(C67+DL67) + E67*(C67+DL67)," ")</f>
        <v xml:space="preserve"> </v>
      </c>
      <c r="DP67" s="3" t="str">
        <f>IF(OR(D67=1,E67=1),IF(ISNUMBER(C67),DO67/DE67,"…"),"")</f>
        <v/>
      </c>
    </row>
    <row r="68" spans="1:120" x14ac:dyDescent="0.25">
      <c r="A68" s="3">
        <v>4.1888800000000002</v>
      </c>
      <c r="B68" s="3">
        <v>0</v>
      </c>
      <c r="C68" s="3">
        <v>0</v>
      </c>
      <c r="D68" s="3">
        <f t="shared" ref="D68:D80" si="62">IF(ISNUMBER(B68),IF(B68&gt;0,1,0),IF(ISNUMBER(B67),IF(B67&gt;0,1,0),0))</f>
        <v>0</v>
      </c>
      <c r="E68" s="3">
        <f t="shared" si="8"/>
        <v>0</v>
      </c>
      <c r="F68" s="3" t="b">
        <f t="shared" ref="F68:F80" si="63">NOT(OR(D68,E68))</f>
        <v>1</v>
      </c>
      <c r="G68" s="3" t="b">
        <f t="shared" ref="G68:G81" si="64">NOT(F68)</f>
        <v>0</v>
      </c>
      <c r="H68" s="3">
        <f t="shared" ref="H68:H80" si="65">IF(NOT((G68-G67)=0),H67+1,H67)</f>
        <v>22</v>
      </c>
      <c r="I68" s="3" t="str">
        <f t="shared" ref="I68:I90" si="66">A67</f>
        <v>…</v>
      </c>
      <c r="J68" s="3">
        <f t="shared" ref="J68:J90" si="67">A69</f>
        <v>4.05192</v>
      </c>
      <c r="M68" s="3" t="str">
        <f t="shared" ref="M68:M90" si="68">C67</f>
        <v>…</v>
      </c>
      <c r="N68" s="3">
        <f t="shared" ref="N68:N90" si="69">C69</f>
        <v>-4.8329999999999998E-2</v>
      </c>
      <c r="Q68" s="3" t="b">
        <f t="shared" ref="Q68:Q90" si="70">AND(D68,K68&lt;3.27)</f>
        <v>0</v>
      </c>
      <c r="R68" s="3" t="b">
        <f t="shared" ref="R68:R90" si="71">AND(D68,L68&gt;4.18)</f>
        <v>0</v>
      </c>
      <c r="S68" s="3" t="b">
        <f t="shared" ref="S68:S90" si="72">AND(E68,K68&lt;2.6)</f>
        <v>0</v>
      </c>
      <c r="T68" s="3" t="b">
        <f t="shared" ref="T68:T90" si="73">AND(E68,L68&gt;4.18)</f>
        <v>0</v>
      </c>
      <c r="U68" s="3" t="b">
        <f t="shared" ref="U68:U90" si="74">AND(Q68,R68)</f>
        <v>0</v>
      </c>
      <c r="V68" s="3" t="b">
        <f t="shared" ref="V68:V90" si="75">AND(S68,T68)</f>
        <v>0</v>
      </c>
      <c r="W68" s="3" t="b">
        <f t="shared" ref="W68:W90" si="76">OR(U68,V68)</f>
        <v>0</v>
      </c>
      <c r="X68" s="3" t="b">
        <f t="shared" ref="X68:X90" si="77">NOT(W68)</f>
        <v>1</v>
      </c>
      <c r="Y68" s="3">
        <f t="shared" ref="Y68:Y90" si="78">IF(NOT((W68-W67)=0),Y67+1,Y67)</f>
        <v>11</v>
      </c>
      <c r="Z68" s="3" t="str">
        <f t="shared" ref="Z68:Z90" si="79">IF(W68,P68-O68,"")</f>
        <v/>
      </c>
      <c r="AB68" s="3" t="b">
        <f t="shared" ref="AB68:AB90" si="80">OR($D68,$F68)</f>
        <v>1</v>
      </c>
      <c r="AC68" s="3">
        <f t="shared" ref="AC68:AC90" si="81">IF(NOT((AB68-AB67)=0),AC67+1,AC67)</f>
        <v>9</v>
      </c>
      <c r="AD68" s="3" t="b">
        <f t="shared" ref="AD68:AD90" si="82">AND(AB68,$X68,$G68)</f>
        <v>0</v>
      </c>
      <c r="AE68" s="3" t="str">
        <f t="shared" ref="AE68:AE90" si="83">IF(AD68,$K68,"")</f>
        <v/>
      </c>
      <c r="AF68" s="3" t="str">
        <f t="shared" ref="AF68:AF90" si="84">IF(AD68,$L68,"")</f>
        <v/>
      </c>
      <c r="AG68" s="3" t="str">
        <f t="shared" ref="AG68:AG90" si="85">IF(AD68,$O68,"")</f>
        <v/>
      </c>
      <c r="AH68" s="3" t="str">
        <f t="shared" ref="AH68:AH90" si="86">IF(AD68,$P68,"")</f>
        <v/>
      </c>
      <c r="AI68" s="3">
        <v>3.8588800000000001</v>
      </c>
      <c r="AJ68" s="3">
        <v>4.2000700000000002</v>
      </c>
      <c r="AK68" s="3">
        <v>0</v>
      </c>
      <c r="AL68" s="3">
        <v>0.23130999999999999</v>
      </c>
      <c r="AM68" t="b">
        <f t="shared" ref="AM68:AM90" si="87">AND(AB68,AI68&lt;3.27,AJ68&gt;4.195)</f>
        <v>0</v>
      </c>
      <c r="AN68" s="3" t="str">
        <f t="shared" ref="AN68:AN90" si="88">IF(AM68,AL68-AK68,"")</f>
        <v/>
      </c>
      <c r="AP68" s="3" t="b">
        <f t="shared" ref="AP68:AP90" si="89">OR($E68,$F68)</f>
        <v>1</v>
      </c>
      <c r="AQ68" s="3">
        <f t="shared" ref="AQ68:AQ90" si="90">IF(NOT((AP68-AP67)=0),AQ67+1,AQ67)</f>
        <v>13</v>
      </c>
      <c r="AR68" s="3" t="b">
        <f t="shared" ref="AR68:AR90" si="91">AND(AP68,$X68,$G68)</f>
        <v>0</v>
      </c>
      <c r="AS68" s="3" t="str">
        <f t="shared" ref="AS68:AS90" si="92">IF(AR68,$K68,"")</f>
        <v/>
      </c>
      <c r="AT68" s="3" t="str">
        <f t="shared" ref="AT68:AT90" si="93">IF(AR68,$L68,"")</f>
        <v/>
      </c>
      <c r="AU68" s="3" t="str">
        <f t="shared" ref="AU68:AU90" si="94">IF(AR68,$O68,"")</f>
        <v/>
      </c>
      <c r="AV68" s="3" t="str">
        <f t="shared" ref="AV68:AV90" si="95">IF(AR68,$P68,"")</f>
        <v/>
      </c>
      <c r="AW68" s="3">
        <v>2.5110999999999999</v>
      </c>
      <c r="AX68" s="3">
        <v>4.1888800000000002</v>
      </c>
      <c r="AY68" s="3">
        <v>-2.5550000000000002</v>
      </c>
      <c r="AZ68" s="3">
        <v>0</v>
      </c>
      <c r="BA68" t="b">
        <f t="shared" ref="BA68:BA90" si="96">AND(AP68,AW68&lt;2.6,AX68&gt;4.18)</f>
        <v>1</v>
      </c>
      <c r="BB68" s="3">
        <f t="shared" ref="BB68:BB90" si="97">IF(BA68,AZ68-AY68,"")</f>
        <v>2.5550000000000002</v>
      </c>
      <c r="BD68" s="3">
        <f t="shared" ref="BD68:BD90" si="98">IF(ISNUMBER(Z68),Z68,IF(ISNUMBER(BB68),BB68,IF(ISNUMBER(AN68),AN68,"")))</f>
        <v>2.5550000000000002</v>
      </c>
      <c r="BH68" s="3">
        <f t="shared" ref="BH68:BH90" si="99">C68</f>
        <v>0</v>
      </c>
      <c r="BI68" s="3">
        <f t="shared" ref="BI68:BI90" si="100">BH67</f>
        <v>0</v>
      </c>
      <c r="BJ68" t="b">
        <f>BH68=0</f>
        <v>1</v>
      </c>
      <c r="BK68" t="b">
        <f>BH68=BI68</f>
        <v>1</v>
      </c>
      <c r="BL68" t="b">
        <f t="shared" si="57"/>
        <v>1</v>
      </c>
      <c r="BM68" s="3">
        <f t="shared" ref="BM68:BM90" si="101">IF(NOT((BL68-BL67)=0),BM67+1,BM67)</f>
        <v>17</v>
      </c>
      <c r="BN68" s="3">
        <f t="shared" si="58"/>
        <v>4.1888800000000002</v>
      </c>
      <c r="BO68" t="str">
        <f t="shared" ref="BO68:BO90" si="102">IF(BL68,BN67,"")</f>
        <v/>
      </c>
      <c r="BP68">
        <f t="shared" si="59"/>
        <v>4.1888800000000002</v>
      </c>
      <c r="BQ68" s="3" t="b">
        <f>IF(BL68,D68=1,"")</f>
        <v>0</v>
      </c>
      <c r="BT68" t="b" cm="1">
        <f t="array" ref="BT68">IF(BL68,IF(ISNUMBER((_xlfn.XLOOKUP($BM68,$BM:$BM*$BQ:$BQ,BR:BR))),IF((_xlfn.XLOOKUP($BM68,$BM:$BM*$BQ:$BQ,BR:BR))&lt;3.27,TRUE,FALSE),FALSE),"")</f>
        <v>0</v>
      </c>
      <c r="BU68" t="b" cm="1">
        <f t="array" ref="BU68">IF(BL68,IF(ISNUMBER((_xlfn.XLOOKUP($BM68,$BM:$BM*$BQ:$BQ,BS:BS,,,-1))),IF((_xlfn.XLOOKUP($BM68,$BM:$BM*$BQ:$BQ,BS:BS,,,-1))&gt;4.195,TRUE,FALSE),FALSE),"")</f>
        <v>0</v>
      </c>
      <c r="BW68" s="3" t="b">
        <f>IF(BL68,E68=1,"")</f>
        <v>0</v>
      </c>
      <c r="BZ68" t="b" cm="1">
        <f t="array" ref="BZ68">IF(BL68,IF(ISNUMBER((_xlfn.XLOOKUP($BM68,$BM:$BM*$BW:$BW,BX:BX,,,-1))),IF((_xlfn.XLOOKUP($BM68,$BM:$BM*$BW:$BW,BX:BX,,,-1))&lt;2.6,TRUE,FALSE),FALSE),"")</f>
        <v>1</v>
      </c>
      <c r="CA68" t="b" cm="1">
        <f t="array" ref="CA68">IF(BL68,IF(ISNUMBER((_xlfn.XLOOKUP($BM68,$BM:$BM*$BW:$BW,BY:BY))),IF((_xlfn.XLOOKUP($BM68,$BM:$BM*$BW:$BW,BY:BY))&gt;4.18,TRUE,FALSE),FALSE),"")</f>
        <v>1</v>
      </c>
      <c r="CC68" t="b">
        <f t="shared" si="60"/>
        <v>1</v>
      </c>
      <c r="CD68" s="3">
        <f>IF(BL68,$C68,"")</f>
        <v>0</v>
      </c>
      <c r="CE68" s="3" t="str">
        <f>IF($BL68,$C67,"")</f>
        <v>…</v>
      </c>
      <c r="CF68" s="3">
        <f>IF($BL68,$C69,"")</f>
        <v>-4.8329999999999998E-2</v>
      </c>
      <c r="CG68">
        <f>MIN($CD$68:$CF$80)</f>
        <v>-2.5550000000000002</v>
      </c>
      <c r="CH68">
        <f>MAX($CD$68:$CF$80)</f>
        <v>0</v>
      </c>
      <c r="CJ68" s="3">
        <f>IF(CC68="","",IF(CC68,CH68-CG68,""))</f>
        <v>2.5550000000000002</v>
      </c>
      <c r="CK68" s="3" t="str">
        <f t="shared" ref="CK68:CK90" si="103">CJ67</f>
        <v/>
      </c>
      <c r="CL68" s="3" t="b">
        <f>CJ68=""</f>
        <v>0</v>
      </c>
      <c r="CM68" s="3">
        <f t="shared" ref="CM68:CM90" si="104">IF(NOT((CL68-CL67)=0),CM67+1,CM67)</f>
        <v>11</v>
      </c>
      <c r="CN68" t="str" cm="1">
        <f t="array" ref="CN68">IF(CL68,IF(ISNUMBER((_xlfn.XLOOKUP($CM68,$CM:$CM*$CL:$CL,CK:CK))),_xlfn.XLOOKUP($CM68,$CM:$CM*$CL:$CL,CK:CK),FALSE),"")</f>
        <v/>
      </c>
      <c r="CP68" s="3">
        <f t="shared" si="61"/>
        <v>2.5550000000000002</v>
      </c>
      <c r="CY68" s="3" t="str">
        <f>Z67</f>
        <v/>
      </c>
      <c r="CZ68" s="3">
        <v>1</v>
      </c>
      <c r="DA68" s="3">
        <v>2.7371300000000001</v>
      </c>
      <c r="DB68" s="3">
        <v>2.7371300000000001</v>
      </c>
      <c r="DC68" s="3">
        <v>2.8063199999999999</v>
      </c>
      <c r="DE68" s="7">
        <v>2.7371300000000001</v>
      </c>
    </row>
    <row r="69" spans="1:120" x14ac:dyDescent="0.25">
      <c r="A69" s="3">
        <v>4.05192</v>
      </c>
      <c r="B69" s="3">
        <v>-2.899</v>
      </c>
      <c r="C69" s="3">
        <v>-4.8329999999999998E-2</v>
      </c>
      <c r="D69" s="3">
        <f t="shared" si="62"/>
        <v>0</v>
      </c>
      <c r="E69" s="3">
        <f t="shared" ref="E69:E80" si="105">IF(ISNUMBER(B69),IF(B69&lt;0,1,0),IF(ISNUMBER(B68),IF(B68&lt;0,1,0),0))</f>
        <v>1</v>
      </c>
      <c r="F69" s="3" t="b">
        <f t="shared" si="63"/>
        <v>0</v>
      </c>
      <c r="G69" s="3" t="b">
        <f t="shared" si="64"/>
        <v>1</v>
      </c>
      <c r="H69" s="3">
        <f t="shared" si="65"/>
        <v>23</v>
      </c>
      <c r="I69" s="3">
        <f t="shared" si="66"/>
        <v>4.1888800000000002</v>
      </c>
      <c r="J69" s="3">
        <f t="shared" si="67"/>
        <v>3.9554999999999998</v>
      </c>
      <c r="K69" s="3">
        <v>3.9554999999999998</v>
      </c>
      <c r="L69" s="3">
        <v>4.1888800000000002</v>
      </c>
      <c r="M69" s="3">
        <f t="shared" si="68"/>
        <v>0</v>
      </c>
      <c r="N69" s="3">
        <f t="shared" si="69"/>
        <v>-0.50109999999999999</v>
      </c>
      <c r="O69" s="3">
        <v>-0.50109999999999999</v>
      </c>
      <c r="P69" s="3">
        <v>0</v>
      </c>
      <c r="Q69" s="3" t="b">
        <f t="shared" si="70"/>
        <v>0</v>
      </c>
      <c r="R69" s="3" t="b">
        <f t="shared" si="71"/>
        <v>0</v>
      </c>
      <c r="S69" s="3" t="b">
        <f t="shared" si="72"/>
        <v>0</v>
      </c>
      <c r="T69" s="3" t="b">
        <f t="shared" si="73"/>
        <v>1</v>
      </c>
      <c r="U69" s="3" t="b">
        <f t="shared" si="74"/>
        <v>0</v>
      </c>
      <c r="V69" s="3" t="b">
        <f t="shared" si="75"/>
        <v>0</v>
      </c>
      <c r="W69" s="3" t="b">
        <f t="shared" si="76"/>
        <v>0</v>
      </c>
      <c r="X69" s="3" t="b">
        <f t="shared" si="77"/>
        <v>1</v>
      </c>
      <c r="Y69" s="3">
        <f t="shared" si="78"/>
        <v>11</v>
      </c>
      <c r="Z69" s="3" t="str">
        <f t="shared" si="79"/>
        <v/>
      </c>
      <c r="AB69" s="3" t="b">
        <f t="shared" si="80"/>
        <v>0</v>
      </c>
      <c r="AC69" s="3">
        <f t="shared" si="81"/>
        <v>10</v>
      </c>
      <c r="AD69" s="3" t="b">
        <f t="shared" si="82"/>
        <v>0</v>
      </c>
      <c r="AE69" s="3" t="str">
        <f t="shared" si="83"/>
        <v/>
      </c>
      <c r="AF69" s="3" t="str">
        <f t="shared" si="84"/>
        <v/>
      </c>
      <c r="AG69" s="3" t="str">
        <f t="shared" si="85"/>
        <v/>
      </c>
      <c r="AH69" s="3" t="str">
        <f t="shared" si="86"/>
        <v/>
      </c>
      <c r="AM69" t="b">
        <f t="shared" si="87"/>
        <v>0</v>
      </c>
      <c r="AN69" s="3" t="str">
        <f t="shared" si="88"/>
        <v/>
      </c>
      <c r="AP69" s="3" t="b">
        <f t="shared" si="89"/>
        <v>1</v>
      </c>
      <c r="AQ69" s="3">
        <f t="shared" si="90"/>
        <v>13</v>
      </c>
      <c r="AR69" s="3" t="b">
        <f t="shared" si="91"/>
        <v>1</v>
      </c>
      <c r="AS69" s="3">
        <f t="shared" si="92"/>
        <v>3.9554999999999998</v>
      </c>
      <c r="AT69" s="3">
        <f t="shared" si="93"/>
        <v>4.1888800000000002</v>
      </c>
      <c r="AU69" s="3">
        <f t="shared" si="94"/>
        <v>-0.50109999999999999</v>
      </c>
      <c r="AV69" s="3">
        <f t="shared" si="95"/>
        <v>0</v>
      </c>
      <c r="AW69" s="3">
        <v>2.5110999999999999</v>
      </c>
      <c r="AX69" s="3">
        <v>4.1888800000000002</v>
      </c>
      <c r="AY69" s="3">
        <v>-2.5550000000000002</v>
      </c>
      <c r="AZ69" s="3">
        <v>0</v>
      </c>
      <c r="BA69" t="b">
        <f t="shared" si="96"/>
        <v>1</v>
      </c>
      <c r="BB69" s="3">
        <f t="shared" si="97"/>
        <v>2.5550000000000002</v>
      </c>
      <c r="BD69" s="3">
        <f t="shared" si="98"/>
        <v>2.5550000000000002</v>
      </c>
      <c r="BH69" s="3">
        <f t="shared" si="99"/>
        <v>-4.8329999999999998E-2</v>
      </c>
      <c r="BI69" s="3">
        <f t="shared" si="100"/>
        <v>0</v>
      </c>
      <c r="BJ69" t="b">
        <f>BH69=0</f>
        <v>0</v>
      </c>
      <c r="BK69" t="b">
        <f>BH69=BI69</f>
        <v>0</v>
      </c>
      <c r="BL69" t="b">
        <f t="shared" si="57"/>
        <v>1</v>
      </c>
      <c r="BM69" s="3">
        <f t="shared" si="101"/>
        <v>17</v>
      </c>
      <c r="BN69" s="3">
        <f t="shared" si="58"/>
        <v>4.05192</v>
      </c>
      <c r="BO69">
        <f t="shared" si="102"/>
        <v>4.1888800000000002</v>
      </c>
      <c r="BP69">
        <f t="shared" si="59"/>
        <v>4.05192</v>
      </c>
      <c r="BQ69" s="3" t="b">
        <f>IF(BL69,D69=1,"")</f>
        <v>0</v>
      </c>
      <c r="BT69" t="b" cm="1">
        <f t="array" ref="BT69">IF(BL69,IF(ISNUMBER((_xlfn.XLOOKUP($BM69,$BM:$BM*$BQ:$BQ,BR:BR))),IF((_xlfn.XLOOKUP($BM69,$BM:$BM*$BQ:$BQ,BR:BR))&lt;3.27,TRUE,FALSE),FALSE),"")</f>
        <v>0</v>
      </c>
      <c r="BU69" t="b" cm="1">
        <f t="array" ref="BU69">IF(BL69,IF(ISNUMBER((_xlfn.XLOOKUP($BM69,$BM:$BM*$BQ:$BQ,BS:BS,,,-1))),IF((_xlfn.XLOOKUP($BM69,$BM:$BM*$BQ:$BQ,BS:BS,,,-1))&gt;4.195,TRUE,FALSE),FALSE),"")</f>
        <v>0</v>
      </c>
      <c r="BW69" s="3" t="b">
        <f>IF(BL69,E69=1,"")</f>
        <v>1</v>
      </c>
      <c r="BX69" s="3">
        <v>3.9554999999999998</v>
      </c>
      <c r="BY69" s="3">
        <v>4.1888800000000002</v>
      </c>
      <c r="BZ69" t="b" cm="1">
        <f t="array" ref="BZ69">IF(BL69,IF(ISNUMBER((_xlfn.XLOOKUP($BM69,$BM:$BM*$BW:$BW,BX:BX,,,-1))),IF((_xlfn.XLOOKUP($BM69,$BM:$BM*$BW:$BW,BX:BX,,,-1))&lt;2.6,TRUE,FALSE),FALSE),"")</f>
        <v>1</v>
      </c>
      <c r="CA69" t="b" cm="1">
        <f t="array" ref="CA69">IF(BL69,IF(ISNUMBER((_xlfn.XLOOKUP($BM69,$BM:$BM*$BW:$BW,BY:BY))),IF((_xlfn.XLOOKUP($BM69,$BM:$BM*$BW:$BW,BY:BY))&gt;4.18,TRUE,FALSE),FALSE),"")</f>
        <v>1</v>
      </c>
      <c r="CC69" t="b">
        <f t="shared" si="60"/>
        <v>1</v>
      </c>
      <c r="CD69" s="3">
        <f>IF(BL69,$C69,"")</f>
        <v>-4.8329999999999998E-2</v>
      </c>
      <c r="CE69" s="3">
        <f>IF($BL69,$C68,"")</f>
        <v>0</v>
      </c>
      <c r="CF69" s="3">
        <f>IF($BL69,$C70,"")</f>
        <v>-0.50109999999999999</v>
      </c>
      <c r="CG69">
        <f>MIN($CD$68:$CF$80)</f>
        <v>-2.5550000000000002</v>
      </c>
      <c r="CH69">
        <f t="shared" ref="CH69:CH80" si="106">MAX($CD$68:$CF$80)</f>
        <v>0</v>
      </c>
      <c r="CJ69" s="3">
        <f>IF(CC69="","",IF(CC69,CH69-CG69,""))</f>
        <v>2.5550000000000002</v>
      </c>
      <c r="CK69" s="3">
        <f t="shared" si="103"/>
        <v>2.5550000000000002</v>
      </c>
      <c r="CL69" s="3" t="b">
        <f>CJ69=""</f>
        <v>0</v>
      </c>
      <c r="CM69" s="3">
        <f t="shared" si="104"/>
        <v>11</v>
      </c>
      <c r="CN69" t="str" cm="1">
        <f t="array" ref="CN69">IF(CL69,IF(ISNUMBER((_xlfn.XLOOKUP($CM69,$CM:$CM*$CL:$CL,CK:CK))),_xlfn.XLOOKUP($CM69,$CM:$CM*$CL:$CL,CK:CK),FALSE),"")</f>
        <v/>
      </c>
      <c r="CP69" s="3">
        <f t="shared" si="61"/>
        <v>2.5550000000000002</v>
      </c>
      <c r="CY69" s="3" t="str">
        <f>Z68</f>
        <v/>
      </c>
      <c r="CZ69" s="3">
        <v>1</v>
      </c>
      <c r="DA69" s="3">
        <v>2.7371300000000001</v>
      </c>
      <c r="DB69" s="3">
        <v>2.7371300000000001</v>
      </c>
      <c r="DC69" s="3">
        <v>2.8063199999999999</v>
      </c>
      <c r="DE69" s="7">
        <v>2.7371300000000001</v>
      </c>
    </row>
    <row r="70" spans="1:120" x14ac:dyDescent="0.25">
      <c r="A70" s="3">
        <v>3.9554999999999998</v>
      </c>
      <c r="B70" s="3">
        <v>-2.899</v>
      </c>
      <c r="C70" s="3">
        <v>-0.50109999999999999</v>
      </c>
      <c r="D70" s="3">
        <f t="shared" si="62"/>
        <v>0</v>
      </c>
      <c r="E70" s="3">
        <f t="shared" si="105"/>
        <v>1</v>
      </c>
      <c r="F70" s="3" t="b">
        <f t="shared" si="63"/>
        <v>0</v>
      </c>
      <c r="G70" s="3" t="b">
        <f t="shared" si="64"/>
        <v>1</v>
      </c>
      <c r="H70" s="3">
        <f t="shared" si="65"/>
        <v>23</v>
      </c>
      <c r="I70" s="3">
        <f t="shared" si="66"/>
        <v>4.05192</v>
      </c>
      <c r="J70" s="3">
        <f t="shared" si="67"/>
        <v>4.1222000000000003</v>
      </c>
      <c r="K70" s="3">
        <v>3.9554999999999998</v>
      </c>
      <c r="L70" s="3">
        <v>4.1888800000000002</v>
      </c>
      <c r="M70" s="3">
        <f t="shared" si="68"/>
        <v>-4.8329999999999998E-2</v>
      </c>
      <c r="N70" s="3">
        <f t="shared" si="69"/>
        <v>-0.50109999999999999</v>
      </c>
      <c r="O70" s="3">
        <v>-0.50109999999999999</v>
      </c>
      <c r="P70" s="3">
        <v>0</v>
      </c>
      <c r="Q70" s="3" t="b">
        <f t="shared" si="70"/>
        <v>0</v>
      </c>
      <c r="R70" s="3" t="b">
        <f t="shared" si="71"/>
        <v>0</v>
      </c>
      <c r="S70" s="3" t="b">
        <f t="shared" si="72"/>
        <v>0</v>
      </c>
      <c r="T70" s="3" t="b">
        <f t="shared" si="73"/>
        <v>1</v>
      </c>
      <c r="U70" s="3" t="b">
        <f t="shared" si="74"/>
        <v>0</v>
      </c>
      <c r="V70" s="3" t="b">
        <f t="shared" si="75"/>
        <v>0</v>
      </c>
      <c r="W70" s="3" t="b">
        <f t="shared" si="76"/>
        <v>0</v>
      </c>
      <c r="X70" s="3" t="b">
        <f t="shared" si="77"/>
        <v>1</v>
      </c>
      <c r="Y70" s="3">
        <f t="shared" si="78"/>
        <v>11</v>
      </c>
      <c r="Z70" s="3" t="str">
        <f t="shared" si="79"/>
        <v/>
      </c>
      <c r="AB70" s="3" t="b">
        <f t="shared" si="80"/>
        <v>0</v>
      </c>
      <c r="AC70" s="3">
        <f t="shared" si="81"/>
        <v>10</v>
      </c>
      <c r="AD70" s="3" t="b">
        <f t="shared" si="82"/>
        <v>0</v>
      </c>
      <c r="AE70" s="3" t="str">
        <f t="shared" si="83"/>
        <v/>
      </c>
      <c r="AF70" s="3" t="str">
        <f t="shared" si="84"/>
        <v/>
      </c>
      <c r="AG70" s="3" t="str">
        <f t="shared" si="85"/>
        <v/>
      </c>
      <c r="AH70" s="3" t="str">
        <f t="shared" si="86"/>
        <v/>
      </c>
      <c r="AM70" t="b">
        <f t="shared" si="87"/>
        <v>0</v>
      </c>
      <c r="AN70" s="3" t="str">
        <f t="shared" si="88"/>
        <v/>
      </c>
      <c r="AP70" s="3" t="b">
        <f t="shared" si="89"/>
        <v>1</v>
      </c>
      <c r="AQ70" s="3">
        <f t="shared" si="90"/>
        <v>13</v>
      </c>
      <c r="AR70" s="3" t="b">
        <f t="shared" si="91"/>
        <v>1</v>
      </c>
      <c r="AS70" s="3">
        <f t="shared" si="92"/>
        <v>3.9554999999999998</v>
      </c>
      <c r="AT70" s="3">
        <f t="shared" si="93"/>
        <v>4.1888800000000002</v>
      </c>
      <c r="AU70" s="3">
        <f t="shared" si="94"/>
        <v>-0.50109999999999999</v>
      </c>
      <c r="AV70" s="3">
        <f t="shared" si="95"/>
        <v>0</v>
      </c>
      <c r="AW70" s="3">
        <v>2.5110999999999999</v>
      </c>
      <c r="AX70" s="3">
        <v>4.1888800000000002</v>
      </c>
      <c r="AY70" s="3">
        <v>-2.5550000000000002</v>
      </c>
      <c r="AZ70" s="3">
        <v>0</v>
      </c>
      <c r="BA70" t="b">
        <f t="shared" si="96"/>
        <v>1</v>
      </c>
      <c r="BB70" s="3">
        <f t="shared" si="97"/>
        <v>2.5550000000000002</v>
      </c>
      <c r="BD70" s="3">
        <f t="shared" si="98"/>
        <v>2.5550000000000002</v>
      </c>
      <c r="BH70" s="3">
        <f t="shared" si="99"/>
        <v>-0.50109999999999999</v>
      </c>
      <c r="BI70" s="3">
        <f t="shared" si="100"/>
        <v>-4.8329999999999998E-2</v>
      </c>
      <c r="BJ70" t="b">
        <f>BH70=0</f>
        <v>0</v>
      </c>
      <c r="BK70" t="b">
        <f>BH70=BI70</f>
        <v>0</v>
      </c>
      <c r="BL70" t="b">
        <f t="shared" si="57"/>
        <v>1</v>
      </c>
      <c r="BM70" s="3">
        <f t="shared" si="101"/>
        <v>17</v>
      </c>
      <c r="BN70" s="3">
        <f t="shared" si="58"/>
        <v>3.9554999999999998</v>
      </c>
      <c r="BO70">
        <f t="shared" si="102"/>
        <v>4.05192</v>
      </c>
      <c r="BP70">
        <f t="shared" si="59"/>
        <v>3.9554999999999998</v>
      </c>
      <c r="BQ70" s="3" t="b">
        <f>IF(BL70,D70=1,"")</f>
        <v>0</v>
      </c>
      <c r="BT70" t="b" cm="1">
        <f t="array" ref="BT70">IF(BL70,IF(ISNUMBER((_xlfn.XLOOKUP($BM70,$BM:$BM*$BQ:$BQ,BR:BR))),IF((_xlfn.XLOOKUP($BM70,$BM:$BM*$BQ:$BQ,BR:BR))&lt;3.27,TRUE,FALSE),FALSE),"")</f>
        <v>0</v>
      </c>
      <c r="BU70" t="b" cm="1">
        <f t="array" ref="BU70">IF(BL70,IF(ISNUMBER((_xlfn.XLOOKUP($BM70,$BM:$BM*$BQ:$BQ,BS:BS,,,-1))),IF((_xlfn.XLOOKUP($BM70,$BM:$BM*$BQ:$BQ,BS:BS,,,-1))&gt;4.195,TRUE,FALSE),FALSE),"")</f>
        <v>0</v>
      </c>
      <c r="BW70" s="3" t="b">
        <f>IF(BL70,E70=1,"")</f>
        <v>1</v>
      </c>
      <c r="BX70" s="3">
        <v>3.9554999999999998</v>
      </c>
      <c r="BY70" s="3">
        <v>4.1888800000000002</v>
      </c>
      <c r="BZ70" t="b" cm="1">
        <f t="array" ref="BZ70">IF(BL70,IF(ISNUMBER((_xlfn.XLOOKUP($BM70,$BM:$BM*$BW:$BW,BX:BX,,,-1))),IF((_xlfn.XLOOKUP($BM70,$BM:$BM*$BW:$BW,BX:BX,,,-1))&lt;2.6,TRUE,FALSE),FALSE),"")</f>
        <v>1</v>
      </c>
      <c r="CA70" t="b" cm="1">
        <f t="array" ref="CA70">IF(BL70,IF(ISNUMBER((_xlfn.XLOOKUP($BM70,$BM:$BM*$BW:$BW,BY:BY))),IF((_xlfn.XLOOKUP($BM70,$BM:$BM*$BW:$BW,BY:BY))&gt;4.18,TRUE,FALSE),FALSE),"")</f>
        <v>1</v>
      </c>
      <c r="CC70" t="b">
        <f t="shared" si="60"/>
        <v>1</v>
      </c>
      <c r="CD70" s="3">
        <f>IF(BL70,$C70,"")</f>
        <v>-0.50109999999999999</v>
      </c>
      <c r="CE70" s="3">
        <f>IF($BL70,$C69,"")</f>
        <v>-4.8329999999999998E-2</v>
      </c>
      <c r="CF70" s="3">
        <f>IF($BL70,$C71,"")</f>
        <v>-0.50109999999999999</v>
      </c>
      <c r="CG70">
        <f>MIN($CD$68:$CF$80)</f>
        <v>-2.5550000000000002</v>
      </c>
      <c r="CH70">
        <f t="shared" si="106"/>
        <v>0</v>
      </c>
      <c r="CJ70" s="3">
        <f>IF(CC70="","",IF(CC70,CH70-CG70,""))</f>
        <v>2.5550000000000002</v>
      </c>
      <c r="CK70" s="3">
        <f t="shared" si="103"/>
        <v>2.5550000000000002</v>
      </c>
      <c r="CL70" s="3" t="b">
        <f>CJ70=""</f>
        <v>0</v>
      </c>
      <c r="CM70" s="3">
        <f t="shared" si="104"/>
        <v>11</v>
      </c>
      <c r="CN70" t="str" cm="1">
        <f t="array" ref="CN70">IF(CL70,IF(ISNUMBER((_xlfn.XLOOKUP($CM70,$CM:$CM*$CL:$CL,CK:CK))),_xlfn.XLOOKUP($CM70,$CM:$CM*$CL:$CL,CK:CK),FALSE),"")</f>
        <v/>
      </c>
      <c r="CP70" s="3">
        <f t="shared" si="61"/>
        <v>2.5550000000000002</v>
      </c>
      <c r="CY70" s="3" t="str">
        <f>Z69</f>
        <v/>
      </c>
      <c r="CZ70" s="3">
        <v>1</v>
      </c>
      <c r="DA70" s="3">
        <v>2.7371300000000001</v>
      </c>
      <c r="DB70" s="3">
        <v>2.7371300000000001</v>
      </c>
      <c r="DC70" s="3">
        <v>2.8063199999999999</v>
      </c>
      <c r="DE70" s="7">
        <v>2.7371300000000001</v>
      </c>
    </row>
    <row r="71" spans="1:120" x14ac:dyDescent="0.25">
      <c r="A71" s="3">
        <v>4.1222000000000003</v>
      </c>
      <c r="B71" s="3">
        <v>0</v>
      </c>
      <c r="C71" s="3">
        <v>-0.50109999999999999</v>
      </c>
      <c r="D71" s="3">
        <f t="shared" si="62"/>
        <v>0</v>
      </c>
      <c r="E71" s="3">
        <f t="shared" si="105"/>
        <v>0</v>
      </c>
      <c r="F71" s="3" t="b">
        <f t="shared" si="63"/>
        <v>1</v>
      </c>
      <c r="G71" s="3" t="b">
        <f t="shared" si="64"/>
        <v>0</v>
      </c>
      <c r="H71" s="3">
        <f t="shared" si="65"/>
        <v>24</v>
      </c>
      <c r="I71" s="3">
        <f t="shared" si="66"/>
        <v>3.9554999999999998</v>
      </c>
      <c r="J71" s="3">
        <f t="shared" si="67"/>
        <v>4.1333000000000002</v>
      </c>
      <c r="M71" s="3">
        <f t="shared" si="68"/>
        <v>-0.50109999999999999</v>
      </c>
      <c r="N71" s="3">
        <f t="shared" si="69"/>
        <v>-0.50109999999999999</v>
      </c>
      <c r="Q71" s="3" t="b">
        <f t="shared" si="70"/>
        <v>0</v>
      </c>
      <c r="R71" s="3" t="b">
        <f t="shared" si="71"/>
        <v>0</v>
      </c>
      <c r="S71" s="3" t="b">
        <f t="shared" si="72"/>
        <v>0</v>
      </c>
      <c r="T71" s="3" t="b">
        <f t="shared" si="73"/>
        <v>0</v>
      </c>
      <c r="U71" s="3" t="b">
        <f t="shared" si="74"/>
        <v>0</v>
      </c>
      <c r="V71" s="3" t="b">
        <f t="shared" si="75"/>
        <v>0</v>
      </c>
      <c r="W71" s="3" t="b">
        <f t="shared" si="76"/>
        <v>0</v>
      </c>
      <c r="X71" s="3" t="b">
        <f t="shared" si="77"/>
        <v>1</v>
      </c>
      <c r="Y71" s="3">
        <f t="shared" si="78"/>
        <v>11</v>
      </c>
      <c r="Z71" s="3" t="str">
        <f t="shared" si="79"/>
        <v/>
      </c>
      <c r="AB71" s="3" t="b">
        <f t="shared" si="80"/>
        <v>1</v>
      </c>
      <c r="AC71" s="3">
        <f t="shared" si="81"/>
        <v>11</v>
      </c>
      <c r="AD71" s="3" t="b">
        <f t="shared" si="82"/>
        <v>0</v>
      </c>
      <c r="AE71" s="3" t="str">
        <f t="shared" si="83"/>
        <v/>
      </c>
      <c r="AF71" s="3" t="str">
        <f t="shared" si="84"/>
        <v/>
      </c>
      <c r="AG71" s="3" t="str">
        <f t="shared" si="85"/>
        <v/>
      </c>
      <c r="AH71" s="3" t="str">
        <f t="shared" si="86"/>
        <v/>
      </c>
      <c r="AM71" t="b">
        <f t="shared" si="87"/>
        <v>0</v>
      </c>
      <c r="AN71" s="3" t="str">
        <f t="shared" si="88"/>
        <v/>
      </c>
      <c r="AP71" s="3" t="b">
        <f t="shared" si="89"/>
        <v>1</v>
      </c>
      <c r="AQ71" s="3">
        <f t="shared" si="90"/>
        <v>13</v>
      </c>
      <c r="AR71" s="3" t="b">
        <f t="shared" si="91"/>
        <v>0</v>
      </c>
      <c r="AS71" s="3" t="str">
        <f t="shared" si="92"/>
        <v/>
      </c>
      <c r="AT71" s="3" t="str">
        <f t="shared" si="93"/>
        <v/>
      </c>
      <c r="AU71" s="3" t="str">
        <f t="shared" si="94"/>
        <v/>
      </c>
      <c r="AV71" s="3" t="str">
        <f t="shared" si="95"/>
        <v/>
      </c>
      <c r="AW71" s="3">
        <v>2.5110999999999999</v>
      </c>
      <c r="AX71" s="3">
        <v>4.1888800000000002</v>
      </c>
      <c r="AY71" s="3">
        <v>-2.5550000000000002</v>
      </c>
      <c r="AZ71" s="3">
        <v>0</v>
      </c>
      <c r="BA71" t="b">
        <f t="shared" si="96"/>
        <v>1</v>
      </c>
      <c r="BB71" s="3">
        <f t="shared" si="97"/>
        <v>2.5550000000000002</v>
      </c>
      <c r="BD71" s="3">
        <f t="shared" si="98"/>
        <v>2.5550000000000002</v>
      </c>
      <c r="BH71" s="3">
        <f t="shared" si="99"/>
        <v>-0.50109999999999999</v>
      </c>
      <c r="BI71" s="3">
        <f t="shared" si="100"/>
        <v>-0.50109999999999999</v>
      </c>
      <c r="BJ71" t="b">
        <f>BH71=0</f>
        <v>0</v>
      </c>
      <c r="BK71" t="b">
        <f>BH71=BI71</f>
        <v>1</v>
      </c>
      <c r="BL71" t="b">
        <f t="shared" si="57"/>
        <v>1</v>
      </c>
      <c r="BM71" s="3">
        <f t="shared" si="101"/>
        <v>17</v>
      </c>
      <c r="BN71" s="3">
        <f t="shared" si="58"/>
        <v>4.1222000000000003</v>
      </c>
      <c r="BO71">
        <f t="shared" si="102"/>
        <v>3.9554999999999998</v>
      </c>
      <c r="BP71">
        <f t="shared" si="59"/>
        <v>4.1222000000000003</v>
      </c>
      <c r="BQ71" s="3" t="b">
        <f>IF(BL71,D71=1,"")</f>
        <v>0</v>
      </c>
      <c r="BT71" t="b" cm="1">
        <f t="array" ref="BT71">IF(BL71,IF(ISNUMBER((_xlfn.XLOOKUP($BM71,$BM:$BM*$BQ:$BQ,BR:BR))),IF((_xlfn.XLOOKUP($BM71,$BM:$BM*$BQ:$BQ,BR:BR))&lt;3.27,TRUE,FALSE),FALSE),"")</f>
        <v>0</v>
      </c>
      <c r="BU71" t="b" cm="1">
        <f t="array" ref="BU71">IF(BL71,IF(ISNUMBER((_xlfn.XLOOKUP($BM71,$BM:$BM*$BQ:$BQ,BS:BS,,,-1))),IF((_xlfn.XLOOKUP($BM71,$BM:$BM*$BQ:$BQ,BS:BS,,,-1))&gt;4.195,TRUE,FALSE),FALSE),"")</f>
        <v>0</v>
      </c>
      <c r="BW71" s="3" t="b">
        <f>IF(BL71,E71=1,"")</f>
        <v>0</v>
      </c>
      <c r="BZ71" t="b" cm="1">
        <f t="array" ref="BZ71">IF(BL71,IF(ISNUMBER((_xlfn.XLOOKUP($BM71,$BM:$BM*$BW:$BW,BX:BX,,,-1))),IF((_xlfn.XLOOKUP($BM71,$BM:$BM*$BW:$BW,BX:BX,,,-1))&lt;2.6,TRUE,FALSE),FALSE),"")</f>
        <v>1</v>
      </c>
      <c r="CA71" t="b" cm="1">
        <f t="array" ref="CA71">IF(BL71,IF(ISNUMBER((_xlfn.XLOOKUP($BM71,$BM:$BM*$BW:$BW,BY:BY))),IF((_xlfn.XLOOKUP($BM71,$BM:$BM*$BW:$BW,BY:BY))&gt;4.18,TRUE,FALSE),FALSE),"")</f>
        <v>1</v>
      </c>
      <c r="CC71" t="b">
        <f t="shared" si="60"/>
        <v>1</v>
      </c>
      <c r="CD71" s="3">
        <f>IF(BL71,$C71,"")</f>
        <v>-0.50109999999999999</v>
      </c>
      <c r="CE71" s="3">
        <f>IF($BL71,$C70,"")</f>
        <v>-0.50109999999999999</v>
      </c>
      <c r="CF71" s="3">
        <f>IF($BL71,$C72,"")</f>
        <v>-0.50109999999999999</v>
      </c>
      <c r="CG71">
        <f>MIN($CD$68:$CF$80)</f>
        <v>-2.5550000000000002</v>
      </c>
      <c r="CH71">
        <f t="shared" si="106"/>
        <v>0</v>
      </c>
      <c r="CJ71" s="3">
        <f>IF(CC71="","",IF(CC71,CH71-CG71,""))</f>
        <v>2.5550000000000002</v>
      </c>
      <c r="CK71" s="3">
        <f t="shared" si="103"/>
        <v>2.5550000000000002</v>
      </c>
      <c r="CL71" s="3" t="b">
        <f>CJ71=""</f>
        <v>0</v>
      </c>
      <c r="CM71" s="3">
        <f t="shared" si="104"/>
        <v>11</v>
      </c>
      <c r="CN71" t="str" cm="1">
        <f t="array" ref="CN71">IF(CL71,IF(ISNUMBER((_xlfn.XLOOKUP($CM71,$CM:$CM*$CL:$CL,CK:CK))),_xlfn.XLOOKUP($CM71,$CM:$CM*$CL:$CL,CK:CK),FALSE),"")</f>
        <v/>
      </c>
      <c r="CP71" s="3">
        <f t="shared" si="61"/>
        <v>2.5550000000000002</v>
      </c>
      <c r="CY71" s="3" t="str">
        <f>Z70</f>
        <v/>
      </c>
      <c r="CZ71" s="3">
        <v>1</v>
      </c>
      <c r="DA71" s="3">
        <v>2.7371300000000001</v>
      </c>
      <c r="DB71" s="3">
        <v>2.7371300000000001</v>
      </c>
      <c r="DC71" s="3">
        <v>2.8063199999999999</v>
      </c>
      <c r="DE71" s="7">
        <v>2.7371300000000001</v>
      </c>
    </row>
    <row r="72" spans="1:120" x14ac:dyDescent="0.25">
      <c r="A72" s="3">
        <v>4.1333000000000002</v>
      </c>
      <c r="B72" s="3">
        <v>0</v>
      </c>
      <c r="C72" s="3">
        <v>-0.50109999999999999</v>
      </c>
      <c r="D72" s="3">
        <f t="shared" si="62"/>
        <v>0</v>
      </c>
      <c r="E72" s="3">
        <f t="shared" si="105"/>
        <v>0</v>
      </c>
      <c r="F72" s="3" t="b">
        <f t="shared" si="63"/>
        <v>1</v>
      </c>
      <c r="G72" s="3" t="b">
        <f t="shared" si="64"/>
        <v>0</v>
      </c>
      <c r="H72" s="3">
        <f t="shared" si="65"/>
        <v>24</v>
      </c>
      <c r="I72" s="3">
        <f t="shared" si="66"/>
        <v>4.1222000000000003</v>
      </c>
      <c r="J72" s="3">
        <f t="shared" si="67"/>
        <v>3.9011100000000001</v>
      </c>
      <c r="M72" s="3">
        <f t="shared" si="68"/>
        <v>-0.50109999999999999</v>
      </c>
      <c r="N72" s="3">
        <f t="shared" si="69"/>
        <v>-0.66659999999999997</v>
      </c>
      <c r="Q72" s="3" t="b">
        <f t="shared" si="70"/>
        <v>0</v>
      </c>
      <c r="R72" s="3" t="b">
        <f t="shared" si="71"/>
        <v>0</v>
      </c>
      <c r="S72" s="3" t="b">
        <f t="shared" si="72"/>
        <v>0</v>
      </c>
      <c r="T72" s="3" t="b">
        <f t="shared" si="73"/>
        <v>0</v>
      </c>
      <c r="U72" s="3" t="b">
        <f t="shared" si="74"/>
        <v>0</v>
      </c>
      <c r="V72" s="3" t="b">
        <f t="shared" si="75"/>
        <v>0</v>
      </c>
      <c r="W72" s="3" t="b">
        <f t="shared" si="76"/>
        <v>0</v>
      </c>
      <c r="X72" s="3" t="b">
        <f t="shared" si="77"/>
        <v>1</v>
      </c>
      <c r="Y72" s="3">
        <f t="shared" si="78"/>
        <v>11</v>
      </c>
      <c r="Z72" s="3" t="str">
        <f t="shared" si="79"/>
        <v/>
      </c>
      <c r="AB72" s="3" t="b">
        <f t="shared" si="80"/>
        <v>1</v>
      </c>
      <c r="AC72" s="3">
        <f t="shared" si="81"/>
        <v>11</v>
      </c>
      <c r="AD72" s="3" t="b">
        <f t="shared" si="82"/>
        <v>0</v>
      </c>
      <c r="AE72" s="3" t="str">
        <f t="shared" si="83"/>
        <v/>
      </c>
      <c r="AF72" s="3" t="str">
        <f t="shared" si="84"/>
        <v/>
      </c>
      <c r="AG72" s="3" t="str">
        <f t="shared" si="85"/>
        <v/>
      </c>
      <c r="AH72" s="3" t="str">
        <f t="shared" si="86"/>
        <v/>
      </c>
      <c r="AM72" t="b">
        <f t="shared" si="87"/>
        <v>0</v>
      </c>
      <c r="AN72" s="3" t="str">
        <f t="shared" si="88"/>
        <v/>
      </c>
      <c r="AP72" s="3" t="b">
        <f t="shared" si="89"/>
        <v>1</v>
      </c>
      <c r="AQ72" s="3">
        <f t="shared" si="90"/>
        <v>13</v>
      </c>
      <c r="AR72" s="3" t="b">
        <f t="shared" si="91"/>
        <v>0</v>
      </c>
      <c r="AS72" s="3" t="str">
        <f t="shared" si="92"/>
        <v/>
      </c>
      <c r="AT72" s="3" t="str">
        <f t="shared" si="93"/>
        <v/>
      </c>
      <c r="AU72" s="3" t="str">
        <f t="shared" si="94"/>
        <v/>
      </c>
      <c r="AV72" s="3" t="str">
        <f t="shared" si="95"/>
        <v/>
      </c>
      <c r="AW72" s="3">
        <v>2.5110999999999999</v>
      </c>
      <c r="AX72" s="3">
        <v>4.1888800000000002</v>
      </c>
      <c r="AY72" s="3">
        <v>-2.5550000000000002</v>
      </c>
      <c r="AZ72" s="3">
        <v>0</v>
      </c>
      <c r="BA72" t="b">
        <f t="shared" si="96"/>
        <v>1</v>
      </c>
      <c r="BB72" s="3">
        <f t="shared" si="97"/>
        <v>2.5550000000000002</v>
      </c>
      <c r="BD72" s="3">
        <f t="shared" si="98"/>
        <v>2.5550000000000002</v>
      </c>
      <c r="BH72" s="3">
        <f t="shared" si="99"/>
        <v>-0.50109999999999999</v>
      </c>
      <c r="BI72" s="3">
        <f t="shared" si="100"/>
        <v>-0.50109999999999999</v>
      </c>
      <c r="BJ72" t="b">
        <f>BH72=0</f>
        <v>0</v>
      </c>
      <c r="BK72" t="b">
        <f>BH72=BI72</f>
        <v>1</v>
      </c>
      <c r="BL72" t="b">
        <f t="shared" si="57"/>
        <v>1</v>
      </c>
      <c r="BM72" s="3">
        <f t="shared" si="101"/>
        <v>17</v>
      </c>
      <c r="BN72" s="3">
        <f t="shared" si="58"/>
        <v>4.1333000000000002</v>
      </c>
      <c r="BO72">
        <f t="shared" si="102"/>
        <v>4.1222000000000003</v>
      </c>
      <c r="BP72">
        <f t="shared" si="59"/>
        <v>4.1333000000000002</v>
      </c>
      <c r="BQ72" s="3" t="b">
        <f>IF(BL72,D72=1,"")</f>
        <v>0</v>
      </c>
      <c r="BT72" t="b" cm="1">
        <f t="array" ref="BT72">IF(BL72,IF(ISNUMBER((_xlfn.XLOOKUP($BM72,$BM:$BM*$BQ:$BQ,BR:BR))),IF((_xlfn.XLOOKUP($BM72,$BM:$BM*$BQ:$BQ,BR:BR))&lt;3.27,TRUE,FALSE),FALSE),"")</f>
        <v>0</v>
      </c>
      <c r="BU72" t="b" cm="1">
        <f t="array" ref="BU72">IF(BL72,IF(ISNUMBER((_xlfn.XLOOKUP($BM72,$BM:$BM*$BQ:$BQ,BS:BS,,,-1))),IF((_xlfn.XLOOKUP($BM72,$BM:$BM*$BQ:$BQ,BS:BS,,,-1))&gt;4.195,TRUE,FALSE),FALSE),"")</f>
        <v>0</v>
      </c>
      <c r="BW72" s="3" t="b">
        <f>IF(BL72,E72=1,"")</f>
        <v>0</v>
      </c>
      <c r="BZ72" t="b" cm="1">
        <f t="array" ref="BZ72">IF(BL72,IF(ISNUMBER((_xlfn.XLOOKUP($BM72,$BM:$BM*$BW:$BW,BX:BX,,,-1))),IF((_xlfn.XLOOKUP($BM72,$BM:$BM*$BW:$BW,BX:BX,,,-1))&lt;2.6,TRUE,FALSE),FALSE),"")</f>
        <v>1</v>
      </c>
      <c r="CA72" t="b" cm="1">
        <f t="array" ref="CA72">IF(BL72,IF(ISNUMBER((_xlfn.XLOOKUP($BM72,$BM:$BM*$BW:$BW,BY:BY))),IF((_xlfn.XLOOKUP($BM72,$BM:$BM*$BW:$BW,BY:BY))&gt;4.18,TRUE,FALSE),FALSE),"")</f>
        <v>1</v>
      </c>
      <c r="CC72" t="b">
        <f t="shared" si="60"/>
        <v>1</v>
      </c>
      <c r="CD72" s="3">
        <f>IF(BL72,$C72,"")</f>
        <v>-0.50109999999999999</v>
      </c>
      <c r="CE72" s="3">
        <f>IF($BL72,$C71,"")</f>
        <v>-0.50109999999999999</v>
      </c>
      <c r="CF72" s="3">
        <f>IF($BL72,$C73,"")</f>
        <v>-0.66659999999999997</v>
      </c>
      <c r="CG72">
        <f>MIN($CD$68:$CF$80)</f>
        <v>-2.5550000000000002</v>
      </c>
      <c r="CH72">
        <f t="shared" si="106"/>
        <v>0</v>
      </c>
      <c r="CJ72" s="3">
        <f>IF(CC72="","",IF(CC72,CH72-CG72,""))</f>
        <v>2.5550000000000002</v>
      </c>
      <c r="CK72" s="3">
        <f t="shared" si="103"/>
        <v>2.5550000000000002</v>
      </c>
      <c r="CL72" s="3" t="b">
        <f>CJ72=""</f>
        <v>0</v>
      </c>
      <c r="CM72" s="3">
        <f t="shared" si="104"/>
        <v>11</v>
      </c>
      <c r="CN72" t="str" cm="1">
        <f t="array" ref="CN72">IF(CL72,IF(ISNUMBER((_xlfn.XLOOKUP($CM72,$CM:$CM*$CL:$CL,CK:CK))),_xlfn.XLOOKUP($CM72,$CM:$CM*$CL:$CL,CK:CK),FALSE),"")</f>
        <v/>
      </c>
      <c r="CP72" s="3">
        <f t="shared" si="61"/>
        <v>2.5550000000000002</v>
      </c>
      <c r="CY72" s="3" t="str">
        <f>Z71</f>
        <v/>
      </c>
      <c r="CZ72" s="3">
        <v>1</v>
      </c>
      <c r="DA72" s="3">
        <v>2.7371300000000001</v>
      </c>
      <c r="DB72" s="3">
        <v>2.7371300000000001</v>
      </c>
      <c r="DC72" s="3">
        <v>2.8063199999999999</v>
      </c>
      <c r="DE72" s="7">
        <v>2.7371300000000001</v>
      </c>
    </row>
    <row r="73" spans="1:120" x14ac:dyDescent="0.25">
      <c r="A73" s="3">
        <v>3.9011100000000001</v>
      </c>
      <c r="B73" s="3">
        <v>-2.899</v>
      </c>
      <c r="C73" s="3">
        <v>-0.66659999999999997</v>
      </c>
      <c r="D73" s="3">
        <f t="shared" si="62"/>
        <v>0</v>
      </c>
      <c r="E73" s="3">
        <f t="shared" si="105"/>
        <v>1</v>
      </c>
      <c r="F73" s="3" t="b">
        <f t="shared" si="63"/>
        <v>0</v>
      </c>
      <c r="G73" s="3" t="b">
        <f t="shared" si="64"/>
        <v>1</v>
      </c>
      <c r="H73" s="3">
        <f t="shared" si="65"/>
        <v>25</v>
      </c>
      <c r="I73" s="3">
        <f t="shared" si="66"/>
        <v>4.1333000000000002</v>
      </c>
      <c r="J73" s="3">
        <f t="shared" si="67"/>
        <v>3.6111</v>
      </c>
      <c r="K73" s="3">
        <v>3.6111</v>
      </c>
      <c r="L73" s="3">
        <v>4.1333000000000002</v>
      </c>
      <c r="M73" s="3">
        <f t="shared" si="68"/>
        <v>-0.50109999999999999</v>
      </c>
      <c r="N73" s="3">
        <f t="shared" si="69"/>
        <v>-1.111</v>
      </c>
      <c r="O73" s="3">
        <v>-1.111</v>
      </c>
      <c r="P73" s="3">
        <v>-0.50109999999999999</v>
      </c>
      <c r="Q73" s="3" t="b">
        <f t="shared" si="70"/>
        <v>0</v>
      </c>
      <c r="R73" s="3" t="b">
        <f t="shared" si="71"/>
        <v>0</v>
      </c>
      <c r="S73" s="3" t="b">
        <f t="shared" si="72"/>
        <v>0</v>
      </c>
      <c r="T73" s="3" t="b">
        <f t="shared" si="73"/>
        <v>0</v>
      </c>
      <c r="U73" s="3" t="b">
        <f t="shared" si="74"/>
        <v>0</v>
      </c>
      <c r="V73" s="3" t="b">
        <f t="shared" si="75"/>
        <v>0</v>
      </c>
      <c r="W73" s="3" t="b">
        <f t="shared" si="76"/>
        <v>0</v>
      </c>
      <c r="X73" s="3" t="b">
        <f t="shared" si="77"/>
        <v>1</v>
      </c>
      <c r="Y73" s="3">
        <f t="shared" si="78"/>
        <v>11</v>
      </c>
      <c r="Z73" s="3" t="str">
        <f t="shared" si="79"/>
        <v/>
      </c>
      <c r="AB73" s="3" t="b">
        <f t="shared" si="80"/>
        <v>0</v>
      </c>
      <c r="AC73" s="3">
        <f t="shared" si="81"/>
        <v>12</v>
      </c>
      <c r="AD73" s="3" t="b">
        <f t="shared" si="82"/>
        <v>0</v>
      </c>
      <c r="AE73" s="3" t="str">
        <f t="shared" si="83"/>
        <v/>
      </c>
      <c r="AF73" s="3" t="str">
        <f t="shared" si="84"/>
        <v/>
      </c>
      <c r="AG73" s="3" t="str">
        <f t="shared" si="85"/>
        <v/>
      </c>
      <c r="AH73" s="3" t="str">
        <f t="shared" si="86"/>
        <v/>
      </c>
      <c r="AM73" t="b">
        <f t="shared" si="87"/>
        <v>0</v>
      </c>
      <c r="AN73" s="3" t="str">
        <f t="shared" si="88"/>
        <v/>
      </c>
      <c r="AP73" s="3" t="b">
        <f t="shared" si="89"/>
        <v>1</v>
      </c>
      <c r="AQ73" s="3">
        <f t="shared" si="90"/>
        <v>13</v>
      </c>
      <c r="AR73" s="3" t="b">
        <f t="shared" si="91"/>
        <v>1</v>
      </c>
      <c r="AS73" s="3">
        <f t="shared" si="92"/>
        <v>3.6111</v>
      </c>
      <c r="AT73" s="3">
        <f t="shared" si="93"/>
        <v>4.1333000000000002</v>
      </c>
      <c r="AU73" s="3">
        <f t="shared" si="94"/>
        <v>-1.111</v>
      </c>
      <c r="AV73" s="3">
        <f t="shared" si="95"/>
        <v>-0.50109999999999999</v>
      </c>
      <c r="AW73" s="3">
        <v>2.5110999999999999</v>
      </c>
      <c r="AX73" s="3">
        <v>4.1888800000000002</v>
      </c>
      <c r="AY73" s="3">
        <v>-2.5550000000000002</v>
      </c>
      <c r="AZ73" s="3">
        <v>0</v>
      </c>
      <c r="BA73" t="b">
        <f t="shared" si="96"/>
        <v>1</v>
      </c>
      <c r="BB73" s="3">
        <f t="shared" si="97"/>
        <v>2.5550000000000002</v>
      </c>
      <c r="BD73" s="3">
        <f t="shared" si="98"/>
        <v>2.5550000000000002</v>
      </c>
      <c r="BH73" s="3">
        <f t="shared" si="99"/>
        <v>-0.66659999999999997</v>
      </c>
      <c r="BI73" s="3">
        <f t="shared" si="100"/>
        <v>-0.50109999999999999</v>
      </c>
      <c r="BJ73" t="b">
        <f>BH73=0</f>
        <v>0</v>
      </c>
      <c r="BK73" t="b">
        <f>BH73=BI73</f>
        <v>0</v>
      </c>
      <c r="BL73" t="b">
        <f t="shared" si="57"/>
        <v>1</v>
      </c>
      <c r="BM73" s="3">
        <f t="shared" si="101"/>
        <v>17</v>
      </c>
      <c r="BN73" s="3">
        <f t="shared" si="58"/>
        <v>3.9011100000000001</v>
      </c>
      <c r="BO73">
        <f t="shared" si="102"/>
        <v>4.1333000000000002</v>
      </c>
      <c r="BP73">
        <f t="shared" si="59"/>
        <v>3.9011100000000001</v>
      </c>
      <c r="BQ73" s="3" t="b">
        <f>IF(BL73,D73=1,"")</f>
        <v>0</v>
      </c>
      <c r="BT73" t="b" cm="1">
        <f t="array" ref="BT73">IF(BL73,IF(ISNUMBER((_xlfn.XLOOKUP($BM73,$BM:$BM*$BQ:$BQ,BR:BR))),IF((_xlfn.XLOOKUP($BM73,$BM:$BM*$BQ:$BQ,BR:BR))&lt;3.27,TRUE,FALSE),FALSE),"")</f>
        <v>0</v>
      </c>
      <c r="BU73" t="b" cm="1">
        <f t="array" ref="BU73">IF(BL73,IF(ISNUMBER((_xlfn.XLOOKUP($BM73,$BM:$BM*$BQ:$BQ,BS:BS,,,-1))),IF((_xlfn.XLOOKUP($BM73,$BM:$BM*$BQ:$BQ,BS:BS,,,-1))&gt;4.195,TRUE,FALSE),FALSE),"")</f>
        <v>0</v>
      </c>
      <c r="BW73" s="3" t="b">
        <f>IF(BL73,E73=1,"")</f>
        <v>1</v>
      </c>
      <c r="BX73" s="3">
        <v>3.6111</v>
      </c>
      <c r="BY73" s="3">
        <v>4.1333000000000002</v>
      </c>
      <c r="BZ73" t="b" cm="1">
        <f t="array" ref="BZ73">IF(BL73,IF(ISNUMBER((_xlfn.XLOOKUP($BM73,$BM:$BM*$BW:$BW,BX:BX,,,-1))),IF((_xlfn.XLOOKUP($BM73,$BM:$BM*$BW:$BW,BX:BX,,,-1))&lt;2.6,TRUE,FALSE),FALSE),"")</f>
        <v>1</v>
      </c>
      <c r="CA73" t="b" cm="1">
        <f t="array" ref="CA73">IF(BL73,IF(ISNUMBER((_xlfn.XLOOKUP($BM73,$BM:$BM*$BW:$BW,BY:BY))),IF((_xlfn.XLOOKUP($BM73,$BM:$BM*$BW:$BW,BY:BY))&gt;4.18,TRUE,FALSE),FALSE),"")</f>
        <v>1</v>
      </c>
      <c r="CC73" t="b">
        <f t="shared" si="60"/>
        <v>1</v>
      </c>
      <c r="CD73" s="3">
        <f>IF(BL73,$C73,"")</f>
        <v>-0.66659999999999997</v>
      </c>
      <c r="CE73" s="3">
        <f>IF($BL73,$C72,"")</f>
        <v>-0.50109999999999999</v>
      </c>
      <c r="CF73" s="3">
        <f>IF($BL73,$C74,"")</f>
        <v>-1.111</v>
      </c>
      <c r="CG73">
        <f>MIN($CD$68:$CF$80)</f>
        <v>-2.5550000000000002</v>
      </c>
      <c r="CH73">
        <f t="shared" si="106"/>
        <v>0</v>
      </c>
      <c r="CJ73" s="3">
        <f>IF(CC73="","",IF(CC73,CH73-CG73,""))</f>
        <v>2.5550000000000002</v>
      </c>
      <c r="CK73" s="3">
        <f t="shared" si="103"/>
        <v>2.5550000000000002</v>
      </c>
      <c r="CL73" s="3" t="b">
        <f>CJ73=""</f>
        <v>0</v>
      </c>
      <c r="CM73" s="3">
        <f t="shared" si="104"/>
        <v>11</v>
      </c>
      <c r="CN73" t="str" cm="1">
        <f t="array" ref="CN73">IF(CL73,IF(ISNUMBER((_xlfn.XLOOKUP($CM73,$CM:$CM*$CL:$CL,CK:CK))),_xlfn.XLOOKUP($CM73,$CM:$CM*$CL:$CL,CK:CK),FALSE),"")</f>
        <v/>
      </c>
      <c r="CP73" s="3">
        <f t="shared" si="61"/>
        <v>2.5550000000000002</v>
      </c>
      <c r="CY73" s="3" t="str">
        <f>Z72</f>
        <v/>
      </c>
      <c r="CZ73" s="3">
        <v>1</v>
      </c>
      <c r="DA73" s="3">
        <v>2.7371300000000001</v>
      </c>
      <c r="DB73" s="3">
        <v>2.7371300000000001</v>
      </c>
      <c r="DC73" s="3">
        <v>2.8063199999999999</v>
      </c>
      <c r="DE73" s="7">
        <v>2.7371300000000001</v>
      </c>
    </row>
    <row r="74" spans="1:120" x14ac:dyDescent="0.25">
      <c r="A74" s="3">
        <v>3.6111</v>
      </c>
      <c r="B74" s="3">
        <v>-2.899</v>
      </c>
      <c r="C74" s="3">
        <v>-1.111</v>
      </c>
      <c r="D74" s="3">
        <f t="shared" si="62"/>
        <v>0</v>
      </c>
      <c r="E74" s="3">
        <f t="shared" si="105"/>
        <v>1</v>
      </c>
      <c r="F74" s="3" t="b">
        <f t="shared" si="63"/>
        <v>0</v>
      </c>
      <c r="G74" s="3" t="b">
        <f t="shared" si="64"/>
        <v>1</v>
      </c>
      <c r="H74" s="3">
        <f t="shared" si="65"/>
        <v>25</v>
      </c>
      <c r="I74" s="3">
        <f t="shared" si="66"/>
        <v>3.9011100000000001</v>
      </c>
      <c r="J74" s="3">
        <f t="shared" si="67"/>
        <v>3.8555000000000001</v>
      </c>
      <c r="K74" s="3">
        <v>3.6111</v>
      </c>
      <c r="L74" s="3">
        <v>4.1333000000000002</v>
      </c>
      <c r="M74" s="3">
        <f t="shared" si="68"/>
        <v>-0.66659999999999997</v>
      </c>
      <c r="N74" s="3">
        <f t="shared" si="69"/>
        <v>-1.111</v>
      </c>
      <c r="O74" s="3">
        <v>-1.111</v>
      </c>
      <c r="P74" s="3">
        <v>-0.50109999999999999</v>
      </c>
      <c r="Q74" s="3" t="b">
        <f t="shared" si="70"/>
        <v>0</v>
      </c>
      <c r="R74" s="3" t="b">
        <f t="shared" si="71"/>
        <v>0</v>
      </c>
      <c r="S74" s="3" t="b">
        <f t="shared" si="72"/>
        <v>0</v>
      </c>
      <c r="T74" s="3" t="b">
        <f t="shared" si="73"/>
        <v>0</v>
      </c>
      <c r="U74" s="3" t="b">
        <f t="shared" si="74"/>
        <v>0</v>
      </c>
      <c r="V74" s="3" t="b">
        <f t="shared" si="75"/>
        <v>0</v>
      </c>
      <c r="W74" s="3" t="b">
        <f t="shared" si="76"/>
        <v>0</v>
      </c>
      <c r="X74" s="3" t="b">
        <f t="shared" si="77"/>
        <v>1</v>
      </c>
      <c r="Y74" s="3">
        <f t="shared" si="78"/>
        <v>11</v>
      </c>
      <c r="Z74" s="3" t="str">
        <f t="shared" si="79"/>
        <v/>
      </c>
      <c r="AB74" s="3" t="b">
        <f t="shared" si="80"/>
        <v>0</v>
      </c>
      <c r="AC74" s="3">
        <f t="shared" si="81"/>
        <v>12</v>
      </c>
      <c r="AD74" s="3" t="b">
        <f t="shared" si="82"/>
        <v>0</v>
      </c>
      <c r="AE74" s="3" t="str">
        <f t="shared" si="83"/>
        <v/>
      </c>
      <c r="AF74" s="3" t="str">
        <f t="shared" si="84"/>
        <v/>
      </c>
      <c r="AG74" s="3" t="str">
        <f t="shared" si="85"/>
        <v/>
      </c>
      <c r="AH74" s="3" t="str">
        <f t="shared" si="86"/>
        <v/>
      </c>
      <c r="AM74" t="b">
        <f t="shared" si="87"/>
        <v>0</v>
      </c>
      <c r="AN74" s="3" t="str">
        <f t="shared" si="88"/>
        <v/>
      </c>
      <c r="AP74" s="3" t="b">
        <f t="shared" si="89"/>
        <v>1</v>
      </c>
      <c r="AQ74" s="3">
        <f t="shared" si="90"/>
        <v>13</v>
      </c>
      <c r="AR74" s="3" t="b">
        <f t="shared" si="91"/>
        <v>1</v>
      </c>
      <c r="AS74" s="3">
        <f t="shared" si="92"/>
        <v>3.6111</v>
      </c>
      <c r="AT74" s="3">
        <f t="shared" si="93"/>
        <v>4.1333000000000002</v>
      </c>
      <c r="AU74" s="3">
        <f t="shared" si="94"/>
        <v>-1.111</v>
      </c>
      <c r="AV74" s="3">
        <f t="shared" si="95"/>
        <v>-0.50109999999999999</v>
      </c>
      <c r="AW74" s="3">
        <v>2.5110999999999999</v>
      </c>
      <c r="AX74" s="3">
        <v>4.1888800000000002</v>
      </c>
      <c r="AY74" s="3">
        <v>-2.5550000000000002</v>
      </c>
      <c r="AZ74" s="3">
        <v>0</v>
      </c>
      <c r="BA74" t="b">
        <f t="shared" si="96"/>
        <v>1</v>
      </c>
      <c r="BB74" s="3">
        <f t="shared" si="97"/>
        <v>2.5550000000000002</v>
      </c>
      <c r="BD74" s="3">
        <f t="shared" si="98"/>
        <v>2.5550000000000002</v>
      </c>
      <c r="BH74" s="3">
        <f t="shared" si="99"/>
        <v>-1.111</v>
      </c>
      <c r="BI74" s="3">
        <f t="shared" si="100"/>
        <v>-0.66659999999999997</v>
      </c>
      <c r="BJ74" t="b">
        <f>BH74=0</f>
        <v>0</v>
      </c>
      <c r="BK74" t="b">
        <f>BH74=BI74</f>
        <v>0</v>
      </c>
      <c r="BL74" t="b">
        <f t="shared" si="57"/>
        <v>1</v>
      </c>
      <c r="BM74" s="3">
        <f t="shared" si="101"/>
        <v>17</v>
      </c>
      <c r="BN74" s="3">
        <f t="shared" si="58"/>
        <v>3.6111</v>
      </c>
      <c r="BO74">
        <f t="shared" si="102"/>
        <v>3.9011100000000001</v>
      </c>
      <c r="BP74">
        <f t="shared" si="59"/>
        <v>3.6111</v>
      </c>
      <c r="BQ74" s="3" t="b">
        <f>IF(BL74,D74=1,"")</f>
        <v>0</v>
      </c>
      <c r="BT74" t="b" cm="1">
        <f t="array" ref="BT74">IF(BL74,IF(ISNUMBER((_xlfn.XLOOKUP($BM74,$BM:$BM*$BQ:$BQ,BR:BR))),IF((_xlfn.XLOOKUP($BM74,$BM:$BM*$BQ:$BQ,BR:BR))&lt;3.27,TRUE,FALSE),FALSE),"")</f>
        <v>0</v>
      </c>
      <c r="BU74" t="b" cm="1">
        <f t="array" ref="BU74">IF(BL74,IF(ISNUMBER((_xlfn.XLOOKUP($BM74,$BM:$BM*$BQ:$BQ,BS:BS,,,-1))),IF((_xlfn.XLOOKUP($BM74,$BM:$BM*$BQ:$BQ,BS:BS,,,-1))&gt;4.195,TRUE,FALSE),FALSE),"")</f>
        <v>0</v>
      </c>
      <c r="BW74" s="3" t="b">
        <f>IF(BL74,E74=1,"")</f>
        <v>1</v>
      </c>
      <c r="BX74" s="3">
        <v>3.6111</v>
      </c>
      <c r="BY74" s="3">
        <v>4.1333000000000002</v>
      </c>
      <c r="BZ74" t="b" cm="1">
        <f t="array" ref="BZ74">IF(BL74,IF(ISNUMBER((_xlfn.XLOOKUP($BM74,$BM:$BM*$BW:$BW,BX:BX,,,-1))),IF((_xlfn.XLOOKUP($BM74,$BM:$BM*$BW:$BW,BX:BX,,,-1))&lt;2.6,TRUE,FALSE),FALSE),"")</f>
        <v>1</v>
      </c>
      <c r="CA74" t="b" cm="1">
        <f t="array" ref="CA74">IF(BL74,IF(ISNUMBER((_xlfn.XLOOKUP($BM74,$BM:$BM*$BW:$BW,BY:BY))),IF((_xlfn.XLOOKUP($BM74,$BM:$BM*$BW:$BW,BY:BY))&gt;4.18,TRUE,FALSE),FALSE),"")</f>
        <v>1</v>
      </c>
      <c r="CC74" t="b">
        <f t="shared" si="60"/>
        <v>1</v>
      </c>
      <c r="CD74" s="3">
        <f>IF(BL74,$C74,"")</f>
        <v>-1.111</v>
      </c>
      <c r="CE74" s="3">
        <f>IF($BL74,$C73,"")</f>
        <v>-0.66659999999999997</v>
      </c>
      <c r="CF74" s="3">
        <f>IF($BL74,$C75,"")</f>
        <v>-1.111</v>
      </c>
      <c r="CG74">
        <f>MIN($CD$68:$CF$80)</f>
        <v>-2.5550000000000002</v>
      </c>
      <c r="CH74">
        <f t="shared" si="106"/>
        <v>0</v>
      </c>
      <c r="CJ74" s="3">
        <f>IF(CC74="","",IF(CC74,CH74-CG74,""))</f>
        <v>2.5550000000000002</v>
      </c>
      <c r="CK74" s="3">
        <f t="shared" si="103"/>
        <v>2.5550000000000002</v>
      </c>
      <c r="CL74" s="3" t="b">
        <f>CJ74=""</f>
        <v>0</v>
      </c>
      <c r="CM74" s="3">
        <f t="shared" si="104"/>
        <v>11</v>
      </c>
      <c r="CN74" t="str" cm="1">
        <f t="array" ref="CN74">IF(CL74,IF(ISNUMBER((_xlfn.XLOOKUP($CM74,$CM:$CM*$CL:$CL,CK:CK))),_xlfn.XLOOKUP($CM74,$CM:$CM*$CL:$CL,CK:CK),FALSE),"")</f>
        <v/>
      </c>
      <c r="CP74" s="3">
        <f t="shared" si="61"/>
        <v>2.5550000000000002</v>
      </c>
      <c r="CY74" s="3" t="str">
        <f>Z73</f>
        <v/>
      </c>
      <c r="CZ74" s="3">
        <v>1</v>
      </c>
      <c r="DA74" s="3">
        <v>2.7371300000000001</v>
      </c>
      <c r="DB74" s="3">
        <v>2.7371300000000001</v>
      </c>
      <c r="DC74" s="3">
        <v>2.8063199999999999</v>
      </c>
      <c r="DE74" s="7">
        <v>2.7371300000000001</v>
      </c>
    </row>
    <row r="75" spans="1:120" x14ac:dyDescent="0.25">
      <c r="A75" s="3">
        <v>3.8555000000000001</v>
      </c>
      <c r="B75" s="3">
        <v>0</v>
      </c>
      <c r="C75" s="3">
        <v>-1.111</v>
      </c>
      <c r="D75" s="3">
        <f t="shared" si="62"/>
        <v>0</v>
      </c>
      <c r="E75" s="3">
        <f t="shared" si="105"/>
        <v>0</v>
      </c>
      <c r="F75" s="3" t="b">
        <f t="shared" si="63"/>
        <v>1</v>
      </c>
      <c r="G75" s="3" t="b">
        <f t="shared" si="64"/>
        <v>0</v>
      </c>
      <c r="H75" s="3">
        <f t="shared" si="65"/>
        <v>26</v>
      </c>
      <c r="I75" s="3">
        <f t="shared" si="66"/>
        <v>3.6111</v>
      </c>
      <c r="J75" s="3">
        <f t="shared" si="67"/>
        <v>3.8999000000000001</v>
      </c>
      <c r="M75" s="3">
        <f t="shared" si="68"/>
        <v>-1.111</v>
      </c>
      <c r="N75" s="3">
        <f t="shared" si="69"/>
        <v>-1.111</v>
      </c>
      <c r="Q75" s="3" t="b">
        <f t="shared" si="70"/>
        <v>0</v>
      </c>
      <c r="R75" s="3" t="b">
        <f t="shared" si="71"/>
        <v>0</v>
      </c>
      <c r="S75" s="3" t="b">
        <f t="shared" si="72"/>
        <v>0</v>
      </c>
      <c r="T75" s="3" t="b">
        <f t="shared" si="73"/>
        <v>0</v>
      </c>
      <c r="U75" s="3" t="b">
        <f t="shared" si="74"/>
        <v>0</v>
      </c>
      <c r="V75" s="3" t="b">
        <f t="shared" si="75"/>
        <v>0</v>
      </c>
      <c r="W75" s="3" t="b">
        <f t="shared" si="76"/>
        <v>0</v>
      </c>
      <c r="X75" s="3" t="b">
        <f t="shared" si="77"/>
        <v>1</v>
      </c>
      <c r="Y75" s="3">
        <f t="shared" si="78"/>
        <v>11</v>
      </c>
      <c r="Z75" s="3" t="str">
        <f t="shared" si="79"/>
        <v/>
      </c>
      <c r="AB75" s="3" t="b">
        <f t="shared" si="80"/>
        <v>1</v>
      </c>
      <c r="AC75" s="3">
        <f t="shared" si="81"/>
        <v>13</v>
      </c>
      <c r="AD75" s="3" t="b">
        <f t="shared" si="82"/>
        <v>0</v>
      </c>
      <c r="AE75" s="3" t="str">
        <f t="shared" si="83"/>
        <v/>
      </c>
      <c r="AF75" s="3" t="str">
        <f t="shared" si="84"/>
        <v/>
      </c>
      <c r="AG75" s="3" t="str">
        <f t="shared" si="85"/>
        <v/>
      </c>
      <c r="AH75" s="3" t="str">
        <f t="shared" si="86"/>
        <v/>
      </c>
      <c r="AM75" t="b">
        <f t="shared" si="87"/>
        <v>0</v>
      </c>
      <c r="AN75" s="3" t="str">
        <f t="shared" si="88"/>
        <v/>
      </c>
      <c r="AP75" s="3" t="b">
        <f t="shared" si="89"/>
        <v>1</v>
      </c>
      <c r="AQ75" s="3">
        <f t="shared" si="90"/>
        <v>13</v>
      </c>
      <c r="AR75" s="3" t="b">
        <f t="shared" si="91"/>
        <v>0</v>
      </c>
      <c r="AS75" s="3" t="str">
        <f t="shared" si="92"/>
        <v/>
      </c>
      <c r="AT75" s="3" t="str">
        <f t="shared" si="93"/>
        <v/>
      </c>
      <c r="AU75" s="3" t="str">
        <f t="shared" si="94"/>
        <v/>
      </c>
      <c r="AV75" s="3" t="str">
        <f t="shared" si="95"/>
        <v/>
      </c>
      <c r="AW75" s="3">
        <v>2.5110999999999999</v>
      </c>
      <c r="AX75" s="3">
        <v>4.1888800000000002</v>
      </c>
      <c r="AY75" s="3">
        <v>-2.5550000000000002</v>
      </c>
      <c r="AZ75" s="3">
        <v>0</v>
      </c>
      <c r="BA75" t="b">
        <f t="shared" si="96"/>
        <v>1</v>
      </c>
      <c r="BB75" s="3">
        <f t="shared" si="97"/>
        <v>2.5550000000000002</v>
      </c>
      <c r="BD75" s="3">
        <f t="shared" si="98"/>
        <v>2.5550000000000002</v>
      </c>
      <c r="BH75" s="3">
        <f t="shared" si="99"/>
        <v>-1.111</v>
      </c>
      <c r="BI75" s="3">
        <f t="shared" si="100"/>
        <v>-1.111</v>
      </c>
      <c r="BJ75" t="b">
        <f>BH75=0</f>
        <v>0</v>
      </c>
      <c r="BK75" t="b">
        <f>BH75=BI75</f>
        <v>1</v>
      </c>
      <c r="BL75" t="b">
        <f t="shared" si="57"/>
        <v>1</v>
      </c>
      <c r="BM75" s="3">
        <f t="shared" si="101"/>
        <v>17</v>
      </c>
      <c r="BN75" s="3">
        <f t="shared" si="58"/>
        <v>3.8555000000000001</v>
      </c>
      <c r="BO75">
        <f t="shared" si="102"/>
        <v>3.6111</v>
      </c>
      <c r="BP75">
        <f t="shared" si="59"/>
        <v>3.8555000000000001</v>
      </c>
      <c r="BQ75" s="3" t="b">
        <f>IF(BL75,D75=1,"")</f>
        <v>0</v>
      </c>
      <c r="BT75" t="b" cm="1">
        <f t="array" ref="BT75">IF(BL75,IF(ISNUMBER((_xlfn.XLOOKUP($BM75,$BM:$BM*$BQ:$BQ,BR:BR))),IF((_xlfn.XLOOKUP($BM75,$BM:$BM*$BQ:$BQ,BR:BR))&lt;3.27,TRUE,FALSE),FALSE),"")</f>
        <v>0</v>
      </c>
      <c r="BU75" t="b" cm="1">
        <f t="array" ref="BU75">IF(BL75,IF(ISNUMBER((_xlfn.XLOOKUP($BM75,$BM:$BM*$BQ:$BQ,BS:BS,,,-1))),IF((_xlfn.XLOOKUP($BM75,$BM:$BM*$BQ:$BQ,BS:BS,,,-1))&gt;4.195,TRUE,FALSE),FALSE),"")</f>
        <v>0</v>
      </c>
      <c r="BW75" s="3" t="b">
        <f>IF(BL75,E75=1,"")</f>
        <v>0</v>
      </c>
      <c r="BZ75" t="b" cm="1">
        <f t="array" ref="BZ75">IF(BL75,IF(ISNUMBER((_xlfn.XLOOKUP($BM75,$BM:$BM*$BW:$BW,BX:BX,,,-1))),IF((_xlfn.XLOOKUP($BM75,$BM:$BM*$BW:$BW,BX:BX,,,-1))&lt;2.6,TRUE,FALSE),FALSE),"")</f>
        <v>1</v>
      </c>
      <c r="CA75" t="b" cm="1">
        <f t="array" ref="CA75">IF(BL75,IF(ISNUMBER((_xlfn.XLOOKUP($BM75,$BM:$BM*$BW:$BW,BY:BY))),IF((_xlfn.XLOOKUP($BM75,$BM:$BM*$BW:$BW,BY:BY))&gt;4.18,TRUE,FALSE),FALSE),"")</f>
        <v>1</v>
      </c>
      <c r="CC75" t="b">
        <f t="shared" si="60"/>
        <v>1</v>
      </c>
      <c r="CD75" s="3">
        <f>IF(BL75,$C75,"")</f>
        <v>-1.111</v>
      </c>
      <c r="CE75" s="3">
        <f>IF($BL75,$C74,"")</f>
        <v>-1.111</v>
      </c>
      <c r="CF75" s="3">
        <f>IF($BL75,$C76,"")</f>
        <v>-1.111</v>
      </c>
      <c r="CG75">
        <f>MIN($CD$68:$CF$80)</f>
        <v>-2.5550000000000002</v>
      </c>
      <c r="CH75">
        <f t="shared" si="106"/>
        <v>0</v>
      </c>
      <c r="CJ75" s="3">
        <f>IF(CC75="","",IF(CC75,CH75-CG75,""))</f>
        <v>2.5550000000000002</v>
      </c>
      <c r="CK75" s="3">
        <f t="shared" si="103"/>
        <v>2.5550000000000002</v>
      </c>
      <c r="CL75" s="3" t="b">
        <f>CJ75=""</f>
        <v>0</v>
      </c>
      <c r="CM75" s="3">
        <f t="shared" si="104"/>
        <v>11</v>
      </c>
      <c r="CN75" t="str" cm="1">
        <f t="array" ref="CN75">IF(CL75,IF(ISNUMBER((_xlfn.XLOOKUP($CM75,$CM:$CM*$CL:$CL,CK:CK))),_xlfn.XLOOKUP($CM75,$CM:$CM*$CL:$CL,CK:CK),FALSE),"")</f>
        <v/>
      </c>
      <c r="CP75" s="3">
        <f t="shared" si="61"/>
        <v>2.5550000000000002</v>
      </c>
      <c r="CY75" s="3" t="str">
        <f>Z74</f>
        <v/>
      </c>
      <c r="CZ75" s="3">
        <v>1</v>
      </c>
      <c r="DA75" s="3">
        <v>2.7371300000000001</v>
      </c>
      <c r="DB75" s="3">
        <v>2.7371300000000001</v>
      </c>
      <c r="DC75" s="3">
        <v>2.8063199999999999</v>
      </c>
      <c r="DE75" s="7">
        <v>2.7371300000000001</v>
      </c>
    </row>
    <row r="76" spans="1:120" x14ac:dyDescent="0.25">
      <c r="A76" s="3">
        <v>3.8999000000000001</v>
      </c>
      <c r="B76" s="3">
        <v>0</v>
      </c>
      <c r="C76" s="3">
        <v>-1.111</v>
      </c>
      <c r="D76" s="3">
        <f t="shared" si="62"/>
        <v>0</v>
      </c>
      <c r="E76" s="3">
        <f t="shared" si="105"/>
        <v>0</v>
      </c>
      <c r="F76" s="3" t="b">
        <f t="shared" si="63"/>
        <v>1</v>
      </c>
      <c r="G76" s="3" t="b">
        <f t="shared" si="64"/>
        <v>0</v>
      </c>
      <c r="H76" s="3">
        <f t="shared" si="65"/>
        <v>26</v>
      </c>
      <c r="I76" s="3">
        <f t="shared" si="66"/>
        <v>3.8555000000000001</v>
      </c>
      <c r="J76" s="3">
        <f t="shared" si="67"/>
        <v>3.5110999999999999</v>
      </c>
      <c r="M76" s="3">
        <f t="shared" si="68"/>
        <v>-1.111</v>
      </c>
      <c r="N76" s="3">
        <f t="shared" si="69"/>
        <v>-1.6659999999999999</v>
      </c>
      <c r="Q76" s="3" t="b">
        <f t="shared" si="70"/>
        <v>0</v>
      </c>
      <c r="R76" s="3" t="b">
        <f t="shared" si="71"/>
        <v>0</v>
      </c>
      <c r="S76" s="3" t="b">
        <f t="shared" si="72"/>
        <v>0</v>
      </c>
      <c r="T76" s="3" t="b">
        <f t="shared" si="73"/>
        <v>0</v>
      </c>
      <c r="U76" s="3" t="b">
        <f t="shared" si="74"/>
        <v>0</v>
      </c>
      <c r="V76" s="3" t="b">
        <f t="shared" si="75"/>
        <v>0</v>
      </c>
      <c r="W76" s="3" t="b">
        <f t="shared" si="76"/>
        <v>0</v>
      </c>
      <c r="X76" s="3" t="b">
        <f t="shared" si="77"/>
        <v>1</v>
      </c>
      <c r="Y76" s="3">
        <f t="shared" si="78"/>
        <v>11</v>
      </c>
      <c r="Z76" s="3" t="str">
        <f t="shared" si="79"/>
        <v/>
      </c>
      <c r="AB76" s="3" t="b">
        <f t="shared" si="80"/>
        <v>1</v>
      </c>
      <c r="AC76" s="3">
        <f t="shared" si="81"/>
        <v>13</v>
      </c>
      <c r="AD76" s="3" t="b">
        <f t="shared" si="82"/>
        <v>0</v>
      </c>
      <c r="AE76" s="3" t="str">
        <f t="shared" si="83"/>
        <v/>
      </c>
      <c r="AF76" s="3" t="str">
        <f t="shared" si="84"/>
        <v/>
      </c>
      <c r="AG76" s="3" t="str">
        <f t="shared" si="85"/>
        <v/>
      </c>
      <c r="AH76" s="3" t="str">
        <f t="shared" si="86"/>
        <v/>
      </c>
      <c r="AM76" t="b">
        <f t="shared" si="87"/>
        <v>0</v>
      </c>
      <c r="AN76" s="3" t="str">
        <f t="shared" si="88"/>
        <v/>
      </c>
      <c r="AP76" s="3" t="b">
        <f t="shared" si="89"/>
        <v>1</v>
      </c>
      <c r="AQ76" s="3">
        <f t="shared" si="90"/>
        <v>13</v>
      </c>
      <c r="AR76" s="3" t="b">
        <f t="shared" si="91"/>
        <v>0</v>
      </c>
      <c r="AS76" s="3" t="str">
        <f t="shared" si="92"/>
        <v/>
      </c>
      <c r="AT76" s="3" t="str">
        <f t="shared" si="93"/>
        <v/>
      </c>
      <c r="AU76" s="3" t="str">
        <f t="shared" si="94"/>
        <v/>
      </c>
      <c r="AV76" s="3" t="str">
        <f t="shared" si="95"/>
        <v/>
      </c>
      <c r="AW76" s="3">
        <v>2.5110999999999999</v>
      </c>
      <c r="AX76" s="3">
        <v>4.1888800000000002</v>
      </c>
      <c r="AY76" s="3">
        <v>-2.5550000000000002</v>
      </c>
      <c r="AZ76" s="3">
        <v>0</v>
      </c>
      <c r="BA76" t="b">
        <f t="shared" si="96"/>
        <v>1</v>
      </c>
      <c r="BB76" s="3">
        <f t="shared" si="97"/>
        <v>2.5550000000000002</v>
      </c>
      <c r="BD76" s="3">
        <f t="shared" si="98"/>
        <v>2.5550000000000002</v>
      </c>
      <c r="BH76" s="3">
        <f t="shared" si="99"/>
        <v>-1.111</v>
      </c>
      <c r="BI76" s="3">
        <f t="shared" si="100"/>
        <v>-1.111</v>
      </c>
      <c r="BJ76" t="b">
        <f>BH76=0</f>
        <v>0</v>
      </c>
      <c r="BK76" t="b">
        <f>BH76=BI76</f>
        <v>1</v>
      </c>
      <c r="BL76" t="b">
        <f t="shared" si="57"/>
        <v>1</v>
      </c>
      <c r="BM76" s="3">
        <f t="shared" si="101"/>
        <v>17</v>
      </c>
      <c r="BN76" s="3">
        <f t="shared" si="58"/>
        <v>3.8999000000000001</v>
      </c>
      <c r="BO76">
        <f t="shared" si="102"/>
        <v>3.8555000000000001</v>
      </c>
      <c r="BP76">
        <f t="shared" si="59"/>
        <v>3.8999000000000001</v>
      </c>
      <c r="BQ76" s="3" t="b">
        <f>IF(BL76,D76=1,"")</f>
        <v>0</v>
      </c>
      <c r="BT76" t="b" cm="1">
        <f t="array" ref="BT76">IF(BL76,IF(ISNUMBER((_xlfn.XLOOKUP($BM76,$BM:$BM*$BQ:$BQ,BR:BR))),IF((_xlfn.XLOOKUP($BM76,$BM:$BM*$BQ:$BQ,BR:BR))&lt;3.27,TRUE,FALSE),FALSE),"")</f>
        <v>0</v>
      </c>
      <c r="BU76" t="b" cm="1">
        <f t="array" ref="BU76">IF(BL76,IF(ISNUMBER((_xlfn.XLOOKUP($BM76,$BM:$BM*$BQ:$BQ,BS:BS,,,-1))),IF((_xlfn.XLOOKUP($BM76,$BM:$BM*$BQ:$BQ,BS:BS,,,-1))&gt;4.195,TRUE,FALSE),FALSE),"")</f>
        <v>0</v>
      </c>
      <c r="BW76" s="3" t="b">
        <f>IF(BL76,E76=1,"")</f>
        <v>0</v>
      </c>
      <c r="BZ76" t="b" cm="1">
        <f t="array" ref="BZ76">IF(BL76,IF(ISNUMBER((_xlfn.XLOOKUP($BM76,$BM:$BM*$BW:$BW,BX:BX,,,-1))),IF((_xlfn.XLOOKUP($BM76,$BM:$BM*$BW:$BW,BX:BX,,,-1))&lt;2.6,TRUE,FALSE),FALSE),"")</f>
        <v>1</v>
      </c>
      <c r="CA76" t="b" cm="1">
        <f t="array" ref="CA76">IF(BL76,IF(ISNUMBER((_xlfn.XLOOKUP($BM76,$BM:$BM*$BW:$BW,BY:BY))),IF((_xlfn.XLOOKUP($BM76,$BM:$BM*$BW:$BW,BY:BY))&gt;4.18,TRUE,FALSE),FALSE),"")</f>
        <v>1</v>
      </c>
      <c r="CC76" t="b">
        <f t="shared" si="60"/>
        <v>1</v>
      </c>
      <c r="CD76" s="3">
        <f>IF(BL76,$C76,"")</f>
        <v>-1.111</v>
      </c>
      <c r="CE76" s="3">
        <f>IF($BL76,$C75,"")</f>
        <v>-1.111</v>
      </c>
      <c r="CF76" s="3">
        <f>IF($BL76,$C77,"")</f>
        <v>-1.6659999999999999</v>
      </c>
      <c r="CG76">
        <f>MIN($CD$68:$CF$80)</f>
        <v>-2.5550000000000002</v>
      </c>
      <c r="CH76">
        <f t="shared" si="106"/>
        <v>0</v>
      </c>
      <c r="CJ76" s="3">
        <f>IF(CC76="","",IF(CC76,CH76-CG76,""))</f>
        <v>2.5550000000000002</v>
      </c>
      <c r="CK76" s="3">
        <f t="shared" si="103"/>
        <v>2.5550000000000002</v>
      </c>
      <c r="CL76" s="3" t="b">
        <f>CJ76=""</f>
        <v>0</v>
      </c>
      <c r="CM76" s="3">
        <f t="shared" si="104"/>
        <v>11</v>
      </c>
      <c r="CN76" t="str" cm="1">
        <f t="array" ref="CN76">IF(CL76,IF(ISNUMBER((_xlfn.XLOOKUP($CM76,$CM:$CM*$CL:$CL,CK:CK))),_xlfn.XLOOKUP($CM76,$CM:$CM*$CL:$CL,CK:CK),FALSE),"")</f>
        <v/>
      </c>
      <c r="CP76" s="3">
        <f t="shared" si="61"/>
        <v>2.5550000000000002</v>
      </c>
      <c r="CY76" s="3" t="str">
        <f>Z75</f>
        <v/>
      </c>
      <c r="CZ76" s="3">
        <v>1</v>
      </c>
      <c r="DA76" s="3">
        <v>2.7371300000000001</v>
      </c>
      <c r="DB76" s="3">
        <v>2.7371300000000001</v>
      </c>
      <c r="DC76" s="3">
        <v>2.8063199999999999</v>
      </c>
      <c r="DE76" s="7">
        <v>2.7371300000000001</v>
      </c>
    </row>
    <row r="77" spans="1:120" x14ac:dyDescent="0.25">
      <c r="A77" s="3">
        <v>3.5110999999999999</v>
      </c>
      <c r="B77" s="3">
        <v>-2.899</v>
      </c>
      <c r="C77" s="3">
        <v>-1.6659999999999999</v>
      </c>
      <c r="D77" s="3">
        <f t="shared" si="62"/>
        <v>0</v>
      </c>
      <c r="E77" s="3">
        <f t="shared" si="105"/>
        <v>1</v>
      </c>
      <c r="F77" s="3" t="b">
        <f t="shared" si="63"/>
        <v>0</v>
      </c>
      <c r="G77" s="3" t="b">
        <f t="shared" si="64"/>
        <v>1</v>
      </c>
      <c r="H77" s="3">
        <f t="shared" si="65"/>
        <v>27</v>
      </c>
      <c r="I77" s="3">
        <f t="shared" si="66"/>
        <v>3.8999000000000001</v>
      </c>
      <c r="J77" s="3">
        <f t="shared" si="67"/>
        <v>2.5110999999999999</v>
      </c>
      <c r="K77" s="3">
        <v>2.5110999999999999</v>
      </c>
      <c r="L77" s="3">
        <v>3.8999000000000001</v>
      </c>
      <c r="M77" s="3">
        <f t="shared" si="68"/>
        <v>-1.111</v>
      </c>
      <c r="N77" s="3">
        <f t="shared" si="69"/>
        <v>-2.5550000000000002</v>
      </c>
      <c r="O77" s="3">
        <v>-2.5550000000000002</v>
      </c>
      <c r="P77" s="3">
        <v>-1.111</v>
      </c>
      <c r="Q77" s="3" t="b">
        <f t="shared" si="70"/>
        <v>0</v>
      </c>
      <c r="R77" s="3" t="b">
        <f t="shared" si="71"/>
        <v>0</v>
      </c>
      <c r="S77" s="3" t="b">
        <f t="shared" si="72"/>
        <v>1</v>
      </c>
      <c r="T77" s="3" t="b">
        <f t="shared" si="73"/>
        <v>0</v>
      </c>
      <c r="U77" s="3" t="b">
        <f t="shared" si="74"/>
        <v>0</v>
      </c>
      <c r="V77" s="3" t="b">
        <f t="shared" si="75"/>
        <v>0</v>
      </c>
      <c r="W77" s="3" t="b">
        <f t="shared" si="76"/>
        <v>0</v>
      </c>
      <c r="X77" s="3" t="b">
        <f t="shared" si="77"/>
        <v>1</v>
      </c>
      <c r="Y77" s="3">
        <f t="shared" si="78"/>
        <v>11</v>
      </c>
      <c r="Z77" s="3" t="str">
        <f t="shared" si="79"/>
        <v/>
      </c>
      <c r="AB77" s="3" t="b">
        <f t="shared" si="80"/>
        <v>0</v>
      </c>
      <c r="AC77" s="3">
        <f t="shared" si="81"/>
        <v>14</v>
      </c>
      <c r="AD77" s="3" t="b">
        <f t="shared" si="82"/>
        <v>0</v>
      </c>
      <c r="AE77" s="3" t="str">
        <f t="shared" si="83"/>
        <v/>
      </c>
      <c r="AF77" s="3" t="str">
        <f t="shared" si="84"/>
        <v/>
      </c>
      <c r="AG77" s="3" t="str">
        <f t="shared" si="85"/>
        <v/>
      </c>
      <c r="AH77" s="3" t="str">
        <f t="shared" si="86"/>
        <v/>
      </c>
      <c r="AM77" t="b">
        <f t="shared" si="87"/>
        <v>0</v>
      </c>
      <c r="AN77" s="3" t="str">
        <f t="shared" si="88"/>
        <v/>
      </c>
      <c r="AP77" s="3" t="b">
        <f t="shared" si="89"/>
        <v>1</v>
      </c>
      <c r="AQ77" s="3">
        <f t="shared" si="90"/>
        <v>13</v>
      </c>
      <c r="AR77" s="3" t="b">
        <f t="shared" si="91"/>
        <v>1</v>
      </c>
      <c r="AS77" s="3">
        <f t="shared" si="92"/>
        <v>2.5110999999999999</v>
      </c>
      <c r="AT77" s="3">
        <f t="shared" si="93"/>
        <v>3.8999000000000001</v>
      </c>
      <c r="AU77" s="3">
        <f t="shared" si="94"/>
        <v>-2.5550000000000002</v>
      </c>
      <c r="AV77" s="3">
        <f t="shared" si="95"/>
        <v>-1.111</v>
      </c>
      <c r="AW77" s="3">
        <v>2.5110999999999999</v>
      </c>
      <c r="AX77" s="3">
        <v>4.1888800000000002</v>
      </c>
      <c r="AY77" s="3">
        <v>-2.5550000000000002</v>
      </c>
      <c r="AZ77" s="3">
        <v>0</v>
      </c>
      <c r="BA77" t="b">
        <f t="shared" si="96"/>
        <v>1</v>
      </c>
      <c r="BB77" s="3">
        <f t="shared" si="97"/>
        <v>2.5550000000000002</v>
      </c>
      <c r="BD77" s="3">
        <f t="shared" si="98"/>
        <v>2.5550000000000002</v>
      </c>
      <c r="BH77" s="3">
        <f t="shared" si="99"/>
        <v>-1.6659999999999999</v>
      </c>
      <c r="BI77" s="3">
        <f t="shared" si="100"/>
        <v>-1.111</v>
      </c>
      <c r="BJ77" t="b">
        <f>BH77=0</f>
        <v>0</v>
      </c>
      <c r="BK77" t="b">
        <f>BH77=BI77</f>
        <v>0</v>
      </c>
      <c r="BL77" t="b">
        <f t="shared" si="57"/>
        <v>1</v>
      </c>
      <c r="BM77" s="3">
        <f t="shared" si="101"/>
        <v>17</v>
      </c>
      <c r="BN77" s="3">
        <f t="shared" si="58"/>
        <v>3.5110999999999999</v>
      </c>
      <c r="BO77">
        <f t="shared" si="102"/>
        <v>3.8999000000000001</v>
      </c>
      <c r="BP77">
        <f t="shared" si="59"/>
        <v>3.5110999999999999</v>
      </c>
      <c r="BQ77" s="3" t="b">
        <f>IF(BL77,D77=1,"")</f>
        <v>0</v>
      </c>
      <c r="BT77" t="b" cm="1">
        <f t="array" ref="BT77">IF(BL77,IF(ISNUMBER((_xlfn.XLOOKUP($BM77,$BM:$BM*$BQ:$BQ,BR:BR))),IF((_xlfn.XLOOKUP($BM77,$BM:$BM*$BQ:$BQ,BR:BR))&lt;3.27,TRUE,FALSE),FALSE),"")</f>
        <v>0</v>
      </c>
      <c r="BU77" t="b" cm="1">
        <f t="array" ref="BU77">IF(BL77,IF(ISNUMBER((_xlfn.XLOOKUP($BM77,$BM:$BM*$BQ:$BQ,BS:BS,,,-1))),IF((_xlfn.XLOOKUP($BM77,$BM:$BM*$BQ:$BQ,BS:BS,,,-1))&gt;4.195,TRUE,FALSE),FALSE),"")</f>
        <v>0</v>
      </c>
      <c r="BW77" s="3" t="b">
        <f>IF(BL77,E77=1,"")</f>
        <v>1</v>
      </c>
      <c r="BX77" s="3">
        <v>2.5110999999999999</v>
      </c>
      <c r="BY77" s="3">
        <v>3.8999000000000001</v>
      </c>
      <c r="BZ77" t="b" cm="1">
        <f t="array" ref="BZ77">IF(BL77,IF(ISNUMBER((_xlfn.XLOOKUP($BM77,$BM:$BM*$BW:$BW,BX:BX,,,-1))),IF((_xlfn.XLOOKUP($BM77,$BM:$BM*$BW:$BW,BX:BX,,,-1))&lt;2.6,TRUE,FALSE),FALSE),"")</f>
        <v>1</v>
      </c>
      <c r="CA77" t="b" cm="1">
        <f t="array" ref="CA77">IF(BL77,IF(ISNUMBER((_xlfn.XLOOKUP($BM77,$BM:$BM*$BW:$BW,BY:BY))),IF((_xlfn.XLOOKUP($BM77,$BM:$BM*$BW:$BW,BY:BY))&gt;4.18,TRUE,FALSE),FALSE),"")</f>
        <v>1</v>
      </c>
      <c r="CC77" t="b">
        <f t="shared" si="60"/>
        <v>1</v>
      </c>
      <c r="CD77" s="3">
        <f>IF(BL77,$C77,"")</f>
        <v>-1.6659999999999999</v>
      </c>
      <c r="CE77" s="3">
        <f>IF($BL77,$C76,"")</f>
        <v>-1.111</v>
      </c>
      <c r="CF77" s="3">
        <f>IF($BL77,$C78,"")</f>
        <v>-2.5550000000000002</v>
      </c>
      <c r="CG77">
        <f>MIN($CD$68:$CF$80)</f>
        <v>-2.5550000000000002</v>
      </c>
      <c r="CH77">
        <f t="shared" si="106"/>
        <v>0</v>
      </c>
      <c r="CJ77" s="3">
        <f>IF(CC77="","",IF(CC77,CH77-CG77,""))</f>
        <v>2.5550000000000002</v>
      </c>
      <c r="CK77" s="3">
        <f t="shared" si="103"/>
        <v>2.5550000000000002</v>
      </c>
      <c r="CL77" s="3" t="b">
        <f>CJ77=""</f>
        <v>0</v>
      </c>
      <c r="CM77" s="3">
        <f t="shared" si="104"/>
        <v>11</v>
      </c>
      <c r="CN77" t="str" cm="1">
        <f t="array" ref="CN77">IF(CL77,IF(ISNUMBER((_xlfn.XLOOKUP($CM77,$CM:$CM*$CL:$CL,CK:CK))),_xlfn.XLOOKUP($CM77,$CM:$CM*$CL:$CL,CK:CK),FALSE),"")</f>
        <v/>
      </c>
      <c r="CP77" s="3">
        <f t="shared" si="61"/>
        <v>2.5550000000000002</v>
      </c>
      <c r="CY77" s="3" t="str">
        <f>Z76</f>
        <v/>
      </c>
      <c r="CZ77" s="3">
        <v>1</v>
      </c>
      <c r="DA77" s="3">
        <v>2.7371300000000001</v>
      </c>
      <c r="DB77" s="3">
        <v>2.7371300000000001</v>
      </c>
      <c r="DC77" s="3">
        <v>2.8063199999999999</v>
      </c>
      <c r="DE77" s="7">
        <v>2.7371300000000001</v>
      </c>
    </row>
    <row r="78" spans="1:120" x14ac:dyDescent="0.25">
      <c r="A78" s="3">
        <v>2.5110999999999999</v>
      </c>
      <c r="B78" s="3">
        <v>-2.899</v>
      </c>
      <c r="C78" s="3">
        <v>-2.5550000000000002</v>
      </c>
      <c r="D78" s="3">
        <f t="shared" si="62"/>
        <v>0</v>
      </c>
      <c r="E78" s="3">
        <f t="shared" si="105"/>
        <v>1</v>
      </c>
      <c r="F78" s="3" t="b">
        <f t="shared" si="63"/>
        <v>0</v>
      </c>
      <c r="G78" s="3" t="b">
        <f t="shared" si="64"/>
        <v>1</v>
      </c>
      <c r="H78" s="3">
        <f t="shared" si="65"/>
        <v>27</v>
      </c>
      <c r="I78" s="3">
        <f t="shared" si="66"/>
        <v>3.5110999999999999</v>
      </c>
      <c r="J78" s="3">
        <f t="shared" si="67"/>
        <v>2.8111000000000002</v>
      </c>
      <c r="K78" s="3">
        <v>2.5110999999999999</v>
      </c>
      <c r="L78" s="3">
        <v>3.8999000000000001</v>
      </c>
      <c r="M78" s="3">
        <f t="shared" si="68"/>
        <v>-1.6659999999999999</v>
      </c>
      <c r="N78" s="3">
        <f t="shared" si="69"/>
        <v>-2.5550000000000002</v>
      </c>
      <c r="O78" s="3">
        <v>-2.5550000000000002</v>
      </c>
      <c r="P78" s="3">
        <v>-1.111</v>
      </c>
      <c r="Q78" s="3" t="b">
        <f t="shared" si="70"/>
        <v>0</v>
      </c>
      <c r="R78" s="3" t="b">
        <f t="shared" si="71"/>
        <v>0</v>
      </c>
      <c r="S78" s="3" t="b">
        <f t="shared" si="72"/>
        <v>1</v>
      </c>
      <c r="T78" s="3" t="b">
        <f t="shared" si="73"/>
        <v>0</v>
      </c>
      <c r="U78" s="3" t="b">
        <f t="shared" si="74"/>
        <v>0</v>
      </c>
      <c r="V78" s="3" t="b">
        <f t="shared" si="75"/>
        <v>0</v>
      </c>
      <c r="W78" s="3" t="b">
        <f t="shared" si="76"/>
        <v>0</v>
      </c>
      <c r="X78" s="3" t="b">
        <f t="shared" si="77"/>
        <v>1</v>
      </c>
      <c r="Y78" s="3">
        <f t="shared" si="78"/>
        <v>11</v>
      </c>
      <c r="Z78" s="3" t="str">
        <f t="shared" si="79"/>
        <v/>
      </c>
      <c r="AB78" s="3" t="b">
        <f t="shared" si="80"/>
        <v>0</v>
      </c>
      <c r="AC78" s="3">
        <f t="shared" si="81"/>
        <v>14</v>
      </c>
      <c r="AD78" s="3" t="b">
        <f t="shared" si="82"/>
        <v>0</v>
      </c>
      <c r="AE78" s="3" t="str">
        <f t="shared" si="83"/>
        <v/>
      </c>
      <c r="AF78" s="3" t="str">
        <f t="shared" si="84"/>
        <v/>
      </c>
      <c r="AG78" s="3" t="str">
        <f t="shared" si="85"/>
        <v/>
      </c>
      <c r="AH78" s="3" t="str">
        <f t="shared" si="86"/>
        <v/>
      </c>
      <c r="AM78" t="b">
        <f t="shared" si="87"/>
        <v>0</v>
      </c>
      <c r="AN78" s="3" t="str">
        <f t="shared" si="88"/>
        <v/>
      </c>
      <c r="AP78" s="3" t="b">
        <f t="shared" si="89"/>
        <v>1</v>
      </c>
      <c r="AQ78" s="3">
        <f t="shared" si="90"/>
        <v>13</v>
      </c>
      <c r="AR78" s="3" t="b">
        <f t="shared" si="91"/>
        <v>1</v>
      </c>
      <c r="AS78" s="3">
        <f t="shared" si="92"/>
        <v>2.5110999999999999</v>
      </c>
      <c r="AT78" s="3">
        <f t="shared" si="93"/>
        <v>3.8999000000000001</v>
      </c>
      <c r="AU78" s="3">
        <f t="shared" si="94"/>
        <v>-2.5550000000000002</v>
      </c>
      <c r="AV78" s="3">
        <f t="shared" si="95"/>
        <v>-1.111</v>
      </c>
      <c r="AW78" s="3">
        <v>2.5110999999999999</v>
      </c>
      <c r="AX78" s="3">
        <v>4.1888800000000002</v>
      </c>
      <c r="AY78" s="3">
        <v>-2.5550000000000002</v>
      </c>
      <c r="AZ78" s="3">
        <v>0</v>
      </c>
      <c r="BA78" t="b">
        <f t="shared" si="96"/>
        <v>1</v>
      </c>
      <c r="BB78" s="3">
        <f t="shared" si="97"/>
        <v>2.5550000000000002</v>
      </c>
      <c r="BD78" s="3">
        <f t="shared" si="98"/>
        <v>2.5550000000000002</v>
      </c>
      <c r="BH78" s="3">
        <f t="shared" si="99"/>
        <v>-2.5550000000000002</v>
      </c>
      <c r="BI78" s="3">
        <f t="shared" si="100"/>
        <v>-1.6659999999999999</v>
      </c>
      <c r="BJ78" t="b">
        <f>BH78=0</f>
        <v>0</v>
      </c>
      <c r="BK78" t="b">
        <f>BH78=BI78</f>
        <v>0</v>
      </c>
      <c r="BL78" t="b">
        <f t="shared" si="57"/>
        <v>1</v>
      </c>
      <c r="BM78" s="3">
        <f t="shared" si="101"/>
        <v>17</v>
      </c>
      <c r="BN78" s="3">
        <f t="shared" si="58"/>
        <v>2.5110999999999999</v>
      </c>
      <c r="BO78">
        <f t="shared" si="102"/>
        <v>3.5110999999999999</v>
      </c>
      <c r="BP78">
        <f t="shared" si="59"/>
        <v>2.5110999999999999</v>
      </c>
      <c r="BQ78" s="3" t="b">
        <f>IF(BL78,D78=1,"")</f>
        <v>0</v>
      </c>
      <c r="BT78" t="b" cm="1">
        <f t="array" ref="BT78">IF(BL78,IF(ISNUMBER((_xlfn.XLOOKUP($BM78,$BM:$BM*$BQ:$BQ,BR:BR))),IF((_xlfn.XLOOKUP($BM78,$BM:$BM*$BQ:$BQ,BR:BR))&lt;3.27,TRUE,FALSE),FALSE),"")</f>
        <v>0</v>
      </c>
      <c r="BU78" t="b" cm="1">
        <f t="array" ref="BU78">IF(BL78,IF(ISNUMBER((_xlfn.XLOOKUP($BM78,$BM:$BM*$BQ:$BQ,BS:BS,,,-1))),IF((_xlfn.XLOOKUP($BM78,$BM:$BM*$BQ:$BQ,BS:BS,,,-1))&gt;4.195,TRUE,FALSE),FALSE),"")</f>
        <v>0</v>
      </c>
      <c r="BW78" s="3" t="b">
        <f>IF(BL78,E78=1,"")</f>
        <v>1</v>
      </c>
      <c r="BX78" s="3">
        <v>2.5110999999999999</v>
      </c>
      <c r="BY78" s="3">
        <v>3.8999000000000001</v>
      </c>
      <c r="BZ78" t="b" cm="1">
        <f t="array" ref="BZ78">IF(BL78,IF(ISNUMBER((_xlfn.XLOOKUP($BM78,$BM:$BM*$BW:$BW,BX:BX,,,-1))),IF((_xlfn.XLOOKUP($BM78,$BM:$BM*$BW:$BW,BX:BX,,,-1))&lt;2.6,TRUE,FALSE),FALSE),"")</f>
        <v>1</v>
      </c>
      <c r="CA78" t="b" cm="1">
        <f t="array" ref="CA78">IF(BL78,IF(ISNUMBER((_xlfn.XLOOKUP($BM78,$BM:$BM*$BW:$BW,BY:BY))),IF((_xlfn.XLOOKUP($BM78,$BM:$BM*$BW:$BW,BY:BY))&gt;4.18,TRUE,FALSE),FALSE),"")</f>
        <v>1</v>
      </c>
      <c r="CC78" t="b">
        <f t="shared" si="60"/>
        <v>1</v>
      </c>
      <c r="CD78" s="3">
        <f>IF(BL78,$C78,"")</f>
        <v>-2.5550000000000002</v>
      </c>
      <c r="CE78" s="3">
        <f>IF($BL78,$C77,"")</f>
        <v>-1.6659999999999999</v>
      </c>
      <c r="CF78" s="3">
        <f>IF($BL78,$C79,"")</f>
        <v>-2.5550000000000002</v>
      </c>
      <c r="CG78">
        <f>MIN($CD$68:$CF$80)</f>
        <v>-2.5550000000000002</v>
      </c>
      <c r="CH78">
        <f t="shared" si="106"/>
        <v>0</v>
      </c>
      <c r="CJ78" s="3">
        <f>IF(CC78="","",IF(CC78,CH78-CG78,""))</f>
        <v>2.5550000000000002</v>
      </c>
      <c r="CK78" s="3">
        <f t="shared" si="103"/>
        <v>2.5550000000000002</v>
      </c>
      <c r="CL78" s="3" t="b">
        <f>CJ78=""</f>
        <v>0</v>
      </c>
      <c r="CM78" s="3">
        <f t="shared" si="104"/>
        <v>11</v>
      </c>
      <c r="CN78" t="str" cm="1">
        <f t="array" ref="CN78">IF(CL78,IF(ISNUMBER((_xlfn.XLOOKUP($CM78,$CM:$CM*$CL:$CL,CK:CK))),_xlfn.XLOOKUP($CM78,$CM:$CM*$CL:$CL,CK:CK),FALSE),"")</f>
        <v/>
      </c>
      <c r="CP78" s="3">
        <f t="shared" si="61"/>
        <v>2.5550000000000002</v>
      </c>
      <c r="CY78" s="3" t="str">
        <f>Z77</f>
        <v/>
      </c>
      <c r="CZ78" s="3">
        <v>1</v>
      </c>
      <c r="DA78" s="3">
        <v>2.7371300000000001</v>
      </c>
      <c r="DB78" s="3">
        <v>2.7371300000000001</v>
      </c>
      <c r="DC78" s="3">
        <v>2.8063199999999999</v>
      </c>
      <c r="DE78" s="7">
        <v>2.7371300000000001</v>
      </c>
    </row>
    <row r="79" spans="1:120" x14ac:dyDescent="0.25">
      <c r="A79" s="3">
        <v>2.8111000000000002</v>
      </c>
      <c r="B79" s="3">
        <v>0</v>
      </c>
      <c r="C79" s="3">
        <v>-2.5550000000000002</v>
      </c>
      <c r="D79" s="3">
        <f t="shared" si="62"/>
        <v>0</v>
      </c>
      <c r="E79" s="3">
        <f t="shared" si="105"/>
        <v>0</v>
      </c>
      <c r="F79" s="3" t="b">
        <f t="shared" si="63"/>
        <v>1</v>
      </c>
      <c r="G79" s="3" t="b">
        <f t="shared" si="64"/>
        <v>0</v>
      </c>
      <c r="H79" s="3">
        <f t="shared" si="65"/>
        <v>28</v>
      </c>
      <c r="I79" s="3">
        <f t="shared" si="66"/>
        <v>2.5110999999999999</v>
      </c>
      <c r="J79" s="3">
        <f t="shared" si="67"/>
        <v>2.9110999999999998</v>
      </c>
      <c r="M79" s="3">
        <f t="shared" si="68"/>
        <v>-2.5550000000000002</v>
      </c>
      <c r="N79" s="3">
        <f t="shared" si="69"/>
        <v>-2.5550000000000002</v>
      </c>
      <c r="Q79" s="3" t="b">
        <f t="shared" si="70"/>
        <v>0</v>
      </c>
      <c r="R79" s="3" t="b">
        <f t="shared" si="71"/>
        <v>0</v>
      </c>
      <c r="S79" s="3" t="b">
        <f t="shared" si="72"/>
        <v>0</v>
      </c>
      <c r="T79" s="3" t="b">
        <f t="shared" si="73"/>
        <v>0</v>
      </c>
      <c r="U79" s="3" t="b">
        <f t="shared" si="74"/>
        <v>0</v>
      </c>
      <c r="V79" s="3" t="b">
        <f t="shared" si="75"/>
        <v>0</v>
      </c>
      <c r="W79" s="3" t="b">
        <f t="shared" si="76"/>
        <v>0</v>
      </c>
      <c r="X79" s="3" t="b">
        <f t="shared" si="77"/>
        <v>1</v>
      </c>
      <c r="Y79" s="3">
        <f t="shared" si="78"/>
        <v>11</v>
      </c>
      <c r="Z79" s="3" t="str">
        <f t="shared" si="79"/>
        <v/>
      </c>
      <c r="AB79" s="3" t="b">
        <f t="shared" si="80"/>
        <v>1</v>
      </c>
      <c r="AC79" s="3">
        <f t="shared" si="81"/>
        <v>15</v>
      </c>
      <c r="AD79" s="3" t="b">
        <f t="shared" si="82"/>
        <v>0</v>
      </c>
      <c r="AE79" s="3" t="str">
        <f t="shared" si="83"/>
        <v/>
      </c>
      <c r="AF79" s="3" t="str">
        <f t="shared" si="84"/>
        <v/>
      </c>
      <c r="AG79" s="3" t="str">
        <f t="shared" si="85"/>
        <v/>
      </c>
      <c r="AH79" s="3" t="str">
        <f t="shared" si="86"/>
        <v/>
      </c>
      <c r="AI79" s="3">
        <v>3.1111</v>
      </c>
      <c r="AJ79" s="3">
        <v>4.2</v>
      </c>
      <c r="AK79" s="3">
        <v>0</v>
      </c>
      <c r="AL79" s="3">
        <v>2.444</v>
      </c>
      <c r="AM79" t="b">
        <f t="shared" si="87"/>
        <v>1</v>
      </c>
      <c r="AN79" s="3">
        <f t="shared" si="88"/>
        <v>2.444</v>
      </c>
      <c r="AP79" s="3" t="b">
        <f t="shared" si="89"/>
        <v>1</v>
      </c>
      <c r="AQ79" s="3">
        <f t="shared" si="90"/>
        <v>13</v>
      </c>
      <c r="AR79" s="3" t="b">
        <f t="shared" si="91"/>
        <v>0</v>
      </c>
      <c r="AS79" s="3" t="str">
        <f t="shared" si="92"/>
        <v/>
      </c>
      <c r="AT79" s="3" t="str">
        <f t="shared" si="93"/>
        <v/>
      </c>
      <c r="AU79" s="3" t="str">
        <f t="shared" si="94"/>
        <v/>
      </c>
      <c r="AV79" s="3" t="str">
        <f t="shared" si="95"/>
        <v/>
      </c>
      <c r="AW79" s="3">
        <v>2.5110999999999999</v>
      </c>
      <c r="AX79" s="3">
        <v>4.1888800000000002</v>
      </c>
      <c r="AY79" s="3">
        <v>-2.5550000000000002</v>
      </c>
      <c r="AZ79" s="3">
        <v>0</v>
      </c>
      <c r="BA79" t="b">
        <f t="shared" si="96"/>
        <v>1</v>
      </c>
      <c r="BB79" s="3">
        <f t="shared" si="97"/>
        <v>2.5550000000000002</v>
      </c>
      <c r="BD79" s="3">
        <f t="shared" si="98"/>
        <v>2.5550000000000002</v>
      </c>
      <c r="BH79" s="3">
        <f t="shared" si="99"/>
        <v>-2.5550000000000002</v>
      </c>
      <c r="BI79" s="3">
        <f t="shared" si="100"/>
        <v>-2.5550000000000002</v>
      </c>
      <c r="BJ79" t="b">
        <f>BH79=0</f>
        <v>0</v>
      </c>
      <c r="BK79" t="b">
        <f>BH79=BI79</f>
        <v>1</v>
      </c>
      <c r="BL79" t="b">
        <f t="shared" si="57"/>
        <v>1</v>
      </c>
      <c r="BM79" s="3">
        <f t="shared" si="101"/>
        <v>17</v>
      </c>
      <c r="BN79" s="3">
        <f t="shared" si="58"/>
        <v>2.8111000000000002</v>
      </c>
      <c r="BO79">
        <f t="shared" si="102"/>
        <v>2.5110999999999999</v>
      </c>
      <c r="BP79">
        <f t="shared" si="59"/>
        <v>2.8111000000000002</v>
      </c>
      <c r="BQ79" s="3" t="b">
        <f>IF(BL79,D79=1,"")</f>
        <v>0</v>
      </c>
      <c r="BT79" t="b" cm="1">
        <f t="array" ref="BT79">IF(BL79,IF(ISNUMBER((_xlfn.XLOOKUP($BM79,$BM:$BM*$BQ:$BQ,BR:BR))),IF((_xlfn.XLOOKUP($BM79,$BM:$BM*$BQ:$BQ,BR:BR))&lt;3.27,TRUE,FALSE),FALSE),"")</f>
        <v>0</v>
      </c>
      <c r="BU79" t="b" cm="1">
        <f t="array" ref="BU79">IF(BL79,IF(ISNUMBER((_xlfn.XLOOKUP($BM79,$BM:$BM*$BQ:$BQ,BS:BS,,,-1))),IF((_xlfn.XLOOKUP($BM79,$BM:$BM*$BQ:$BQ,BS:BS,,,-1))&gt;4.195,TRUE,FALSE),FALSE),"")</f>
        <v>0</v>
      </c>
      <c r="BW79" s="3" t="b">
        <f>IF(BL79,E79=1,"")</f>
        <v>0</v>
      </c>
      <c r="BZ79" t="b" cm="1">
        <f t="array" ref="BZ79">IF(BL79,IF(ISNUMBER((_xlfn.XLOOKUP($BM79,$BM:$BM*$BW:$BW,BX:BX,,,-1))),IF((_xlfn.XLOOKUP($BM79,$BM:$BM*$BW:$BW,BX:BX,,,-1))&lt;2.6,TRUE,FALSE),FALSE),"")</f>
        <v>1</v>
      </c>
      <c r="CA79" t="b" cm="1">
        <f t="array" ref="CA79">IF(BL79,IF(ISNUMBER((_xlfn.XLOOKUP($BM79,$BM:$BM*$BW:$BW,BY:BY))),IF((_xlfn.XLOOKUP($BM79,$BM:$BM*$BW:$BW,BY:BY))&gt;4.18,TRUE,FALSE),FALSE),"")</f>
        <v>1</v>
      </c>
      <c r="CC79" t="b">
        <f t="shared" si="60"/>
        <v>1</v>
      </c>
      <c r="CD79" s="3">
        <f>IF(BL79,$C79,"")</f>
        <v>-2.5550000000000002</v>
      </c>
      <c r="CE79" s="3">
        <f>IF($BL79,$C78,"")</f>
        <v>-2.5550000000000002</v>
      </c>
      <c r="CF79" s="3">
        <f>IF($BL79,$C80,"")</f>
        <v>-2.5550000000000002</v>
      </c>
      <c r="CG79">
        <f>MIN($CD$68:$CF$80)</f>
        <v>-2.5550000000000002</v>
      </c>
      <c r="CH79">
        <f t="shared" si="106"/>
        <v>0</v>
      </c>
      <c r="CJ79" s="3">
        <f>IF(CC79="","",IF(CC79,CH79-CG79,""))</f>
        <v>2.5550000000000002</v>
      </c>
      <c r="CK79" s="3">
        <f t="shared" si="103"/>
        <v>2.5550000000000002</v>
      </c>
      <c r="CL79" s="3" t="b">
        <f>CJ79=""</f>
        <v>0</v>
      </c>
      <c r="CM79" s="3">
        <f t="shared" si="104"/>
        <v>11</v>
      </c>
      <c r="CN79" t="str" cm="1">
        <f t="array" ref="CN79">IF(CL79,IF(ISNUMBER((_xlfn.XLOOKUP($CM79,$CM:$CM*$CL:$CL,CK:CK))),_xlfn.XLOOKUP($CM79,$CM:$CM*$CL:$CL,CK:CK),FALSE),"")</f>
        <v/>
      </c>
      <c r="CP79" s="3">
        <f t="shared" si="61"/>
        <v>2.5550000000000002</v>
      </c>
      <c r="CY79" s="3" t="str">
        <f>Z78</f>
        <v/>
      </c>
      <c r="CZ79" s="3">
        <v>1</v>
      </c>
      <c r="DA79" s="3">
        <v>2.7371300000000001</v>
      </c>
      <c r="DB79" s="3">
        <v>2.7371300000000001</v>
      </c>
      <c r="DC79" s="3">
        <v>2.8063199999999999</v>
      </c>
      <c r="DE79" s="7">
        <v>2.7371300000000001</v>
      </c>
    </row>
    <row r="80" spans="1:120" x14ac:dyDescent="0.25">
      <c r="A80" s="3">
        <v>2.9110999999999998</v>
      </c>
      <c r="B80" s="3">
        <v>0</v>
      </c>
      <c r="C80" s="3">
        <v>-2.5550000000000002</v>
      </c>
      <c r="D80" s="3">
        <f t="shared" si="62"/>
        <v>0</v>
      </c>
      <c r="E80" s="3">
        <f t="shared" si="105"/>
        <v>0</v>
      </c>
      <c r="F80" s="3" t="b">
        <f t="shared" si="63"/>
        <v>1</v>
      </c>
      <c r="G80" s="3" t="b">
        <f t="shared" si="64"/>
        <v>0</v>
      </c>
      <c r="H80" s="3">
        <f t="shared" si="65"/>
        <v>28</v>
      </c>
      <c r="I80" s="3">
        <f t="shared" si="66"/>
        <v>2.8111000000000002</v>
      </c>
      <c r="J80" s="3">
        <f t="shared" si="67"/>
        <v>3.1111</v>
      </c>
      <c r="M80" s="3">
        <f t="shared" si="68"/>
        <v>-2.5550000000000002</v>
      </c>
      <c r="N80" s="3">
        <f t="shared" si="69"/>
        <v>0</v>
      </c>
      <c r="Q80" s="3" t="b">
        <f t="shared" si="70"/>
        <v>0</v>
      </c>
      <c r="R80" s="3" t="b">
        <f t="shared" si="71"/>
        <v>0</v>
      </c>
      <c r="S80" s="3" t="b">
        <f t="shared" si="72"/>
        <v>0</v>
      </c>
      <c r="T80" s="3" t="b">
        <f t="shared" si="73"/>
        <v>0</v>
      </c>
      <c r="U80" s="3" t="b">
        <f t="shared" si="74"/>
        <v>0</v>
      </c>
      <c r="V80" s="3" t="b">
        <f t="shared" si="75"/>
        <v>0</v>
      </c>
      <c r="W80" s="3" t="b">
        <f t="shared" si="76"/>
        <v>0</v>
      </c>
      <c r="X80" s="3" t="b">
        <f t="shared" si="77"/>
        <v>1</v>
      </c>
      <c r="Y80" s="3">
        <f t="shared" si="78"/>
        <v>11</v>
      </c>
      <c r="Z80" s="3" t="str">
        <f t="shared" si="79"/>
        <v/>
      </c>
      <c r="AB80" s="3" t="b">
        <f t="shared" si="80"/>
        <v>1</v>
      </c>
      <c r="AC80" s="3">
        <f t="shared" si="81"/>
        <v>15</v>
      </c>
      <c r="AD80" s="3" t="b">
        <f t="shared" si="82"/>
        <v>0</v>
      </c>
      <c r="AE80" s="3" t="str">
        <f t="shared" si="83"/>
        <v/>
      </c>
      <c r="AF80" s="3" t="str">
        <f t="shared" si="84"/>
        <v/>
      </c>
      <c r="AG80" s="3" t="str">
        <f t="shared" si="85"/>
        <v/>
      </c>
      <c r="AH80" s="3" t="str">
        <f t="shared" si="86"/>
        <v/>
      </c>
      <c r="AI80" s="3">
        <v>3.1111</v>
      </c>
      <c r="AJ80" s="3">
        <v>4.2</v>
      </c>
      <c r="AK80" s="3">
        <v>0</v>
      </c>
      <c r="AL80" s="3">
        <v>2.444</v>
      </c>
      <c r="AM80" t="b">
        <f t="shared" si="87"/>
        <v>1</v>
      </c>
      <c r="AN80" s="3">
        <f t="shared" si="88"/>
        <v>2.444</v>
      </c>
      <c r="AP80" s="3" t="b">
        <f t="shared" si="89"/>
        <v>1</v>
      </c>
      <c r="AQ80" s="3">
        <f t="shared" si="90"/>
        <v>13</v>
      </c>
      <c r="AR80" s="3" t="b">
        <f t="shared" si="91"/>
        <v>0</v>
      </c>
      <c r="AS80" s="3" t="str">
        <f t="shared" si="92"/>
        <v/>
      </c>
      <c r="AT80" s="3" t="str">
        <f t="shared" si="93"/>
        <v/>
      </c>
      <c r="AU80" s="3" t="str">
        <f t="shared" si="94"/>
        <v/>
      </c>
      <c r="AV80" s="3" t="str">
        <f t="shared" si="95"/>
        <v/>
      </c>
      <c r="AW80" s="3">
        <v>2.5110999999999999</v>
      </c>
      <c r="AX80" s="3">
        <v>4.1888800000000002</v>
      </c>
      <c r="AY80" s="3">
        <v>-2.5550000000000002</v>
      </c>
      <c r="AZ80" s="3">
        <v>0</v>
      </c>
      <c r="BA80" t="b">
        <f t="shared" si="96"/>
        <v>1</v>
      </c>
      <c r="BB80" s="3">
        <f t="shared" si="97"/>
        <v>2.5550000000000002</v>
      </c>
      <c r="BD80" s="3">
        <f t="shared" si="98"/>
        <v>2.5550000000000002</v>
      </c>
      <c r="BH80" s="3">
        <f t="shared" si="99"/>
        <v>-2.5550000000000002</v>
      </c>
      <c r="BI80" s="3">
        <f t="shared" si="100"/>
        <v>-2.5550000000000002</v>
      </c>
      <c r="BJ80" t="b">
        <f>BH80=0</f>
        <v>0</v>
      </c>
      <c r="BK80" t="b">
        <f>BH80=BI80</f>
        <v>1</v>
      </c>
      <c r="BL80" t="b">
        <f t="shared" si="57"/>
        <v>1</v>
      </c>
      <c r="BM80" s="3">
        <f t="shared" si="101"/>
        <v>17</v>
      </c>
      <c r="BN80" s="3">
        <f t="shared" si="58"/>
        <v>2.9110999999999998</v>
      </c>
      <c r="BO80">
        <f t="shared" si="102"/>
        <v>2.8111000000000002</v>
      </c>
      <c r="BP80" t="str">
        <f t="shared" si="59"/>
        <v/>
      </c>
      <c r="BQ80" s="3" t="b">
        <f>IF(BL80,D80=1,"")</f>
        <v>0</v>
      </c>
      <c r="BT80" t="b" cm="1">
        <f t="array" ref="BT80">IF(BL80,IF(ISNUMBER((_xlfn.XLOOKUP($BM80,$BM:$BM*$BQ:$BQ,BR:BR))),IF((_xlfn.XLOOKUP($BM80,$BM:$BM*$BQ:$BQ,BR:BR))&lt;3.27,TRUE,FALSE),FALSE),"")</f>
        <v>0</v>
      </c>
      <c r="BU80" t="b" cm="1">
        <f t="array" ref="BU80">IF(BL80,IF(ISNUMBER((_xlfn.XLOOKUP($BM80,$BM:$BM*$BQ:$BQ,BS:BS,,,-1))),IF((_xlfn.XLOOKUP($BM80,$BM:$BM*$BQ:$BQ,BS:BS,,,-1))&gt;4.195,TRUE,FALSE),FALSE),"")</f>
        <v>0</v>
      </c>
      <c r="BW80" s="3" t="b">
        <f>IF(BL80,E80=1,"")</f>
        <v>0</v>
      </c>
      <c r="BZ80" t="b" cm="1">
        <f t="array" ref="BZ80">IF(BL80,IF(ISNUMBER((_xlfn.XLOOKUP($BM80,$BM:$BM*$BW:$BW,BX:BX,,,-1))),IF((_xlfn.XLOOKUP($BM80,$BM:$BM*$BW:$BW,BX:BX,,,-1))&lt;2.6,TRUE,FALSE),FALSE),"")</f>
        <v>1</v>
      </c>
      <c r="CA80" t="b" cm="1">
        <f t="array" ref="CA80">IF(BL80,IF(ISNUMBER((_xlfn.XLOOKUP($BM80,$BM:$BM*$BW:$BW,BY:BY))),IF((_xlfn.XLOOKUP($BM80,$BM:$BM*$BW:$BW,BY:BY))&gt;4.18,TRUE,FALSE),FALSE),"")</f>
        <v>1</v>
      </c>
      <c r="CC80" t="b">
        <f t="shared" si="60"/>
        <v>1</v>
      </c>
      <c r="CD80" s="3">
        <f>IF(BL80,$C80,"")</f>
        <v>-2.5550000000000002</v>
      </c>
      <c r="CE80" s="3">
        <f>IF($BL80,$C79,"")</f>
        <v>-2.5550000000000002</v>
      </c>
      <c r="CF80" s="3">
        <f>IF($BL80,$C81,"")</f>
        <v>0</v>
      </c>
      <c r="CG80">
        <f>MIN($CD$68:$CF$80)</f>
        <v>-2.5550000000000002</v>
      </c>
      <c r="CH80">
        <f t="shared" si="106"/>
        <v>0</v>
      </c>
      <c r="CJ80" s="3">
        <f>IF(CC80="","",IF(CC80,CH80-CG80,""))</f>
        <v>2.5550000000000002</v>
      </c>
      <c r="CK80" s="3">
        <f t="shared" si="103"/>
        <v>2.5550000000000002</v>
      </c>
      <c r="CL80" s="3" t="b">
        <f>CJ80=""</f>
        <v>0</v>
      </c>
      <c r="CM80" s="3">
        <f t="shared" si="104"/>
        <v>11</v>
      </c>
      <c r="CN80" t="str" cm="1">
        <f t="array" ref="CN80">IF(CL80,IF(ISNUMBER((_xlfn.XLOOKUP($CM80,$CM:$CM*$CL:$CL,CK:CK))),_xlfn.XLOOKUP($CM80,$CM:$CM*$CL:$CL,CK:CK),FALSE),"")</f>
        <v/>
      </c>
      <c r="CP80" s="3">
        <f t="shared" si="61"/>
        <v>2.5550000000000002</v>
      </c>
      <c r="CY80" s="3" t="str">
        <f>Z79</f>
        <v/>
      </c>
      <c r="CZ80" s="3">
        <v>1</v>
      </c>
      <c r="DA80" s="3">
        <v>2.7371300000000001</v>
      </c>
      <c r="DB80" s="3">
        <v>2.7371300000000001</v>
      </c>
      <c r="DC80" s="3">
        <v>2.8063199999999999</v>
      </c>
      <c r="DE80" s="7">
        <v>2.7371300000000001</v>
      </c>
    </row>
    <row r="81" spans="1:103" x14ac:dyDescent="0.25">
      <c r="A81" s="3">
        <v>3.1111</v>
      </c>
      <c r="B81" s="3">
        <v>0</v>
      </c>
      <c r="C81" s="3">
        <v>0</v>
      </c>
      <c r="D81" s="3">
        <f t="shared" ref="D81" si="107">IF(ISNUMBER(B81),IF(B81&gt;0,1,0),IF(ISNUMBER(B80),IF(B80&gt;0,1,0),0))</f>
        <v>0</v>
      </c>
      <c r="E81" s="3">
        <f t="shared" ref="E81" si="108">IF(ISNUMBER(B81),IF(B81&lt;0,1,0),IF(ISNUMBER(B80),IF(B80&lt;0,1,0),0))</f>
        <v>0</v>
      </c>
      <c r="F81" s="3" t="b">
        <f t="shared" ref="F81" si="109">NOT(OR(D81,E81))</f>
        <v>1</v>
      </c>
      <c r="G81" s="3" t="b">
        <f t="shared" si="64"/>
        <v>0</v>
      </c>
      <c r="H81" s="3">
        <f t="shared" ref="H81" si="110">IF(NOT((G81-G80)=0),H80+1,H80)</f>
        <v>28</v>
      </c>
      <c r="I81" s="3">
        <f t="shared" si="66"/>
        <v>2.9110999999999998</v>
      </c>
      <c r="J81" s="3">
        <f t="shared" si="67"/>
        <v>3.1111</v>
      </c>
      <c r="M81" s="3">
        <f t="shared" si="68"/>
        <v>-2.5550000000000002</v>
      </c>
      <c r="N81" s="3">
        <f t="shared" si="69"/>
        <v>0</v>
      </c>
      <c r="Q81" s="3" t="b">
        <f t="shared" si="70"/>
        <v>0</v>
      </c>
      <c r="R81" s="3" t="b">
        <f t="shared" si="71"/>
        <v>0</v>
      </c>
      <c r="S81" s="3" t="b">
        <f t="shared" si="72"/>
        <v>0</v>
      </c>
      <c r="T81" s="3" t="b">
        <f t="shared" si="73"/>
        <v>0</v>
      </c>
      <c r="U81" s="3" t="b">
        <f t="shared" si="74"/>
        <v>0</v>
      </c>
      <c r="V81" s="3" t="b">
        <f t="shared" si="75"/>
        <v>0</v>
      </c>
      <c r="W81" s="3" t="b">
        <f t="shared" si="76"/>
        <v>0</v>
      </c>
      <c r="X81" s="3" t="b">
        <f t="shared" si="77"/>
        <v>1</v>
      </c>
      <c r="Y81" s="3">
        <f t="shared" si="78"/>
        <v>11</v>
      </c>
      <c r="Z81" s="3" t="str">
        <f t="shared" si="79"/>
        <v/>
      </c>
      <c r="AB81" s="3" t="b">
        <f t="shared" si="80"/>
        <v>1</v>
      </c>
      <c r="AC81" s="3">
        <f t="shared" si="81"/>
        <v>15</v>
      </c>
      <c r="AD81" s="3" t="b">
        <f t="shared" si="82"/>
        <v>0</v>
      </c>
      <c r="AE81" s="3" t="str">
        <f t="shared" si="83"/>
        <v/>
      </c>
      <c r="AF81" s="3" t="str">
        <f t="shared" si="84"/>
        <v/>
      </c>
      <c r="AG81" s="3" t="str">
        <f t="shared" si="85"/>
        <v/>
      </c>
      <c r="AH81" s="3" t="str">
        <f t="shared" si="86"/>
        <v/>
      </c>
      <c r="AI81" s="3">
        <v>3.1111</v>
      </c>
      <c r="AJ81" s="3">
        <v>4.2</v>
      </c>
      <c r="AK81" s="3">
        <v>0</v>
      </c>
      <c r="AL81" s="3">
        <v>2.444</v>
      </c>
      <c r="AM81" t="b">
        <f t="shared" si="87"/>
        <v>1</v>
      </c>
      <c r="AN81" s="3">
        <f t="shared" si="88"/>
        <v>2.444</v>
      </c>
      <c r="AP81" s="3" t="b">
        <f t="shared" si="89"/>
        <v>1</v>
      </c>
      <c r="AQ81" s="3">
        <f t="shared" si="90"/>
        <v>13</v>
      </c>
      <c r="AR81" s="3" t="b">
        <f t="shared" si="91"/>
        <v>0</v>
      </c>
      <c r="AS81" s="3" t="str">
        <f t="shared" si="92"/>
        <v/>
      </c>
      <c r="AT81" s="3" t="str">
        <f t="shared" si="93"/>
        <v/>
      </c>
      <c r="AU81" s="3" t="str">
        <f t="shared" si="94"/>
        <v/>
      </c>
      <c r="AV81" s="3" t="str">
        <f t="shared" si="95"/>
        <v/>
      </c>
      <c r="AW81" s="3">
        <v>2.5110999999999999</v>
      </c>
      <c r="AX81" s="3">
        <v>4.1888800000000002</v>
      </c>
      <c r="AY81" s="3">
        <v>-2.5550000000000002</v>
      </c>
      <c r="AZ81" s="3">
        <v>0</v>
      </c>
      <c r="BA81" t="b">
        <f t="shared" si="96"/>
        <v>1</v>
      </c>
      <c r="BB81" s="3">
        <f t="shared" si="97"/>
        <v>2.5550000000000002</v>
      </c>
      <c r="BD81" s="3">
        <f t="shared" si="98"/>
        <v>2.5550000000000002</v>
      </c>
      <c r="BH81" s="3">
        <f t="shared" si="99"/>
        <v>0</v>
      </c>
      <c r="BI81" s="3">
        <f t="shared" si="100"/>
        <v>-2.5550000000000002</v>
      </c>
      <c r="BJ81" t="b">
        <f>BH81=0</f>
        <v>1</v>
      </c>
      <c r="BK81" t="b">
        <f>BH81=BI81</f>
        <v>0</v>
      </c>
      <c r="BL81" t="b">
        <f t="shared" si="57"/>
        <v>0</v>
      </c>
      <c r="BM81" s="3">
        <f t="shared" si="101"/>
        <v>18</v>
      </c>
      <c r="BN81" s="3" t="str">
        <f t="shared" si="58"/>
        <v/>
      </c>
      <c r="BO81" t="str">
        <f t="shared" si="102"/>
        <v/>
      </c>
      <c r="BP81" t="str">
        <f t="shared" si="59"/>
        <v/>
      </c>
      <c r="BQ81" s="3" t="str">
        <f>IF(BL81,D81=1,"")</f>
        <v/>
      </c>
      <c r="BT81" t="str" cm="1">
        <f t="array" ref="BT81">IF(BL81,IF(ISNUMBER((_xlfn.XLOOKUP($BM81,$BM:$BM*$BQ:$BQ,BR:BR))),IF((_xlfn.XLOOKUP($BM81,$BM:$BM*$BQ:$BQ,BR:BR))&lt;3.27,TRUE,FALSE),FALSE),"")</f>
        <v/>
      </c>
      <c r="BU81" t="str" cm="1">
        <f t="array" ref="BU81">IF(BL81,IF(ISNUMBER((_xlfn.XLOOKUP($BM81,$BM:$BM*$BQ:$BQ,BS:BS,,,-1))),IF((_xlfn.XLOOKUP($BM81,$BM:$BM*$BQ:$BQ,BS:BS,,,-1))&gt;4.195,TRUE,FALSE),FALSE),"")</f>
        <v/>
      </c>
      <c r="BW81" s="3" t="str">
        <f>IF(BL81,E81=1,"")</f>
        <v/>
      </c>
      <c r="BZ81" t="str" cm="1">
        <f t="array" ref="BZ81">IF(BL81,IF(ISNUMBER((_xlfn.XLOOKUP($BM81,$BM:$BM*$BW:$BW,BX:BX,,,-1))),IF((_xlfn.XLOOKUP($BM81,$BM:$BM*$BW:$BW,BX:BX,,,-1))&lt;2.6,TRUE,FALSE),FALSE),"")</f>
        <v/>
      </c>
      <c r="CA81" t="str" cm="1">
        <f t="array" ref="CA81">IF(BL81,IF(ISNUMBER((_xlfn.XLOOKUP($BM81,$BM:$BM*$BW:$BW,BY:BY))),IF((_xlfn.XLOOKUP($BM81,$BM:$BM*$BW:$BW,BY:BY))&gt;4.18,TRUE,FALSE),FALSE),"")</f>
        <v/>
      </c>
      <c r="CC81" t="str">
        <f t="shared" si="60"/>
        <v/>
      </c>
      <c r="CD81" s="3" t="str">
        <f>IF(BL81,$C81,"")</f>
        <v/>
      </c>
      <c r="CE81" s="3" t="str">
        <f>IF($BL81,$C80,"")</f>
        <v/>
      </c>
      <c r="CF81" s="3" t="str">
        <f>IF($BL81,$C82,"")</f>
        <v/>
      </c>
      <c r="CJ81" s="3" t="str">
        <f>IF(CC81="","",IF(CC81,CH81-CG81,""))</f>
        <v/>
      </c>
      <c r="CK81" s="3">
        <f t="shared" si="103"/>
        <v>2.5550000000000002</v>
      </c>
      <c r="CL81" s="3" t="b">
        <f>CJ81=""</f>
        <v>1</v>
      </c>
      <c r="CM81" s="3">
        <f t="shared" si="104"/>
        <v>12</v>
      </c>
      <c r="CN81" cm="1">
        <f t="array" ref="CN81">IF(CL81,IF(ISNUMBER((_xlfn.XLOOKUP($CM81,$CM:$CM*$CL:$CL,CK:CK))),_xlfn.XLOOKUP($CM81,$CM:$CM*$CL:$CL,CK:CK),FALSE),"")</f>
        <v>2.5550000000000002</v>
      </c>
      <c r="CP81" s="3">
        <f t="shared" si="61"/>
        <v>2.5550000000000002</v>
      </c>
      <c r="CY81" s="3" t="str">
        <f>Z80</f>
        <v/>
      </c>
    </row>
    <row r="82" spans="1:103" x14ac:dyDescent="0.25">
      <c r="A82" s="3">
        <v>3.1111</v>
      </c>
      <c r="B82" s="3">
        <v>0</v>
      </c>
      <c r="C82" s="3">
        <v>0</v>
      </c>
      <c r="D82" s="3">
        <f t="shared" ref="D82:D90" si="111">IF(ISNUMBER(B82),IF(B82&gt;0,1,0),IF(ISNUMBER(B81),IF(B81&gt;0,1,0),0))</f>
        <v>0</v>
      </c>
      <c r="E82" s="3">
        <f t="shared" ref="E82:E90" si="112">IF(ISNUMBER(B82),IF(B82&lt;0,1,0),IF(ISNUMBER(B81),IF(B81&lt;0,1,0),0))</f>
        <v>0</v>
      </c>
      <c r="F82" s="3" t="b">
        <f t="shared" ref="F82:F90" si="113">NOT(OR(D82,E82))</f>
        <v>1</v>
      </c>
      <c r="G82" s="3" t="b">
        <f t="shared" ref="G82:G90" si="114">NOT(F82)</f>
        <v>0</v>
      </c>
      <c r="H82" s="3">
        <f t="shared" ref="H82:H90" si="115">IF(NOT((G82-G81)=0),H81+1,H81)</f>
        <v>28</v>
      </c>
      <c r="I82" s="3">
        <f t="shared" si="66"/>
        <v>3.1111</v>
      </c>
      <c r="J82" s="3">
        <f t="shared" si="67"/>
        <v>3.5110999999999999</v>
      </c>
      <c r="M82" s="3">
        <f t="shared" si="68"/>
        <v>0</v>
      </c>
      <c r="N82" s="3">
        <f t="shared" si="69"/>
        <v>0.88800000000000001</v>
      </c>
      <c r="Q82" s="3" t="b">
        <f t="shared" si="70"/>
        <v>0</v>
      </c>
      <c r="R82" s="3" t="b">
        <f t="shared" si="71"/>
        <v>0</v>
      </c>
      <c r="S82" s="3" t="b">
        <f t="shared" si="72"/>
        <v>0</v>
      </c>
      <c r="T82" s="3" t="b">
        <f t="shared" si="73"/>
        <v>0</v>
      </c>
      <c r="U82" s="3" t="b">
        <f t="shared" si="74"/>
        <v>0</v>
      </c>
      <c r="V82" s="3" t="b">
        <f t="shared" si="75"/>
        <v>0</v>
      </c>
      <c r="W82" s="3" t="b">
        <f t="shared" si="76"/>
        <v>0</v>
      </c>
      <c r="X82" s="3" t="b">
        <f t="shared" si="77"/>
        <v>1</v>
      </c>
      <c r="Y82" s="3">
        <f t="shared" si="78"/>
        <v>11</v>
      </c>
      <c r="Z82" s="3" t="str">
        <f t="shared" si="79"/>
        <v/>
      </c>
      <c r="AB82" s="3" t="b">
        <f t="shared" si="80"/>
        <v>1</v>
      </c>
      <c r="AC82" s="3">
        <f t="shared" si="81"/>
        <v>15</v>
      </c>
      <c r="AD82" s="3" t="b">
        <f t="shared" si="82"/>
        <v>0</v>
      </c>
      <c r="AE82" s="3" t="str">
        <f t="shared" si="83"/>
        <v/>
      </c>
      <c r="AF82" s="3" t="str">
        <f t="shared" si="84"/>
        <v/>
      </c>
      <c r="AG82" s="3" t="str">
        <f t="shared" si="85"/>
        <v/>
      </c>
      <c r="AH82" s="3" t="str">
        <f t="shared" si="86"/>
        <v/>
      </c>
      <c r="AI82" s="3">
        <v>3.1111</v>
      </c>
      <c r="AJ82" s="3">
        <v>4.2</v>
      </c>
      <c r="AK82" s="3">
        <v>0</v>
      </c>
      <c r="AL82" s="3">
        <v>2.444</v>
      </c>
      <c r="AM82" t="b">
        <f t="shared" ref="AM82" si="116">AND(AB82,AI82&lt;3.27,AJ82&gt;4.195)</f>
        <v>1</v>
      </c>
      <c r="AN82" s="3">
        <f t="shared" ref="AN82" si="117">IF(AM82,AL82-AK82,"")</f>
        <v>2.444</v>
      </c>
      <c r="AP82" s="3" t="b">
        <f t="shared" si="89"/>
        <v>1</v>
      </c>
      <c r="AQ82" s="3">
        <f t="shared" si="90"/>
        <v>13</v>
      </c>
      <c r="AR82" s="3" t="b">
        <f t="shared" si="91"/>
        <v>0</v>
      </c>
      <c r="AS82" s="3" t="str">
        <f t="shared" si="92"/>
        <v/>
      </c>
      <c r="AT82" s="3" t="str">
        <f t="shared" si="93"/>
        <v/>
      </c>
      <c r="AU82" s="3" t="str">
        <f t="shared" si="94"/>
        <v/>
      </c>
      <c r="AV82" s="3" t="str">
        <f t="shared" si="95"/>
        <v/>
      </c>
      <c r="AW82" s="3">
        <v>2.5110999999999999</v>
      </c>
      <c r="AX82" s="3">
        <v>4.1888800000000002</v>
      </c>
      <c r="AY82" s="3">
        <v>-2.5550000000000002</v>
      </c>
      <c r="AZ82" s="3">
        <v>0</v>
      </c>
      <c r="BA82" t="b">
        <f t="shared" ref="BA82" si="118">AND(AP82,AW82&lt;2.6,AX82&gt;4.18)</f>
        <v>1</v>
      </c>
      <c r="BB82" s="3">
        <f t="shared" ref="BB82" si="119">IF(BA82,AZ82-AY82,"")</f>
        <v>2.5550000000000002</v>
      </c>
      <c r="BD82" s="3">
        <f t="shared" si="98"/>
        <v>2.5550000000000002</v>
      </c>
      <c r="BH82" s="3">
        <f t="shared" ref="BH82" si="120">C82</f>
        <v>0</v>
      </c>
      <c r="BI82" s="3">
        <f t="shared" si="100"/>
        <v>0</v>
      </c>
      <c r="BJ82" t="b">
        <f>BH82=0</f>
        <v>1</v>
      </c>
      <c r="BK82" t="b">
        <f>BH82=BI82</f>
        <v>1</v>
      </c>
      <c r="BL82" t="b">
        <f t="shared" si="57"/>
        <v>1</v>
      </c>
      <c r="BM82" s="3">
        <f t="shared" si="101"/>
        <v>19</v>
      </c>
      <c r="BN82" s="3">
        <f t="shared" si="58"/>
        <v>3.1111</v>
      </c>
      <c r="BO82" t="str">
        <f t="shared" si="102"/>
        <v/>
      </c>
      <c r="BP82">
        <f t="shared" si="59"/>
        <v>3.1111</v>
      </c>
      <c r="BQ82" s="3" t="b">
        <f>IF(BL82,D82=1,"")</f>
        <v>0</v>
      </c>
      <c r="BT82" t="b" cm="1">
        <f t="array" ref="BT82">IF(BL82,IF(ISNUMBER((_xlfn.XLOOKUP($BM82,$BM:$BM*$BQ:$BQ,BR:BR))),IF((_xlfn.XLOOKUP($BM82,$BM:$BM*$BQ:$BQ,BR:BR))&lt;3.27,TRUE,FALSE),FALSE),"")</f>
        <v>1</v>
      </c>
      <c r="BU82" t="b" cm="1">
        <f t="array" ref="BU82">IF(BL82,IF(ISNUMBER((_xlfn.XLOOKUP($BM82,$BM:$BM*$BQ:$BQ,BS:BS,,,-1))),IF((_xlfn.XLOOKUP($BM82,$BM:$BM*$BQ:$BQ,BS:BS,,,-1))&gt;4.195,TRUE,FALSE),FALSE),"")</f>
        <v>1</v>
      </c>
      <c r="BW82" s="3" t="b">
        <f>IF(BL82,E82=1,"")</f>
        <v>0</v>
      </c>
      <c r="BZ82" t="b" cm="1">
        <f t="array" ref="BZ82">IF(BL82,IF(ISNUMBER((_xlfn.XLOOKUP($BM82,$BM:$BM*$BW:$BW,BX:BX,,,-1))),IF((_xlfn.XLOOKUP($BM82,$BM:$BM*$BW:$BW,BX:BX,,,-1))&lt;2.6,TRUE,FALSE),FALSE),"")</f>
        <v>0</v>
      </c>
      <c r="CA82" t="b" cm="1">
        <f t="array" ref="CA82">IF(BL82,IF(ISNUMBER((_xlfn.XLOOKUP($BM82,$BM:$BM*$BW:$BW,BY:BY))),IF((_xlfn.XLOOKUP($BM82,$BM:$BM*$BW:$BW,BY:BY))&gt;4.18,TRUE,FALSE),FALSE),"")</f>
        <v>0</v>
      </c>
      <c r="CC82" t="b">
        <f t="shared" si="60"/>
        <v>1</v>
      </c>
      <c r="CD82" s="3">
        <f>IF(BL82,$C82,"")</f>
        <v>0</v>
      </c>
      <c r="CE82" s="3">
        <f>IF($BL82,$C81,"")</f>
        <v>0</v>
      </c>
      <c r="CF82" s="3">
        <f>IF($BL82,$C83,"")</f>
        <v>0.88800000000000001</v>
      </c>
      <c r="CG82">
        <f>MIN($CD$82:$CF$90)</f>
        <v>0</v>
      </c>
      <c r="CH82">
        <f>MAX($CD$82:$CF$90)</f>
        <v>2.444</v>
      </c>
      <c r="CJ82" s="3">
        <f>IF(CC82="","",IF(CC82,CH82-CG82,""))</f>
        <v>2.444</v>
      </c>
      <c r="CK82" s="3" t="str">
        <f t="shared" si="103"/>
        <v/>
      </c>
      <c r="CL82" s="3" t="b">
        <f>CJ82=""</f>
        <v>0</v>
      </c>
      <c r="CM82" s="3">
        <f t="shared" si="104"/>
        <v>13</v>
      </c>
      <c r="CN82" t="str" cm="1">
        <f t="array" ref="CN82">IF(CL82,IF(ISNUMBER((_xlfn.XLOOKUP($CM82,$CM:$CM*$CL:$CL,CK:CK))),_xlfn.XLOOKUP($CM82,$CM:$CM*$CL:$CL,CK:CK),FALSE),"")</f>
        <v/>
      </c>
      <c r="CP82" s="3">
        <f t="shared" si="61"/>
        <v>2.444</v>
      </c>
      <c r="CY82" s="3" t="str">
        <f>Z81</f>
        <v/>
      </c>
    </row>
    <row r="83" spans="1:103" x14ac:dyDescent="0.25">
      <c r="A83" s="3">
        <v>3.5110999999999999</v>
      </c>
      <c r="B83" s="3">
        <v>2.899</v>
      </c>
      <c r="C83" s="3">
        <v>0.88800000000000001</v>
      </c>
      <c r="D83" s="3">
        <f t="shared" si="111"/>
        <v>1</v>
      </c>
      <c r="E83" s="3">
        <f t="shared" si="112"/>
        <v>0</v>
      </c>
      <c r="F83" s="3" t="b">
        <f t="shared" si="113"/>
        <v>0</v>
      </c>
      <c r="G83" s="3" t="b">
        <f t="shared" si="114"/>
        <v>1</v>
      </c>
      <c r="H83" s="3">
        <f t="shared" si="115"/>
        <v>29</v>
      </c>
      <c r="I83" s="3">
        <f t="shared" si="66"/>
        <v>3.1111</v>
      </c>
      <c r="J83" s="3">
        <f t="shared" si="67"/>
        <v>3.2111000000000001</v>
      </c>
      <c r="K83" s="3">
        <v>3.1111</v>
      </c>
      <c r="L83" s="3">
        <v>3.2111000000000001</v>
      </c>
      <c r="M83" s="3">
        <f t="shared" si="68"/>
        <v>0</v>
      </c>
      <c r="N83" s="3">
        <f t="shared" si="69"/>
        <v>1.222</v>
      </c>
      <c r="O83" s="3">
        <v>0</v>
      </c>
      <c r="P83" s="3">
        <v>1.222</v>
      </c>
      <c r="Q83" s="3" t="b">
        <f t="shared" si="70"/>
        <v>1</v>
      </c>
      <c r="R83" s="3" t="b">
        <f t="shared" si="71"/>
        <v>0</v>
      </c>
      <c r="S83" s="3" t="b">
        <f t="shared" si="72"/>
        <v>0</v>
      </c>
      <c r="T83" s="3" t="b">
        <f t="shared" si="73"/>
        <v>0</v>
      </c>
      <c r="U83" s="3" t="b">
        <f t="shared" si="74"/>
        <v>0</v>
      </c>
      <c r="V83" s="3" t="b">
        <f t="shared" si="75"/>
        <v>0</v>
      </c>
      <c r="W83" s="3" t="b">
        <f t="shared" si="76"/>
        <v>0</v>
      </c>
      <c r="X83" s="3" t="b">
        <f t="shared" si="77"/>
        <v>1</v>
      </c>
      <c r="Y83" s="3">
        <f t="shared" si="78"/>
        <v>11</v>
      </c>
      <c r="Z83" s="3" t="str">
        <f t="shared" si="79"/>
        <v/>
      </c>
      <c r="AB83" s="3" t="b">
        <f t="shared" si="80"/>
        <v>1</v>
      </c>
      <c r="AC83" s="3">
        <f t="shared" si="81"/>
        <v>15</v>
      </c>
      <c r="AD83" s="3" t="b">
        <f t="shared" si="82"/>
        <v>1</v>
      </c>
      <c r="AE83" s="3">
        <f t="shared" si="83"/>
        <v>3.1111</v>
      </c>
      <c r="AF83" s="3">
        <f t="shared" si="84"/>
        <v>3.2111000000000001</v>
      </c>
      <c r="AG83" s="3">
        <f t="shared" si="85"/>
        <v>0</v>
      </c>
      <c r="AH83" s="3">
        <f t="shared" si="86"/>
        <v>1.222</v>
      </c>
      <c r="AI83" s="3">
        <v>3.1111</v>
      </c>
      <c r="AJ83" s="3">
        <v>4.2</v>
      </c>
      <c r="AK83" s="3">
        <v>0</v>
      </c>
      <c r="AL83" s="3">
        <v>2.444</v>
      </c>
      <c r="AM83" t="b">
        <f t="shared" si="87"/>
        <v>1</v>
      </c>
      <c r="AN83" s="3">
        <f t="shared" si="88"/>
        <v>2.444</v>
      </c>
      <c r="AP83" s="3" t="b">
        <f t="shared" si="89"/>
        <v>0</v>
      </c>
      <c r="AQ83" s="3">
        <f t="shared" si="90"/>
        <v>14</v>
      </c>
      <c r="AR83" s="3" t="b">
        <f t="shared" si="91"/>
        <v>0</v>
      </c>
      <c r="AS83" s="3" t="str">
        <f t="shared" si="92"/>
        <v/>
      </c>
      <c r="AT83" s="3" t="str">
        <f t="shared" si="93"/>
        <v/>
      </c>
      <c r="AU83" s="3" t="str">
        <f t="shared" si="94"/>
        <v/>
      </c>
      <c r="AV83" s="3" t="str">
        <f t="shared" si="95"/>
        <v/>
      </c>
      <c r="BA83" t="b">
        <f t="shared" si="96"/>
        <v>0</v>
      </c>
      <c r="BB83" s="3" t="str">
        <f t="shared" si="97"/>
        <v/>
      </c>
      <c r="BD83" s="3">
        <f t="shared" si="98"/>
        <v>2.444</v>
      </c>
      <c r="BH83" s="3">
        <f t="shared" si="99"/>
        <v>0.88800000000000001</v>
      </c>
      <c r="BI83" s="3">
        <f t="shared" si="100"/>
        <v>0</v>
      </c>
      <c r="BJ83" t="b">
        <f>BH83=0</f>
        <v>0</v>
      </c>
      <c r="BK83" t="b">
        <f>BH83=BI83</f>
        <v>0</v>
      </c>
      <c r="BL83" t="b">
        <f>IF(OR(BH83="…",BI83="…"),OR(BK83,BK83=BJ83),AND(OR(BK83,BK83=BJ83),ABS(BH83-BI83)&lt;1))</f>
        <v>1</v>
      </c>
      <c r="BM83" s="3">
        <f t="shared" si="101"/>
        <v>19</v>
      </c>
      <c r="BN83" s="3">
        <f t="shared" si="58"/>
        <v>3.5110999999999999</v>
      </c>
      <c r="BO83">
        <f t="shared" si="102"/>
        <v>3.1111</v>
      </c>
      <c r="BP83">
        <f t="shared" si="59"/>
        <v>3.5110999999999999</v>
      </c>
      <c r="BQ83" s="3" t="b">
        <f>IF(BL83,D83=1,"")</f>
        <v>1</v>
      </c>
      <c r="BR83" s="3">
        <v>3.1111</v>
      </c>
      <c r="BS83" s="3">
        <v>3.5110999999999999</v>
      </c>
      <c r="BT83" t="b" cm="1">
        <f t="array" ref="BT83">IF(BL83,IF(ISNUMBER((_xlfn.XLOOKUP($BM83,$BM:$BM*$BQ:$BQ,BR:BR))),IF((_xlfn.XLOOKUP($BM83,$BM:$BM*$BQ:$BQ,BR:BR))&lt;3.27,TRUE,FALSE),FALSE),"")</f>
        <v>1</v>
      </c>
      <c r="BU83" t="b" cm="1">
        <f t="array" ref="BU83">IF(BL83,IF(ISNUMBER((_xlfn.XLOOKUP($BM83,$BM:$BM*$BQ:$BQ,BS:BS,,,-1))),IF((_xlfn.XLOOKUP($BM83,$BM:$BM*$BQ:$BQ,BS:BS,,,-1))&gt;4.195,TRUE,FALSE),FALSE),"")</f>
        <v>1</v>
      </c>
      <c r="BW83" s="3" t="b">
        <f>IF(BL83,E83=1,"")</f>
        <v>0</v>
      </c>
      <c r="BZ83" t="b" cm="1">
        <f t="array" ref="BZ83">IF(BL83,IF(ISNUMBER((_xlfn.XLOOKUP($BM83,$BM:$BM*$BW:$BW,BX:BX,,,-1))),IF((_xlfn.XLOOKUP($BM83,$BM:$BM*$BW:$BW,BX:BX,,,-1))&lt;2.6,TRUE,FALSE),FALSE),"")</f>
        <v>0</v>
      </c>
      <c r="CA83" t="b" cm="1">
        <f t="array" ref="CA83">IF(BL83,IF(ISNUMBER((_xlfn.XLOOKUP($BM83,$BM:$BM*$BW:$BW,BY:BY))),IF((_xlfn.XLOOKUP($BM83,$BM:$BM*$BW:$BW,BY:BY))&gt;4.18,TRUE,FALSE),FALSE),"")</f>
        <v>0</v>
      </c>
      <c r="CC83" t="b">
        <f t="shared" si="60"/>
        <v>1</v>
      </c>
      <c r="CD83" s="3">
        <f>IF(BL83,$C83,"")</f>
        <v>0.88800000000000001</v>
      </c>
      <c r="CE83" s="3">
        <f>IF($BL83,$C82,"")</f>
        <v>0</v>
      </c>
      <c r="CF83" s="3">
        <f>IF($BL83,$C84,"")</f>
        <v>1.222</v>
      </c>
      <c r="CG83">
        <f t="shared" ref="CG83:CG90" si="121">MIN($CD$82:$CF$90)</f>
        <v>0</v>
      </c>
      <c r="CH83">
        <f t="shared" ref="CH83:CH90" si="122">MAX($CD$82:$CF$90)</f>
        <v>2.444</v>
      </c>
      <c r="CJ83" s="3">
        <f>IF(CC83="","",IF(CC83,CH83-CG83,""))</f>
        <v>2.444</v>
      </c>
      <c r="CK83" s="3">
        <f t="shared" si="103"/>
        <v>2.444</v>
      </c>
      <c r="CL83" s="3" t="b">
        <f>CJ83=""</f>
        <v>0</v>
      </c>
      <c r="CM83" s="3">
        <f t="shared" si="104"/>
        <v>13</v>
      </c>
      <c r="CN83" t="str" cm="1">
        <f t="array" ref="CN83">IF(CL83,IF(ISNUMBER((_xlfn.XLOOKUP($CM83,$CM:$CM*$CL:$CL,CK:CK))),_xlfn.XLOOKUP($CM83,$CM:$CM*$CL:$CL,CK:CK),FALSE),"")</f>
        <v/>
      </c>
      <c r="CP83" s="3">
        <f t="shared" si="61"/>
        <v>2.444</v>
      </c>
      <c r="CY83" s="3" t="str">
        <f>Z81</f>
        <v/>
      </c>
    </row>
    <row r="84" spans="1:103" x14ac:dyDescent="0.25">
      <c r="A84" s="3">
        <v>3.2111000000000001</v>
      </c>
      <c r="B84" s="3">
        <v>0</v>
      </c>
      <c r="C84" s="3">
        <v>1.222</v>
      </c>
      <c r="D84" s="3">
        <f t="shared" si="111"/>
        <v>0</v>
      </c>
      <c r="E84" s="3">
        <f t="shared" si="112"/>
        <v>0</v>
      </c>
      <c r="F84" s="3" t="b">
        <f t="shared" si="113"/>
        <v>1</v>
      </c>
      <c r="G84" s="3" t="b">
        <f t="shared" si="114"/>
        <v>0</v>
      </c>
      <c r="H84" s="3">
        <f t="shared" si="115"/>
        <v>30</v>
      </c>
      <c r="I84" s="3">
        <f t="shared" si="66"/>
        <v>3.5110999999999999</v>
      </c>
      <c r="J84" s="3">
        <f t="shared" si="67"/>
        <v>3.6444000000000001</v>
      </c>
      <c r="M84" s="3">
        <f t="shared" si="68"/>
        <v>0.88800000000000001</v>
      </c>
      <c r="N84" s="3">
        <f t="shared" si="69"/>
        <v>1.444</v>
      </c>
      <c r="Q84" s="3" t="b">
        <f t="shared" si="70"/>
        <v>0</v>
      </c>
      <c r="R84" s="3" t="b">
        <f t="shared" si="71"/>
        <v>0</v>
      </c>
      <c r="S84" s="3" t="b">
        <f t="shared" si="72"/>
        <v>0</v>
      </c>
      <c r="T84" s="3" t="b">
        <f t="shared" si="73"/>
        <v>0</v>
      </c>
      <c r="U84" s="3" t="b">
        <f t="shared" si="74"/>
        <v>0</v>
      </c>
      <c r="V84" s="3" t="b">
        <f t="shared" si="75"/>
        <v>0</v>
      </c>
      <c r="W84" s="3" t="b">
        <f t="shared" si="76"/>
        <v>0</v>
      </c>
      <c r="X84" s="3" t="b">
        <f t="shared" si="77"/>
        <v>1</v>
      </c>
      <c r="Y84" s="3">
        <f t="shared" si="78"/>
        <v>11</v>
      </c>
      <c r="Z84" s="3" t="str">
        <f t="shared" si="79"/>
        <v/>
      </c>
      <c r="AB84" s="3" t="b">
        <f t="shared" si="80"/>
        <v>1</v>
      </c>
      <c r="AC84" s="3">
        <f t="shared" si="81"/>
        <v>15</v>
      </c>
      <c r="AD84" s="3" t="b">
        <f t="shared" si="82"/>
        <v>0</v>
      </c>
      <c r="AE84" s="3" t="str">
        <f t="shared" si="83"/>
        <v/>
      </c>
      <c r="AF84" s="3" t="str">
        <f t="shared" si="84"/>
        <v/>
      </c>
      <c r="AG84" s="3" t="str">
        <f t="shared" si="85"/>
        <v/>
      </c>
      <c r="AH84" s="3" t="str">
        <f t="shared" si="86"/>
        <v/>
      </c>
      <c r="AI84" s="3">
        <v>3.1111</v>
      </c>
      <c r="AJ84" s="3">
        <v>4.2</v>
      </c>
      <c r="AK84" s="3">
        <v>0</v>
      </c>
      <c r="AL84" s="3">
        <v>2.444</v>
      </c>
      <c r="AM84" t="b">
        <f t="shared" si="87"/>
        <v>1</v>
      </c>
      <c r="AN84" s="3">
        <f t="shared" si="88"/>
        <v>2.444</v>
      </c>
      <c r="AP84" s="3" t="b">
        <f t="shared" si="89"/>
        <v>1</v>
      </c>
      <c r="AQ84" s="3">
        <f t="shared" si="90"/>
        <v>15</v>
      </c>
      <c r="AR84" s="3" t="b">
        <f t="shared" si="91"/>
        <v>0</v>
      </c>
      <c r="AS84" s="3" t="str">
        <f t="shared" si="92"/>
        <v/>
      </c>
      <c r="AT84" s="3" t="str">
        <f t="shared" si="93"/>
        <v/>
      </c>
      <c r="AU84" s="3" t="str">
        <f t="shared" si="94"/>
        <v/>
      </c>
      <c r="AV84" s="3" t="str">
        <f t="shared" si="95"/>
        <v/>
      </c>
      <c r="BA84" t="b">
        <f t="shared" si="96"/>
        <v>0</v>
      </c>
      <c r="BB84" s="3" t="str">
        <f t="shared" si="97"/>
        <v/>
      </c>
      <c r="BD84" s="3">
        <f t="shared" si="98"/>
        <v>2.444</v>
      </c>
      <c r="BH84" s="3">
        <f t="shared" si="99"/>
        <v>1.222</v>
      </c>
      <c r="BI84" s="3">
        <f t="shared" si="100"/>
        <v>0.88800000000000001</v>
      </c>
      <c r="BJ84" t="b">
        <f>BH84=0</f>
        <v>0</v>
      </c>
      <c r="BK84" t="b">
        <f>BH84=BI84</f>
        <v>0</v>
      </c>
      <c r="BL84" t="b">
        <f t="shared" si="57"/>
        <v>1</v>
      </c>
      <c r="BM84" s="3">
        <f t="shared" si="101"/>
        <v>19</v>
      </c>
      <c r="BN84" s="3">
        <f t="shared" si="58"/>
        <v>3.2111000000000001</v>
      </c>
      <c r="BO84">
        <f t="shared" si="102"/>
        <v>3.5110999999999999</v>
      </c>
      <c r="BP84">
        <f t="shared" si="59"/>
        <v>3.2111000000000001</v>
      </c>
      <c r="BQ84" s="3" t="b">
        <f>IF(BL84,D84=1,"")</f>
        <v>0</v>
      </c>
      <c r="BT84" t="b" cm="1">
        <f t="array" ref="BT84">IF(BL84,IF(ISNUMBER((_xlfn.XLOOKUP($BM84,$BM:$BM*$BQ:$BQ,BR:BR))),IF((_xlfn.XLOOKUP($BM84,$BM:$BM*$BQ:$BQ,BR:BR))&lt;3.27,TRUE,FALSE),FALSE),"")</f>
        <v>1</v>
      </c>
      <c r="BU84" t="b" cm="1">
        <f t="array" ref="BU84">IF(BL84,IF(ISNUMBER((_xlfn.XLOOKUP($BM84,$BM:$BM*$BQ:$BQ,BS:BS,,,-1))),IF((_xlfn.XLOOKUP($BM84,$BM:$BM*$BQ:$BQ,BS:BS,,,-1))&gt;4.195,TRUE,FALSE),FALSE),"")</f>
        <v>1</v>
      </c>
      <c r="BW84" s="3" t="b">
        <f>IF(BL84,E84=1,"")</f>
        <v>0</v>
      </c>
      <c r="BZ84" t="b" cm="1">
        <f t="array" ref="BZ84">IF(BL84,IF(ISNUMBER((_xlfn.XLOOKUP($BM84,$BM:$BM*$BW:$BW,BX:BX,,,-1))),IF((_xlfn.XLOOKUP($BM84,$BM:$BM*$BW:$BW,BX:BX,,,-1))&lt;2.6,TRUE,FALSE),FALSE),"")</f>
        <v>0</v>
      </c>
      <c r="CA84" t="b" cm="1">
        <f t="array" ref="CA84">IF(BL84,IF(ISNUMBER((_xlfn.XLOOKUP($BM84,$BM:$BM*$BW:$BW,BY:BY))),IF((_xlfn.XLOOKUP($BM84,$BM:$BM*$BW:$BW,BY:BY))&gt;4.18,TRUE,FALSE),FALSE),"")</f>
        <v>0</v>
      </c>
      <c r="CC84" t="b">
        <f t="shared" si="60"/>
        <v>1</v>
      </c>
      <c r="CD84" s="3">
        <f>IF(BL84,$C84,"")</f>
        <v>1.222</v>
      </c>
      <c r="CE84" s="3">
        <f>IF($BL84,$C83,"")</f>
        <v>0.88800000000000001</v>
      </c>
      <c r="CF84" s="3">
        <f>IF($BL84,$C85,"")</f>
        <v>1.444</v>
      </c>
      <c r="CG84">
        <f t="shared" si="121"/>
        <v>0</v>
      </c>
      <c r="CH84">
        <f t="shared" si="122"/>
        <v>2.444</v>
      </c>
      <c r="CJ84" s="3">
        <f>IF(CC84="","",IF(CC84,CH84-CG84,""))</f>
        <v>2.444</v>
      </c>
      <c r="CK84" s="3">
        <f t="shared" si="103"/>
        <v>2.444</v>
      </c>
      <c r="CL84" s="3" t="b">
        <f>CJ84=""</f>
        <v>0</v>
      </c>
      <c r="CM84" s="3">
        <f t="shared" si="104"/>
        <v>13</v>
      </c>
      <c r="CN84" t="str" cm="1">
        <f t="array" ref="CN84">IF(CL84,IF(ISNUMBER((_xlfn.XLOOKUP($CM84,$CM:$CM*$CL:$CL,CK:CK))),_xlfn.XLOOKUP($CM84,$CM:$CM*$CL:$CL,CK:CK),FALSE),"")</f>
        <v/>
      </c>
      <c r="CP84" s="3">
        <f t="shared" si="61"/>
        <v>2.444</v>
      </c>
      <c r="CY84" s="3" t="str">
        <f>Z83</f>
        <v/>
      </c>
    </row>
    <row r="85" spans="1:103" x14ac:dyDescent="0.25">
      <c r="A85" s="3">
        <v>3.6444000000000001</v>
      </c>
      <c r="B85" s="3">
        <v>2.899</v>
      </c>
      <c r="C85" s="3">
        <v>1.444</v>
      </c>
      <c r="D85" s="3">
        <f t="shared" si="111"/>
        <v>1</v>
      </c>
      <c r="E85" s="3">
        <f t="shared" si="112"/>
        <v>0</v>
      </c>
      <c r="F85" s="3" t="b">
        <f t="shared" si="113"/>
        <v>0</v>
      </c>
      <c r="G85" s="3" t="b">
        <f t="shared" si="114"/>
        <v>1</v>
      </c>
      <c r="H85" s="3">
        <f t="shared" si="115"/>
        <v>31</v>
      </c>
      <c r="I85" s="3">
        <f t="shared" si="66"/>
        <v>3.2111000000000001</v>
      </c>
      <c r="J85" s="3">
        <f t="shared" si="67"/>
        <v>3.7444000000000002</v>
      </c>
      <c r="K85" s="3">
        <v>3.1111</v>
      </c>
      <c r="L85" s="3">
        <v>3.7444000000000002</v>
      </c>
      <c r="M85" s="3">
        <f t="shared" si="68"/>
        <v>1.222</v>
      </c>
      <c r="N85" s="3">
        <f t="shared" si="69"/>
        <v>1.6666000000000001</v>
      </c>
      <c r="O85" s="3">
        <v>1.222</v>
      </c>
      <c r="P85" s="3">
        <v>1.6659999999999999</v>
      </c>
      <c r="Q85" s="3" t="b">
        <f t="shared" si="70"/>
        <v>1</v>
      </c>
      <c r="R85" s="3" t="b">
        <f t="shared" si="71"/>
        <v>0</v>
      </c>
      <c r="S85" s="3" t="b">
        <f t="shared" si="72"/>
        <v>0</v>
      </c>
      <c r="T85" s="3" t="b">
        <f t="shared" si="73"/>
        <v>0</v>
      </c>
      <c r="U85" s="3" t="b">
        <f t="shared" si="74"/>
        <v>0</v>
      </c>
      <c r="V85" s="3" t="b">
        <f t="shared" si="75"/>
        <v>0</v>
      </c>
      <c r="W85" s="3" t="b">
        <f t="shared" si="76"/>
        <v>0</v>
      </c>
      <c r="X85" s="3" t="b">
        <f t="shared" si="77"/>
        <v>1</v>
      </c>
      <c r="Y85" s="3">
        <f t="shared" si="78"/>
        <v>11</v>
      </c>
      <c r="Z85" s="3" t="str">
        <f t="shared" si="79"/>
        <v/>
      </c>
      <c r="AB85" s="3" t="b">
        <f t="shared" si="80"/>
        <v>1</v>
      </c>
      <c r="AC85" s="3">
        <f t="shared" si="81"/>
        <v>15</v>
      </c>
      <c r="AD85" s="3" t="b">
        <f t="shared" si="82"/>
        <v>1</v>
      </c>
      <c r="AE85" s="3">
        <f t="shared" si="83"/>
        <v>3.1111</v>
      </c>
      <c r="AF85" s="3">
        <f t="shared" si="84"/>
        <v>3.7444000000000002</v>
      </c>
      <c r="AG85" s="3">
        <f t="shared" si="85"/>
        <v>1.222</v>
      </c>
      <c r="AH85" s="3">
        <f t="shared" si="86"/>
        <v>1.6659999999999999</v>
      </c>
      <c r="AI85" s="3">
        <v>3.1111</v>
      </c>
      <c r="AJ85" s="3">
        <v>4.2</v>
      </c>
      <c r="AK85" s="3">
        <v>0</v>
      </c>
      <c r="AL85" s="3">
        <v>2.444</v>
      </c>
      <c r="AM85" t="b">
        <f t="shared" si="87"/>
        <v>1</v>
      </c>
      <c r="AN85" s="3">
        <f t="shared" si="88"/>
        <v>2.444</v>
      </c>
      <c r="AP85" s="3" t="b">
        <f t="shared" si="89"/>
        <v>0</v>
      </c>
      <c r="AQ85" s="3">
        <f t="shared" si="90"/>
        <v>16</v>
      </c>
      <c r="AR85" s="3" t="b">
        <f t="shared" si="91"/>
        <v>0</v>
      </c>
      <c r="AS85" s="3" t="str">
        <f t="shared" si="92"/>
        <v/>
      </c>
      <c r="AT85" s="3" t="str">
        <f t="shared" si="93"/>
        <v/>
      </c>
      <c r="AU85" s="3" t="str">
        <f t="shared" si="94"/>
        <v/>
      </c>
      <c r="AV85" s="3" t="str">
        <f t="shared" si="95"/>
        <v/>
      </c>
      <c r="BA85" t="b">
        <f t="shared" si="96"/>
        <v>0</v>
      </c>
      <c r="BB85" s="3" t="str">
        <f t="shared" si="97"/>
        <v/>
      </c>
      <c r="BD85" s="3">
        <f t="shared" si="98"/>
        <v>2.444</v>
      </c>
      <c r="BH85" s="3">
        <f t="shared" si="99"/>
        <v>1.444</v>
      </c>
      <c r="BI85" s="3">
        <f t="shared" si="100"/>
        <v>1.222</v>
      </c>
      <c r="BJ85" t="b">
        <f>BH85=0</f>
        <v>0</v>
      </c>
      <c r="BK85" t="b">
        <f>BH85=BI85</f>
        <v>0</v>
      </c>
      <c r="BL85" t="b">
        <f t="shared" si="57"/>
        <v>1</v>
      </c>
      <c r="BM85" s="3">
        <f t="shared" si="101"/>
        <v>19</v>
      </c>
      <c r="BN85" s="3">
        <f t="shared" si="58"/>
        <v>3.6444000000000001</v>
      </c>
      <c r="BO85">
        <f t="shared" si="102"/>
        <v>3.2111000000000001</v>
      </c>
      <c r="BP85">
        <f t="shared" si="59"/>
        <v>3.6444000000000001</v>
      </c>
      <c r="BQ85" s="3" t="b">
        <f>IF(BL85,D85=1,"")</f>
        <v>1</v>
      </c>
      <c r="BR85" s="3">
        <v>3.2111000000000001</v>
      </c>
      <c r="BS85" s="3">
        <v>3.7444000000000002</v>
      </c>
      <c r="BT85" t="b" cm="1">
        <f t="array" ref="BT85">IF(BL85,IF(ISNUMBER((_xlfn.XLOOKUP($BM85,$BM:$BM*$BQ:$BQ,BR:BR))),IF((_xlfn.XLOOKUP($BM85,$BM:$BM*$BQ:$BQ,BR:BR))&lt;3.27,TRUE,FALSE),FALSE),"")</f>
        <v>1</v>
      </c>
      <c r="BU85" t="b" cm="1">
        <f t="array" ref="BU85">IF(BL85,IF(ISNUMBER((_xlfn.XLOOKUP($BM85,$BM:$BM*$BQ:$BQ,BS:BS,,,-1))),IF((_xlfn.XLOOKUP($BM85,$BM:$BM*$BQ:$BQ,BS:BS,,,-1))&gt;4.195,TRUE,FALSE),FALSE),"")</f>
        <v>1</v>
      </c>
      <c r="BW85" s="3" t="b">
        <f>IF(BL85,E85=1,"")</f>
        <v>0</v>
      </c>
      <c r="BZ85" t="b" cm="1">
        <f t="array" ref="BZ85">IF(BL85,IF(ISNUMBER((_xlfn.XLOOKUP($BM85,$BM:$BM*$BW:$BW,BX:BX,,,-1))),IF((_xlfn.XLOOKUP($BM85,$BM:$BM*$BW:$BW,BX:BX,,,-1))&lt;2.6,TRUE,FALSE),FALSE),"")</f>
        <v>0</v>
      </c>
      <c r="CA85" t="b" cm="1">
        <f t="array" ref="CA85">IF(BL85,IF(ISNUMBER((_xlfn.XLOOKUP($BM85,$BM:$BM*$BW:$BW,BY:BY))),IF((_xlfn.XLOOKUP($BM85,$BM:$BM*$BW:$BW,BY:BY))&gt;4.18,TRUE,FALSE),FALSE),"")</f>
        <v>0</v>
      </c>
      <c r="CC85" t="b">
        <f t="shared" si="60"/>
        <v>1</v>
      </c>
      <c r="CD85" s="3">
        <f>IF(BL85,$C85,"")</f>
        <v>1.444</v>
      </c>
      <c r="CE85" s="3">
        <f>IF($BL85,$C84,"")</f>
        <v>1.222</v>
      </c>
      <c r="CF85" s="3">
        <f>IF($BL85,$C86,"")</f>
        <v>1.6666000000000001</v>
      </c>
      <c r="CG85">
        <f t="shared" si="121"/>
        <v>0</v>
      </c>
      <c r="CH85">
        <f t="shared" si="122"/>
        <v>2.444</v>
      </c>
      <c r="CJ85" s="3">
        <f>IF(CC85="","",IF(CC85,CH85-CG85,""))</f>
        <v>2.444</v>
      </c>
      <c r="CK85" s="3">
        <f t="shared" si="103"/>
        <v>2.444</v>
      </c>
      <c r="CL85" s="3" t="b">
        <f>CJ85=""</f>
        <v>0</v>
      </c>
      <c r="CM85" s="3">
        <f t="shared" si="104"/>
        <v>13</v>
      </c>
      <c r="CN85" t="str" cm="1">
        <f t="array" ref="CN85">IF(CL85,IF(ISNUMBER((_xlfn.XLOOKUP($CM85,$CM:$CM*$CL:$CL,CK:CK))),_xlfn.XLOOKUP($CM85,$CM:$CM*$CL:$CL,CK:CK),FALSE),"")</f>
        <v/>
      </c>
      <c r="CP85" s="3">
        <f t="shared" si="61"/>
        <v>2.444</v>
      </c>
      <c r="CY85" s="3" t="str">
        <f>Z84</f>
        <v/>
      </c>
    </row>
    <row r="86" spans="1:103" x14ac:dyDescent="0.25">
      <c r="A86" s="3">
        <v>3.7444000000000002</v>
      </c>
      <c r="B86" s="3">
        <v>2.899</v>
      </c>
      <c r="C86" s="3">
        <v>1.6666000000000001</v>
      </c>
      <c r="D86" s="3">
        <f t="shared" si="111"/>
        <v>1</v>
      </c>
      <c r="E86" s="3">
        <f t="shared" si="112"/>
        <v>0</v>
      </c>
      <c r="F86" s="3" t="b">
        <f t="shared" si="113"/>
        <v>0</v>
      </c>
      <c r="G86" s="3" t="b">
        <f t="shared" si="114"/>
        <v>1</v>
      </c>
      <c r="H86" s="3">
        <f t="shared" si="115"/>
        <v>31</v>
      </c>
      <c r="I86" s="3">
        <f t="shared" si="66"/>
        <v>3.6444000000000001</v>
      </c>
      <c r="J86" s="3">
        <f t="shared" si="67"/>
        <v>3.5444</v>
      </c>
      <c r="K86" s="3">
        <v>3.1111</v>
      </c>
      <c r="L86" s="3">
        <v>3.7444000000000002</v>
      </c>
      <c r="M86" s="3">
        <f t="shared" si="68"/>
        <v>1.444</v>
      </c>
      <c r="N86" s="3">
        <f t="shared" si="69"/>
        <v>1.6666000000000001</v>
      </c>
      <c r="O86" s="3">
        <v>1.222</v>
      </c>
      <c r="P86" s="3">
        <v>1.6659999999999999</v>
      </c>
      <c r="Q86" s="3" t="b">
        <f t="shared" si="70"/>
        <v>1</v>
      </c>
      <c r="R86" s="3" t="b">
        <f t="shared" si="71"/>
        <v>0</v>
      </c>
      <c r="S86" s="3" t="b">
        <f t="shared" si="72"/>
        <v>0</v>
      </c>
      <c r="T86" s="3" t="b">
        <f t="shared" si="73"/>
        <v>0</v>
      </c>
      <c r="U86" s="3" t="b">
        <f t="shared" si="74"/>
        <v>0</v>
      </c>
      <c r="V86" s="3" t="b">
        <f t="shared" si="75"/>
        <v>0</v>
      </c>
      <c r="W86" s="3" t="b">
        <f t="shared" si="76"/>
        <v>0</v>
      </c>
      <c r="X86" s="3" t="b">
        <f t="shared" si="77"/>
        <v>1</v>
      </c>
      <c r="Y86" s="3">
        <f t="shared" si="78"/>
        <v>11</v>
      </c>
      <c r="Z86" s="3" t="str">
        <f t="shared" si="79"/>
        <v/>
      </c>
      <c r="AB86" s="3" t="b">
        <f t="shared" si="80"/>
        <v>1</v>
      </c>
      <c r="AC86" s="3">
        <f t="shared" si="81"/>
        <v>15</v>
      </c>
      <c r="AD86" s="3" t="b">
        <f t="shared" si="82"/>
        <v>1</v>
      </c>
      <c r="AE86" s="3">
        <f t="shared" si="83"/>
        <v>3.1111</v>
      </c>
      <c r="AF86" s="3">
        <f t="shared" si="84"/>
        <v>3.7444000000000002</v>
      </c>
      <c r="AG86" s="3">
        <f t="shared" si="85"/>
        <v>1.222</v>
      </c>
      <c r="AH86" s="3">
        <f t="shared" si="86"/>
        <v>1.6659999999999999</v>
      </c>
      <c r="AI86" s="3">
        <v>3.1111</v>
      </c>
      <c r="AJ86" s="3">
        <v>4.2</v>
      </c>
      <c r="AK86" s="3">
        <v>0</v>
      </c>
      <c r="AL86" s="3">
        <v>2.444</v>
      </c>
      <c r="AM86" t="b">
        <f t="shared" si="87"/>
        <v>1</v>
      </c>
      <c r="AN86" s="3">
        <f t="shared" si="88"/>
        <v>2.444</v>
      </c>
      <c r="AP86" s="3" t="b">
        <f t="shared" si="89"/>
        <v>0</v>
      </c>
      <c r="AQ86" s="3">
        <f t="shared" si="90"/>
        <v>16</v>
      </c>
      <c r="AR86" s="3" t="b">
        <f t="shared" si="91"/>
        <v>0</v>
      </c>
      <c r="AS86" s="3" t="str">
        <f t="shared" si="92"/>
        <v/>
      </c>
      <c r="AT86" s="3" t="str">
        <f t="shared" si="93"/>
        <v/>
      </c>
      <c r="AU86" s="3" t="str">
        <f t="shared" si="94"/>
        <v/>
      </c>
      <c r="AV86" s="3" t="str">
        <f t="shared" si="95"/>
        <v/>
      </c>
      <c r="BA86" t="b">
        <f t="shared" si="96"/>
        <v>0</v>
      </c>
      <c r="BB86" s="3" t="str">
        <f t="shared" si="97"/>
        <v/>
      </c>
      <c r="BD86" s="3">
        <f t="shared" si="98"/>
        <v>2.444</v>
      </c>
      <c r="BH86" s="3">
        <f t="shared" si="99"/>
        <v>1.6666000000000001</v>
      </c>
      <c r="BI86" s="3">
        <f t="shared" si="100"/>
        <v>1.444</v>
      </c>
      <c r="BJ86" t="b">
        <f>BH86=0</f>
        <v>0</v>
      </c>
      <c r="BK86" t="b">
        <f>BH86=BI86</f>
        <v>0</v>
      </c>
      <c r="BL86" t="b">
        <f t="shared" si="57"/>
        <v>1</v>
      </c>
      <c r="BM86" s="3">
        <f t="shared" si="101"/>
        <v>19</v>
      </c>
      <c r="BN86" s="3">
        <f t="shared" si="58"/>
        <v>3.7444000000000002</v>
      </c>
      <c r="BO86">
        <f t="shared" si="102"/>
        <v>3.6444000000000001</v>
      </c>
      <c r="BP86">
        <f t="shared" si="59"/>
        <v>3.7444000000000002</v>
      </c>
      <c r="BQ86" s="3" t="b">
        <f>IF(BL86,D86=1,"")</f>
        <v>1</v>
      </c>
      <c r="BR86" s="3">
        <v>3.2111000000000001</v>
      </c>
      <c r="BS86" s="3">
        <v>3.7444000000000002</v>
      </c>
      <c r="BT86" t="b" cm="1">
        <f t="array" ref="BT86">IF(BL86,IF(ISNUMBER((_xlfn.XLOOKUP($BM86,$BM:$BM*$BQ:$BQ,BR:BR))),IF((_xlfn.XLOOKUP($BM86,$BM:$BM*$BQ:$BQ,BR:BR))&lt;3.27,TRUE,FALSE),FALSE),"")</f>
        <v>1</v>
      </c>
      <c r="BU86" t="b" cm="1">
        <f t="array" ref="BU86">IF(BL86,IF(ISNUMBER((_xlfn.XLOOKUP($BM86,$BM:$BM*$BQ:$BQ,BS:BS,,,-1))),IF((_xlfn.XLOOKUP($BM86,$BM:$BM*$BQ:$BQ,BS:BS,,,-1))&gt;4.195,TRUE,FALSE),FALSE),"")</f>
        <v>1</v>
      </c>
      <c r="BW86" s="3" t="b">
        <f>IF(BL86,E86=1,"")</f>
        <v>0</v>
      </c>
      <c r="BZ86" t="b" cm="1">
        <f t="array" ref="BZ86">IF(BL86,IF(ISNUMBER((_xlfn.XLOOKUP($BM86,$BM:$BM*$BW:$BW,BX:BX,,,-1))),IF((_xlfn.XLOOKUP($BM86,$BM:$BM*$BW:$BW,BX:BX,,,-1))&lt;2.6,TRUE,FALSE),FALSE),"")</f>
        <v>0</v>
      </c>
      <c r="CA86" t="b" cm="1">
        <f t="array" ref="CA86">IF(BL86,IF(ISNUMBER((_xlfn.XLOOKUP($BM86,$BM:$BM*$BW:$BW,BY:BY))),IF((_xlfn.XLOOKUP($BM86,$BM:$BM*$BW:$BW,BY:BY))&gt;4.18,TRUE,FALSE),FALSE),"")</f>
        <v>0</v>
      </c>
      <c r="CC86" t="b">
        <f t="shared" si="60"/>
        <v>1</v>
      </c>
      <c r="CD86" s="3">
        <f>IF(BL86,$C86,"")</f>
        <v>1.6666000000000001</v>
      </c>
      <c r="CE86" s="3">
        <f>IF($BL86,$C85,"")</f>
        <v>1.444</v>
      </c>
      <c r="CF86" s="3">
        <f>IF($BL86,$C87,"")</f>
        <v>1.6666000000000001</v>
      </c>
      <c r="CG86">
        <f t="shared" si="121"/>
        <v>0</v>
      </c>
      <c r="CH86">
        <f t="shared" si="122"/>
        <v>2.444</v>
      </c>
      <c r="CJ86" s="3">
        <f>IF(CC86="","",IF(CC86,CH86-CG86,""))</f>
        <v>2.444</v>
      </c>
      <c r="CK86" s="3">
        <f t="shared" si="103"/>
        <v>2.444</v>
      </c>
      <c r="CL86" s="3" t="b">
        <f>CJ86=""</f>
        <v>0</v>
      </c>
      <c r="CM86" s="3">
        <f t="shared" si="104"/>
        <v>13</v>
      </c>
      <c r="CN86" t="str" cm="1">
        <f t="array" ref="CN86">IF(CL86,IF(ISNUMBER((_xlfn.XLOOKUP($CM86,$CM:$CM*$CL:$CL,CK:CK))),_xlfn.XLOOKUP($CM86,$CM:$CM*$CL:$CL,CK:CK),FALSE),"")</f>
        <v/>
      </c>
      <c r="CP86" s="3">
        <f t="shared" si="61"/>
        <v>2.444</v>
      </c>
      <c r="CY86" s="3" t="str">
        <f>Z85</f>
        <v/>
      </c>
    </row>
    <row r="87" spans="1:103" x14ac:dyDescent="0.25">
      <c r="A87" s="3">
        <v>3.5444</v>
      </c>
      <c r="B87" s="3">
        <v>0</v>
      </c>
      <c r="C87" s="3">
        <v>1.6666000000000001</v>
      </c>
      <c r="D87" s="3">
        <f t="shared" si="111"/>
        <v>0</v>
      </c>
      <c r="E87" s="3">
        <f t="shared" si="112"/>
        <v>0</v>
      </c>
      <c r="F87" s="3" t="b">
        <f t="shared" si="113"/>
        <v>1</v>
      </c>
      <c r="G87" s="3" t="b">
        <f t="shared" si="114"/>
        <v>0</v>
      </c>
      <c r="H87" s="3">
        <f t="shared" si="115"/>
        <v>32</v>
      </c>
      <c r="I87" s="3">
        <f t="shared" si="66"/>
        <v>3.7444000000000002</v>
      </c>
      <c r="J87" s="3">
        <f t="shared" si="67"/>
        <v>3.8555000000000001</v>
      </c>
      <c r="M87" s="3">
        <f t="shared" si="68"/>
        <v>1.6666000000000001</v>
      </c>
      <c r="N87" s="3">
        <f t="shared" si="69"/>
        <v>1.8879999999999999</v>
      </c>
      <c r="Q87" s="3" t="b">
        <f t="shared" si="70"/>
        <v>0</v>
      </c>
      <c r="R87" s="3" t="b">
        <f t="shared" si="71"/>
        <v>0</v>
      </c>
      <c r="S87" s="3" t="b">
        <f t="shared" si="72"/>
        <v>0</v>
      </c>
      <c r="T87" s="3" t="b">
        <f t="shared" si="73"/>
        <v>0</v>
      </c>
      <c r="U87" s="3" t="b">
        <f t="shared" si="74"/>
        <v>0</v>
      </c>
      <c r="V87" s="3" t="b">
        <f t="shared" si="75"/>
        <v>0</v>
      </c>
      <c r="W87" s="3" t="b">
        <f t="shared" si="76"/>
        <v>0</v>
      </c>
      <c r="X87" s="3" t="b">
        <f t="shared" si="77"/>
        <v>1</v>
      </c>
      <c r="Y87" s="3">
        <f t="shared" si="78"/>
        <v>11</v>
      </c>
      <c r="Z87" s="3" t="str">
        <f t="shared" si="79"/>
        <v/>
      </c>
      <c r="AB87" s="3" t="b">
        <f t="shared" si="80"/>
        <v>1</v>
      </c>
      <c r="AC87" s="3">
        <f t="shared" si="81"/>
        <v>15</v>
      </c>
      <c r="AD87" s="3" t="b">
        <f t="shared" si="82"/>
        <v>0</v>
      </c>
      <c r="AE87" s="3" t="str">
        <f t="shared" si="83"/>
        <v/>
      </c>
      <c r="AF87" s="3" t="str">
        <f t="shared" si="84"/>
        <v/>
      </c>
      <c r="AG87" s="3" t="str">
        <f t="shared" si="85"/>
        <v/>
      </c>
      <c r="AH87" s="3" t="str">
        <f t="shared" si="86"/>
        <v/>
      </c>
      <c r="AI87" s="3">
        <v>3.1111</v>
      </c>
      <c r="AJ87" s="3">
        <v>4.2</v>
      </c>
      <c r="AK87" s="3">
        <v>0</v>
      </c>
      <c r="AL87" s="3">
        <v>2.444</v>
      </c>
      <c r="AM87" t="b">
        <f t="shared" si="87"/>
        <v>1</v>
      </c>
      <c r="AN87" s="3">
        <f t="shared" si="88"/>
        <v>2.444</v>
      </c>
      <c r="AP87" s="3" t="b">
        <f t="shared" si="89"/>
        <v>1</v>
      </c>
      <c r="AQ87" s="3">
        <f t="shared" si="90"/>
        <v>17</v>
      </c>
      <c r="AR87" s="3" t="b">
        <f t="shared" si="91"/>
        <v>0</v>
      </c>
      <c r="AS87" s="3" t="str">
        <f t="shared" si="92"/>
        <v/>
      </c>
      <c r="AT87" s="3" t="str">
        <f t="shared" si="93"/>
        <v/>
      </c>
      <c r="AU87" s="3" t="str">
        <f t="shared" si="94"/>
        <v/>
      </c>
      <c r="AV87" s="3" t="str">
        <f t="shared" si="95"/>
        <v/>
      </c>
      <c r="BA87" t="b">
        <f t="shared" si="96"/>
        <v>0</v>
      </c>
      <c r="BB87" s="3" t="str">
        <f t="shared" si="97"/>
        <v/>
      </c>
      <c r="BD87" s="3">
        <f t="shared" si="98"/>
        <v>2.444</v>
      </c>
      <c r="BH87" s="3">
        <f t="shared" si="99"/>
        <v>1.6666000000000001</v>
      </c>
      <c r="BI87" s="3">
        <f t="shared" si="100"/>
        <v>1.6666000000000001</v>
      </c>
      <c r="BJ87" t="b">
        <f>BH87=0</f>
        <v>0</v>
      </c>
      <c r="BK87" t="b">
        <f>BH87=BI87</f>
        <v>1</v>
      </c>
      <c r="BL87" t="b">
        <f t="shared" si="57"/>
        <v>1</v>
      </c>
      <c r="BM87" s="3">
        <f t="shared" si="101"/>
        <v>19</v>
      </c>
      <c r="BN87" s="3">
        <f t="shared" si="58"/>
        <v>3.5444</v>
      </c>
      <c r="BO87">
        <f t="shared" si="102"/>
        <v>3.7444000000000002</v>
      </c>
      <c r="BP87">
        <f t="shared" si="59"/>
        <v>3.5444</v>
      </c>
      <c r="BQ87" s="3" t="b">
        <f>IF(BL87,D87=1,"")</f>
        <v>0</v>
      </c>
      <c r="BT87" t="b" cm="1">
        <f t="array" ref="BT87">IF(BL87,IF(ISNUMBER((_xlfn.XLOOKUP($BM87,$BM:$BM*$BQ:$BQ,BR:BR))),IF((_xlfn.XLOOKUP($BM87,$BM:$BM*$BQ:$BQ,BR:BR))&lt;3.27,TRUE,FALSE),FALSE),"")</f>
        <v>1</v>
      </c>
      <c r="BU87" t="b" cm="1">
        <f t="array" ref="BU87">IF(BL87,IF(ISNUMBER((_xlfn.XLOOKUP($BM87,$BM:$BM*$BQ:$BQ,BS:BS,,,-1))),IF((_xlfn.XLOOKUP($BM87,$BM:$BM*$BQ:$BQ,BS:BS,,,-1))&gt;4.195,TRUE,FALSE),FALSE),"")</f>
        <v>1</v>
      </c>
      <c r="BW87" s="3" t="b">
        <f>IF(BL87,E87=1,"")</f>
        <v>0</v>
      </c>
      <c r="BZ87" t="b" cm="1">
        <f t="array" ref="BZ87">IF(BL87,IF(ISNUMBER((_xlfn.XLOOKUP($BM87,$BM:$BM*$BW:$BW,BX:BX,,,-1))),IF((_xlfn.XLOOKUP($BM87,$BM:$BM*$BW:$BW,BX:BX,,,-1))&lt;2.6,TRUE,FALSE),FALSE),"")</f>
        <v>0</v>
      </c>
      <c r="CA87" t="b" cm="1">
        <f t="array" ref="CA87">IF(BL87,IF(ISNUMBER((_xlfn.XLOOKUP($BM87,$BM:$BM*$BW:$BW,BY:BY))),IF((_xlfn.XLOOKUP($BM87,$BM:$BM*$BW:$BW,BY:BY))&gt;4.18,TRUE,FALSE),FALSE),"")</f>
        <v>0</v>
      </c>
      <c r="CC87" t="b">
        <f t="shared" si="60"/>
        <v>1</v>
      </c>
      <c r="CD87" s="3">
        <f>IF(BL87,$C87,"")</f>
        <v>1.6666000000000001</v>
      </c>
      <c r="CE87" s="3">
        <f>IF($BL87,$C86,"")</f>
        <v>1.6666000000000001</v>
      </c>
      <c r="CF87" s="3">
        <f>IF($BL87,$C88,"")</f>
        <v>1.8879999999999999</v>
      </c>
      <c r="CG87">
        <f t="shared" si="121"/>
        <v>0</v>
      </c>
      <c r="CH87">
        <f t="shared" si="122"/>
        <v>2.444</v>
      </c>
      <c r="CJ87" s="3">
        <f>IF(CC87="","",IF(CC87,CH87-CG87,""))</f>
        <v>2.444</v>
      </c>
      <c r="CK87" s="3">
        <f t="shared" si="103"/>
        <v>2.444</v>
      </c>
      <c r="CL87" s="3" t="b">
        <f>CJ87=""</f>
        <v>0</v>
      </c>
      <c r="CM87" s="3">
        <f t="shared" si="104"/>
        <v>13</v>
      </c>
      <c r="CN87" t="str" cm="1">
        <f t="array" ref="CN87">IF(CL87,IF(ISNUMBER((_xlfn.XLOOKUP($CM87,$CM:$CM*$CL:$CL,CK:CK))),_xlfn.XLOOKUP($CM87,$CM:$CM*$CL:$CL,CK:CK),FALSE),"")</f>
        <v/>
      </c>
      <c r="CP87" s="3">
        <f t="shared" si="61"/>
        <v>2.444</v>
      </c>
      <c r="CY87" s="3" t="str">
        <f>Z86</f>
        <v/>
      </c>
    </row>
    <row r="88" spans="1:103" x14ac:dyDescent="0.25">
      <c r="A88" s="3">
        <v>3.8555000000000001</v>
      </c>
      <c r="B88" s="3">
        <v>2.899</v>
      </c>
      <c r="C88" s="3">
        <v>1.8879999999999999</v>
      </c>
      <c r="D88" s="3">
        <f t="shared" si="111"/>
        <v>1</v>
      </c>
      <c r="E88" s="3">
        <f t="shared" si="112"/>
        <v>0</v>
      </c>
      <c r="F88" s="3" t="b">
        <f t="shared" si="113"/>
        <v>0</v>
      </c>
      <c r="G88" s="3" t="b">
        <f t="shared" si="114"/>
        <v>1</v>
      </c>
      <c r="H88" s="3">
        <f t="shared" si="115"/>
        <v>33</v>
      </c>
      <c r="I88" s="3">
        <f t="shared" si="66"/>
        <v>3.5444</v>
      </c>
      <c r="J88" s="3">
        <f t="shared" si="67"/>
        <v>4.2</v>
      </c>
      <c r="K88" s="3">
        <v>3.5444</v>
      </c>
      <c r="L88" s="3">
        <v>4.2</v>
      </c>
      <c r="M88" s="3">
        <f t="shared" si="68"/>
        <v>1.6666000000000001</v>
      </c>
      <c r="N88" s="3">
        <f t="shared" si="69"/>
        <v>2.444</v>
      </c>
      <c r="O88" s="3">
        <v>1.6659999999999999</v>
      </c>
      <c r="P88" s="3">
        <v>2.444</v>
      </c>
      <c r="Q88" s="3" t="b">
        <f t="shared" si="70"/>
        <v>0</v>
      </c>
      <c r="R88" s="3" t="b">
        <f t="shared" si="71"/>
        <v>1</v>
      </c>
      <c r="S88" s="3" t="b">
        <f t="shared" si="72"/>
        <v>0</v>
      </c>
      <c r="T88" s="3" t="b">
        <f t="shared" si="73"/>
        <v>0</v>
      </c>
      <c r="U88" s="3" t="b">
        <f t="shared" si="74"/>
        <v>0</v>
      </c>
      <c r="V88" s="3" t="b">
        <f t="shared" si="75"/>
        <v>0</v>
      </c>
      <c r="W88" s="3" t="b">
        <f t="shared" si="76"/>
        <v>0</v>
      </c>
      <c r="X88" s="3" t="b">
        <f t="shared" si="77"/>
        <v>1</v>
      </c>
      <c r="Y88" s="3">
        <f t="shared" si="78"/>
        <v>11</v>
      </c>
      <c r="Z88" s="3" t="str">
        <f t="shared" si="79"/>
        <v/>
      </c>
      <c r="AB88" s="3" t="b">
        <f t="shared" si="80"/>
        <v>1</v>
      </c>
      <c r="AC88" s="3">
        <f t="shared" si="81"/>
        <v>15</v>
      </c>
      <c r="AD88" s="3" t="b">
        <f t="shared" si="82"/>
        <v>1</v>
      </c>
      <c r="AE88" s="3">
        <f t="shared" si="83"/>
        <v>3.5444</v>
      </c>
      <c r="AF88" s="3">
        <f t="shared" si="84"/>
        <v>4.2</v>
      </c>
      <c r="AG88" s="3">
        <f t="shared" si="85"/>
        <v>1.6659999999999999</v>
      </c>
      <c r="AH88" s="3">
        <f t="shared" si="86"/>
        <v>2.444</v>
      </c>
      <c r="AI88" s="3">
        <v>3.1111</v>
      </c>
      <c r="AJ88" s="3">
        <v>4.2</v>
      </c>
      <c r="AK88" s="3">
        <v>0</v>
      </c>
      <c r="AL88" s="3">
        <v>2.444</v>
      </c>
      <c r="AM88" t="b">
        <f t="shared" si="87"/>
        <v>1</v>
      </c>
      <c r="AN88" s="3">
        <f t="shared" si="88"/>
        <v>2.444</v>
      </c>
      <c r="AP88" s="3" t="b">
        <f t="shared" si="89"/>
        <v>0</v>
      </c>
      <c r="AQ88" s="3">
        <f t="shared" si="90"/>
        <v>18</v>
      </c>
      <c r="AR88" s="3" t="b">
        <f t="shared" si="91"/>
        <v>0</v>
      </c>
      <c r="AS88" s="3" t="str">
        <f t="shared" si="92"/>
        <v/>
      </c>
      <c r="AT88" s="3" t="str">
        <f t="shared" si="93"/>
        <v/>
      </c>
      <c r="AU88" s="3" t="str">
        <f t="shared" si="94"/>
        <v/>
      </c>
      <c r="AV88" s="3" t="str">
        <f t="shared" si="95"/>
        <v/>
      </c>
      <c r="BA88" t="b">
        <f t="shared" si="96"/>
        <v>0</v>
      </c>
      <c r="BB88" s="3" t="str">
        <f t="shared" si="97"/>
        <v/>
      </c>
      <c r="BD88" s="3">
        <f t="shared" si="98"/>
        <v>2.444</v>
      </c>
      <c r="BH88" s="3">
        <f t="shared" si="99"/>
        <v>1.8879999999999999</v>
      </c>
      <c r="BI88" s="3">
        <f t="shared" si="100"/>
        <v>1.6666000000000001</v>
      </c>
      <c r="BJ88" t="b">
        <f>BH88=0</f>
        <v>0</v>
      </c>
      <c r="BK88" t="b">
        <f>BH88=BI88</f>
        <v>0</v>
      </c>
      <c r="BL88" t="b">
        <f t="shared" si="57"/>
        <v>1</v>
      </c>
      <c r="BM88" s="3">
        <f t="shared" si="101"/>
        <v>19</v>
      </c>
      <c r="BN88" s="3">
        <f t="shared" si="58"/>
        <v>3.8555000000000001</v>
      </c>
      <c r="BO88">
        <f t="shared" si="102"/>
        <v>3.5444</v>
      </c>
      <c r="BP88">
        <f t="shared" si="59"/>
        <v>3.8555000000000001</v>
      </c>
      <c r="BQ88" s="3" t="b">
        <f>IF(BL88,D88=1,"")</f>
        <v>1</v>
      </c>
      <c r="BR88" s="3">
        <v>3.5444</v>
      </c>
      <c r="BS88" s="3">
        <v>4.2</v>
      </c>
      <c r="BT88" t="b" cm="1">
        <f t="array" ref="BT88">IF(BL88,IF(ISNUMBER((_xlfn.XLOOKUP($BM88,$BM:$BM*$BQ:$BQ,BR:BR))),IF((_xlfn.XLOOKUP($BM88,$BM:$BM*$BQ:$BQ,BR:BR))&lt;3.27,TRUE,FALSE),FALSE),"")</f>
        <v>1</v>
      </c>
      <c r="BU88" t="b" cm="1">
        <f t="array" ref="BU88">IF(BL88,IF(ISNUMBER((_xlfn.XLOOKUP($BM88,$BM:$BM*$BQ:$BQ,BS:BS,,,-1))),IF((_xlfn.XLOOKUP($BM88,$BM:$BM*$BQ:$BQ,BS:BS,,,-1))&gt;4.195,TRUE,FALSE),FALSE),"")</f>
        <v>1</v>
      </c>
      <c r="BW88" s="3" t="b">
        <f>IF(BL88,E88=1,"")</f>
        <v>0</v>
      </c>
      <c r="BZ88" t="b" cm="1">
        <f t="array" ref="BZ88">IF(BL88,IF(ISNUMBER((_xlfn.XLOOKUP($BM88,$BM:$BM*$BW:$BW,BX:BX,,,-1))),IF((_xlfn.XLOOKUP($BM88,$BM:$BM*$BW:$BW,BX:BX,,,-1))&lt;2.6,TRUE,FALSE),FALSE),"")</f>
        <v>0</v>
      </c>
      <c r="CA88" t="b" cm="1">
        <f t="array" ref="CA88">IF(BL88,IF(ISNUMBER((_xlfn.XLOOKUP($BM88,$BM:$BM*$BW:$BW,BY:BY))),IF((_xlfn.XLOOKUP($BM88,$BM:$BM*$BW:$BW,BY:BY))&gt;4.18,TRUE,FALSE),FALSE),"")</f>
        <v>0</v>
      </c>
      <c r="CC88" t="b">
        <f t="shared" si="60"/>
        <v>1</v>
      </c>
      <c r="CD88" s="3">
        <f>IF(BL88,$C88,"")</f>
        <v>1.8879999999999999</v>
      </c>
      <c r="CE88" s="3">
        <f>IF($BL88,$C87,"")</f>
        <v>1.6666000000000001</v>
      </c>
      <c r="CF88" s="3">
        <f>IF($BL88,$C89,"")</f>
        <v>2.444</v>
      </c>
      <c r="CG88">
        <f t="shared" si="121"/>
        <v>0</v>
      </c>
      <c r="CH88">
        <f t="shared" si="122"/>
        <v>2.444</v>
      </c>
      <c r="CJ88" s="3">
        <f>IF(CC88="","",IF(CC88,CH88-CG88,""))</f>
        <v>2.444</v>
      </c>
      <c r="CK88" s="3">
        <f t="shared" si="103"/>
        <v>2.444</v>
      </c>
      <c r="CL88" s="3" t="b">
        <f>CJ88=""</f>
        <v>0</v>
      </c>
      <c r="CM88" s="3">
        <f t="shared" si="104"/>
        <v>13</v>
      </c>
      <c r="CN88" t="str" cm="1">
        <f t="array" ref="CN88">IF(CL88,IF(ISNUMBER((_xlfn.XLOOKUP($CM88,$CM:$CM*$CL:$CL,CK:CK))),_xlfn.XLOOKUP($CM88,$CM:$CM*$CL:$CL,CK:CK),FALSE),"")</f>
        <v/>
      </c>
      <c r="CP88" s="3">
        <f t="shared" si="61"/>
        <v>2.444</v>
      </c>
      <c r="CY88" s="3" t="str">
        <f>Z87</f>
        <v/>
      </c>
    </row>
    <row r="89" spans="1:103" x14ac:dyDescent="0.25">
      <c r="A89" s="3">
        <v>4.2</v>
      </c>
      <c r="B89" s="3">
        <v>2.899</v>
      </c>
      <c r="C89" s="3">
        <v>2.444</v>
      </c>
      <c r="D89" s="3">
        <f t="shared" si="111"/>
        <v>1</v>
      </c>
      <c r="E89" s="3">
        <f t="shared" si="112"/>
        <v>0</v>
      </c>
      <c r="F89" s="3" t="b">
        <f t="shared" si="113"/>
        <v>0</v>
      </c>
      <c r="G89" s="3" t="b">
        <f t="shared" si="114"/>
        <v>1</v>
      </c>
      <c r="H89" s="3">
        <f t="shared" si="115"/>
        <v>33</v>
      </c>
      <c r="I89" s="3">
        <f t="shared" si="66"/>
        <v>3.8555000000000001</v>
      </c>
      <c r="J89" s="3">
        <f t="shared" si="67"/>
        <v>4.05</v>
      </c>
      <c r="K89" s="3">
        <v>3.5444</v>
      </c>
      <c r="L89" s="3">
        <v>4.2</v>
      </c>
      <c r="M89" s="3">
        <f t="shared" si="68"/>
        <v>1.8879999999999999</v>
      </c>
      <c r="N89" s="3">
        <f t="shared" si="69"/>
        <v>2.444</v>
      </c>
      <c r="O89" s="3">
        <v>1.6659999999999999</v>
      </c>
      <c r="P89" s="3">
        <v>2.444</v>
      </c>
      <c r="Q89" s="3" t="b">
        <f t="shared" si="70"/>
        <v>0</v>
      </c>
      <c r="R89" s="3" t="b">
        <f t="shared" si="71"/>
        <v>1</v>
      </c>
      <c r="S89" s="3" t="b">
        <f t="shared" si="72"/>
        <v>0</v>
      </c>
      <c r="T89" s="3" t="b">
        <f t="shared" si="73"/>
        <v>0</v>
      </c>
      <c r="U89" s="3" t="b">
        <f t="shared" si="74"/>
        <v>0</v>
      </c>
      <c r="V89" s="3" t="b">
        <f t="shared" si="75"/>
        <v>0</v>
      </c>
      <c r="W89" s="3" t="b">
        <f t="shared" si="76"/>
        <v>0</v>
      </c>
      <c r="X89" s="3" t="b">
        <f t="shared" si="77"/>
        <v>1</v>
      </c>
      <c r="Y89" s="3">
        <f t="shared" si="78"/>
        <v>11</v>
      </c>
      <c r="Z89" s="3" t="str">
        <f t="shared" si="79"/>
        <v/>
      </c>
      <c r="AB89" s="3" t="b">
        <f t="shared" si="80"/>
        <v>1</v>
      </c>
      <c r="AC89" s="3">
        <f t="shared" si="81"/>
        <v>15</v>
      </c>
      <c r="AD89" s="3" t="b">
        <f t="shared" si="82"/>
        <v>1</v>
      </c>
      <c r="AE89" s="3">
        <f t="shared" si="83"/>
        <v>3.5444</v>
      </c>
      <c r="AF89" s="3">
        <f t="shared" si="84"/>
        <v>4.2</v>
      </c>
      <c r="AG89" s="3">
        <f t="shared" si="85"/>
        <v>1.6659999999999999</v>
      </c>
      <c r="AH89" s="3">
        <f t="shared" si="86"/>
        <v>2.444</v>
      </c>
      <c r="AI89" s="3">
        <v>3.1111</v>
      </c>
      <c r="AJ89" s="3">
        <v>4.2</v>
      </c>
      <c r="AK89" s="3">
        <v>0</v>
      </c>
      <c r="AL89" s="3">
        <v>2.444</v>
      </c>
      <c r="AM89" t="b">
        <f t="shared" si="87"/>
        <v>1</v>
      </c>
      <c r="AN89" s="3">
        <f t="shared" si="88"/>
        <v>2.444</v>
      </c>
      <c r="AP89" s="3" t="b">
        <f t="shared" si="89"/>
        <v>0</v>
      </c>
      <c r="AQ89" s="3">
        <f t="shared" si="90"/>
        <v>18</v>
      </c>
      <c r="AR89" s="3" t="b">
        <f t="shared" si="91"/>
        <v>0</v>
      </c>
      <c r="AS89" s="3" t="str">
        <f t="shared" si="92"/>
        <v/>
      </c>
      <c r="AT89" s="3" t="str">
        <f t="shared" si="93"/>
        <v/>
      </c>
      <c r="AU89" s="3" t="str">
        <f t="shared" si="94"/>
        <v/>
      </c>
      <c r="AV89" s="3" t="str">
        <f t="shared" si="95"/>
        <v/>
      </c>
      <c r="BA89" t="b">
        <f t="shared" si="96"/>
        <v>0</v>
      </c>
      <c r="BB89" s="3" t="str">
        <f t="shared" si="97"/>
        <v/>
      </c>
      <c r="BD89" s="3">
        <f t="shared" si="98"/>
        <v>2.444</v>
      </c>
      <c r="BH89" s="3">
        <f t="shared" si="99"/>
        <v>2.444</v>
      </c>
      <c r="BI89" s="3">
        <f t="shared" si="100"/>
        <v>1.8879999999999999</v>
      </c>
      <c r="BJ89" t="b">
        <f>BH89=0</f>
        <v>0</v>
      </c>
      <c r="BK89" t="b">
        <f>BH89=BI89</f>
        <v>0</v>
      </c>
      <c r="BL89" t="b">
        <f t="shared" si="57"/>
        <v>1</v>
      </c>
      <c r="BM89" s="3">
        <f t="shared" si="101"/>
        <v>19</v>
      </c>
      <c r="BN89" s="3">
        <f t="shared" si="58"/>
        <v>4.2</v>
      </c>
      <c r="BO89">
        <f t="shared" si="102"/>
        <v>3.8555000000000001</v>
      </c>
      <c r="BP89">
        <f t="shared" si="59"/>
        <v>4.2</v>
      </c>
      <c r="BQ89" s="3" t="b">
        <f>IF(BL89,D89=1,"")</f>
        <v>1</v>
      </c>
      <c r="BR89" s="3">
        <v>3.5444</v>
      </c>
      <c r="BS89" s="3">
        <v>4.2</v>
      </c>
      <c r="BT89" t="b" cm="1">
        <f t="array" ref="BT89">IF(BL89,IF(ISNUMBER((_xlfn.XLOOKUP($BM89,$BM:$BM*$BQ:$BQ,BR:BR))),IF((_xlfn.XLOOKUP($BM89,$BM:$BM*$BQ:$BQ,BR:BR))&lt;3.27,TRUE,FALSE),FALSE),"")</f>
        <v>1</v>
      </c>
      <c r="BU89" t="b" cm="1">
        <f t="array" ref="BU89">IF(BL89,IF(ISNUMBER((_xlfn.XLOOKUP($BM89,$BM:$BM*$BQ:$BQ,BS:BS,,,-1))),IF((_xlfn.XLOOKUP($BM89,$BM:$BM*$BQ:$BQ,BS:BS,,,-1))&gt;4.195,TRUE,FALSE),FALSE),"")</f>
        <v>1</v>
      </c>
      <c r="BW89" s="3" t="b">
        <f>IF(BL89,E89=1,"")</f>
        <v>0</v>
      </c>
      <c r="BZ89" t="b" cm="1">
        <f t="array" ref="BZ89">IF(BL89,IF(ISNUMBER((_xlfn.XLOOKUP($BM89,$BM:$BM*$BW:$BW,BX:BX,,,-1))),IF((_xlfn.XLOOKUP($BM89,$BM:$BM*$BW:$BW,BX:BX,,,-1))&lt;2.6,TRUE,FALSE),FALSE),"")</f>
        <v>0</v>
      </c>
      <c r="CA89" t="b" cm="1">
        <f t="array" ref="CA89">IF(BL89,IF(ISNUMBER((_xlfn.XLOOKUP($BM89,$BM:$BM*$BW:$BW,BY:BY))),IF((_xlfn.XLOOKUP($BM89,$BM:$BM*$BW:$BW,BY:BY))&gt;4.18,TRUE,FALSE),FALSE),"")</f>
        <v>0</v>
      </c>
      <c r="CC89" t="b">
        <f t="shared" si="60"/>
        <v>1</v>
      </c>
      <c r="CD89" s="3">
        <f>IF(BL89,$C89,"")</f>
        <v>2.444</v>
      </c>
      <c r="CE89" s="3">
        <f>IF($BL89,$C88,"")</f>
        <v>1.8879999999999999</v>
      </c>
      <c r="CF89" s="3">
        <f>IF($BL89,$C90,"")</f>
        <v>2.444</v>
      </c>
      <c r="CG89">
        <f t="shared" si="121"/>
        <v>0</v>
      </c>
      <c r="CH89">
        <f t="shared" si="122"/>
        <v>2.444</v>
      </c>
      <c r="CJ89" s="3">
        <f>IF(CC89="","",IF(CC89,CH89-CG89,""))</f>
        <v>2.444</v>
      </c>
      <c r="CK89" s="3">
        <f t="shared" si="103"/>
        <v>2.444</v>
      </c>
      <c r="CL89" s="3" t="b">
        <f>CJ89=""</f>
        <v>0</v>
      </c>
      <c r="CM89" s="3">
        <f t="shared" si="104"/>
        <v>13</v>
      </c>
      <c r="CN89" t="str" cm="1">
        <f t="array" ref="CN89">IF(CL89,IF(ISNUMBER((_xlfn.XLOOKUP($CM89,$CM:$CM*$CL:$CL,CK:CK))),_xlfn.XLOOKUP($CM89,$CM:$CM*$CL:$CL,CK:CK),FALSE),"")</f>
        <v/>
      </c>
      <c r="CP89" s="3">
        <f t="shared" si="61"/>
        <v>2.444</v>
      </c>
      <c r="CY89" s="3" t="str">
        <f>Z88</f>
        <v/>
      </c>
    </row>
    <row r="90" spans="1:103" x14ac:dyDescent="0.25">
      <c r="A90" s="3">
        <v>4.05</v>
      </c>
      <c r="B90" s="3">
        <v>0</v>
      </c>
      <c r="C90" s="3">
        <v>2.444</v>
      </c>
      <c r="D90" s="3">
        <f t="shared" si="111"/>
        <v>0</v>
      </c>
      <c r="E90" s="3">
        <f t="shared" si="112"/>
        <v>0</v>
      </c>
      <c r="F90" s="3" t="b">
        <f t="shared" si="113"/>
        <v>1</v>
      </c>
      <c r="G90" s="3" t="b">
        <f t="shared" si="114"/>
        <v>0</v>
      </c>
      <c r="H90" s="3">
        <f t="shared" si="115"/>
        <v>34</v>
      </c>
      <c r="I90" s="3">
        <f t="shared" si="66"/>
        <v>4.2</v>
      </c>
      <c r="J90" s="3">
        <f t="shared" si="67"/>
        <v>0</v>
      </c>
      <c r="M90" s="3">
        <f t="shared" si="68"/>
        <v>2.444</v>
      </c>
      <c r="N90" s="3">
        <f t="shared" si="69"/>
        <v>0</v>
      </c>
      <c r="Q90" s="3" t="b">
        <f t="shared" si="70"/>
        <v>0</v>
      </c>
      <c r="R90" s="3" t="b">
        <f t="shared" si="71"/>
        <v>0</v>
      </c>
      <c r="S90" s="3" t="b">
        <f t="shared" si="72"/>
        <v>0</v>
      </c>
      <c r="T90" s="3" t="b">
        <f t="shared" si="73"/>
        <v>0</v>
      </c>
      <c r="U90" s="3" t="b">
        <f t="shared" si="74"/>
        <v>0</v>
      </c>
      <c r="V90" s="3" t="b">
        <f t="shared" si="75"/>
        <v>0</v>
      </c>
      <c r="W90" s="3" t="b">
        <f t="shared" si="76"/>
        <v>0</v>
      </c>
      <c r="X90" s="3" t="b">
        <f t="shared" si="77"/>
        <v>1</v>
      </c>
      <c r="Y90" s="3">
        <f t="shared" si="78"/>
        <v>11</v>
      </c>
      <c r="Z90" s="3" t="str">
        <f t="shared" si="79"/>
        <v/>
      </c>
      <c r="AB90" s="3" t="b">
        <f t="shared" si="80"/>
        <v>1</v>
      </c>
      <c r="AC90" s="3">
        <f t="shared" si="81"/>
        <v>15</v>
      </c>
      <c r="AD90" s="3" t="b">
        <f t="shared" si="82"/>
        <v>0</v>
      </c>
      <c r="AE90" s="3" t="str">
        <f t="shared" si="83"/>
        <v/>
      </c>
      <c r="AF90" s="3" t="str">
        <f t="shared" si="84"/>
        <v/>
      </c>
      <c r="AG90" s="3" t="str">
        <f t="shared" si="85"/>
        <v/>
      </c>
      <c r="AH90" s="3" t="str">
        <f t="shared" si="86"/>
        <v/>
      </c>
      <c r="AI90" s="3">
        <v>3.1111</v>
      </c>
      <c r="AJ90" s="3">
        <v>4.2</v>
      </c>
      <c r="AK90" s="3">
        <v>0</v>
      </c>
      <c r="AL90" s="3">
        <v>2.444</v>
      </c>
      <c r="AM90" t="b">
        <f t="shared" si="87"/>
        <v>1</v>
      </c>
      <c r="AN90" s="3">
        <f t="shared" si="88"/>
        <v>2.444</v>
      </c>
      <c r="AP90" s="3" t="b">
        <f t="shared" si="89"/>
        <v>1</v>
      </c>
      <c r="AQ90" s="3">
        <f t="shared" si="90"/>
        <v>19</v>
      </c>
      <c r="AR90" s="3" t="b">
        <f t="shared" si="91"/>
        <v>0</v>
      </c>
      <c r="AS90" s="3" t="str">
        <f t="shared" si="92"/>
        <v/>
      </c>
      <c r="AT90" s="3" t="str">
        <f t="shared" si="93"/>
        <v/>
      </c>
      <c r="AU90" s="3" t="str">
        <f t="shared" si="94"/>
        <v/>
      </c>
      <c r="AV90" s="3" t="str">
        <f t="shared" si="95"/>
        <v/>
      </c>
      <c r="BA90" t="b">
        <f t="shared" si="96"/>
        <v>0</v>
      </c>
      <c r="BB90" s="3" t="str">
        <f t="shared" si="97"/>
        <v/>
      </c>
      <c r="BD90" s="3">
        <f t="shared" si="98"/>
        <v>2.444</v>
      </c>
      <c r="BH90" s="3">
        <f t="shared" si="99"/>
        <v>2.444</v>
      </c>
      <c r="BI90" s="3">
        <f t="shared" si="100"/>
        <v>2.444</v>
      </c>
      <c r="BJ90" t="b">
        <f>BH90=0</f>
        <v>0</v>
      </c>
      <c r="BK90" t="b">
        <f>BH90=BI90</f>
        <v>1</v>
      </c>
      <c r="BL90" t="b">
        <f t="shared" si="57"/>
        <v>1</v>
      </c>
      <c r="BM90" s="3">
        <f t="shared" si="101"/>
        <v>19</v>
      </c>
      <c r="BN90" s="3">
        <f t="shared" si="58"/>
        <v>4.05</v>
      </c>
      <c r="BO90">
        <f t="shared" si="102"/>
        <v>4.2</v>
      </c>
      <c r="BP90">
        <f t="shared" si="59"/>
        <v>0</v>
      </c>
      <c r="BQ90" s="3" t="b">
        <f>IF(BL90,D90=1,"")</f>
        <v>0</v>
      </c>
      <c r="BT90" t="b" cm="1">
        <f t="array" ref="BT90">IF(BL90,IF(ISNUMBER((_xlfn.XLOOKUP($BM90,$BM:$BM*$BQ:$BQ,BR:BR))),IF((_xlfn.XLOOKUP($BM90,$BM:$BM*$BQ:$BQ,BR:BR))&lt;3.27,TRUE,FALSE),FALSE),"")</f>
        <v>1</v>
      </c>
      <c r="BU90" t="b" cm="1">
        <f t="array" ref="BU90">IF(BL90,IF(ISNUMBER((_xlfn.XLOOKUP($BM90,$BM:$BM*$BQ:$BQ,BS:BS,,,-1))),IF((_xlfn.XLOOKUP($BM90,$BM:$BM*$BQ:$BQ,BS:BS,,,-1))&gt;4.195,TRUE,FALSE),FALSE),"")</f>
        <v>1</v>
      </c>
      <c r="BW90" s="3" t="b">
        <f>IF(BL90,E90=1,"")</f>
        <v>0</v>
      </c>
      <c r="BZ90" t="b" cm="1">
        <f t="array" ref="BZ90">IF(BL90,IF(ISNUMBER((_xlfn.XLOOKUP($BM90,$BM:$BM*$BW:$BW,BX:BX,,,-1))),IF((_xlfn.XLOOKUP($BM90,$BM:$BM*$BW:$BW,BX:BX,,,-1))&lt;2.6,TRUE,FALSE),FALSE),"")</f>
        <v>0</v>
      </c>
      <c r="CA90" t="b" cm="1">
        <f t="array" ref="CA90">IF(BL90,IF(ISNUMBER((_xlfn.XLOOKUP($BM90,$BM:$BM*$BW:$BW,BY:BY))),IF((_xlfn.XLOOKUP($BM90,$BM:$BM*$BW:$BW,BY:BY))&gt;4.18,TRUE,FALSE),FALSE),"")</f>
        <v>0</v>
      </c>
      <c r="CC90" t="b">
        <f t="shared" si="60"/>
        <v>1</v>
      </c>
      <c r="CD90" s="3">
        <f>IF(BL90,$C90,"")</f>
        <v>2.444</v>
      </c>
      <c r="CE90" s="3">
        <f>IF($BL90,$C89,"")</f>
        <v>2.444</v>
      </c>
      <c r="CF90" s="3">
        <f>IF($BL90,$C91,"")</f>
        <v>0</v>
      </c>
      <c r="CG90">
        <f t="shared" si="121"/>
        <v>0</v>
      </c>
      <c r="CH90">
        <f t="shared" si="122"/>
        <v>2.444</v>
      </c>
      <c r="CJ90" s="3">
        <f>IF(CC90="","",IF(CC90,CH90-CG90,""))</f>
        <v>2.444</v>
      </c>
      <c r="CK90" s="3">
        <f t="shared" si="103"/>
        <v>2.444</v>
      </c>
      <c r="CL90" s="3" t="b">
        <f>CJ90=""</f>
        <v>0</v>
      </c>
      <c r="CM90" s="3">
        <f t="shared" si="104"/>
        <v>13</v>
      </c>
      <c r="CN90" t="str" cm="1">
        <f t="array" ref="CN90">IF(CL90,IF(ISNUMBER((_xlfn.XLOOKUP($CM90,$CM:$CM*$CL:$CL,CK:CK))),_xlfn.XLOOKUP($CM90,$CM:$CM*$CL:$CL,CK:CK),FALSE),"")</f>
        <v/>
      </c>
      <c r="CP90" s="3">
        <f t="shared" si="61"/>
        <v>2.444</v>
      </c>
      <c r="CY90" s="3" t="str">
        <f>Z89</f>
        <v/>
      </c>
    </row>
  </sheetData>
  <conditionalFormatting sqref="D1:G1048576 BQ1 CR1:CS1048576 BT91:BU1048576 BT1:BU1 BW1 CC2:CC1048576 CJ2:CJ1048576">
    <cfRule type="cellIs" dxfId="34" priority="50" operator="equal">
      <formula>1</formula>
    </cfRule>
  </conditionalFormatting>
  <conditionalFormatting sqref="F1:G1048576 BW1:BW1048576 BQ1:BQ1048576 BU1 BU91:BU1048576 CR1:CS1048576 CC1:CC1048576 CJ1:CJ1048576">
    <cfRule type="containsText" dxfId="33" priority="38" operator="containsText" text="TRUE">
      <formula>NOT(ISERROR(SEARCH("TRUE",F1)))</formula>
    </cfRule>
  </conditionalFormatting>
  <conditionalFormatting sqref="Q3:Q90">
    <cfRule type="containsText" dxfId="32" priority="37" operator="containsText" text="TRUE">
      <formula>NOT(ISERROR(SEARCH("TRUE",Q3)))</formula>
    </cfRule>
  </conditionalFormatting>
  <conditionalFormatting sqref="Q1:T1048576">
    <cfRule type="cellIs" dxfId="31" priority="46" operator="equal">
      <formula>1</formula>
    </cfRule>
  </conditionalFormatting>
  <conditionalFormatting sqref="R1:X1048576">
    <cfRule type="containsText" dxfId="30" priority="35" operator="containsText" text="TRUE">
      <formula>NOT(ISERROR(SEARCH("TRUE",R1)))</formula>
    </cfRule>
  </conditionalFormatting>
  <conditionalFormatting sqref="U2:X1048576">
    <cfRule type="cellIs" dxfId="29" priority="45" operator="equal">
      <formula>1</formula>
    </cfRule>
  </conditionalFormatting>
  <conditionalFormatting sqref="AB1:AB1048576">
    <cfRule type="containsText" dxfId="28" priority="34" operator="containsText" text="TRUE">
      <formula>NOT(ISERROR(SEARCH("TRUE",AB1)))</formula>
    </cfRule>
  </conditionalFormatting>
  <conditionalFormatting sqref="AD1:AD1048576">
    <cfRule type="containsText" dxfId="27" priority="33" operator="containsText" text="TRUE">
      <formula>NOT(ISERROR(SEARCH("TRUE",AD1)))</formula>
    </cfRule>
  </conditionalFormatting>
  <conditionalFormatting sqref="AM1:AM1048576">
    <cfRule type="containsText" dxfId="26" priority="31" operator="containsText" text="TRUE">
      <formula>NOT(ISERROR(SEARCH("TRUE",AM1)))</formula>
    </cfRule>
  </conditionalFormatting>
  <conditionalFormatting sqref="AP1:AP1048576">
    <cfRule type="containsText" dxfId="25" priority="30" operator="containsText" text="TRUE">
      <formula>NOT(ISERROR(SEARCH("TRUE",AP1)))</formula>
    </cfRule>
  </conditionalFormatting>
  <conditionalFormatting sqref="AR1:AR1048576">
    <cfRule type="containsText" dxfId="24" priority="29" operator="containsText" text="TRUE">
      <formula>NOT(ISERROR(SEARCH("TRUE",AR1)))</formula>
    </cfRule>
  </conditionalFormatting>
  <conditionalFormatting sqref="BA1:BA1048576">
    <cfRule type="containsText" dxfId="23" priority="27" operator="containsText" text="TRUE">
      <formula>NOT(ISERROR(SEARCH("TRUE",BA1)))</formula>
    </cfRule>
  </conditionalFormatting>
  <conditionalFormatting sqref="CZ2:CZ1048576">
    <cfRule type="cellIs" dxfId="22" priority="44" operator="equal">
      <formula>1</formula>
    </cfRule>
  </conditionalFormatting>
  <conditionalFormatting sqref="DD2:DD1048576">
    <cfRule type="cellIs" dxfId="21" priority="43" operator="equal">
      <formula>1</formula>
    </cfRule>
  </conditionalFormatting>
  <conditionalFormatting sqref="DF2:DF1048576">
    <cfRule type="cellIs" dxfId="20" priority="42" operator="equal">
      <formula>1</formula>
    </cfRule>
  </conditionalFormatting>
  <conditionalFormatting sqref="DJ2:DK1048576">
    <cfRule type="cellIs" dxfId="19" priority="40" operator="equal">
      <formula>1</formula>
    </cfRule>
  </conditionalFormatting>
  <conditionalFormatting sqref="DN1:DN1048576">
    <cfRule type="cellIs" dxfId="18" priority="39" operator="equal">
      <formula>1</formula>
    </cfRule>
  </conditionalFormatting>
  <conditionalFormatting sqref="BJ1:BL1">
    <cfRule type="containsText" dxfId="17" priority="26" operator="containsText" text="TRUE">
      <formula>NOT(ISERROR(SEARCH("TRUE",BJ1)))</formula>
    </cfRule>
  </conditionalFormatting>
  <conditionalFormatting sqref="BJ1:BJ1048576">
    <cfRule type="containsText" dxfId="16" priority="25" operator="containsText" text="TRUE">
      <formula>NOT(ISERROR(SEARCH("TRUE",BJ1)))</formula>
    </cfRule>
  </conditionalFormatting>
  <conditionalFormatting sqref="BK1:BK1048576">
    <cfRule type="containsText" dxfId="15" priority="24" operator="containsText" text="TRUE">
      <formula>NOT(ISERROR(SEARCH("TRUE",BK1)))</formula>
    </cfRule>
  </conditionalFormatting>
  <conditionalFormatting sqref="BL1:BL1048576">
    <cfRule type="containsText" dxfId="0" priority="23" operator="containsText" text="TRUE">
      <formula>NOT(ISERROR(SEARCH("TRUE",BL1)))</formula>
    </cfRule>
  </conditionalFormatting>
  <conditionalFormatting sqref="CC1:CC1048576">
    <cfRule type="containsText" dxfId="14" priority="22" operator="containsText" text="TRUE">
      <formula>NOT(ISERROR(SEARCH("TRUE",CC1)))</formula>
    </cfRule>
  </conditionalFormatting>
  <conditionalFormatting sqref="CN1:CO1 CN91:CO1048576 CO2:CO90">
    <cfRule type="containsText" dxfId="13" priority="21" operator="containsText" text="TRUE">
      <formula>NOT(ISERROR(SEARCH("TRUE",CN1)))</formula>
    </cfRule>
  </conditionalFormatting>
  <conditionalFormatting sqref="CR2:CR90">
    <cfRule type="containsText" dxfId="12" priority="15" operator="containsText" text="TRUE">
      <formula>NOT(ISERROR(SEARCH("TRUE",CR2)))</formula>
    </cfRule>
  </conditionalFormatting>
  <conditionalFormatting sqref="CS2:CS90">
    <cfRule type="containsText" dxfId="11" priority="14" operator="containsText" text="TRUE">
      <formula>NOT(ISERROR(SEARCH("TRUE",CS2)))</formula>
    </cfRule>
  </conditionalFormatting>
  <conditionalFormatting sqref="BT2:BT90">
    <cfRule type="containsText" dxfId="10" priority="11" operator="containsText" text="TRUE">
      <formula>NOT(ISERROR(SEARCH("TRUE",BT2)))</formula>
    </cfRule>
  </conditionalFormatting>
  <conditionalFormatting sqref="BU2:BU90">
    <cfRule type="containsText" dxfId="9" priority="9" operator="containsText" text="TRUE">
      <formula>NOT(ISERROR(SEARCH("TRUE",BU2)))</formula>
    </cfRule>
  </conditionalFormatting>
  <conditionalFormatting sqref="BZ91:CA1048576 BZ1:CA1">
    <cfRule type="cellIs" dxfId="8" priority="8" operator="equal">
      <formula>1</formula>
    </cfRule>
  </conditionalFormatting>
  <conditionalFormatting sqref="CA1 CA91:CA1048576">
    <cfRule type="containsText" dxfId="7" priority="7" operator="containsText" text="TRUE">
      <formula>NOT(ISERROR(SEARCH("TRUE",CA1)))</formula>
    </cfRule>
  </conditionalFormatting>
  <conditionalFormatting sqref="BZ2:BZ90">
    <cfRule type="containsText" dxfId="6" priority="6" operator="containsText" text="TRUE">
      <formula>NOT(ISERROR(SEARCH("TRUE",BZ2)))</formula>
    </cfRule>
  </conditionalFormatting>
  <conditionalFormatting sqref="CA2:CA90">
    <cfRule type="containsText" dxfId="5" priority="5" operator="containsText" text="TRUE">
      <formula>NOT(ISERROR(SEARCH("TRUE",CA2)))</formula>
    </cfRule>
  </conditionalFormatting>
  <conditionalFormatting sqref="CL2:CL90">
    <cfRule type="containsText" dxfId="4" priority="4" operator="containsText" text="TRUE">
      <formula>NOT(ISERROR(SEARCH("TRUE",CL2)))</formula>
    </cfRule>
  </conditionalFormatting>
  <conditionalFormatting sqref="CK2:CK1048576">
    <cfRule type="cellIs" dxfId="3" priority="3" operator="equal">
      <formula>1</formula>
    </cfRule>
  </conditionalFormatting>
  <conditionalFormatting sqref="CK1:CK1048576">
    <cfRule type="containsText" dxfId="2" priority="2" operator="containsText" text="TRUE">
      <formula>NOT(ISERROR(SEARCH("TRUE",CK1)))</formula>
    </cfRule>
  </conditionalFormatting>
  <conditionalFormatting sqref="CN2:CN90">
    <cfRule type="containsText" dxfId="1" priority="1" operator="containsText" text="TRUE">
      <formula>NOT(ISERROR(SEARCH("TRUE",CN2)))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Thurber</dc:creator>
  <cp:lastModifiedBy>Shaun Thurber</cp:lastModifiedBy>
  <dcterms:created xsi:type="dcterms:W3CDTF">2024-07-06T01:28:15Z</dcterms:created>
  <dcterms:modified xsi:type="dcterms:W3CDTF">2024-07-10T01:06:26Z</dcterms:modified>
</cp:coreProperties>
</file>