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ian\Documents\_My_files\Filter\Div\python_script\template\"/>
    </mc:Choice>
  </mc:AlternateContent>
  <xr:revisionPtr revIDLastSave="0" documentId="13_ncr:1_{BE55170E-EE69-43E0-B50E-D2A9F52BBBA5}" xr6:coauthVersionLast="47" xr6:coauthVersionMax="47" xr10:uidLastSave="{00000000-0000-0000-0000-000000000000}"/>
  <bookViews>
    <workbookView xWindow="-108" yWindow="-108" windowWidth="23256" windowHeight="12456" tabRatio="731" xr2:uid="{00000000-000D-0000-FFFF-FFFF00000000}"/>
  </bookViews>
  <sheets>
    <sheet name="Regnskap" sheetId="1" r:id="rId1"/>
    <sheet name="Sammendrag" sheetId="8" r:id="rId2"/>
    <sheet name="Kategorier" sheetId="7" r:id="rId3"/>
  </sheets>
  <definedNames>
    <definedName name="INN">Tabell1[INN]</definedName>
    <definedName name="Transaksjonstype">#REF!</definedName>
    <definedName name="UT">Tabell2[UT]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A5" i="1"/>
  <c r="B31" i="8" s="1"/>
  <c r="A4" i="1"/>
  <c r="B3" i="8" s="1"/>
  <c r="B1" i="8"/>
  <c r="B33" i="8"/>
  <c r="B28" i="8" l="1"/>
  <c r="D28" i="8"/>
  <c r="D31" i="8"/>
  <c r="B19" i="8"/>
  <c r="B20" i="8"/>
  <c r="B21" i="8"/>
  <c r="B22" i="8"/>
  <c r="B23" i="8"/>
  <c r="B24" i="8"/>
  <c r="B25" i="8"/>
  <c r="B26" i="8"/>
  <c r="B27" i="8"/>
  <c r="B18" i="8"/>
  <c r="B7" i="8"/>
  <c r="B8" i="8"/>
  <c r="B9" i="8"/>
  <c r="B10" i="8"/>
  <c r="B11" i="8"/>
  <c r="B12" i="8"/>
  <c r="B13" i="8"/>
  <c r="B14" i="8"/>
  <c r="B6" i="8"/>
  <c r="C3" i="8"/>
  <c r="D6" i="1"/>
  <c r="E6" i="1" l="1"/>
  <c r="C9" i="8"/>
  <c r="D25" i="8"/>
  <c r="D26" i="8"/>
  <c r="D24" i="8"/>
  <c r="D19" i="8"/>
  <c r="C12" i="8"/>
  <c r="C10" i="8"/>
  <c r="C11" i="8"/>
  <c r="D23" i="8"/>
  <c r="C8" i="8"/>
  <c r="D22" i="8"/>
  <c r="C6" i="8"/>
  <c r="C7" i="8"/>
  <c r="D21" i="8"/>
  <c r="C14" i="8"/>
  <c r="D18" i="8"/>
  <c r="D20" i="8"/>
  <c r="C13" i="8"/>
  <c r="D27" i="8"/>
  <c r="C16" i="8" l="1"/>
  <c r="D30" i="8"/>
  <c r="D32" i="8" s="1"/>
  <c r="C32" i="8" l="1"/>
  <c r="E32" i="8" s="1"/>
  <c r="D33" i="8"/>
</calcChain>
</file>

<file path=xl/sharedStrings.xml><?xml version="1.0" encoding="utf-8"?>
<sst xmlns="http://schemas.openxmlformats.org/spreadsheetml/2006/main" count="58" uniqueCount="52">
  <si>
    <t>Dato</t>
  </si>
  <si>
    <t>Beskrivelse</t>
  </si>
  <si>
    <t>Bilag</t>
  </si>
  <si>
    <t>Beskrivelse fra Sparebanken Sør</t>
  </si>
  <si>
    <t>Bank</t>
  </si>
  <si>
    <t>IB Bank</t>
  </si>
  <si>
    <t>-</t>
  </si>
  <si>
    <t>UB Bank</t>
  </si>
  <si>
    <t>BALANSESUM:</t>
  </si>
  <si>
    <t>INN</t>
  </si>
  <si>
    <t>UT</t>
  </si>
  <si>
    <t>Tekst</t>
  </si>
  <si>
    <t>Inntekter</t>
  </si>
  <si>
    <t>Utgifter</t>
  </si>
  <si>
    <t>Sum inntekter</t>
  </si>
  <si>
    <t>Sum utgifter</t>
  </si>
  <si>
    <t>Kategori</t>
  </si>
  <si>
    <t>+ Kiosk</t>
  </si>
  <si>
    <t>+ Udefinert</t>
  </si>
  <si>
    <t>+ Turer</t>
  </si>
  <si>
    <t>+ Arrangementer</t>
  </si>
  <si>
    <t>+ Jobb For Filter</t>
  </si>
  <si>
    <t>+ Kontingenter</t>
  </si>
  <si>
    <t>+ Tilskudd fra Misjonskirken</t>
  </si>
  <si>
    <t>+ Tilskudd fra kommunen</t>
  </si>
  <si>
    <t>+ Gaver/støtte</t>
  </si>
  <si>
    <t>+ Renter</t>
  </si>
  <si>
    <t>÷ Arrangementer</t>
  </si>
  <si>
    <t>÷ Turer</t>
  </si>
  <si>
    <t>÷ Kiosk</t>
  </si>
  <si>
    <t>÷ Udefinert</t>
  </si>
  <si>
    <t>÷ Premie Jobb For Filter</t>
  </si>
  <si>
    <t>÷ Kontingent Misjonskirken</t>
  </si>
  <si>
    <t>÷ Lyd/Lys/scene</t>
  </si>
  <si>
    <t>÷ Utstyr</t>
  </si>
  <si>
    <t>÷ Lederkvelder</t>
  </si>
  <si>
    <t>÷ Gebyrer</t>
  </si>
  <si>
    <t>Balansesum</t>
  </si>
  <si>
    <t>÷ Diverse</t>
  </si>
  <si>
    <t>Inn</t>
  </si>
  <si>
    <t>Ut</t>
  </si>
  <si>
    <t xml:space="preserve">REGNSKAP FILTER </t>
  </si>
  <si>
    <t>Sted og dato:</t>
  </si>
  <si>
    <t>Signatur:</t>
  </si>
  <si>
    <t>Kasserer for Filter</t>
  </si>
  <si>
    <t>____________________________________________</t>
  </si>
  <si>
    <t>Ref.</t>
  </si>
  <si>
    <t>Num.Ref</t>
  </si>
  <si>
    <t>ÅRSTALL</t>
  </si>
  <si>
    <t>Kategori OK</t>
  </si>
  <si>
    <t>FYLL INN</t>
  </si>
  <si>
    <t>÷ Utgifter til filterkvelder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</si>
</sst>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kr&quot;\ #,##0;\-&quot;kr&quot;\ #,##0"/>
    <numFmt numFmtId="8" formatCode="&quot;kr&quot;\ #,##0.00;[Red]\-&quot;kr&quot;\ #,##0.00"/>
    <numFmt numFmtId="164" formatCode="dd&quot;.&quot;mm&quot;.&quot;yyyy"/>
    <numFmt numFmtId="165" formatCode="[$kr-414]&quot; &quot;#,##0.00;[Red]&quot;-&quot;[$kr-414]&quot; &quot;#,##0.00"/>
    <numFmt numFmtId="166" formatCode="[$kr-414]\ #,##0.00;[Red][$kr-414]\ #,##0.00"/>
    <numFmt numFmtId="167" formatCode="[$kr-414]\ #,##0;[Red][$kr-414]\ #,##0"/>
    <numFmt numFmtId="168" formatCode="[$kr-414]&quot; &quot;#,##0;[Red]&quot;-&quot;[$kr-414]&quot; &quot;#,##0"/>
  </numFmts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Liberation Serif"/>
      <family val="1"/>
    </font>
    <font>
      <sz val="10"/>
      <color rgb="FF000000"/>
      <name val="Liberation Serif"/>
      <family val="1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000000"/>
      <name val="Liberation Serif"/>
      <family val="1"/>
    </font>
    <font>
      <sz val="11"/>
      <color rgb="FF000000"/>
      <name val="Liberation Serif"/>
      <family val="1"/>
    </font>
    <font>
      <b/>
      <sz val="12"/>
      <color rgb="FF000000"/>
      <name val="Liberation Serif"/>
      <family val="1"/>
    </font>
    <font>
      <b/>
      <sz val="12"/>
      <color theme="1"/>
      <name val="Liberation Serif"/>
      <family val="1"/>
    </font>
    <font>
      <sz val="12"/>
      <name val="Calibri"/>
      <family val="2"/>
      <scheme val="minor"/>
    </font>
    <font>
      <sz val="12"/>
      <color rgb="FF000000"/>
      <name val="Liberation Serif"/>
      <family val="1"/>
    </font>
    <font>
      <sz val="20"/>
      <color rgb="FF000000"/>
      <name val="Arial"/>
      <family val="2"/>
    </font>
    <font>
      <b/>
      <sz val="11"/>
      <color rgb="FFFF0000"/>
      <name val="Liberation Serif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CCCCC"/>
      </patternFill>
    </fill>
    <fill>
      <patternFill patternType="solid">
        <fgColor theme="4" tint="0.79998168889431442"/>
        <bgColor rgb="FFCCCCC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65" fontId="1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left"/>
    </xf>
    <xf numFmtId="0" fontId="0" fillId="0" borderId="0" xfId="0" quotePrefix="1"/>
    <xf numFmtId="0" fontId="3" fillId="3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3" fillId="0" borderId="1" xfId="0" applyFont="1" applyBorder="1"/>
    <xf numFmtId="166" fontId="3" fillId="0" borderId="0" xfId="0" applyNumberFormat="1" applyFont="1"/>
    <xf numFmtId="8" fontId="3" fillId="0" borderId="0" xfId="0" applyNumberFormat="1" applyFont="1"/>
    <xf numFmtId="5" fontId="3" fillId="0" borderId="1" xfId="0" applyNumberFormat="1" applyFont="1" applyBorder="1"/>
    <xf numFmtId="5" fontId="8" fillId="2" borderId="1" xfId="0" applyNumberFormat="1" applyFont="1" applyFill="1" applyBorder="1"/>
    <xf numFmtId="5" fontId="9" fillId="3" borderId="1" xfId="0" applyNumberFormat="1" applyFont="1" applyFill="1" applyBorder="1"/>
    <xf numFmtId="167" fontId="3" fillId="2" borderId="1" xfId="0" applyNumberFormat="1" applyFont="1" applyFill="1" applyBorder="1"/>
    <xf numFmtId="167" fontId="3" fillId="0" borderId="1" xfId="0" applyNumberFormat="1" applyFont="1" applyBorder="1"/>
    <xf numFmtId="168" fontId="7" fillId="2" borderId="1" xfId="0" applyNumberFormat="1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165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 wrapText="1"/>
    </xf>
    <xf numFmtId="0" fontId="11" fillId="0" borderId="0" xfId="0" applyFont="1" applyAlignment="1">
      <alignment horizontal="right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horizontal="left" wrapText="1"/>
    </xf>
    <xf numFmtId="0" fontId="1" fillId="5" borderId="0" xfId="0" applyFont="1" applyFill="1" applyAlignment="1">
      <alignment wrapText="1"/>
    </xf>
    <xf numFmtId="165" fontId="12" fillId="2" borderId="1" xfId="0" applyNumberFormat="1" applyFont="1" applyFill="1" applyBorder="1" applyAlignment="1">
      <alignment horizontal="right" wrapText="1"/>
    </xf>
    <xf numFmtId="0" fontId="1" fillId="4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5" fillId="5" borderId="1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8787"/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481884-814B-4958-B3F3-F477912C9F36}" name="Tabell1" displayName="Tabell1" ref="B1:B11" totalsRowShown="0">
  <autoFilter ref="B1:B11" xr:uid="{A5481884-814B-4958-B3F3-F477912C9F36}"/>
  <tableColumns count="1">
    <tableColumn id="1" xr3:uid="{041A74FD-C35A-4044-B818-D26406C1B980}" name="IN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92EADC-2010-491F-B97C-30B12D21AC00}" name="Tabell2" displayName="Tabell2" ref="C1:C13" totalsRowShown="0">
  <autoFilter ref="C1:C13" xr:uid="{6992EADC-2010-491F-B97C-30B12D21AC00}"/>
  <tableColumns count="1">
    <tableColumn id="1" xr3:uid="{064D2380-A985-4007-99D7-06D13A38CAC9}" name="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3F61C0-4C95-487B-BFB8-7A59BDFE0BB1}">
  <we:reference id="wa104381504" version="1.0.0.0" store="nb-NO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1">
    <pageSetUpPr fitToPage="1"/>
  </sheetPr>
  <dimension ref="A1:K9"/>
  <sheetViews>
    <sheetView tabSelected="1" workbookViewId="0">
      <selection activeCell="C1" sqref="C1"/>
    </sheetView>
  </sheetViews>
  <sheetFormatPr baseColWidth="10" defaultColWidth="11.88671875" defaultRowHeight="13.2" x14ac:dyDescent="0.25"/>
  <cols>
    <col min="1" max="1" width="15.21875" style="6" customWidth="1"/>
    <col min="2" max="2" width="50.21875" style="1" customWidth="1"/>
    <col min="3" max="3" width="10.33203125" style="4" customWidth="1"/>
    <col min="4" max="4" width="13.33203125" style="7" customWidth="1"/>
    <col min="5" max="5" width="13.33203125" style="5" customWidth="1"/>
    <col min="6" max="6" width="2.5546875" style="1" customWidth="1"/>
    <col min="7" max="7" width="21.109375" style="1" customWidth="1"/>
    <col min="8" max="8" width="60.44140625" style="2" customWidth="1"/>
    <col min="9" max="9" width="11.5546875" style="2" customWidth="1"/>
    <col min="10" max="10" width="4.109375" style="4" customWidth="1"/>
    <col min="11" max="11" width="7.88671875" style="4" customWidth="1"/>
    <col min="12" max="12" width="11.88671875" style="1" customWidth="1"/>
    <col min="13" max="16384" width="11.88671875" style="1"/>
  </cols>
  <sheetData>
    <row r="1" spans="1:11" ht="24" customHeight="1" x14ac:dyDescent="0.25">
      <c r="B1" s="31" t="s">
        <v>41</v>
      </c>
      <c r="C1" s="32" t="s">
        <v>48</v>
      </c>
    </row>
    <row r="2" spans="1:11" customFormat="1" ht="27" x14ac:dyDescent="0.3">
      <c r="A2" s="30" t="s">
        <v>0</v>
      </c>
      <c r="B2" s="30" t="s">
        <v>1</v>
      </c>
      <c r="C2" s="30" t="s">
        <v>2</v>
      </c>
      <c r="D2" s="30" t="s">
        <v>9</v>
      </c>
      <c r="E2" s="30" t="s">
        <v>10</v>
      </c>
      <c r="F2" s="1"/>
      <c r="G2" s="35" t="s">
        <v>16</v>
      </c>
      <c r="H2" s="36" t="s">
        <v>3</v>
      </c>
      <c r="I2" s="36" t="s">
        <v>49</v>
      </c>
      <c r="J2" s="40" t="s">
        <v>46</v>
      </c>
      <c r="K2" s="40" t="s">
        <v>47</v>
      </c>
    </row>
    <row r="3" spans="1:11" customFormat="1" ht="14.4" x14ac:dyDescent="0.3">
      <c r="A3" s="42" t="s">
        <v>4</v>
      </c>
      <c r="B3" s="42"/>
      <c r="C3" s="42"/>
      <c r="D3" s="42"/>
      <c r="E3" s="42"/>
      <c r="F3" s="1"/>
      <c r="G3" s="37"/>
      <c r="H3" s="38"/>
      <c r="I3" s="38"/>
      <c r="J3" s="41"/>
      <c r="K3" s="41"/>
    </row>
    <row r="4" spans="1:11" customFormat="1" ht="28.2" x14ac:dyDescent="0.3">
      <c r="A4" s="24" t="str">
        <f>CONCATENATE("01.01.", C1)</f>
        <v>01.01.ÅRSTALL</v>
      </c>
      <c r="B4" s="25" t="s">
        <v>5</v>
      </c>
      <c r="C4" s="26" t="s">
        <v>6</v>
      </c>
      <c r="D4" s="39" t="s">
        <v>50</v>
      </c>
      <c r="E4" s="29"/>
      <c r="F4" s="3"/>
      <c r="G4" s="2"/>
      <c r="H4" s="2"/>
      <c r="I4" s="2"/>
      <c r="J4" s="8"/>
      <c r="K4" s="8"/>
    </row>
    <row r="5" spans="1:11" customFormat="1" ht="28.2" x14ac:dyDescent="0.3">
      <c r="A5" s="24" t="str">
        <f>CONCATENATE("31.12.", C1)</f>
        <v>31.12.ÅRSTALL</v>
      </c>
      <c r="B5" s="25" t="s">
        <v>7</v>
      </c>
      <c r="C5" s="26" t="s">
        <v>6</v>
      </c>
      <c r="D5" s="27"/>
      <c r="E5" s="39" t="s">
        <v>50</v>
      </c>
      <c r="F5" s="6"/>
      <c r="H5" s="2"/>
      <c r="I5" s="2"/>
      <c r="J5" s="8"/>
      <c r="K5" s="8"/>
    </row>
    <row r="6" spans="1:11" customFormat="1" ht="14.4" x14ac:dyDescent="0.3">
      <c r="A6" s="43" t="s">
        <v>8</v>
      </c>
      <c r="B6" s="44"/>
      <c r="C6" s="28" t="s">
        <v>6</v>
      </c>
      <c r="D6" s="27">
        <f>SUM(D$4:D5)</f>
        <v>0</v>
      </c>
      <c r="E6" s="27">
        <f>SUM(E$4:E5)</f>
        <v>0</v>
      </c>
      <c r="G6" s="9">
        <f>E6-D6</f>
        <v>0</v>
      </c>
      <c r="H6" s="2"/>
      <c r="I6" s="9"/>
      <c r="J6" s="8"/>
      <c r="K6" s="8"/>
    </row>
    <row r="7" spans="1:11" ht="49.2" customHeight="1" x14ac:dyDescent="0.25">
      <c r="A7" s="33" t="s">
        <v>42</v>
      </c>
      <c r="B7" s="34" t="s">
        <v>45</v>
      </c>
    </row>
    <row r="8" spans="1:11" ht="33" customHeight="1" x14ac:dyDescent="0.25">
      <c r="A8" s="33" t="s">
        <v>43</v>
      </c>
      <c r="B8" s="34" t="s">
        <v>45</v>
      </c>
    </row>
    <row r="9" spans="1:11" ht="18" customHeight="1" x14ac:dyDescent="0.25">
      <c r="A9" s="33"/>
      <c r="B9" s="34" t="s">
        <v>44</v>
      </c>
    </row>
  </sheetData>
  <mergeCells count="2">
    <mergeCell ref="A3:E3"/>
    <mergeCell ref="A6:B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28CE-3AC6-4D68-A5F3-A708FFB83CF7}">
  <dimension ref="B1:E33"/>
  <sheetViews>
    <sheetView topLeftCell="A9" workbookViewId="0">
      <selection activeCell="D31" sqref="D31"/>
    </sheetView>
  </sheetViews>
  <sheetFormatPr baseColWidth="10" defaultRowHeight="14.4" x14ac:dyDescent="0.3"/>
  <cols>
    <col min="2" max="2" width="29.109375" customWidth="1"/>
    <col min="3" max="3" width="14.77734375" customWidth="1"/>
    <col min="4" max="4" width="14.5546875" customWidth="1"/>
  </cols>
  <sheetData>
    <row r="1" spans="2:5" ht="23.4" x14ac:dyDescent="0.45">
      <c r="B1" s="45" t="str">
        <f>CONCATENATE("Årsregnskap ", Regnskap!C1, " for FILTER")</f>
        <v>Årsregnskap ÅRSTALL for FILTER</v>
      </c>
      <c r="C1" s="45"/>
      <c r="D1" s="45"/>
    </row>
    <row r="2" spans="2:5" ht="15.6" x14ac:dyDescent="0.3">
      <c r="B2" s="11" t="s">
        <v>11</v>
      </c>
      <c r="C2" s="23" t="s">
        <v>39</v>
      </c>
      <c r="D2" s="23" t="s">
        <v>40</v>
      </c>
      <c r="E2" s="12"/>
    </row>
    <row r="3" spans="2:5" ht="15.6" x14ac:dyDescent="0.3">
      <c r="B3" s="13" t="str">
        <f>CONCATENATE("Inngående balanse ", Regnskap!A4)</f>
        <v>Inngående balanse 01.01.ÅRSTALL</v>
      </c>
      <c r="C3" s="22" t="str">
        <f>Regnskap!D4</f>
        <v>FYLL INN</v>
      </c>
      <c r="D3" s="13"/>
      <c r="E3" s="12"/>
    </row>
    <row r="4" spans="2:5" ht="15.6" x14ac:dyDescent="0.3">
      <c r="B4" s="14"/>
      <c r="C4" s="14"/>
      <c r="D4" s="14"/>
      <c r="E4" s="12"/>
    </row>
    <row r="5" spans="2:5" ht="15.6" x14ac:dyDescent="0.3">
      <c r="B5" s="11" t="s">
        <v>12</v>
      </c>
      <c r="C5" s="11"/>
      <c r="D5" s="11"/>
      <c r="E5" s="12"/>
    </row>
    <row r="6" spans="2:5" ht="15.6" x14ac:dyDescent="0.3">
      <c r="B6" s="14" t="str">
        <f>REPLACE(INDEX(INN,Kategorier!A3), 1, 2, "")</f>
        <v>Kiosk</v>
      </c>
      <c r="C6" s="21">
        <f>SUMIF(Regnskap!G:G,INDEX(INN,Kategorier!A3),Regnskap!D:D)</f>
        <v>0</v>
      </c>
      <c r="D6" s="14"/>
      <c r="E6" s="12"/>
    </row>
    <row r="7" spans="2:5" ht="15.6" x14ac:dyDescent="0.3">
      <c r="B7" s="14" t="str">
        <f>REPLACE(INDEX(INN,Kategorier!A4), 1, 2, "")</f>
        <v>Turer</v>
      </c>
      <c r="C7" s="21">
        <f>SUMIF(Regnskap!G:G,INDEX(INN,Kategorier!A4),Regnskap!D:D)</f>
        <v>0</v>
      </c>
      <c r="D7" s="14"/>
      <c r="E7" s="12"/>
    </row>
    <row r="8" spans="2:5" ht="15.6" x14ac:dyDescent="0.3">
      <c r="B8" s="14" t="str">
        <f>REPLACE(INDEX(INN,Kategorier!A5), 1, 2, "")</f>
        <v>Arrangementer</v>
      </c>
      <c r="C8" s="21">
        <f>SUMIF(Regnskap!G:G,INDEX(INN,Kategorier!A5),Regnskap!D:D)</f>
        <v>0</v>
      </c>
      <c r="D8" s="14"/>
      <c r="E8" s="12"/>
    </row>
    <row r="9" spans="2:5" ht="15.6" x14ac:dyDescent="0.3">
      <c r="B9" s="14" t="str">
        <f>REPLACE(INDEX(INN,Kategorier!A6), 1, 2, "")</f>
        <v>Jobb For Filter</v>
      </c>
      <c r="C9" s="21">
        <f>SUMIF(Regnskap!G:G,INDEX(INN,Kategorier!A6),Regnskap!D:D)</f>
        <v>0</v>
      </c>
      <c r="D9" s="14"/>
      <c r="E9" s="12"/>
    </row>
    <row r="10" spans="2:5" ht="15.6" x14ac:dyDescent="0.3">
      <c r="B10" s="14" t="str">
        <f>REPLACE(INDEX(INN,Kategorier!A7), 1, 2, "")</f>
        <v>Kontingenter</v>
      </c>
      <c r="C10" s="21">
        <f>SUMIF(Regnskap!G:G,INDEX(INN,Kategorier!A7),Regnskap!D:D)</f>
        <v>0</v>
      </c>
      <c r="D10" s="14"/>
      <c r="E10" s="12"/>
    </row>
    <row r="11" spans="2:5" ht="15.6" x14ac:dyDescent="0.3">
      <c r="B11" s="14" t="str">
        <f>REPLACE(INDEX(INN,Kategorier!A8), 1, 2, "")</f>
        <v>Tilskudd fra Misjonskirken</v>
      </c>
      <c r="C11" s="21">
        <f>SUMIF(Regnskap!G:G,INDEX(INN,Kategorier!A8),Regnskap!D:D)</f>
        <v>0</v>
      </c>
      <c r="D11" s="14"/>
      <c r="E11" s="12"/>
    </row>
    <row r="12" spans="2:5" ht="15.6" x14ac:dyDescent="0.3">
      <c r="B12" s="14" t="str">
        <f>REPLACE(INDEX(INN,Kategorier!A9), 1, 2, "")</f>
        <v>Tilskudd fra kommunen</v>
      </c>
      <c r="C12" s="21">
        <f>SUMIF(Regnskap!G:G,INDEX(INN,Kategorier!A9),Regnskap!D:D)</f>
        <v>0</v>
      </c>
      <c r="D12" s="14"/>
      <c r="E12" s="12"/>
    </row>
    <row r="13" spans="2:5" ht="15.6" x14ac:dyDescent="0.3">
      <c r="B13" s="14" t="str">
        <f>REPLACE(INDEX(INN,Kategorier!A10), 1, 2, "")</f>
        <v>Gaver/støtte</v>
      </c>
      <c r="C13" s="21">
        <f>SUMIF(Regnskap!G:G,INDEX(INN,Kategorier!A10),Regnskap!D:D)</f>
        <v>0</v>
      </c>
      <c r="D13" s="14"/>
      <c r="E13" s="12"/>
    </row>
    <row r="14" spans="2:5" ht="15.6" x14ac:dyDescent="0.3">
      <c r="B14" s="14" t="str">
        <f>REPLACE(INDEX(INN,Kategorier!A11), 1, 2, "")</f>
        <v>Renter</v>
      </c>
      <c r="C14" s="21">
        <f>SUMIF(Regnskap!G:G,INDEX(INN,Kategorier!A11),Regnskap!D:D)</f>
        <v>0</v>
      </c>
      <c r="D14" s="14"/>
      <c r="E14" s="12"/>
    </row>
    <row r="15" spans="2:5" ht="15.6" x14ac:dyDescent="0.3">
      <c r="B15" s="14"/>
      <c r="C15" s="21"/>
      <c r="D15" s="14"/>
      <c r="E15" s="12"/>
    </row>
    <row r="16" spans="2:5" ht="15.6" x14ac:dyDescent="0.3">
      <c r="B16" s="14" t="s">
        <v>14</v>
      </c>
      <c r="C16" s="21">
        <f>SUM(C6:C15)</f>
        <v>0</v>
      </c>
      <c r="D16" s="14"/>
      <c r="E16" s="12"/>
    </row>
    <row r="17" spans="2:5" ht="15.6" x14ac:dyDescent="0.3">
      <c r="B17" s="11" t="s">
        <v>13</v>
      </c>
      <c r="C17" s="11"/>
      <c r="D17" s="11"/>
      <c r="E17" s="12"/>
    </row>
    <row r="18" spans="2:5" ht="15.6" x14ac:dyDescent="0.3">
      <c r="B18" s="14" t="str">
        <f>REPLACE(INDEX(UT,Kategorier!A3), 1, 2, "")</f>
        <v>Kiosk</v>
      </c>
      <c r="C18" s="14"/>
      <c r="D18" s="17">
        <f>SUMIF(Regnskap!G:G,INDEX(UT,Kategorier!A3),Regnskap!E:E)</f>
        <v>0</v>
      </c>
      <c r="E18" s="12"/>
    </row>
    <row r="19" spans="2:5" ht="15.6" x14ac:dyDescent="0.3">
      <c r="B19" s="14" t="str">
        <f>REPLACE(INDEX(UT,Kategorier!A4), 1, 2, "")</f>
        <v>Turer</v>
      </c>
      <c r="C19" s="14"/>
      <c r="D19" s="17">
        <f>SUMIF(Regnskap!G:G,INDEX(UT,Kategorier!A4),Regnskap!E:E)</f>
        <v>0</v>
      </c>
      <c r="E19" s="15"/>
    </row>
    <row r="20" spans="2:5" ht="15.6" x14ac:dyDescent="0.3">
      <c r="B20" s="14" t="str">
        <f>REPLACE(INDEX(UT,Kategorier!A5), 1, 2, "")</f>
        <v>Arrangementer</v>
      </c>
      <c r="C20" s="14"/>
      <c r="D20" s="17">
        <f>SUMIF(Regnskap!G:G,INDEX(UT,Kategorier!A5),Regnskap!E:E)</f>
        <v>0</v>
      </c>
      <c r="E20" s="12"/>
    </row>
    <row r="21" spans="2:5" ht="15.6" x14ac:dyDescent="0.3">
      <c r="B21" s="14" t="str">
        <f>REPLACE(INDEX(UT,Kategorier!A6), 1, 2, "")</f>
        <v>Premie Jobb For Filter</v>
      </c>
      <c r="C21" s="14"/>
      <c r="D21" s="17">
        <f>SUMIF(Regnskap!G:G,INDEX(UT,Kategorier!A6),Regnskap!E:E)</f>
        <v>0</v>
      </c>
      <c r="E21" s="12"/>
    </row>
    <row r="22" spans="2:5" ht="15.6" x14ac:dyDescent="0.3">
      <c r="B22" s="14" t="str">
        <f>REPLACE(INDEX(UT,Kategorier!A7), 1, 2, "")</f>
        <v>Kontingent Misjonskirken</v>
      </c>
      <c r="C22" s="14"/>
      <c r="D22" s="17">
        <f>SUMIF(Regnskap!G:G,INDEX(UT,Kategorier!A7),Regnskap!E:E)</f>
        <v>0</v>
      </c>
      <c r="E22" s="12"/>
    </row>
    <row r="23" spans="2:5" ht="15.6" x14ac:dyDescent="0.3">
      <c r="B23" s="14" t="str">
        <f>REPLACE(INDEX(UT,Kategorier!A8), 1, 2, "")</f>
        <v>Lyd/Lys/scene</v>
      </c>
      <c r="C23" s="14"/>
      <c r="D23" s="17">
        <f>SUMIF(Regnskap!G:G,INDEX(UT,Kategorier!A8),Regnskap!E:E)</f>
        <v>0</v>
      </c>
      <c r="E23" s="12"/>
    </row>
    <row r="24" spans="2:5" ht="15.6" x14ac:dyDescent="0.3">
      <c r="B24" s="14" t="str">
        <f>REPLACE(INDEX(UT,Kategorier!A9), 1, 2, "")</f>
        <v>Utstyr</v>
      </c>
      <c r="C24" s="14"/>
      <c r="D24" s="17">
        <f>SUMIF(Regnskap!G:G,INDEX(UT,Kategorier!A9),Regnskap!E:E)</f>
        <v>0</v>
      </c>
      <c r="E24" s="12"/>
    </row>
    <row r="25" spans="2:5" ht="15.6" x14ac:dyDescent="0.3">
      <c r="B25" s="14" t="str">
        <f>REPLACE(INDEX(UT,Kategorier!A10), 1, 2, "")</f>
        <v>Utgifter til filterkvelder</v>
      </c>
      <c r="C25" s="14"/>
      <c r="D25" s="17">
        <f>SUMIF(Regnskap!G:G,INDEX(UT,Kategorier!A10),Regnskap!E:E)</f>
        <v>0</v>
      </c>
      <c r="E25" s="12"/>
    </row>
    <row r="26" spans="2:5" ht="15.6" x14ac:dyDescent="0.3">
      <c r="B26" s="14" t="str">
        <f>REPLACE(INDEX(UT,Kategorier!A11), 1, 2, "")</f>
        <v>Lederkvelder</v>
      </c>
      <c r="C26" s="14"/>
      <c r="D26" s="17">
        <f>SUMIF(Regnskap!G:G,INDEX(UT,Kategorier!A11),Regnskap!E:E)</f>
        <v>0</v>
      </c>
      <c r="E26" s="12"/>
    </row>
    <row r="27" spans="2:5" ht="15.6" x14ac:dyDescent="0.3">
      <c r="B27" s="14" t="str">
        <f>REPLACE(INDEX(UT,Kategorier!A12), 1, 2, "")</f>
        <v>Gebyrer</v>
      </c>
      <c r="C27" s="14"/>
      <c r="D27" s="17">
        <f>SUMIF(Regnskap!G:G,INDEX(UT,Kategorier!A12),Regnskap!E:E)</f>
        <v>0</v>
      </c>
      <c r="E27" s="12"/>
    </row>
    <row r="28" spans="2:5" ht="15.6" x14ac:dyDescent="0.3">
      <c r="B28" s="14" t="str">
        <f>REPLACE(INDEX(UT,Kategorier!A13), 1, 2, "")</f>
        <v>Diverse</v>
      </c>
      <c r="C28" s="14"/>
      <c r="D28" s="17">
        <f>SUMIF(Regnskap!G:G,INDEX(UT,Kategorier!A13),Regnskap!E:E)</f>
        <v>0</v>
      </c>
      <c r="E28" s="12"/>
    </row>
    <row r="29" spans="2:5" ht="15.6" x14ac:dyDescent="0.3">
      <c r="B29" s="14"/>
      <c r="C29" s="14"/>
      <c r="D29" s="17"/>
      <c r="E29" s="12"/>
    </row>
    <row r="30" spans="2:5" ht="15.6" x14ac:dyDescent="0.3">
      <c r="B30" s="14" t="s">
        <v>15</v>
      </c>
      <c r="C30" s="14"/>
      <c r="D30" s="17">
        <f>SUM(D18:D29)</f>
        <v>0</v>
      </c>
      <c r="E30" s="12"/>
    </row>
    <row r="31" spans="2:5" ht="15.6" x14ac:dyDescent="0.3">
      <c r="B31" s="13" t="str">
        <f>CONCATENATE("Utgående balanse ", Regnskap!A5)</f>
        <v>Utgående balanse 31.12.ÅRSTALL</v>
      </c>
      <c r="C31" s="13"/>
      <c r="D31" s="18" t="str">
        <f>Regnskap!E5</f>
        <v>FYLL INN</v>
      </c>
      <c r="E31" s="12"/>
    </row>
    <row r="32" spans="2:5" ht="15.6" x14ac:dyDescent="0.3">
      <c r="B32" s="13" t="s">
        <v>37</v>
      </c>
      <c r="C32" s="20" t="e">
        <f>C16+C3</f>
        <v>#VALUE!</v>
      </c>
      <c r="D32" s="18" t="e">
        <f>D31+D30</f>
        <v>#VALUE!</v>
      </c>
      <c r="E32" s="16" t="e">
        <f>D32-C32</f>
        <v>#VALUE!</v>
      </c>
    </row>
    <row r="33" spans="2:5" ht="15.6" x14ac:dyDescent="0.3">
      <c r="B33" s="11" t="str">
        <f>CONCATENATE("Resultat ", Regnskap!C1)</f>
        <v>Resultat ÅRSTALL</v>
      </c>
      <c r="C33" s="11"/>
      <c r="D33" s="19">
        <f>C16-D30</f>
        <v>0</v>
      </c>
      <c r="E33" s="12"/>
    </row>
  </sheetData>
  <mergeCells count="1">
    <mergeCell ref="B1:D1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01A7-F667-4E03-ADA6-BD5B7CDBF2BF}">
  <dimension ref="A1:C21"/>
  <sheetViews>
    <sheetView workbookViewId="0">
      <selection activeCell="B14" sqref="B14"/>
    </sheetView>
  </sheetViews>
  <sheetFormatPr baseColWidth="10" defaultRowHeight="14.4" x14ac:dyDescent="0.3"/>
  <cols>
    <col min="2" max="3" width="32.77734375" customWidth="1"/>
  </cols>
  <sheetData>
    <row r="1" spans="1:3" x14ac:dyDescent="0.3">
      <c r="A1">
        <v>0</v>
      </c>
      <c r="B1" t="s">
        <v>9</v>
      </c>
      <c r="C1" t="s">
        <v>10</v>
      </c>
    </row>
    <row r="2" spans="1:3" x14ac:dyDescent="0.3">
      <c r="A2">
        <v>1</v>
      </c>
      <c r="B2" s="10" t="s">
        <v>18</v>
      </c>
      <c r="C2" s="10" t="s">
        <v>30</v>
      </c>
    </row>
    <row r="3" spans="1:3" x14ac:dyDescent="0.3">
      <c r="A3">
        <v>2</v>
      </c>
      <c r="B3" s="10" t="s">
        <v>17</v>
      </c>
      <c r="C3" s="10" t="s">
        <v>29</v>
      </c>
    </row>
    <row r="4" spans="1:3" x14ac:dyDescent="0.3">
      <c r="A4">
        <v>3</v>
      </c>
      <c r="B4" s="10" t="s">
        <v>19</v>
      </c>
      <c r="C4" s="10" t="s">
        <v>28</v>
      </c>
    </row>
    <row r="5" spans="1:3" x14ac:dyDescent="0.3">
      <c r="A5">
        <v>4</v>
      </c>
      <c r="B5" s="10" t="s">
        <v>20</v>
      </c>
      <c r="C5" s="10" t="s">
        <v>27</v>
      </c>
    </row>
    <row r="6" spans="1:3" x14ac:dyDescent="0.3">
      <c r="A6">
        <v>5</v>
      </c>
      <c r="B6" s="10" t="s">
        <v>21</v>
      </c>
      <c r="C6" s="10" t="s">
        <v>31</v>
      </c>
    </row>
    <row r="7" spans="1:3" x14ac:dyDescent="0.3">
      <c r="A7">
        <v>6</v>
      </c>
      <c r="B7" s="10" t="s">
        <v>22</v>
      </c>
      <c r="C7" s="10" t="s">
        <v>32</v>
      </c>
    </row>
    <row r="8" spans="1:3" x14ac:dyDescent="0.3">
      <c r="A8">
        <v>7</v>
      </c>
      <c r="B8" s="10" t="s">
        <v>23</v>
      </c>
      <c r="C8" s="10" t="s">
        <v>33</v>
      </c>
    </row>
    <row r="9" spans="1:3" x14ac:dyDescent="0.3">
      <c r="A9">
        <v>8</v>
      </c>
      <c r="B9" s="10" t="s">
        <v>24</v>
      </c>
      <c r="C9" s="10" t="s">
        <v>34</v>
      </c>
    </row>
    <row r="10" spans="1:3" x14ac:dyDescent="0.3">
      <c r="A10">
        <v>9</v>
      </c>
      <c r="B10" s="10" t="s">
        <v>25</v>
      </c>
      <c r="C10" s="10" t="s">
        <v>51</v>
      </c>
    </row>
    <row r="11" spans="1:3" x14ac:dyDescent="0.3">
      <c r="A11">
        <v>10</v>
      </c>
      <c r="B11" s="10" t="s">
        <v>26</v>
      </c>
      <c r="C11" s="10" t="s">
        <v>35</v>
      </c>
    </row>
    <row r="12" spans="1:3" x14ac:dyDescent="0.3">
      <c r="A12">
        <v>11</v>
      </c>
      <c r="C12" s="10" t="s">
        <v>36</v>
      </c>
    </row>
    <row r="13" spans="1:3" x14ac:dyDescent="0.3">
      <c r="A13">
        <v>12</v>
      </c>
      <c r="C13" s="10" t="s">
        <v>38</v>
      </c>
    </row>
    <row r="14" spans="1:3" x14ac:dyDescent="0.3">
      <c r="A14">
        <v>13</v>
      </c>
    </row>
    <row r="15" spans="1:3" x14ac:dyDescent="0.3">
      <c r="A15">
        <v>14</v>
      </c>
    </row>
    <row r="16" spans="1:3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Navngitte områder</vt:lpstr>
      </vt:variant>
      <vt:variant>
        <vt:i4>2</vt:i4>
      </vt:variant>
    </vt:vector>
  </HeadingPairs>
  <TitlesOfParts>
    <vt:vector size="5" baseType="lpstr">
      <vt:lpstr>Regnskap</vt:lpstr>
      <vt:lpstr>Sammendrag</vt:lpstr>
      <vt:lpstr>Kategorier</vt:lpstr>
      <vt:lpstr>INN</vt:lpstr>
      <vt:lpstr>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Stian_Kristoffer Endresen</dc:creator>
  <cp:lastModifiedBy>Stian_Kristoffer Endresen</cp:lastModifiedBy>
  <cp:lastPrinted>2023-01-21T08:04:23Z</cp:lastPrinted>
  <dcterms:created xsi:type="dcterms:W3CDTF">2015-06-05T18:19:34Z</dcterms:created>
  <dcterms:modified xsi:type="dcterms:W3CDTF">2023-03-18T15:22:57Z</dcterms:modified>
</cp:coreProperties>
</file>