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1" l="1"/>
  <c r="S43" i="1"/>
  <c r="S41" i="1"/>
  <c r="S39" i="1"/>
  <c r="S37" i="1"/>
  <c r="S36" i="1"/>
  <c r="S32" i="1"/>
  <c r="S31" i="1"/>
  <c r="S30" i="1"/>
  <c r="S29" i="1"/>
  <c r="S28" i="1"/>
  <c r="S27" i="1"/>
  <c r="S24" i="1"/>
  <c r="S21" i="1"/>
  <c r="S19" i="1"/>
  <c r="S12" i="1"/>
  <c r="S14" i="1"/>
  <c r="S16" i="1"/>
  <c r="S18" i="1"/>
  <c r="S9" i="1"/>
  <c r="S8" i="1"/>
  <c r="S7" i="1"/>
  <c r="S4" i="1"/>
  <c r="S3" i="1"/>
  <c r="S2" i="1"/>
</calcChain>
</file>

<file path=xl/sharedStrings.xml><?xml version="1.0" encoding="utf-8"?>
<sst xmlns="http://schemas.openxmlformats.org/spreadsheetml/2006/main" count="397" uniqueCount="82">
  <si>
    <t>mvph</t>
  </si>
  <si>
    <t>mvorp</t>
  </si>
  <si>
    <t>omega</t>
  </si>
  <si>
    <t>theta</t>
  </si>
  <si>
    <t>FNU</t>
  </si>
  <si>
    <t>10h15</t>
  </si>
  <si>
    <t>A</t>
  </si>
  <si>
    <t>10h45</t>
  </si>
  <si>
    <t>B</t>
  </si>
  <si>
    <t>11h15</t>
  </si>
  <si>
    <t>C</t>
  </si>
  <si>
    <t>11h45</t>
  </si>
  <si>
    <t>D</t>
  </si>
  <si>
    <t>12h15</t>
  </si>
  <si>
    <t>E</t>
  </si>
  <si>
    <t>12h45</t>
  </si>
  <si>
    <t>F</t>
  </si>
  <si>
    <t>13h15</t>
  </si>
  <si>
    <t>G</t>
  </si>
  <si>
    <t>13h45</t>
  </si>
  <si>
    <t>H</t>
  </si>
  <si>
    <t>DO(mg/L)Hach</t>
  </si>
  <si>
    <t>P(mmHg)</t>
  </si>
  <si>
    <t>10h47</t>
  </si>
  <si>
    <t>11h17</t>
  </si>
  <si>
    <t>11h47</t>
  </si>
  <si>
    <t>12h17</t>
  </si>
  <si>
    <t>12h37</t>
  </si>
  <si>
    <t>low</t>
  </si>
  <si>
    <t>12h57</t>
  </si>
  <si>
    <t>13h27</t>
  </si>
  <si>
    <t>13h57</t>
  </si>
  <si>
    <t>14h27</t>
  </si>
  <si>
    <t>I</t>
  </si>
  <si>
    <t>11h32</t>
  </si>
  <si>
    <t>12h02</t>
  </si>
  <si>
    <t>12h32</t>
  </si>
  <si>
    <t>13h02</t>
  </si>
  <si>
    <t>13h22</t>
  </si>
  <si>
    <t>13h42</t>
  </si>
  <si>
    <t>14h12</t>
  </si>
  <si>
    <t>14h42</t>
  </si>
  <si>
    <t>15h12</t>
  </si>
  <si>
    <t>12h27</t>
  </si>
  <si>
    <t>14h17</t>
  </si>
  <si>
    <t>14h37</t>
  </si>
  <si>
    <t>15h07</t>
  </si>
  <si>
    <t>15h37</t>
  </si>
  <si>
    <t>16h07</t>
  </si>
  <si>
    <t>13h36</t>
  </si>
  <si>
    <t>14h06</t>
  </si>
  <si>
    <t>14h36</t>
  </si>
  <si>
    <t>15h06</t>
  </si>
  <si>
    <t>15h26</t>
  </si>
  <si>
    <t>15h46</t>
  </si>
  <si>
    <t>16h16</t>
  </si>
  <si>
    <t>16h46</t>
  </si>
  <si>
    <t>17h16</t>
  </si>
  <si>
    <t>NA</t>
  </si>
  <si>
    <t>Date</t>
  </si>
  <si>
    <t>Time</t>
  </si>
  <si>
    <t>Sample</t>
  </si>
  <si>
    <t>flood</t>
  </si>
  <si>
    <t>Tide1</t>
  </si>
  <si>
    <t>Tide2</t>
  </si>
  <si>
    <t>ebb</t>
  </si>
  <si>
    <t>EC(ms/cmA)</t>
  </si>
  <si>
    <t>Low tide</t>
  </si>
  <si>
    <t>12h00</t>
  </si>
  <si>
    <t>T</t>
  </si>
  <si>
    <t>pH</t>
  </si>
  <si>
    <t>EC</t>
  </si>
  <si>
    <t>DO</t>
  </si>
  <si>
    <t>turbidity</t>
  </si>
  <si>
    <t>PO4</t>
  </si>
  <si>
    <t>NO2</t>
  </si>
  <si>
    <t>NH4</t>
  </si>
  <si>
    <t>NO3</t>
  </si>
  <si>
    <t>TN</t>
  </si>
  <si>
    <t>TP</t>
  </si>
  <si>
    <t>TDS</t>
  </si>
  <si>
    <t>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</si>
</sst>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3" borderId="0" xfId="0" applyFill="1"/>
    <xf numFmtId="0" fontId="0" fillId="0" borderId="4" xfId="0" applyBorder="1"/>
    <xf numFmtId="0" fontId="0" fillId="2" borderId="4" xfId="0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14" fontId="0" fillId="0" borderId="1" xfId="0" applyNumberFormat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5" borderId="1" xfId="0" applyNumberFormat="1" applyFill="1" applyBorder="1"/>
    <xf numFmtId="14" fontId="0" fillId="0" borderId="1" xfId="0" applyNumberFormat="1" applyFill="1" applyBorder="1"/>
    <xf numFmtId="14" fontId="2" fillId="0" borderId="1" xfId="0" applyNumberFormat="1" applyFont="1" applyFill="1" applyBorder="1" applyAlignment="1">
      <alignment horizontal="center"/>
    </xf>
    <xf numFmtId="14" fontId="0" fillId="0" borderId="0" xfId="0" applyNumberFormat="1"/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2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workbookViewId="0">
      <selection activeCell="AC17" sqref="AC17"/>
    </sheetView>
  </sheetViews>
  <sheetFormatPr defaultRowHeight="15" x14ac:dyDescent="0.25"/>
  <cols>
    <col min="12" max="12" width="12.140625" bestFit="1" customWidth="1"/>
    <col min="13" max="13" width="5.7109375" bestFit="1" customWidth="1"/>
    <col min="14" max="14" width="5" bestFit="1" customWidth="1"/>
    <col min="15" max="15" width="6" bestFit="1" customWidth="1"/>
    <col min="16" max="16" width="9.28515625" bestFit="1" customWidth="1"/>
    <col min="17" max="17" width="15.28515625" bestFit="1" customWidth="1"/>
    <col min="18" max="18" width="14" bestFit="1" customWidth="1"/>
    <col min="19" max="19" width="11.5703125" bestFit="1" customWidth="1"/>
    <col min="20" max="20" width="12.140625" bestFit="1" customWidth="1"/>
    <col min="21" max="21" width="12" bestFit="1" customWidth="1"/>
    <col min="22" max="22" width="12.140625" bestFit="1" customWidth="1"/>
    <col min="23" max="23" width="10.7109375" bestFit="1" customWidth="1"/>
    <col min="24" max="24" width="10.140625" bestFit="1" customWidth="1"/>
    <col min="25" max="26" width="5.85546875" bestFit="1" customWidth="1"/>
    <col min="27" max="27" width="8.5703125" style="17" bestFit="1" customWidth="1"/>
  </cols>
  <sheetData>
    <row r="1" spans="1:27" x14ac:dyDescent="0.25">
      <c r="A1" s="4" t="s">
        <v>59</v>
      </c>
      <c r="B1" s="4" t="s">
        <v>60</v>
      </c>
      <c r="C1" s="4" t="s">
        <v>61</v>
      </c>
      <c r="D1" s="1" t="s">
        <v>21</v>
      </c>
      <c r="E1" s="1" t="s">
        <v>0</v>
      </c>
      <c r="F1" s="1" t="s">
        <v>70</v>
      </c>
      <c r="G1" s="1" t="s">
        <v>1</v>
      </c>
      <c r="H1" s="1" t="s">
        <v>71</v>
      </c>
      <c r="I1" s="1" t="s">
        <v>66</v>
      </c>
      <c r="J1" s="1" t="s">
        <v>2</v>
      </c>
      <c r="K1" s="1" t="s">
        <v>80</v>
      </c>
      <c r="L1" s="1" t="s">
        <v>81</v>
      </c>
      <c r="M1" s="1" t="s">
        <v>3</v>
      </c>
      <c r="N1" s="1" t="s">
        <v>4</v>
      </c>
      <c r="O1" s="1" t="s">
        <v>69</v>
      </c>
      <c r="P1" s="1" t="s">
        <v>22</v>
      </c>
      <c r="Q1" s="1" t="s">
        <v>72</v>
      </c>
      <c r="R1" s="1" t="s">
        <v>73</v>
      </c>
      <c r="S1" s="18" t="s">
        <v>74</v>
      </c>
      <c r="T1" s="18" t="s">
        <v>75</v>
      </c>
      <c r="U1" s="18" t="s">
        <v>76</v>
      </c>
      <c r="V1" s="18" t="s">
        <v>77</v>
      </c>
      <c r="W1" s="18" t="s">
        <v>78</v>
      </c>
      <c r="X1" s="18" t="s">
        <v>79</v>
      </c>
      <c r="Y1" s="9" t="s">
        <v>63</v>
      </c>
      <c r="Z1" s="8" t="s">
        <v>64</v>
      </c>
      <c r="AA1" s="16" t="s">
        <v>67</v>
      </c>
    </row>
    <row r="2" spans="1:27" x14ac:dyDescent="0.25">
      <c r="A2" s="2">
        <v>43506</v>
      </c>
      <c r="B2" s="10" t="s">
        <v>5</v>
      </c>
      <c r="C2" s="3" t="s">
        <v>6</v>
      </c>
      <c r="D2" s="1">
        <v>11.88</v>
      </c>
      <c r="E2" s="1">
        <v>-60.8</v>
      </c>
      <c r="F2" s="1">
        <v>8.26</v>
      </c>
      <c r="G2" s="1">
        <v>111</v>
      </c>
      <c r="H2" s="1">
        <v>37.96</v>
      </c>
      <c r="I2" s="1">
        <v>40.68</v>
      </c>
      <c r="J2" s="1">
        <v>0</v>
      </c>
      <c r="K2" s="1">
        <v>18.98</v>
      </c>
      <c r="L2" s="1">
        <v>23.98</v>
      </c>
      <c r="M2" s="1">
        <v>13.9</v>
      </c>
      <c r="N2" s="1">
        <v>3</v>
      </c>
      <c r="O2" s="1">
        <v>28.82</v>
      </c>
      <c r="P2" s="1">
        <v>763.3</v>
      </c>
      <c r="Q2" s="1">
        <v>3.04</v>
      </c>
      <c r="R2" s="1">
        <v>0.56000000000000005</v>
      </c>
      <c r="S2" s="19">
        <f>0.259*0.326</f>
        <v>8.4434000000000009E-2</v>
      </c>
      <c r="T2" s="19">
        <v>1.7000000000000001E-2</v>
      </c>
      <c r="U2" s="19">
        <v>6.3E-2</v>
      </c>
      <c r="V2" s="19">
        <v>0.36</v>
      </c>
      <c r="W2" s="20" t="s">
        <v>58</v>
      </c>
      <c r="X2" s="20" t="s">
        <v>58</v>
      </c>
      <c r="Y2" s="6" t="s">
        <v>28</v>
      </c>
      <c r="Z2" s="1" t="s">
        <v>65</v>
      </c>
      <c r="AA2" s="15" t="s">
        <v>68</v>
      </c>
    </row>
    <row r="3" spans="1:27" x14ac:dyDescent="0.25">
      <c r="A3" s="2">
        <v>43506</v>
      </c>
      <c r="B3" s="10" t="s">
        <v>7</v>
      </c>
      <c r="C3" s="3" t="s">
        <v>8</v>
      </c>
      <c r="D3" s="1">
        <v>12.82</v>
      </c>
      <c r="E3" s="1">
        <v>-67</v>
      </c>
      <c r="F3" s="1">
        <v>8.3000000000000007</v>
      </c>
      <c r="G3" s="1">
        <v>135.4</v>
      </c>
      <c r="H3" s="1">
        <v>37.83</v>
      </c>
      <c r="I3" s="1">
        <v>40.72</v>
      </c>
      <c r="J3" s="1">
        <v>0</v>
      </c>
      <c r="K3" s="1">
        <v>18.97</v>
      </c>
      <c r="L3" s="1">
        <v>23.96</v>
      </c>
      <c r="M3" s="1">
        <v>13.8</v>
      </c>
      <c r="N3" s="1">
        <v>3.7</v>
      </c>
      <c r="O3" s="1">
        <v>28.91</v>
      </c>
      <c r="P3" s="1">
        <v>764.6</v>
      </c>
      <c r="Q3" s="1">
        <v>4.1500000000000004</v>
      </c>
      <c r="R3" s="1">
        <v>1.55</v>
      </c>
      <c r="S3" s="19">
        <f>0.286*0.326</f>
        <v>9.3235999999999999E-2</v>
      </c>
      <c r="T3" s="19">
        <v>1.7999999999999999E-2</v>
      </c>
      <c r="U3" s="19">
        <v>4.1000000000000002E-2</v>
      </c>
      <c r="V3" s="19">
        <v>0.27</v>
      </c>
      <c r="W3" s="20" t="s">
        <v>58</v>
      </c>
      <c r="X3" s="20" t="s">
        <v>58</v>
      </c>
      <c r="Y3" s="6" t="s">
        <v>28</v>
      </c>
      <c r="Z3" s="1" t="s">
        <v>65</v>
      </c>
      <c r="AA3" s="15" t="s">
        <v>68</v>
      </c>
    </row>
    <row r="4" spans="1:27" x14ac:dyDescent="0.25">
      <c r="A4" s="2">
        <v>43506</v>
      </c>
      <c r="B4" s="10" t="s">
        <v>9</v>
      </c>
      <c r="C4" s="3" t="s">
        <v>10</v>
      </c>
      <c r="D4" s="1">
        <v>13.45</v>
      </c>
      <c r="E4" s="1">
        <v>-67.900000000000006</v>
      </c>
      <c r="F4" s="1">
        <v>8.31</v>
      </c>
      <c r="G4" s="1">
        <v>164.6</v>
      </c>
      <c r="H4" s="1">
        <v>37.869999999999997</v>
      </c>
      <c r="I4" s="1">
        <v>41.11</v>
      </c>
      <c r="J4" s="1">
        <v>0</v>
      </c>
      <c r="K4" s="1">
        <v>18.93</v>
      </c>
      <c r="L4" s="1">
        <v>23.9</v>
      </c>
      <c r="M4" s="1">
        <v>13.6</v>
      </c>
      <c r="N4" s="1">
        <v>3.6</v>
      </c>
      <c r="O4" s="1">
        <v>29.56</v>
      </c>
      <c r="P4" s="1">
        <v>765.7</v>
      </c>
      <c r="Q4" s="1">
        <v>5.03</v>
      </c>
      <c r="R4" s="1">
        <v>0.86</v>
      </c>
      <c r="S4" s="19">
        <f>0.291*0.326</f>
        <v>9.4865999999999992E-2</v>
      </c>
      <c r="T4" s="19">
        <v>2.1000000000000001E-2</v>
      </c>
      <c r="U4" s="19">
        <v>4.4999999999999998E-2</v>
      </c>
      <c r="V4" s="19">
        <v>0.36</v>
      </c>
      <c r="W4" s="20" t="s">
        <v>58</v>
      </c>
      <c r="X4" s="20" t="s">
        <v>58</v>
      </c>
      <c r="Y4" s="6" t="s">
        <v>28</v>
      </c>
      <c r="Z4" s="1" t="s">
        <v>65</v>
      </c>
      <c r="AA4" s="15" t="s">
        <v>68</v>
      </c>
    </row>
    <row r="5" spans="1:27" x14ac:dyDescent="0.25">
      <c r="A5" s="2">
        <v>43506</v>
      </c>
      <c r="B5" s="10" t="s">
        <v>11</v>
      </c>
      <c r="C5" s="1" t="s">
        <v>12</v>
      </c>
      <c r="D5" s="1">
        <v>14.79</v>
      </c>
      <c r="E5" s="1">
        <v>-74.5</v>
      </c>
      <c r="F5" s="1">
        <v>8.42</v>
      </c>
      <c r="G5" s="1">
        <v>159.1</v>
      </c>
      <c r="H5" s="1">
        <v>38.729999999999997</v>
      </c>
      <c r="I5" s="1">
        <v>42.39</v>
      </c>
      <c r="J5" s="1">
        <v>0</v>
      </c>
      <c r="K5" s="1">
        <v>19.350000000000001</v>
      </c>
      <c r="L5" s="1">
        <v>24.41</v>
      </c>
      <c r="M5" s="1">
        <v>13.8</v>
      </c>
      <c r="N5" s="1">
        <v>10.199999999999999</v>
      </c>
      <c r="O5" s="1">
        <v>30.14</v>
      </c>
      <c r="P5" s="1">
        <v>764.5</v>
      </c>
      <c r="Q5" s="1">
        <v>6.95</v>
      </c>
      <c r="R5" s="1">
        <v>0.75</v>
      </c>
      <c r="S5" s="20" t="s">
        <v>58</v>
      </c>
      <c r="T5" s="20" t="s">
        <v>58</v>
      </c>
      <c r="U5" s="20" t="s">
        <v>58</v>
      </c>
      <c r="V5" s="20" t="s">
        <v>58</v>
      </c>
      <c r="W5" s="20" t="s">
        <v>58</v>
      </c>
      <c r="X5" s="20" t="s">
        <v>58</v>
      </c>
      <c r="Y5" s="6" t="s">
        <v>28</v>
      </c>
      <c r="Z5" s="1" t="s">
        <v>65</v>
      </c>
      <c r="AA5" s="15" t="s">
        <v>68</v>
      </c>
    </row>
    <row r="6" spans="1:27" x14ac:dyDescent="0.25">
      <c r="A6" s="2">
        <v>43506</v>
      </c>
      <c r="B6" s="10" t="s">
        <v>13</v>
      </c>
      <c r="C6" s="1" t="s">
        <v>14</v>
      </c>
      <c r="D6" s="1">
        <v>15.61</v>
      </c>
      <c r="E6" s="1">
        <v>-67.599999999999994</v>
      </c>
      <c r="F6" s="1">
        <v>8.4600000000000009</v>
      </c>
      <c r="G6" s="1">
        <v>180.8</v>
      </c>
      <c r="H6" s="1">
        <v>38.520000000000003</v>
      </c>
      <c r="I6" s="1">
        <v>42.29</v>
      </c>
      <c r="J6" s="1">
        <v>0</v>
      </c>
      <c r="K6" s="1">
        <v>19.25</v>
      </c>
      <c r="L6" s="1">
        <v>24.33</v>
      </c>
      <c r="M6" s="1">
        <v>13.7</v>
      </c>
      <c r="N6" s="1">
        <v>7.2</v>
      </c>
      <c r="O6" s="1">
        <v>30.18</v>
      </c>
      <c r="P6" s="1">
        <v>766</v>
      </c>
      <c r="Q6" s="1">
        <v>8.83</v>
      </c>
      <c r="R6" s="1">
        <v>0.87</v>
      </c>
      <c r="S6" s="20" t="s">
        <v>58</v>
      </c>
      <c r="T6" s="20" t="s">
        <v>58</v>
      </c>
      <c r="U6" s="20" t="s">
        <v>58</v>
      </c>
      <c r="V6" s="20" t="s">
        <v>58</v>
      </c>
      <c r="W6" s="20" t="s">
        <v>58</v>
      </c>
      <c r="X6" s="20" t="s">
        <v>58</v>
      </c>
      <c r="Y6" s="6" t="s">
        <v>28</v>
      </c>
      <c r="Z6" s="1" t="s">
        <v>62</v>
      </c>
      <c r="AA6" s="15" t="s">
        <v>68</v>
      </c>
    </row>
    <row r="7" spans="1:27" x14ac:dyDescent="0.25">
      <c r="A7" s="2">
        <v>43506</v>
      </c>
      <c r="B7" s="10" t="s">
        <v>15</v>
      </c>
      <c r="C7" s="3" t="s">
        <v>16</v>
      </c>
      <c r="D7" s="1">
        <v>15.95</v>
      </c>
      <c r="E7" s="1">
        <v>-78.900000000000006</v>
      </c>
      <c r="F7" s="1">
        <v>8.5</v>
      </c>
      <c r="G7" s="1">
        <v>188.4</v>
      </c>
      <c r="H7" s="1">
        <v>38.69</v>
      </c>
      <c r="I7" s="1">
        <v>42.46</v>
      </c>
      <c r="J7" s="1">
        <v>0</v>
      </c>
      <c r="K7" s="1">
        <v>19.34</v>
      </c>
      <c r="L7" s="1">
        <v>24.44</v>
      </c>
      <c r="M7" s="1">
        <v>13.8</v>
      </c>
      <c r="N7" s="1">
        <v>6.6</v>
      </c>
      <c r="O7" s="1">
        <v>30.18</v>
      </c>
      <c r="P7" s="1">
        <v>766.2</v>
      </c>
      <c r="Q7" s="1">
        <v>7.16</v>
      </c>
      <c r="R7" s="1">
        <v>1.37</v>
      </c>
      <c r="S7" s="19">
        <f>0.149*0.326</f>
        <v>4.8573999999999999E-2</v>
      </c>
      <c r="T7" s="19">
        <v>2.1000000000000001E-2</v>
      </c>
      <c r="U7" s="19">
        <v>7.9000000000000001E-2</v>
      </c>
      <c r="V7" s="19">
        <v>0.69</v>
      </c>
      <c r="W7" s="20" t="s">
        <v>58</v>
      </c>
      <c r="X7" s="20" t="s">
        <v>58</v>
      </c>
      <c r="Y7" s="6" t="s">
        <v>28</v>
      </c>
      <c r="Z7" s="1" t="s">
        <v>62</v>
      </c>
      <c r="AA7" s="15" t="s">
        <v>68</v>
      </c>
    </row>
    <row r="8" spans="1:27" x14ac:dyDescent="0.25">
      <c r="A8" s="2">
        <v>43506</v>
      </c>
      <c r="B8" s="10" t="s">
        <v>17</v>
      </c>
      <c r="C8" s="3" t="s">
        <v>18</v>
      </c>
      <c r="D8" s="1">
        <v>14.82</v>
      </c>
      <c r="E8" s="1">
        <v>-81.099999999999994</v>
      </c>
      <c r="F8" s="1">
        <v>8.5299999999999994</v>
      </c>
      <c r="G8" s="1">
        <v>-196.5</v>
      </c>
      <c r="H8" s="1">
        <v>38.54</v>
      </c>
      <c r="I8" s="1">
        <v>42.39</v>
      </c>
      <c r="J8" s="1">
        <v>0</v>
      </c>
      <c r="K8" s="1">
        <v>19.27</v>
      </c>
      <c r="L8" s="1">
        <v>24.35</v>
      </c>
      <c r="M8" s="1">
        <v>13.7</v>
      </c>
      <c r="N8" s="1">
        <v>9.5</v>
      </c>
      <c r="O8" s="1">
        <v>30.29</v>
      </c>
      <c r="P8" s="1">
        <v>766.2</v>
      </c>
      <c r="Q8" s="1">
        <v>7.99</v>
      </c>
      <c r="R8" s="1">
        <v>3.64</v>
      </c>
      <c r="S8" s="19">
        <f>0.326*0.133</f>
        <v>4.3358000000000001E-2</v>
      </c>
      <c r="T8" s="19">
        <v>1.9E-2</v>
      </c>
      <c r="U8" s="19">
        <v>0.183</v>
      </c>
      <c r="V8" s="19">
        <v>0.4</v>
      </c>
      <c r="W8" s="20" t="s">
        <v>58</v>
      </c>
      <c r="X8" s="20" t="s">
        <v>58</v>
      </c>
      <c r="Y8" s="6" t="s">
        <v>28</v>
      </c>
      <c r="Z8" s="1" t="s">
        <v>62</v>
      </c>
      <c r="AA8" s="15" t="s">
        <v>68</v>
      </c>
    </row>
    <row r="9" spans="1:27" x14ac:dyDescent="0.25">
      <c r="A9" s="2">
        <v>43506</v>
      </c>
      <c r="B9" s="10" t="s">
        <v>19</v>
      </c>
      <c r="C9" s="3" t="s">
        <v>20</v>
      </c>
      <c r="D9" s="1">
        <v>12.57</v>
      </c>
      <c r="E9" s="1">
        <v>-78.3</v>
      </c>
      <c r="F9" s="1">
        <v>8.49</v>
      </c>
      <c r="G9" s="1">
        <v>200.6</v>
      </c>
      <c r="H9" s="1">
        <v>38.770000000000003</v>
      </c>
      <c r="I9" s="1">
        <v>42.55</v>
      </c>
      <c r="J9" s="1">
        <v>0</v>
      </c>
      <c r="K9" s="1">
        <v>19.37</v>
      </c>
      <c r="L9" s="1">
        <v>24.49</v>
      </c>
      <c r="M9" s="1">
        <v>13.8</v>
      </c>
      <c r="N9" s="1">
        <v>6.6</v>
      </c>
      <c r="O9" s="1">
        <v>30.18</v>
      </c>
      <c r="P9" s="1">
        <v>766.4</v>
      </c>
      <c r="Q9" s="1">
        <v>7.58</v>
      </c>
      <c r="R9" s="1">
        <v>1.03</v>
      </c>
      <c r="S9" s="19">
        <f>0.142*0.326</f>
        <v>4.6292E-2</v>
      </c>
      <c r="T9" s="19">
        <v>0.02</v>
      </c>
      <c r="U9" s="19">
        <v>8.6999999999999994E-2</v>
      </c>
      <c r="V9" s="19">
        <v>0.26</v>
      </c>
      <c r="W9" s="20" t="s">
        <v>58</v>
      </c>
      <c r="X9" s="20" t="s">
        <v>58</v>
      </c>
      <c r="Y9" s="6" t="s">
        <v>28</v>
      </c>
      <c r="Z9" s="1" t="s">
        <v>62</v>
      </c>
      <c r="AA9" s="15" t="s">
        <v>68</v>
      </c>
    </row>
    <row r="10" spans="1:27" x14ac:dyDescent="0.25">
      <c r="A10" s="2">
        <v>43507</v>
      </c>
      <c r="B10" s="11" t="s">
        <v>23</v>
      </c>
      <c r="C10" s="1" t="s">
        <v>6</v>
      </c>
      <c r="D10" s="1" t="s">
        <v>58</v>
      </c>
      <c r="E10" s="1">
        <v>-58.7</v>
      </c>
      <c r="F10" s="1">
        <v>8.1</v>
      </c>
      <c r="G10" s="1">
        <v>139.4</v>
      </c>
      <c r="H10" s="1">
        <v>30.48</v>
      </c>
      <c r="I10" s="1">
        <v>32.770000000000003</v>
      </c>
      <c r="J10" s="1">
        <v>0</v>
      </c>
      <c r="K10" s="1">
        <v>15.24</v>
      </c>
      <c r="L10" s="1">
        <v>18.829999999999998</v>
      </c>
      <c r="M10" s="1">
        <v>10</v>
      </c>
      <c r="N10" s="1">
        <v>6.5</v>
      </c>
      <c r="O10" s="1">
        <v>29.03</v>
      </c>
      <c r="P10" s="1">
        <v>761.5</v>
      </c>
      <c r="Q10" s="1">
        <v>4.55</v>
      </c>
      <c r="R10" s="1">
        <v>0.74</v>
      </c>
      <c r="S10" s="21">
        <v>2.5000000000000001E-3</v>
      </c>
      <c r="T10" s="19">
        <v>2.4E-2</v>
      </c>
      <c r="U10" s="19">
        <v>2.8000000000000001E-2</v>
      </c>
      <c r="V10" s="19">
        <v>0.5</v>
      </c>
      <c r="W10" s="19">
        <v>0.6</v>
      </c>
      <c r="X10" s="21">
        <v>2.5000000000000001E-3</v>
      </c>
      <c r="Y10" s="6" t="s">
        <v>28</v>
      </c>
      <c r="Z10" s="1" t="s">
        <v>65</v>
      </c>
      <c r="AA10" s="15" t="s">
        <v>27</v>
      </c>
    </row>
    <row r="11" spans="1:27" x14ac:dyDescent="0.25">
      <c r="A11" s="2">
        <v>43507</v>
      </c>
      <c r="B11" s="12" t="s">
        <v>24</v>
      </c>
      <c r="C11" s="1" t="s">
        <v>8</v>
      </c>
      <c r="D11" s="1" t="s">
        <v>58</v>
      </c>
      <c r="E11" s="1">
        <v>-69.400000000000006</v>
      </c>
      <c r="F11" s="1">
        <v>8.34</v>
      </c>
      <c r="G11" s="1">
        <v>191.7</v>
      </c>
      <c r="H11" s="1">
        <v>30.86</v>
      </c>
      <c r="I11" s="1">
        <v>33.24</v>
      </c>
      <c r="J11" s="1">
        <v>0</v>
      </c>
      <c r="K11" s="1">
        <v>15.42</v>
      </c>
      <c r="L11" s="1">
        <v>19.04</v>
      </c>
      <c r="M11" s="1">
        <v>10.1</v>
      </c>
      <c r="N11" s="1">
        <v>2.5</v>
      </c>
      <c r="O11" s="1">
        <v>29.18</v>
      </c>
      <c r="P11" s="1">
        <v>766.9</v>
      </c>
      <c r="Q11" s="1">
        <v>5.93</v>
      </c>
      <c r="R11" s="1">
        <v>1.33</v>
      </c>
      <c r="S11" s="20" t="s">
        <v>58</v>
      </c>
      <c r="T11" s="20" t="s">
        <v>58</v>
      </c>
      <c r="U11" s="20" t="s">
        <v>58</v>
      </c>
      <c r="V11" s="20" t="s">
        <v>58</v>
      </c>
      <c r="W11" s="20" t="s">
        <v>58</v>
      </c>
      <c r="X11" s="20" t="s">
        <v>58</v>
      </c>
      <c r="Y11" s="6" t="s">
        <v>28</v>
      </c>
      <c r="Z11" s="1" t="s">
        <v>65</v>
      </c>
      <c r="AA11" s="15" t="s">
        <v>27</v>
      </c>
    </row>
    <row r="12" spans="1:27" x14ac:dyDescent="0.25">
      <c r="A12" s="2">
        <v>43507</v>
      </c>
      <c r="B12" s="11" t="s">
        <v>25</v>
      </c>
      <c r="C12" s="1" t="s">
        <v>10</v>
      </c>
      <c r="D12" s="1" t="s">
        <v>58</v>
      </c>
      <c r="E12" s="1">
        <v>-71.2</v>
      </c>
      <c r="F12" s="1">
        <v>8.3699999999999992</v>
      </c>
      <c r="G12" s="1">
        <v>190.5</v>
      </c>
      <c r="H12" s="1">
        <v>31</v>
      </c>
      <c r="I12" s="1">
        <v>33.83</v>
      </c>
      <c r="J12" s="1">
        <v>0</v>
      </c>
      <c r="K12" s="1">
        <v>15.5</v>
      </c>
      <c r="L12" s="1">
        <v>19.149999999999999</v>
      </c>
      <c r="M12" s="1">
        <v>10</v>
      </c>
      <c r="N12" s="1">
        <v>3</v>
      </c>
      <c r="O12" s="1">
        <v>29.79</v>
      </c>
      <c r="P12" s="1">
        <v>770.4</v>
      </c>
      <c r="Q12" s="1">
        <v>6.3</v>
      </c>
      <c r="R12" s="1">
        <v>1.36</v>
      </c>
      <c r="S12" s="20">
        <f>0.326*0.0333</f>
        <v>1.0855800000000002E-2</v>
      </c>
      <c r="T12" s="19">
        <v>2.1999999999999999E-2</v>
      </c>
      <c r="U12" s="19">
        <v>3.1E-2</v>
      </c>
      <c r="V12" s="19">
        <v>0.45</v>
      </c>
      <c r="W12" s="19">
        <v>0.63</v>
      </c>
      <c r="X12" s="21">
        <v>2.5000000000000001E-3</v>
      </c>
      <c r="Y12" s="6" t="s">
        <v>28</v>
      </c>
      <c r="Z12" s="1" t="s">
        <v>65</v>
      </c>
      <c r="AA12" s="15" t="s">
        <v>27</v>
      </c>
    </row>
    <row r="13" spans="1:27" x14ac:dyDescent="0.25">
      <c r="A13" s="2">
        <v>43507</v>
      </c>
      <c r="B13" s="10" t="s">
        <v>26</v>
      </c>
      <c r="C13" s="1" t="s">
        <v>12</v>
      </c>
      <c r="D13" s="1" t="s">
        <v>58</v>
      </c>
      <c r="E13" s="1">
        <v>-75.599999999999994</v>
      </c>
      <c r="F13" s="1">
        <v>8.4499999999999993</v>
      </c>
      <c r="G13" s="1">
        <v>167.6</v>
      </c>
      <c r="H13" s="1">
        <v>30.98</v>
      </c>
      <c r="I13" s="1">
        <v>33.96</v>
      </c>
      <c r="J13" s="1">
        <v>0</v>
      </c>
      <c r="K13" s="1">
        <v>15.49</v>
      </c>
      <c r="L13" s="1">
        <v>19.12</v>
      </c>
      <c r="M13" s="1">
        <v>9.8000000000000007</v>
      </c>
      <c r="N13" s="1">
        <v>2.8</v>
      </c>
      <c r="O13" s="1">
        <v>30.11</v>
      </c>
      <c r="P13" s="1">
        <v>765.3</v>
      </c>
      <c r="Q13" s="1">
        <v>5.81</v>
      </c>
      <c r="R13" s="1">
        <v>0.62</v>
      </c>
      <c r="S13" s="20" t="s">
        <v>58</v>
      </c>
      <c r="T13" s="20" t="s">
        <v>58</v>
      </c>
      <c r="U13" s="20" t="s">
        <v>58</v>
      </c>
      <c r="V13" s="20" t="s">
        <v>58</v>
      </c>
      <c r="W13" s="20" t="s">
        <v>58</v>
      </c>
      <c r="X13" s="20" t="s">
        <v>58</v>
      </c>
      <c r="Y13" s="6" t="s">
        <v>28</v>
      </c>
      <c r="Z13" s="1" t="s">
        <v>65</v>
      </c>
      <c r="AA13" s="15" t="s">
        <v>27</v>
      </c>
    </row>
    <row r="14" spans="1:27" x14ac:dyDescent="0.25">
      <c r="A14" s="2">
        <v>43507</v>
      </c>
      <c r="B14" s="11" t="s">
        <v>27</v>
      </c>
      <c r="C14" s="1" t="s">
        <v>14</v>
      </c>
      <c r="D14" s="1" t="s">
        <v>58</v>
      </c>
      <c r="E14" s="1">
        <v>-77.5</v>
      </c>
      <c r="F14" s="1">
        <v>8.48</v>
      </c>
      <c r="G14" s="1">
        <v>167.5</v>
      </c>
      <c r="H14" s="1">
        <v>31.03</v>
      </c>
      <c r="I14" s="1">
        <v>34.07</v>
      </c>
      <c r="J14" s="1">
        <v>0</v>
      </c>
      <c r="K14" s="1">
        <v>15.52</v>
      </c>
      <c r="L14" s="1">
        <v>19.149999999999999</v>
      </c>
      <c r="M14" s="1">
        <v>9.8000000000000007</v>
      </c>
      <c r="N14" s="1">
        <v>4.5</v>
      </c>
      <c r="O14" s="1">
        <v>30.18</v>
      </c>
      <c r="P14" s="1">
        <v>765.6</v>
      </c>
      <c r="Q14" s="1">
        <v>5.79</v>
      </c>
      <c r="R14" s="1">
        <v>1</v>
      </c>
      <c r="S14" s="20">
        <f>0.326*0.02997</f>
        <v>9.7702199999999996E-3</v>
      </c>
      <c r="T14" s="19">
        <v>1.2999999999999999E-2</v>
      </c>
      <c r="U14" s="19">
        <v>3.1E-2</v>
      </c>
      <c r="V14" s="19">
        <v>0.39</v>
      </c>
      <c r="W14" s="19">
        <v>0.59</v>
      </c>
      <c r="X14" s="21">
        <v>2.5000000000000001E-3</v>
      </c>
      <c r="Y14" s="6" t="s">
        <v>28</v>
      </c>
      <c r="Z14" s="1" t="s">
        <v>58</v>
      </c>
      <c r="AA14" s="15" t="s">
        <v>27</v>
      </c>
    </row>
    <row r="15" spans="1:27" x14ac:dyDescent="0.25">
      <c r="A15" s="2">
        <v>43507</v>
      </c>
      <c r="B15" s="10" t="s">
        <v>29</v>
      </c>
      <c r="C15" s="1" t="s">
        <v>16</v>
      </c>
      <c r="D15" s="1" t="s">
        <v>58</v>
      </c>
      <c r="E15" s="1">
        <v>-79.3</v>
      </c>
      <c r="F15" s="1">
        <v>8.51</v>
      </c>
      <c r="G15" s="1">
        <v>169.1</v>
      </c>
      <c r="H15" s="1">
        <v>31.01</v>
      </c>
      <c r="I15" s="1">
        <v>34.159999999999997</v>
      </c>
      <c r="J15" s="1">
        <v>0</v>
      </c>
      <c r="K15" s="1">
        <v>15.5</v>
      </c>
      <c r="L15" s="1">
        <v>19.13</v>
      </c>
      <c r="M15" s="1">
        <v>9.6999999999999993</v>
      </c>
      <c r="N15" s="1">
        <v>3.5</v>
      </c>
      <c r="O15" s="1">
        <v>30.41</v>
      </c>
      <c r="P15" s="1">
        <v>765.7</v>
      </c>
      <c r="Q15" s="1">
        <v>7.1</v>
      </c>
      <c r="R15" s="1">
        <v>1.86</v>
      </c>
      <c r="S15" s="20" t="s">
        <v>58</v>
      </c>
      <c r="T15" s="20" t="s">
        <v>58</v>
      </c>
      <c r="U15" s="20" t="s">
        <v>58</v>
      </c>
      <c r="V15" s="20" t="s">
        <v>58</v>
      </c>
      <c r="W15" s="20" t="s">
        <v>58</v>
      </c>
      <c r="X15" s="20" t="s">
        <v>58</v>
      </c>
      <c r="Y15" s="6" t="s">
        <v>28</v>
      </c>
      <c r="Z15" s="1" t="s">
        <v>62</v>
      </c>
      <c r="AA15" s="15" t="s">
        <v>27</v>
      </c>
    </row>
    <row r="16" spans="1:27" x14ac:dyDescent="0.25">
      <c r="A16" s="2">
        <v>43507</v>
      </c>
      <c r="B16" s="11" t="s">
        <v>30</v>
      </c>
      <c r="C16" s="1" t="s">
        <v>18</v>
      </c>
      <c r="D16" s="1" t="s">
        <v>58</v>
      </c>
      <c r="E16" s="1">
        <v>-80.900000000000006</v>
      </c>
      <c r="F16" s="1">
        <v>8.5399999999999991</v>
      </c>
      <c r="G16" s="1">
        <v>164.3</v>
      </c>
      <c r="H16" s="1">
        <v>30.95</v>
      </c>
      <c r="I16" s="1">
        <v>34.04</v>
      </c>
      <c r="J16" s="1">
        <v>0</v>
      </c>
      <c r="K16" s="1">
        <v>15.48</v>
      </c>
      <c r="L16" s="1">
        <v>19.11</v>
      </c>
      <c r="M16" s="1">
        <v>9.8000000000000007</v>
      </c>
      <c r="N16" s="1">
        <v>4.3</v>
      </c>
      <c r="O16" s="1">
        <v>30.28</v>
      </c>
      <c r="P16" s="1">
        <v>765.5</v>
      </c>
      <c r="Q16" s="1">
        <v>6.55</v>
      </c>
      <c r="R16" s="1">
        <v>1.34</v>
      </c>
      <c r="S16" s="20">
        <f>0.326*0.04255</f>
        <v>1.38713E-2</v>
      </c>
      <c r="T16" s="19">
        <v>1.2999999999999999E-2</v>
      </c>
      <c r="U16" s="19">
        <v>2.3E-2</v>
      </c>
      <c r="V16" s="19">
        <v>0.47</v>
      </c>
      <c r="W16" s="19">
        <v>0.67</v>
      </c>
      <c r="X16" s="21">
        <v>2.5000000000000001E-3</v>
      </c>
      <c r="Y16" s="6" t="s">
        <v>28</v>
      </c>
      <c r="Z16" s="1" t="s">
        <v>62</v>
      </c>
      <c r="AA16" s="15" t="s">
        <v>27</v>
      </c>
    </row>
    <row r="17" spans="1:27" x14ac:dyDescent="0.25">
      <c r="A17" s="2">
        <v>43507</v>
      </c>
      <c r="B17" s="12" t="s">
        <v>31</v>
      </c>
      <c r="C17" s="1" t="s">
        <v>20</v>
      </c>
      <c r="D17" s="1" t="s">
        <v>58</v>
      </c>
      <c r="E17" s="1">
        <v>-82</v>
      </c>
      <c r="F17" s="1">
        <v>8.56</v>
      </c>
      <c r="G17" s="1">
        <v>163.5</v>
      </c>
      <c r="H17" s="1">
        <v>31.12</v>
      </c>
      <c r="I17" s="1">
        <v>34.450000000000003</v>
      </c>
      <c r="J17" s="1">
        <v>0</v>
      </c>
      <c r="K17" s="1">
        <v>15.56</v>
      </c>
      <c r="L17" s="1">
        <v>19.2</v>
      </c>
      <c r="M17" s="1">
        <v>9.8000000000000007</v>
      </c>
      <c r="N17" s="1">
        <v>3.9</v>
      </c>
      <c r="O17" s="1">
        <v>30.53</v>
      </c>
      <c r="P17" s="1">
        <v>763.4</v>
      </c>
      <c r="Q17" s="1">
        <v>5.74</v>
      </c>
      <c r="R17" s="1">
        <v>2.2000000000000002</v>
      </c>
      <c r="S17" s="20" t="s">
        <v>58</v>
      </c>
      <c r="T17" s="20" t="s">
        <v>58</v>
      </c>
      <c r="U17" s="20" t="s">
        <v>58</v>
      </c>
      <c r="V17" s="20" t="s">
        <v>58</v>
      </c>
      <c r="W17" s="20" t="s">
        <v>58</v>
      </c>
      <c r="X17" s="20" t="s">
        <v>58</v>
      </c>
      <c r="Y17" s="6" t="s">
        <v>28</v>
      </c>
      <c r="Z17" s="1" t="s">
        <v>62</v>
      </c>
      <c r="AA17" s="15" t="s">
        <v>27</v>
      </c>
    </row>
    <row r="18" spans="1:27" x14ac:dyDescent="0.25">
      <c r="A18" s="2">
        <v>43507</v>
      </c>
      <c r="B18" s="11" t="s">
        <v>32</v>
      </c>
      <c r="C18" s="1" t="s">
        <v>33</v>
      </c>
      <c r="D18" s="1" t="s">
        <v>58</v>
      </c>
      <c r="E18" s="1">
        <v>-80.900000000000006</v>
      </c>
      <c r="F18" s="1">
        <v>8.5399999999999991</v>
      </c>
      <c r="G18" s="1">
        <v>163.9</v>
      </c>
      <c r="H18" s="1">
        <v>31.19</v>
      </c>
      <c r="I18" s="1">
        <v>34.56</v>
      </c>
      <c r="J18" s="1">
        <v>0</v>
      </c>
      <c r="K18" s="1">
        <v>15.6</v>
      </c>
      <c r="L18" s="1">
        <v>19.25</v>
      </c>
      <c r="M18" s="1">
        <v>9.6999999999999993</v>
      </c>
      <c r="N18" s="1">
        <v>2.9</v>
      </c>
      <c r="O18" s="1">
        <v>30.7</v>
      </c>
      <c r="P18" s="1">
        <v>762.5</v>
      </c>
      <c r="Q18" s="1">
        <v>5.36</v>
      </c>
      <c r="R18" s="1">
        <v>0.93</v>
      </c>
      <c r="S18" s="20">
        <f>0.326*0.03404</f>
        <v>1.1097040000000001E-2</v>
      </c>
      <c r="T18" s="19">
        <v>2.3E-2</v>
      </c>
      <c r="U18" s="19">
        <v>4.7E-2</v>
      </c>
      <c r="V18" s="19">
        <v>0.41</v>
      </c>
      <c r="W18" s="19">
        <v>0.68</v>
      </c>
      <c r="X18" s="21">
        <v>2.5000000000000001E-3</v>
      </c>
      <c r="Y18" s="6" t="s">
        <v>28</v>
      </c>
      <c r="Z18" s="1" t="s">
        <v>62</v>
      </c>
      <c r="AA18" s="15" t="s">
        <v>27</v>
      </c>
    </row>
    <row r="19" spans="1:27" x14ac:dyDescent="0.25">
      <c r="A19" s="2">
        <v>43508</v>
      </c>
      <c r="B19" s="11" t="s">
        <v>34</v>
      </c>
      <c r="C19" s="1" t="s">
        <v>6</v>
      </c>
      <c r="D19" s="1" t="s">
        <v>58</v>
      </c>
      <c r="E19" s="1">
        <v>-60.4</v>
      </c>
      <c r="F19" s="1">
        <v>8.14</v>
      </c>
      <c r="G19" s="1">
        <v>139.6</v>
      </c>
      <c r="H19" s="1">
        <v>31.92</v>
      </c>
      <c r="I19" s="1">
        <v>33.89</v>
      </c>
      <c r="J19" s="1">
        <v>0</v>
      </c>
      <c r="K19" s="1">
        <v>15.45</v>
      </c>
      <c r="L19" s="1">
        <v>19.8</v>
      </c>
      <c r="M19" s="1">
        <v>10.9</v>
      </c>
      <c r="N19" s="1">
        <v>3.1</v>
      </c>
      <c r="O19" s="1">
        <v>28.29</v>
      </c>
      <c r="P19" s="1">
        <v>762.1</v>
      </c>
      <c r="Q19" s="1">
        <v>4.2699999999999996</v>
      </c>
      <c r="R19" s="1">
        <v>1.21</v>
      </c>
      <c r="S19" s="19">
        <f>0.326*0.0148</f>
        <v>4.8248000000000006E-3</v>
      </c>
      <c r="T19" s="19">
        <v>2.4E-2</v>
      </c>
      <c r="U19" s="19">
        <v>6.8000000000000005E-2</v>
      </c>
      <c r="V19" s="19">
        <v>0.39</v>
      </c>
      <c r="W19" s="19">
        <v>0.46</v>
      </c>
      <c r="X19" s="21">
        <v>2.5000000000000001E-3</v>
      </c>
      <c r="Y19" s="6" t="s">
        <v>28</v>
      </c>
      <c r="Z19" s="1" t="s">
        <v>65</v>
      </c>
      <c r="AA19" s="15" t="s">
        <v>38</v>
      </c>
    </row>
    <row r="20" spans="1:27" x14ac:dyDescent="0.25">
      <c r="A20" s="2">
        <v>43508</v>
      </c>
      <c r="B20" s="13" t="s">
        <v>35</v>
      </c>
      <c r="C20" s="1" t="s">
        <v>8</v>
      </c>
      <c r="D20" s="1" t="s">
        <v>58</v>
      </c>
      <c r="E20" s="1">
        <v>-74.099999999999994</v>
      </c>
      <c r="F20" s="1">
        <v>8.43</v>
      </c>
      <c r="G20" s="1">
        <v>133.1</v>
      </c>
      <c r="H20" s="1">
        <v>33.07</v>
      </c>
      <c r="I20" s="1">
        <v>35.380000000000003</v>
      </c>
      <c r="J20" s="1">
        <v>0</v>
      </c>
      <c r="K20" s="1">
        <v>16.5</v>
      </c>
      <c r="L20" s="1">
        <v>20.41</v>
      </c>
      <c r="M20" s="1">
        <v>11.2</v>
      </c>
      <c r="N20" s="1">
        <v>3.1</v>
      </c>
      <c r="O20" s="1">
        <v>28.69</v>
      </c>
      <c r="P20" s="1">
        <v>764.5</v>
      </c>
      <c r="Q20" s="1">
        <v>3.88</v>
      </c>
      <c r="R20" s="1">
        <v>0.64</v>
      </c>
      <c r="S20" s="21">
        <v>2.5000000000000001E-3</v>
      </c>
      <c r="T20" s="19">
        <v>2.3E-2</v>
      </c>
      <c r="U20" s="19">
        <v>5.2999999999999999E-2</v>
      </c>
      <c r="V20" s="19">
        <v>0.41</v>
      </c>
      <c r="W20" s="19">
        <v>0.53</v>
      </c>
      <c r="X20" s="21">
        <v>2.5000000000000001E-3</v>
      </c>
      <c r="Y20" s="6" t="s">
        <v>28</v>
      </c>
      <c r="Z20" s="1" t="s">
        <v>65</v>
      </c>
      <c r="AA20" s="15" t="s">
        <v>38</v>
      </c>
    </row>
    <row r="21" spans="1:27" x14ac:dyDescent="0.25">
      <c r="A21" s="2">
        <v>43508</v>
      </c>
      <c r="B21" s="11" t="s">
        <v>36</v>
      </c>
      <c r="C21" s="1" t="s">
        <v>10</v>
      </c>
      <c r="D21" s="1" t="s">
        <v>58</v>
      </c>
      <c r="E21" s="1">
        <v>-77.400000000000006</v>
      </c>
      <c r="F21" s="1">
        <v>8.48</v>
      </c>
      <c r="G21" s="1">
        <v>162.5</v>
      </c>
      <c r="H21" s="1">
        <v>32.58</v>
      </c>
      <c r="I21" s="1">
        <v>35.43</v>
      </c>
      <c r="J21" s="1">
        <v>0</v>
      </c>
      <c r="K21" s="1">
        <v>16.43</v>
      </c>
      <c r="L21" s="1">
        <v>20.45</v>
      </c>
      <c r="M21" s="1">
        <v>11.1</v>
      </c>
      <c r="N21" s="1">
        <v>3.2</v>
      </c>
      <c r="O21" s="1">
        <v>29.12</v>
      </c>
      <c r="P21" s="1">
        <v>762.5</v>
      </c>
      <c r="Q21" s="1">
        <v>3.19</v>
      </c>
      <c r="R21" s="1">
        <v>0.56000000000000005</v>
      </c>
      <c r="S21" s="19">
        <f>0.326*0.02035</f>
        <v>6.6341000000000004E-3</v>
      </c>
      <c r="T21" s="19">
        <v>8.0000000000000002E-3</v>
      </c>
      <c r="U21" s="19">
        <v>5.7000000000000002E-2</v>
      </c>
      <c r="V21" s="19">
        <v>0.46</v>
      </c>
      <c r="W21" s="19">
        <v>0.53</v>
      </c>
      <c r="X21" s="21">
        <v>2.5000000000000001E-3</v>
      </c>
      <c r="Y21" s="6" t="s">
        <v>28</v>
      </c>
      <c r="Z21" s="1" t="s">
        <v>65</v>
      </c>
      <c r="AA21" s="15" t="s">
        <v>38</v>
      </c>
    </row>
    <row r="22" spans="1:27" x14ac:dyDescent="0.25">
      <c r="A22" s="2">
        <v>43508</v>
      </c>
      <c r="B22" s="10" t="s">
        <v>37</v>
      </c>
      <c r="C22" s="1" t="s">
        <v>12</v>
      </c>
      <c r="D22" s="1" t="s">
        <v>58</v>
      </c>
      <c r="E22" s="1">
        <v>-80</v>
      </c>
      <c r="F22" s="1">
        <v>8.5299999999999994</v>
      </c>
      <c r="G22" s="1">
        <v>148.69999999999999</v>
      </c>
      <c r="H22" s="1">
        <v>33</v>
      </c>
      <c r="I22" s="1">
        <v>35.75</v>
      </c>
      <c r="J22" s="1">
        <v>0</v>
      </c>
      <c r="K22" s="1">
        <v>16.510000000000002</v>
      </c>
      <c r="L22" s="1">
        <v>20.54</v>
      </c>
      <c r="M22" s="1">
        <v>11.1</v>
      </c>
      <c r="N22" s="1">
        <v>3.1</v>
      </c>
      <c r="O22" s="1">
        <v>29.38</v>
      </c>
      <c r="P22" s="1">
        <v>762.1</v>
      </c>
      <c r="Q22" s="1">
        <v>3.83</v>
      </c>
      <c r="R22" s="1">
        <v>0.52</v>
      </c>
      <c r="S22" s="20" t="s">
        <v>58</v>
      </c>
      <c r="T22" s="20" t="s">
        <v>58</v>
      </c>
      <c r="U22" s="20" t="s">
        <v>58</v>
      </c>
      <c r="V22" s="20" t="s">
        <v>58</v>
      </c>
      <c r="W22" s="20" t="s">
        <v>58</v>
      </c>
      <c r="X22" s="20" t="s">
        <v>58</v>
      </c>
      <c r="Y22" s="6" t="s">
        <v>28</v>
      </c>
      <c r="Z22" s="1" t="s">
        <v>65</v>
      </c>
      <c r="AA22" s="15" t="s">
        <v>38</v>
      </c>
    </row>
    <row r="23" spans="1:27" x14ac:dyDescent="0.25">
      <c r="A23" s="2">
        <v>43508</v>
      </c>
      <c r="B23" s="11" t="s">
        <v>38</v>
      </c>
      <c r="C23" s="1" t="s">
        <v>14</v>
      </c>
      <c r="D23" s="1" t="s">
        <v>58</v>
      </c>
      <c r="E23" s="1">
        <v>-82</v>
      </c>
      <c r="F23" s="1">
        <v>8.56</v>
      </c>
      <c r="G23" s="1">
        <v>88.6</v>
      </c>
      <c r="H23" s="1">
        <v>33.130000000000003</v>
      </c>
      <c r="I23" s="1">
        <v>36.21</v>
      </c>
      <c r="J23" s="1">
        <v>0</v>
      </c>
      <c r="K23" s="1">
        <v>16.579999999999998</v>
      </c>
      <c r="L23" s="1">
        <v>20.62</v>
      </c>
      <c r="M23" s="1">
        <v>11</v>
      </c>
      <c r="N23" s="1">
        <v>4.7</v>
      </c>
      <c r="O23" s="1">
        <v>29.86</v>
      </c>
      <c r="P23" s="1">
        <v>760.2</v>
      </c>
      <c r="Q23" s="1">
        <v>5.15</v>
      </c>
      <c r="R23" s="1">
        <v>1.03</v>
      </c>
      <c r="S23" s="20" t="s">
        <v>58</v>
      </c>
      <c r="T23" s="20" t="s">
        <v>58</v>
      </c>
      <c r="U23" s="20" t="s">
        <v>58</v>
      </c>
      <c r="V23" s="20" t="s">
        <v>58</v>
      </c>
      <c r="W23" s="20" t="s">
        <v>58</v>
      </c>
      <c r="X23" s="20" t="s">
        <v>58</v>
      </c>
      <c r="Y23" s="6" t="s">
        <v>28</v>
      </c>
      <c r="Z23" s="1" t="s">
        <v>58</v>
      </c>
      <c r="AA23" s="15" t="s">
        <v>38</v>
      </c>
    </row>
    <row r="24" spans="1:27" x14ac:dyDescent="0.25">
      <c r="A24" s="2">
        <v>43508</v>
      </c>
      <c r="B24" s="10" t="s">
        <v>39</v>
      </c>
      <c r="C24" s="1" t="s">
        <v>16</v>
      </c>
      <c r="D24" s="1" t="s">
        <v>58</v>
      </c>
      <c r="E24" s="1">
        <v>-83</v>
      </c>
      <c r="F24" s="1">
        <v>8.59</v>
      </c>
      <c r="G24" s="1">
        <v>94.9</v>
      </c>
      <c r="H24" s="1">
        <v>32.81</v>
      </c>
      <c r="I24" s="1">
        <v>35.89</v>
      </c>
      <c r="J24" s="1">
        <v>0</v>
      </c>
      <c r="K24" s="1">
        <v>16.41</v>
      </c>
      <c r="L24" s="1">
        <v>20.39</v>
      </c>
      <c r="M24" s="1">
        <v>10.8</v>
      </c>
      <c r="N24" s="1">
        <v>5.3</v>
      </c>
      <c r="O24" s="1">
        <v>29.92</v>
      </c>
      <c r="P24" s="1">
        <v>760.1</v>
      </c>
      <c r="Q24" s="1">
        <v>3.49</v>
      </c>
      <c r="R24" s="1">
        <v>2.73</v>
      </c>
      <c r="S24" s="19">
        <f>0.326*0.01295</f>
        <v>4.2217000000000001E-3</v>
      </c>
      <c r="T24" s="19">
        <v>3.5000000000000003E-2</v>
      </c>
      <c r="U24" s="19">
        <v>8.6999999999999994E-2</v>
      </c>
      <c r="V24" s="19">
        <v>0.66</v>
      </c>
      <c r="W24" s="19">
        <v>0.52</v>
      </c>
      <c r="X24" s="21">
        <v>2.5000000000000001E-3</v>
      </c>
      <c r="Y24" s="6" t="s">
        <v>28</v>
      </c>
      <c r="Z24" s="1" t="s">
        <v>62</v>
      </c>
      <c r="AA24" s="15" t="s">
        <v>38</v>
      </c>
    </row>
    <row r="25" spans="1:27" x14ac:dyDescent="0.25">
      <c r="A25" s="2">
        <v>43508</v>
      </c>
      <c r="B25" s="14" t="s">
        <v>40</v>
      </c>
      <c r="C25" s="1" t="s">
        <v>18</v>
      </c>
      <c r="D25" s="1" t="s">
        <v>58</v>
      </c>
      <c r="E25" s="1">
        <v>-84.5</v>
      </c>
      <c r="F25" s="1">
        <v>8.6</v>
      </c>
      <c r="G25" s="1">
        <v>110.8</v>
      </c>
      <c r="H25" s="1">
        <v>32.9</v>
      </c>
      <c r="I25" s="1">
        <v>35.9</v>
      </c>
      <c r="J25" s="1">
        <v>0</v>
      </c>
      <c r="K25" s="1">
        <v>16.46</v>
      </c>
      <c r="L25" s="1">
        <v>20.46</v>
      </c>
      <c r="M25" s="1">
        <v>10.9</v>
      </c>
      <c r="N25" s="1">
        <v>3.2</v>
      </c>
      <c r="O25" s="1">
        <v>29.81</v>
      </c>
      <c r="P25" s="1">
        <v>759.3</v>
      </c>
      <c r="Q25" s="1">
        <v>4.07</v>
      </c>
      <c r="R25" s="1">
        <v>1.72</v>
      </c>
      <c r="S25" s="20" t="s">
        <v>58</v>
      </c>
      <c r="T25" s="20" t="s">
        <v>58</v>
      </c>
      <c r="U25" s="20" t="s">
        <v>58</v>
      </c>
      <c r="V25" s="20" t="s">
        <v>58</v>
      </c>
      <c r="W25" s="20" t="s">
        <v>58</v>
      </c>
      <c r="X25" s="20" t="s">
        <v>58</v>
      </c>
      <c r="Y25" s="6" t="s">
        <v>28</v>
      </c>
      <c r="Z25" s="1" t="s">
        <v>62</v>
      </c>
      <c r="AA25" s="15" t="s">
        <v>38</v>
      </c>
    </row>
    <row r="26" spans="1:27" x14ac:dyDescent="0.25">
      <c r="A26" s="2">
        <v>43508</v>
      </c>
      <c r="B26" s="12" t="s">
        <v>41</v>
      </c>
      <c r="C26" s="1" t="s">
        <v>20</v>
      </c>
      <c r="D26" s="1" t="s">
        <v>58</v>
      </c>
      <c r="E26" s="1">
        <v>-84.6</v>
      </c>
      <c r="F26" s="1">
        <v>8.61</v>
      </c>
      <c r="G26" s="1">
        <v>122.9</v>
      </c>
      <c r="H26" s="1">
        <v>32.979999999999997</v>
      </c>
      <c r="I26" s="1">
        <v>35.75</v>
      </c>
      <c r="J26" s="1">
        <v>0</v>
      </c>
      <c r="K26" s="1">
        <v>16.489999999999998</v>
      </c>
      <c r="L26" s="1">
        <v>20.52</v>
      </c>
      <c r="M26" s="1">
        <v>11.1</v>
      </c>
      <c r="N26" s="1">
        <v>3</v>
      </c>
      <c r="O26" s="1">
        <v>29.43</v>
      </c>
      <c r="P26" s="1">
        <v>758.6</v>
      </c>
      <c r="Q26" s="1">
        <v>3.14</v>
      </c>
      <c r="R26" s="1">
        <v>1.42</v>
      </c>
      <c r="S26" s="20" t="s">
        <v>58</v>
      </c>
      <c r="T26" s="20" t="s">
        <v>58</v>
      </c>
      <c r="U26" s="20" t="s">
        <v>58</v>
      </c>
      <c r="V26" s="20" t="s">
        <v>58</v>
      </c>
      <c r="W26" s="20" t="s">
        <v>58</v>
      </c>
      <c r="X26" s="20" t="s">
        <v>58</v>
      </c>
      <c r="Y26" s="6" t="s">
        <v>28</v>
      </c>
      <c r="Z26" s="1" t="s">
        <v>62</v>
      </c>
      <c r="AA26" s="15" t="s">
        <v>38</v>
      </c>
    </row>
    <row r="27" spans="1:27" x14ac:dyDescent="0.25">
      <c r="A27" s="2">
        <v>43508</v>
      </c>
      <c r="B27" s="11" t="s">
        <v>42</v>
      </c>
      <c r="C27" s="1" t="s">
        <v>33</v>
      </c>
      <c r="D27" s="1" t="s">
        <v>58</v>
      </c>
      <c r="E27" s="1">
        <v>-83.8</v>
      </c>
      <c r="F27" s="1">
        <v>8.59</v>
      </c>
      <c r="G27" s="1">
        <v>131</v>
      </c>
      <c r="H27" s="1">
        <v>33.25</v>
      </c>
      <c r="I27" s="1">
        <v>35.909999999999997</v>
      </c>
      <c r="J27" s="1">
        <v>0</v>
      </c>
      <c r="K27" s="1">
        <v>16.63</v>
      </c>
      <c r="L27" s="1">
        <v>20.71</v>
      </c>
      <c r="M27" s="1">
        <v>11.3</v>
      </c>
      <c r="N27" s="1">
        <v>3.2</v>
      </c>
      <c r="O27" s="1">
        <v>29.2</v>
      </c>
      <c r="P27" s="1">
        <v>758.1</v>
      </c>
      <c r="Q27" s="1">
        <v>2.79</v>
      </c>
      <c r="R27" s="1">
        <v>0.89</v>
      </c>
      <c r="S27" s="19">
        <f>0.326*0.0592</f>
        <v>1.9299200000000002E-2</v>
      </c>
      <c r="T27" s="19">
        <v>0.109</v>
      </c>
      <c r="U27" s="19">
        <v>8.7999999999999995E-2</v>
      </c>
      <c r="V27" s="19">
        <v>0.36</v>
      </c>
      <c r="W27" s="19">
        <v>0.49</v>
      </c>
      <c r="X27" s="21">
        <v>2.5000000000000001E-3</v>
      </c>
      <c r="Y27" s="6" t="s">
        <v>28</v>
      </c>
      <c r="Z27" s="1" t="s">
        <v>62</v>
      </c>
      <c r="AA27" s="15" t="s">
        <v>38</v>
      </c>
    </row>
    <row r="28" spans="1:27" x14ac:dyDescent="0.25">
      <c r="A28" s="2">
        <v>43509</v>
      </c>
      <c r="B28" s="14" t="s">
        <v>43</v>
      </c>
      <c r="C28" s="1" t="s">
        <v>6</v>
      </c>
      <c r="D28" s="1" t="s">
        <v>58</v>
      </c>
      <c r="E28" s="1">
        <v>-73.5</v>
      </c>
      <c r="F28" s="1">
        <v>8.42</v>
      </c>
      <c r="G28" s="1">
        <v>178.4</v>
      </c>
      <c r="H28" s="1">
        <v>36.450000000000003</v>
      </c>
      <c r="I28" s="1">
        <v>39.159999999999997</v>
      </c>
      <c r="J28" s="1">
        <v>0</v>
      </c>
      <c r="K28" s="1">
        <v>18.03</v>
      </c>
      <c r="L28" s="1">
        <v>22.89</v>
      </c>
      <c r="M28" s="1">
        <v>13</v>
      </c>
      <c r="N28" s="1">
        <v>9.3000000000000007</v>
      </c>
      <c r="O28" s="1">
        <v>28.93</v>
      </c>
      <c r="P28" s="1">
        <v>761.4</v>
      </c>
      <c r="Q28" s="1">
        <v>3.3</v>
      </c>
      <c r="R28" s="1">
        <v>0.89</v>
      </c>
      <c r="S28" s="19">
        <f>0.079*0.326</f>
        <v>2.5754000000000003E-2</v>
      </c>
      <c r="T28" s="19">
        <v>2.8000000000000001E-2</v>
      </c>
      <c r="U28" s="19">
        <v>3.6999999999999998E-2</v>
      </c>
      <c r="V28" s="19">
        <v>0.76</v>
      </c>
      <c r="W28" s="19">
        <v>0.52</v>
      </c>
      <c r="X28" s="21">
        <v>2.5000000000000001E-3</v>
      </c>
      <c r="Y28" s="7" t="s">
        <v>28</v>
      </c>
      <c r="Z28" s="1" t="s">
        <v>65</v>
      </c>
      <c r="AA28" s="15" t="s">
        <v>44</v>
      </c>
    </row>
    <row r="29" spans="1:27" x14ac:dyDescent="0.25">
      <c r="A29" s="2">
        <v>43509</v>
      </c>
      <c r="B29" s="14" t="s">
        <v>29</v>
      </c>
      <c r="C29" s="1" t="s">
        <v>8</v>
      </c>
      <c r="D29" s="1" t="s">
        <v>58</v>
      </c>
      <c r="E29" s="1">
        <v>-77.8</v>
      </c>
      <c r="F29" s="1">
        <v>8.49</v>
      </c>
      <c r="G29" s="1">
        <v>177.3</v>
      </c>
      <c r="H29" s="1">
        <v>36.479999999999997</v>
      </c>
      <c r="I29" s="1">
        <v>39.4</v>
      </c>
      <c r="J29" s="1">
        <v>0</v>
      </c>
      <c r="K29" s="1">
        <v>18.239999999999998</v>
      </c>
      <c r="L29" s="1">
        <v>22.94</v>
      </c>
      <c r="M29" s="1">
        <v>13</v>
      </c>
      <c r="N29" s="1">
        <v>19.3</v>
      </c>
      <c r="O29" s="1">
        <v>29.22</v>
      </c>
      <c r="P29" s="1">
        <v>761.4</v>
      </c>
      <c r="Q29" s="1">
        <v>3.71</v>
      </c>
      <c r="R29" s="1">
        <v>0.61</v>
      </c>
      <c r="S29" s="19">
        <f>0.083*0.326</f>
        <v>2.7058000000000002E-2</v>
      </c>
      <c r="T29" s="19">
        <v>2.7E-2</v>
      </c>
      <c r="U29" s="19">
        <v>8.4000000000000005E-2</v>
      </c>
      <c r="V29" s="19">
        <v>0.66</v>
      </c>
      <c r="W29" s="19">
        <v>0.73</v>
      </c>
      <c r="X29" s="21">
        <v>2.5000000000000001E-3</v>
      </c>
      <c r="Y29" s="5" t="s">
        <v>28</v>
      </c>
      <c r="Z29" s="1" t="s">
        <v>65</v>
      </c>
      <c r="AA29" s="15" t="s">
        <v>44</v>
      </c>
    </row>
    <row r="30" spans="1:27" x14ac:dyDescent="0.25">
      <c r="A30" s="2">
        <v>43509</v>
      </c>
      <c r="B30" s="14" t="s">
        <v>30</v>
      </c>
      <c r="C30" s="1" t="s">
        <v>10</v>
      </c>
      <c r="D30" s="1" t="s">
        <v>58</v>
      </c>
      <c r="E30" s="1">
        <v>-80.900000000000006</v>
      </c>
      <c r="F30" s="1">
        <v>8.5399999999999991</v>
      </c>
      <c r="G30" s="1">
        <v>169.4</v>
      </c>
      <c r="H30" s="1">
        <v>36.65</v>
      </c>
      <c r="I30" s="1">
        <v>39.93</v>
      </c>
      <c r="J30" s="1">
        <v>0</v>
      </c>
      <c r="K30" s="1">
        <v>18.329999999999998</v>
      </c>
      <c r="L30" s="1">
        <v>23.05</v>
      </c>
      <c r="M30" s="1">
        <v>12.9</v>
      </c>
      <c r="N30" s="1">
        <v>4.7</v>
      </c>
      <c r="O30" s="1">
        <v>29.7</v>
      </c>
      <c r="P30" s="1">
        <v>760.6</v>
      </c>
      <c r="Q30" s="1">
        <v>5.01</v>
      </c>
      <c r="R30" s="1">
        <v>1.28</v>
      </c>
      <c r="S30" s="19">
        <f>0.083*0.326</f>
        <v>2.7058000000000002E-2</v>
      </c>
      <c r="T30" s="19">
        <v>1.9E-2</v>
      </c>
      <c r="U30" s="19">
        <v>3.2000000000000001E-2</v>
      </c>
      <c r="V30" s="19">
        <v>0.64</v>
      </c>
      <c r="W30" s="19">
        <v>0.65</v>
      </c>
      <c r="X30" s="21">
        <v>2.5000000000000001E-3</v>
      </c>
      <c r="Y30" s="7" t="s">
        <v>28</v>
      </c>
      <c r="Z30" s="1" t="s">
        <v>65</v>
      </c>
      <c r="AA30" s="15" t="s">
        <v>44</v>
      </c>
    </row>
    <row r="31" spans="1:27" x14ac:dyDescent="0.25">
      <c r="A31" s="2">
        <v>43509</v>
      </c>
      <c r="B31" s="14" t="s">
        <v>31</v>
      </c>
      <c r="C31" s="1" t="s">
        <v>12</v>
      </c>
      <c r="D31" s="1" t="s">
        <v>58</v>
      </c>
      <c r="E31" s="1">
        <v>-83</v>
      </c>
      <c r="F31" s="1">
        <v>8.58</v>
      </c>
      <c r="G31" s="1">
        <v>161.5</v>
      </c>
      <c r="H31" s="1">
        <v>36.619999999999997</v>
      </c>
      <c r="I31" s="1">
        <v>39.42</v>
      </c>
      <c r="J31" s="1">
        <v>0</v>
      </c>
      <c r="K31" s="1">
        <v>18.309999999999999</v>
      </c>
      <c r="L31" s="1">
        <v>23.03</v>
      </c>
      <c r="M31" s="1">
        <v>12.4</v>
      </c>
      <c r="N31" s="1">
        <v>3.7</v>
      </c>
      <c r="O31" s="1">
        <v>29.76</v>
      </c>
      <c r="P31" s="1">
        <v>759.9</v>
      </c>
      <c r="Q31" s="1">
        <v>3.57</v>
      </c>
      <c r="R31" s="1">
        <v>0.72</v>
      </c>
      <c r="S31" s="19">
        <f>0.083*0.326</f>
        <v>2.7058000000000002E-2</v>
      </c>
      <c r="T31" s="19">
        <v>0.02</v>
      </c>
      <c r="U31" s="19">
        <v>0.04</v>
      </c>
      <c r="V31" s="19">
        <v>0.47</v>
      </c>
      <c r="W31" s="19">
        <v>0.49</v>
      </c>
      <c r="X31" s="21">
        <v>2.5000000000000001E-3</v>
      </c>
      <c r="Y31" s="6" t="s">
        <v>28</v>
      </c>
      <c r="Z31" s="1" t="s">
        <v>65</v>
      </c>
      <c r="AA31" s="15" t="s">
        <v>44</v>
      </c>
    </row>
    <row r="32" spans="1:27" x14ac:dyDescent="0.25">
      <c r="A32" s="2">
        <v>43509</v>
      </c>
      <c r="B32" s="14" t="s">
        <v>44</v>
      </c>
      <c r="C32" s="1" t="s">
        <v>14</v>
      </c>
      <c r="D32" s="1" t="s">
        <v>58</v>
      </c>
      <c r="E32" s="1">
        <v>-84.7</v>
      </c>
      <c r="F32" s="1">
        <v>8.6</v>
      </c>
      <c r="G32" s="1">
        <v>156</v>
      </c>
      <c r="H32" s="1">
        <v>36.1</v>
      </c>
      <c r="I32" s="1">
        <v>39.630000000000003</v>
      </c>
      <c r="J32" s="1">
        <v>0</v>
      </c>
      <c r="K32" s="1">
        <v>18.059999999999999</v>
      </c>
      <c r="L32" s="1">
        <v>22.66</v>
      </c>
      <c r="M32" s="1">
        <v>12.5</v>
      </c>
      <c r="N32" s="1">
        <v>9.6999999999999993</v>
      </c>
      <c r="O32" s="1">
        <v>30.14</v>
      </c>
      <c r="P32" s="1">
        <v>759.5</v>
      </c>
      <c r="Q32" s="1">
        <v>5.7</v>
      </c>
      <c r="R32" s="1">
        <v>1.42</v>
      </c>
      <c r="S32" s="19">
        <f>0.179*0.326</f>
        <v>5.8354000000000003E-2</v>
      </c>
      <c r="T32" s="19">
        <v>2.8000000000000001E-2</v>
      </c>
      <c r="U32" s="19">
        <v>6.3E-2</v>
      </c>
      <c r="V32" s="19">
        <v>0.47</v>
      </c>
      <c r="W32" s="19">
        <v>0.66</v>
      </c>
      <c r="X32" s="21">
        <v>2.5000000000000001E-3</v>
      </c>
      <c r="Y32" s="7" t="s">
        <v>28</v>
      </c>
      <c r="Z32" s="1" t="s">
        <v>58</v>
      </c>
      <c r="AA32" s="15" t="s">
        <v>44</v>
      </c>
    </row>
    <row r="33" spans="1:27" x14ac:dyDescent="0.25">
      <c r="A33" s="2">
        <v>43509</v>
      </c>
      <c r="B33" s="14" t="s">
        <v>45</v>
      </c>
      <c r="C33" s="1" t="s">
        <v>16</v>
      </c>
      <c r="D33" s="1" t="s">
        <v>58</v>
      </c>
      <c r="E33" s="1">
        <v>-86.3</v>
      </c>
      <c r="F33" s="1">
        <v>8.6300000000000008</v>
      </c>
      <c r="G33" s="1">
        <v>156.19999999999999</v>
      </c>
      <c r="H33" s="1">
        <v>36.659999999999997</v>
      </c>
      <c r="I33" s="1">
        <v>40.22</v>
      </c>
      <c r="J33" s="1">
        <v>0</v>
      </c>
      <c r="K33" s="1">
        <v>18.329999999999998</v>
      </c>
      <c r="L33" s="1">
        <v>23.04</v>
      </c>
      <c r="M33" s="1">
        <v>12.8</v>
      </c>
      <c r="N33" s="1">
        <v>4.2</v>
      </c>
      <c r="O33" s="1">
        <v>30.1</v>
      </c>
      <c r="P33" s="1">
        <v>759.4</v>
      </c>
      <c r="Q33" s="1">
        <v>4.5999999999999996</v>
      </c>
      <c r="R33" s="1">
        <v>0.44</v>
      </c>
      <c r="S33" s="20" t="s">
        <v>58</v>
      </c>
      <c r="T33" s="20" t="s">
        <v>58</v>
      </c>
      <c r="U33" s="20" t="s">
        <v>58</v>
      </c>
      <c r="V33" s="20" t="s">
        <v>58</v>
      </c>
      <c r="W33" s="20" t="s">
        <v>58</v>
      </c>
      <c r="X33" s="20" t="s">
        <v>58</v>
      </c>
      <c r="Y33" s="6" t="s">
        <v>28</v>
      </c>
      <c r="Z33" s="1" t="s">
        <v>62</v>
      </c>
      <c r="AA33" s="15" t="s">
        <v>44</v>
      </c>
    </row>
    <row r="34" spans="1:27" x14ac:dyDescent="0.25">
      <c r="A34" s="2">
        <v>43509</v>
      </c>
      <c r="B34" s="14" t="s">
        <v>46</v>
      </c>
      <c r="C34" s="1" t="s">
        <v>18</v>
      </c>
      <c r="D34" s="1" t="s">
        <v>58</v>
      </c>
      <c r="E34" s="1">
        <v>-87.1</v>
      </c>
      <c r="F34" s="1">
        <v>8.65</v>
      </c>
      <c r="G34" s="1">
        <v>159.19999999999999</v>
      </c>
      <c r="H34" s="1">
        <v>36.61</v>
      </c>
      <c r="I34" s="1">
        <v>40.11</v>
      </c>
      <c r="J34" s="1">
        <v>0</v>
      </c>
      <c r="K34" s="1">
        <v>18.309999999999999</v>
      </c>
      <c r="L34" s="1">
        <v>23.01</v>
      </c>
      <c r="M34" s="1">
        <v>12.8</v>
      </c>
      <c r="N34" s="1">
        <v>3.9</v>
      </c>
      <c r="O34" s="1">
        <v>30.02</v>
      </c>
      <c r="P34" s="1">
        <v>758.9</v>
      </c>
      <c r="Q34" s="1">
        <v>6.37</v>
      </c>
      <c r="R34" s="1">
        <v>0.5</v>
      </c>
      <c r="S34" s="20" t="s">
        <v>58</v>
      </c>
      <c r="T34" s="20" t="s">
        <v>58</v>
      </c>
      <c r="U34" s="20" t="s">
        <v>58</v>
      </c>
      <c r="V34" s="20" t="s">
        <v>58</v>
      </c>
      <c r="W34" s="20" t="s">
        <v>58</v>
      </c>
      <c r="X34" s="20" t="s">
        <v>58</v>
      </c>
      <c r="Y34" s="7" t="s">
        <v>28</v>
      </c>
      <c r="Z34" s="1" t="s">
        <v>62</v>
      </c>
      <c r="AA34" s="15" t="s">
        <v>44</v>
      </c>
    </row>
    <row r="35" spans="1:27" x14ac:dyDescent="0.25">
      <c r="A35" s="2">
        <v>43509</v>
      </c>
      <c r="B35" s="14" t="s">
        <v>47</v>
      </c>
      <c r="C35" s="1" t="s">
        <v>20</v>
      </c>
      <c r="D35" s="1" t="s">
        <v>58</v>
      </c>
      <c r="E35" s="1">
        <v>-87.3</v>
      </c>
      <c r="F35" s="1">
        <v>8.65</v>
      </c>
      <c r="G35" s="1">
        <v>160.30000000000001</v>
      </c>
      <c r="H35" s="1">
        <v>36.6</v>
      </c>
      <c r="I35" s="1">
        <v>40.01</v>
      </c>
      <c r="J35" s="1">
        <v>0</v>
      </c>
      <c r="K35" s="1">
        <v>18.3</v>
      </c>
      <c r="L35" s="1">
        <v>23.01</v>
      </c>
      <c r="M35" s="1">
        <v>12.8</v>
      </c>
      <c r="N35" s="1">
        <v>3.6</v>
      </c>
      <c r="O35" s="1">
        <v>29.89</v>
      </c>
      <c r="P35" s="1">
        <v>794</v>
      </c>
      <c r="Q35" s="1">
        <v>4.7699999999999996</v>
      </c>
      <c r="R35" s="1">
        <v>2.13</v>
      </c>
      <c r="S35" s="20" t="s">
        <v>58</v>
      </c>
      <c r="T35" s="20" t="s">
        <v>58</v>
      </c>
      <c r="U35" s="20" t="s">
        <v>58</v>
      </c>
      <c r="V35" s="20" t="s">
        <v>58</v>
      </c>
      <c r="W35" s="20" t="s">
        <v>58</v>
      </c>
      <c r="X35" s="20" t="s">
        <v>58</v>
      </c>
      <c r="Y35" s="5" t="s">
        <v>28</v>
      </c>
      <c r="Z35" s="1" t="s">
        <v>62</v>
      </c>
      <c r="AA35" s="15" t="s">
        <v>44</v>
      </c>
    </row>
    <row r="36" spans="1:27" x14ac:dyDescent="0.25">
      <c r="A36" s="2">
        <v>43509</v>
      </c>
      <c r="B36" s="14" t="s">
        <v>48</v>
      </c>
      <c r="C36" s="1" t="s">
        <v>33</v>
      </c>
      <c r="D36" s="1" t="s">
        <v>58</v>
      </c>
      <c r="E36" s="1">
        <v>-84.9</v>
      </c>
      <c r="F36" s="1">
        <v>8.61</v>
      </c>
      <c r="G36" s="1">
        <v>181.4</v>
      </c>
      <c r="H36" s="1">
        <v>36.450000000000003</v>
      </c>
      <c r="I36" s="1">
        <v>39.43</v>
      </c>
      <c r="J36" s="1">
        <v>0</v>
      </c>
      <c r="K36" s="1">
        <v>18.239999999999998</v>
      </c>
      <c r="L36" s="1">
        <v>22.94</v>
      </c>
      <c r="M36" s="1">
        <v>13</v>
      </c>
      <c r="N36" s="1">
        <v>3.8</v>
      </c>
      <c r="O36" s="1">
        <v>29.25</v>
      </c>
      <c r="P36" s="1">
        <v>758.8</v>
      </c>
      <c r="Q36" s="1">
        <v>4.3099999999999996</v>
      </c>
      <c r="R36" s="1">
        <v>1</v>
      </c>
      <c r="S36" s="19">
        <f>0.184*0.326</f>
        <v>5.9984000000000003E-2</v>
      </c>
      <c r="T36" s="19">
        <v>2.4E-2</v>
      </c>
      <c r="U36" s="19">
        <v>3.1E-2</v>
      </c>
      <c r="V36" s="19">
        <v>0.42</v>
      </c>
      <c r="W36" s="19">
        <v>0.69</v>
      </c>
      <c r="X36" s="21">
        <v>2.5000000000000001E-3</v>
      </c>
      <c r="Y36" s="7" t="s">
        <v>28</v>
      </c>
      <c r="Z36" s="1" t="s">
        <v>62</v>
      </c>
      <c r="AA36" s="15" t="s">
        <v>44</v>
      </c>
    </row>
    <row r="37" spans="1:27" x14ac:dyDescent="0.25">
      <c r="A37" s="2">
        <v>43510</v>
      </c>
      <c r="B37" s="14" t="s">
        <v>49</v>
      </c>
      <c r="C37" s="1" t="s">
        <v>6</v>
      </c>
      <c r="D37" s="1" t="s">
        <v>58</v>
      </c>
      <c r="E37" s="1">
        <v>-76.2</v>
      </c>
      <c r="F37" s="1">
        <v>8.4700000000000006</v>
      </c>
      <c r="G37" s="1">
        <v>160.6</v>
      </c>
      <c r="H37" s="1">
        <v>34.659999999999997</v>
      </c>
      <c r="I37" s="1">
        <v>39.96</v>
      </c>
      <c r="J37" s="1">
        <v>0</v>
      </c>
      <c r="K37" s="1">
        <v>17.34</v>
      </c>
      <c r="L37" s="1">
        <v>21.72</v>
      </c>
      <c r="M37" s="1">
        <v>12.3</v>
      </c>
      <c r="N37" s="1">
        <v>3.1</v>
      </c>
      <c r="O37" s="1">
        <v>28.46</v>
      </c>
      <c r="P37" s="1">
        <v>760.7</v>
      </c>
      <c r="Q37" s="1">
        <v>3.1</v>
      </c>
      <c r="R37" s="1">
        <v>0.79</v>
      </c>
      <c r="S37" s="19">
        <f>0.309*0.326</f>
        <v>0.100734</v>
      </c>
      <c r="T37" s="19">
        <v>2.5999999999999999E-2</v>
      </c>
      <c r="U37" s="19">
        <v>5.2999999999999999E-2</v>
      </c>
      <c r="V37" s="19">
        <v>0.62</v>
      </c>
      <c r="W37" s="19">
        <v>0.77</v>
      </c>
      <c r="X37" s="21">
        <v>2.5000000000000001E-3</v>
      </c>
      <c r="Y37" s="7" t="s">
        <v>28</v>
      </c>
      <c r="Z37" s="1" t="s">
        <v>65</v>
      </c>
      <c r="AA37" s="15" t="s">
        <v>53</v>
      </c>
    </row>
    <row r="38" spans="1:27" x14ac:dyDescent="0.25">
      <c r="A38" s="2">
        <v>43510</v>
      </c>
      <c r="B38" s="14" t="s">
        <v>50</v>
      </c>
      <c r="C38" s="1" t="s">
        <v>8</v>
      </c>
      <c r="D38" s="1" t="s">
        <v>58</v>
      </c>
      <c r="E38" s="1">
        <v>-80.900000000000006</v>
      </c>
      <c r="F38" s="1">
        <v>8.5500000000000007</v>
      </c>
      <c r="G38" s="1">
        <v>146.30000000000001</v>
      </c>
      <c r="H38" s="1">
        <v>32.65</v>
      </c>
      <c r="I38" s="1">
        <v>34.65</v>
      </c>
      <c r="J38" s="1">
        <v>0</v>
      </c>
      <c r="K38" s="1">
        <v>16.329999999999998</v>
      </c>
      <c r="L38" s="1">
        <v>20.32</v>
      </c>
      <c r="M38" s="1">
        <v>11.3</v>
      </c>
      <c r="N38" s="1">
        <v>3.58</v>
      </c>
      <c r="O38" s="1">
        <v>28.22</v>
      </c>
      <c r="P38" s="1">
        <v>760.2</v>
      </c>
      <c r="Q38" s="1">
        <v>3.1</v>
      </c>
      <c r="R38" s="1">
        <v>0.63</v>
      </c>
      <c r="S38" s="20" t="s">
        <v>58</v>
      </c>
      <c r="T38" s="20" t="s">
        <v>58</v>
      </c>
      <c r="U38" s="20" t="s">
        <v>58</v>
      </c>
      <c r="V38" s="20" t="s">
        <v>58</v>
      </c>
      <c r="W38" s="20" t="s">
        <v>58</v>
      </c>
      <c r="X38" s="20" t="s">
        <v>58</v>
      </c>
      <c r="Y38" s="5" t="s">
        <v>28</v>
      </c>
      <c r="Z38" s="1" t="s">
        <v>65</v>
      </c>
      <c r="AA38" s="15" t="s">
        <v>53</v>
      </c>
    </row>
    <row r="39" spans="1:27" x14ac:dyDescent="0.25">
      <c r="A39" s="2">
        <v>43510</v>
      </c>
      <c r="B39" s="14" t="s">
        <v>51</v>
      </c>
      <c r="C39" s="1" t="s">
        <v>10</v>
      </c>
      <c r="D39" s="1" t="s">
        <v>58</v>
      </c>
      <c r="E39" s="1">
        <v>-82.2</v>
      </c>
      <c r="F39" s="1">
        <v>8.57</v>
      </c>
      <c r="G39" s="1">
        <v>143.30000000000001</v>
      </c>
      <c r="H39" s="1">
        <v>34.75</v>
      </c>
      <c r="I39" s="1">
        <v>36.950000000000003</v>
      </c>
      <c r="J39" s="1">
        <v>0</v>
      </c>
      <c r="K39" s="1">
        <v>17.3</v>
      </c>
      <c r="L39" s="1">
        <v>21.77</v>
      </c>
      <c r="M39" s="1">
        <v>12.4</v>
      </c>
      <c r="N39" s="1">
        <v>4.0999999999999996</v>
      </c>
      <c r="O39" s="1">
        <v>28.32</v>
      </c>
      <c r="P39" s="1">
        <v>759.6</v>
      </c>
      <c r="Q39" s="1">
        <v>3.6</v>
      </c>
      <c r="R39" s="1">
        <v>0.45</v>
      </c>
      <c r="S39" s="19">
        <f>0.305*0.326</f>
        <v>9.9430000000000004E-2</v>
      </c>
      <c r="T39" s="19">
        <v>2.1999999999999999E-2</v>
      </c>
      <c r="U39" s="19">
        <v>0.06</v>
      </c>
      <c r="V39" s="19">
        <v>0.52</v>
      </c>
      <c r="W39" s="19">
        <v>0.61</v>
      </c>
      <c r="X39" s="21">
        <v>2.5000000000000001E-3</v>
      </c>
      <c r="Y39" s="7" t="s">
        <v>28</v>
      </c>
      <c r="Z39" s="1" t="s">
        <v>65</v>
      </c>
      <c r="AA39" s="15" t="s">
        <v>53</v>
      </c>
    </row>
    <row r="40" spans="1:27" x14ac:dyDescent="0.25">
      <c r="A40" s="2">
        <v>43510</v>
      </c>
      <c r="B40" s="14" t="s">
        <v>52</v>
      </c>
      <c r="C40" s="1" t="s">
        <v>12</v>
      </c>
      <c r="D40" s="1" t="s">
        <v>58</v>
      </c>
      <c r="E40" s="1">
        <v>-83.6</v>
      </c>
      <c r="F40" s="1">
        <v>8.6</v>
      </c>
      <c r="G40" s="1">
        <v>149.6</v>
      </c>
      <c r="H40" s="1">
        <v>34.619999999999997</v>
      </c>
      <c r="I40" s="1">
        <v>36.450000000000003</v>
      </c>
      <c r="J40" s="1">
        <v>0</v>
      </c>
      <c r="K40" s="1">
        <v>17.260000000000002</v>
      </c>
      <c r="L40" s="1">
        <v>21.64</v>
      </c>
      <c r="M40" s="1">
        <v>12.4</v>
      </c>
      <c r="N40" s="1">
        <v>5.9</v>
      </c>
      <c r="O40" s="1">
        <v>27.96</v>
      </c>
      <c r="P40" s="1">
        <v>759</v>
      </c>
      <c r="Q40" s="1">
        <v>4.5</v>
      </c>
      <c r="R40" s="1">
        <v>1.33</v>
      </c>
      <c r="S40" s="20" t="s">
        <v>58</v>
      </c>
      <c r="T40" s="20" t="s">
        <v>58</v>
      </c>
      <c r="U40" s="20" t="s">
        <v>58</v>
      </c>
      <c r="V40" s="20" t="s">
        <v>58</v>
      </c>
      <c r="W40" s="20" t="s">
        <v>58</v>
      </c>
      <c r="X40" s="20" t="s">
        <v>58</v>
      </c>
      <c r="Y40" s="6" t="s">
        <v>28</v>
      </c>
      <c r="Z40" s="1" t="s">
        <v>65</v>
      </c>
      <c r="AA40" s="15" t="s">
        <v>53</v>
      </c>
    </row>
    <row r="41" spans="1:27" x14ac:dyDescent="0.25">
      <c r="A41" s="2">
        <v>43510</v>
      </c>
      <c r="B41" s="14" t="s">
        <v>53</v>
      </c>
      <c r="C41" s="1" t="s">
        <v>14</v>
      </c>
      <c r="D41" s="1" t="s">
        <v>58</v>
      </c>
      <c r="E41" s="1">
        <v>-83.6</v>
      </c>
      <c r="F41" s="1">
        <v>8.6</v>
      </c>
      <c r="G41" s="1">
        <v>151.9</v>
      </c>
      <c r="H41" s="1">
        <v>34.74</v>
      </c>
      <c r="I41" s="1">
        <v>36.74</v>
      </c>
      <c r="J41" s="1">
        <v>0</v>
      </c>
      <c r="K41" s="1">
        <v>17.37</v>
      </c>
      <c r="L41" s="1">
        <v>21.76</v>
      </c>
      <c r="M41" s="1">
        <v>12.5</v>
      </c>
      <c r="N41" s="1">
        <v>4.0999999999999996</v>
      </c>
      <c r="O41" s="1">
        <v>28.04</v>
      </c>
      <c r="P41" s="1">
        <v>759.4</v>
      </c>
      <c r="Q41" s="1">
        <v>4.45</v>
      </c>
      <c r="R41" s="1">
        <v>1.24</v>
      </c>
      <c r="S41" s="19">
        <f>0.22*0.326</f>
        <v>7.1720000000000006E-2</v>
      </c>
      <c r="T41" s="19">
        <v>2.1999999999999999E-2</v>
      </c>
      <c r="U41" s="19">
        <v>4.5999999999999999E-2</v>
      </c>
      <c r="V41" s="19">
        <v>0.55000000000000004</v>
      </c>
      <c r="W41" s="19">
        <v>0.78</v>
      </c>
      <c r="X41" s="21">
        <v>2.5000000000000001E-3</v>
      </c>
      <c r="Y41" s="7" t="s">
        <v>28</v>
      </c>
      <c r="Z41" s="1" t="s">
        <v>58</v>
      </c>
      <c r="AA41" s="15" t="s">
        <v>53</v>
      </c>
    </row>
    <row r="42" spans="1:27" x14ac:dyDescent="0.25">
      <c r="A42" s="2">
        <v>43510</v>
      </c>
      <c r="B42" s="14" t="s">
        <v>54</v>
      </c>
      <c r="C42" s="1" t="s">
        <v>16</v>
      </c>
      <c r="D42" s="1" t="s">
        <v>58</v>
      </c>
      <c r="E42" s="1">
        <v>-83.1</v>
      </c>
      <c r="F42" s="1">
        <v>8.6</v>
      </c>
      <c r="G42" s="1">
        <v>150.5</v>
      </c>
      <c r="H42" s="1">
        <v>34.72</v>
      </c>
      <c r="I42" s="1">
        <v>36.82</v>
      </c>
      <c r="J42" s="1">
        <v>0</v>
      </c>
      <c r="K42" s="1">
        <v>17.45</v>
      </c>
      <c r="L42" s="1">
        <v>21.4</v>
      </c>
      <c r="M42" s="1">
        <v>12.4</v>
      </c>
      <c r="N42" s="1">
        <v>5</v>
      </c>
      <c r="O42" s="1">
        <v>28.1</v>
      </c>
      <c r="P42" s="1">
        <v>759.2</v>
      </c>
      <c r="Q42" s="1">
        <v>5.36</v>
      </c>
      <c r="R42" s="1">
        <v>1.07</v>
      </c>
      <c r="S42" s="20" t="s">
        <v>58</v>
      </c>
      <c r="T42" s="20" t="s">
        <v>58</v>
      </c>
      <c r="U42" s="20" t="s">
        <v>58</v>
      </c>
      <c r="V42" s="20" t="s">
        <v>58</v>
      </c>
      <c r="W42" s="20" t="s">
        <v>58</v>
      </c>
      <c r="X42" s="20" t="s">
        <v>58</v>
      </c>
      <c r="Y42" s="6" t="s">
        <v>28</v>
      </c>
      <c r="Z42" s="1" t="s">
        <v>62</v>
      </c>
      <c r="AA42" s="15" t="s">
        <v>53</v>
      </c>
    </row>
    <row r="43" spans="1:27" x14ac:dyDescent="0.25">
      <c r="A43" s="2">
        <v>43510</v>
      </c>
      <c r="B43" s="14" t="s">
        <v>55</v>
      </c>
      <c r="C43" s="1" t="s">
        <v>18</v>
      </c>
      <c r="D43" s="1" t="s">
        <v>58</v>
      </c>
      <c r="E43" s="1">
        <v>-85.8</v>
      </c>
      <c r="F43" s="1">
        <v>8.6300000000000008</v>
      </c>
      <c r="G43" s="1">
        <v>153.6</v>
      </c>
      <c r="H43" s="1">
        <v>34.71</v>
      </c>
      <c r="I43" s="1">
        <v>36.979999999999997</v>
      </c>
      <c r="J43" s="1">
        <v>0</v>
      </c>
      <c r="K43" s="1">
        <v>17.36</v>
      </c>
      <c r="L43" s="1">
        <v>21.74</v>
      </c>
      <c r="M43" s="1">
        <v>12.3</v>
      </c>
      <c r="N43" s="1">
        <v>6.1</v>
      </c>
      <c r="O43" s="1">
        <v>28.43</v>
      </c>
      <c r="P43" s="1">
        <v>758.7</v>
      </c>
      <c r="Q43" s="1">
        <v>5.0999999999999996</v>
      </c>
      <c r="R43" s="1">
        <v>2.3199999999999998</v>
      </c>
      <c r="S43" s="19">
        <f>0.229*0.326</f>
        <v>7.4654000000000012E-2</v>
      </c>
      <c r="T43" s="19">
        <v>2.3E-2</v>
      </c>
      <c r="U43" s="19">
        <v>2.5000000000000001E-2</v>
      </c>
      <c r="V43" s="19">
        <v>0.56999999999999995</v>
      </c>
      <c r="W43" s="19">
        <v>0.78</v>
      </c>
      <c r="X43" s="21">
        <v>2.5000000000000001E-3</v>
      </c>
      <c r="Y43" s="7" t="s">
        <v>28</v>
      </c>
      <c r="Z43" s="1" t="s">
        <v>62</v>
      </c>
      <c r="AA43" s="15" t="s">
        <v>53</v>
      </c>
    </row>
    <row r="44" spans="1:27" x14ac:dyDescent="0.25">
      <c r="A44" s="2">
        <v>43510</v>
      </c>
      <c r="B44" s="14" t="s">
        <v>56</v>
      </c>
      <c r="C44" s="1" t="s">
        <v>20</v>
      </c>
      <c r="D44" s="1" t="s">
        <v>58</v>
      </c>
      <c r="E44" s="1">
        <v>-82.4</v>
      </c>
      <c r="F44" s="1">
        <v>8.58</v>
      </c>
      <c r="G44" s="1">
        <v>158.4</v>
      </c>
      <c r="H44" s="1">
        <v>34.76</v>
      </c>
      <c r="I44" s="1">
        <v>36.64</v>
      </c>
      <c r="J44" s="1">
        <v>0</v>
      </c>
      <c r="K44" s="1">
        <v>17.38</v>
      </c>
      <c r="L44" s="1">
        <v>21.79</v>
      </c>
      <c r="M44" s="1">
        <v>12.5</v>
      </c>
      <c r="N44" s="1">
        <v>4.5</v>
      </c>
      <c r="O44" s="1">
        <v>27.84</v>
      </c>
      <c r="P44" s="1">
        <v>758.6</v>
      </c>
      <c r="Q44" s="1">
        <v>3.42</v>
      </c>
      <c r="R44" s="1">
        <v>1.31</v>
      </c>
      <c r="S44" s="20" t="s">
        <v>58</v>
      </c>
      <c r="T44" s="20" t="s">
        <v>58</v>
      </c>
      <c r="U44" s="20" t="s">
        <v>58</v>
      </c>
      <c r="V44" s="20" t="s">
        <v>58</v>
      </c>
      <c r="W44" s="20" t="s">
        <v>58</v>
      </c>
      <c r="X44" s="20" t="s">
        <v>58</v>
      </c>
      <c r="Y44" s="5" t="s">
        <v>28</v>
      </c>
      <c r="Z44" s="1" t="s">
        <v>62</v>
      </c>
      <c r="AA44" s="15" t="s">
        <v>53</v>
      </c>
    </row>
    <row r="45" spans="1:27" x14ac:dyDescent="0.25">
      <c r="A45" s="2">
        <v>43510</v>
      </c>
      <c r="B45" s="14" t="s">
        <v>57</v>
      </c>
      <c r="C45" s="1" t="s">
        <v>33</v>
      </c>
      <c r="D45" s="1" t="s">
        <v>58</v>
      </c>
      <c r="E45" s="1">
        <v>-84.2</v>
      </c>
      <c r="F45" s="1">
        <v>8.61</v>
      </c>
      <c r="G45" s="1">
        <v>157.80000000000001</v>
      </c>
      <c r="H45" s="1">
        <v>34.630000000000003</v>
      </c>
      <c r="I45" s="1">
        <v>36.770000000000003</v>
      </c>
      <c r="J45" s="1">
        <v>0</v>
      </c>
      <c r="K45" s="1">
        <v>17.32</v>
      </c>
      <c r="L45" s="1">
        <v>21.69</v>
      </c>
      <c r="M45" s="1">
        <v>12.4</v>
      </c>
      <c r="N45" s="1">
        <v>4.5</v>
      </c>
      <c r="O45" s="1">
        <v>28.23</v>
      </c>
      <c r="P45" s="1">
        <v>758.5</v>
      </c>
      <c r="Q45" s="1">
        <v>4.3899999999999997</v>
      </c>
      <c r="R45" s="1">
        <v>0.8</v>
      </c>
      <c r="S45" s="19">
        <f>0.254*0.326</f>
        <v>8.2804000000000003E-2</v>
      </c>
      <c r="T45" s="19">
        <v>2.4E-2</v>
      </c>
      <c r="U45" s="19">
        <v>4.1000000000000002E-2</v>
      </c>
      <c r="V45" s="19">
        <v>0.44</v>
      </c>
      <c r="W45" s="19">
        <v>0.78</v>
      </c>
      <c r="X45" s="21">
        <v>2.5000000000000001E-3</v>
      </c>
      <c r="Y45" s="7" t="s">
        <v>28</v>
      </c>
      <c r="Z45" s="1" t="s">
        <v>62</v>
      </c>
      <c r="AA45" s="15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2019-10-31T09:45:02Z</dcterms:modified>
</cp:coreProperties>
</file>