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cts\mesdag2.0\Scenarios\Mariapeel\"/>
    </mc:Choice>
  </mc:AlternateContent>
  <xr:revisionPtr revIDLastSave="0" documentId="13_ncr:1_{78E3A642-F114-4B89-8551-B5234A3665B7}" xr6:coauthVersionLast="45" xr6:coauthVersionMax="45" xr10:uidLastSave="{00000000-0000-0000-0000-000000000000}"/>
  <bookViews>
    <workbookView xWindow="-108" yWindow="348" windowWidth="23256" windowHeight="12720" xr2:uid="{30315002-F186-4032-A43A-8193C9C4CFB2}"/>
  </bookViews>
  <sheets>
    <sheet name="Depositie-reducti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L17" i="1"/>
  <c r="M17" i="1"/>
  <c r="P17" i="1"/>
  <c r="L18" i="1"/>
  <c r="M18" i="1"/>
  <c r="P18" i="1"/>
  <c r="L19" i="1"/>
  <c r="M19" i="1"/>
  <c r="P19" i="1"/>
  <c r="L20" i="1"/>
  <c r="M20" i="1"/>
  <c r="P20" i="1"/>
  <c r="L21" i="1"/>
  <c r="M21" i="1"/>
  <c r="P21" i="1"/>
  <c r="L22" i="1"/>
  <c r="M22" i="1"/>
  <c r="P22" i="1"/>
  <c r="L23" i="1"/>
  <c r="M23" i="1"/>
  <c r="P23" i="1"/>
  <c r="E2" i="2"/>
  <c r="D2" i="2"/>
  <c r="O24" i="1"/>
  <c r="N24" i="1"/>
  <c r="K24" i="1"/>
  <c r="J24" i="1"/>
  <c r="G24" i="1"/>
  <c r="F24" i="1"/>
  <c r="D24" i="1"/>
  <c r="C24" i="1"/>
  <c r="Q23" i="1"/>
  <c r="I23" i="1"/>
  <c r="H23" i="1"/>
  <c r="E23" i="1"/>
  <c r="Q22" i="1"/>
  <c r="I22" i="1"/>
  <c r="H22" i="1"/>
  <c r="E22" i="1"/>
  <c r="Q21" i="1"/>
  <c r="I21" i="1"/>
  <c r="H21" i="1"/>
  <c r="E21" i="1"/>
  <c r="Q20" i="1"/>
  <c r="I20" i="1"/>
  <c r="H20" i="1"/>
  <c r="E20" i="1"/>
  <c r="Q19" i="1"/>
  <c r="I19" i="1"/>
  <c r="H19" i="1"/>
  <c r="E19" i="1"/>
  <c r="Q18" i="1"/>
  <c r="I18" i="1"/>
  <c r="H18" i="1"/>
  <c r="E18" i="1"/>
  <c r="Q17" i="1"/>
  <c r="I17" i="1"/>
  <c r="H17" i="1"/>
  <c r="E17" i="1"/>
  <c r="P16" i="1"/>
  <c r="O16" i="1"/>
  <c r="L16" i="1"/>
  <c r="I16" i="1"/>
  <c r="M16" i="1" s="1"/>
  <c r="Q16" i="1" s="1"/>
  <c r="G16" i="1"/>
  <c r="K16" i="1" s="1"/>
  <c r="F16" i="1"/>
  <c r="J16" i="1" s="1"/>
  <c r="N16" i="1" s="1"/>
  <c r="H24" i="1" l="1"/>
  <c r="P24" i="1"/>
  <c r="L24" i="1"/>
  <c r="Q11" i="1" l="1"/>
  <c r="Q10" i="1"/>
  <c r="Q9" i="1"/>
  <c r="Q8" i="1"/>
  <c r="Q7" i="1"/>
  <c r="Q6" i="1"/>
  <c r="Q5" i="1"/>
  <c r="M11" i="1"/>
  <c r="M10" i="1"/>
  <c r="M9" i="1"/>
  <c r="M8" i="1"/>
  <c r="M7" i="1"/>
  <c r="M6" i="1"/>
  <c r="M5" i="1"/>
  <c r="I11" i="1"/>
  <c r="I10" i="1"/>
  <c r="I9" i="1"/>
  <c r="I8" i="1"/>
  <c r="I7" i="1"/>
  <c r="I6" i="1"/>
  <c r="I5" i="1"/>
  <c r="E11" i="1"/>
  <c r="E10" i="1"/>
  <c r="E9" i="1"/>
  <c r="E8" i="1"/>
  <c r="E7" i="1"/>
  <c r="E6" i="1"/>
  <c r="E5" i="1"/>
  <c r="I4" i="1"/>
  <c r="M4" i="1" s="1"/>
  <c r="Q4" i="1" s="1"/>
  <c r="P11" i="1" l="1"/>
  <c r="P10" i="1"/>
  <c r="P9" i="1"/>
  <c r="P8" i="1"/>
  <c r="P7" i="1"/>
  <c r="P6" i="1"/>
  <c r="P5" i="1"/>
  <c r="L10" i="1"/>
  <c r="L9" i="1"/>
  <c r="L8" i="1"/>
  <c r="L11" i="1"/>
  <c r="O12" i="1"/>
  <c r="N12" i="1"/>
  <c r="K12" i="1"/>
  <c r="J12" i="1"/>
  <c r="L7" i="1"/>
  <c r="L6" i="1"/>
  <c r="L5" i="1"/>
  <c r="L12" i="1" l="1"/>
  <c r="P12" i="1"/>
  <c r="P4" i="1"/>
  <c r="O4" i="1"/>
  <c r="H11" i="1"/>
  <c r="H10" i="1"/>
  <c r="H9" i="1"/>
  <c r="H8" i="1"/>
  <c r="H7" i="1"/>
  <c r="H6" i="1"/>
  <c r="H5" i="1"/>
  <c r="L4" i="1"/>
  <c r="G12" i="1"/>
  <c r="F12" i="1"/>
  <c r="D12" i="1"/>
  <c r="G4" i="1"/>
  <c r="K4" i="1" s="1"/>
  <c r="F4" i="1"/>
  <c r="J4" i="1" s="1"/>
  <c r="N4" i="1" s="1"/>
  <c r="C12" i="1"/>
  <c r="H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Zijlstra</author>
  </authors>
  <commentList>
    <comment ref="E4" authorId="0" shapeId="0" xr:uid="{BE1F64F9-D8E2-4E14-A29E-939572A24246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  <comment ref="E16" authorId="0" shapeId="0" xr:uid="{CCF0CC89-FEBB-46FF-AA4D-D0DD5FA34A48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</commentList>
</comments>
</file>

<file path=xl/sharedStrings.xml><?xml version="1.0" encoding="utf-8"?>
<sst xmlns="http://schemas.openxmlformats.org/spreadsheetml/2006/main" count="32" uniqueCount="18">
  <si>
    <t>GCN code</t>
  </si>
  <si>
    <t>Categorie</t>
  </si>
  <si>
    <t>Overig vee</t>
  </si>
  <si>
    <t>Melkvee</t>
  </si>
  <si>
    <t>Opslag</t>
  </si>
  <si>
    <t>Beweiding</t>
  </si>
  <si>
    <t>Mestaanwending</t>
  </si>
  <si>
    <t>Kunstmest</t>
  </si>
  <si>
    <t>Afrijping uit gewasresten</t>
  </si>
  <si>
    <t>Afstand tov Natura 2000 grens [km]</t>
  </si>
  <si>
    <t>Totaal</t>
  </si>
  <si>
    <t>Totale emissie [ton/j]</t>
  </si>
  <si>
    <t>Depositie [mol/j]</t>
  </si>
  <si>
    <t>Gemiddelde depositiewaarde NH3 [mol/ha/ja]  in relatie tot afstand per Landbouwcategorie bij 100% emissiereductie.</t>
  </si>
  <si>
    <t>Peel Regio Noord Brabant</t>
  </si>
  <si>
    <t>Norgerholt</t>
  </si>
  <si>
    <t>Emissie-reductie [ton/j] tov 'normaal'</t>
  </si>
  <si>
    <t>EM-DEPO Coëf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</si>
</sst>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/>
    <xf numFmtId="10" fontId="0" fillId="0" borderId="0" xfId="0" applyNumberForma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 applyBorder="1"/>
    <xf numFmtId="1" fontId="0" fillId="0" borderId="0" xfId="0" applyNumberFormat="1" applyBorder="1" applyAlignment="1">
      <alignment vertical="top" wrapText="1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Border="1"/>
    <xf numFmtId="164" fontId="0" fillId="0" borderId="5" xfId="0" applyNumberFormat="1" applyBorder="1"/>
    <xf numFmtId="1" fontId="0" fillId="0" borderId="4" xfId="0" applyNumberFormat="1" applyBorder="1" applyAlignment="1">
      <alignment vertical="top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/>
    <xf numFmtId="0" fontId="0" fillId="0" borderId="5" xfId="0" applyBorder="1"/>
    <xf numFmtId="1" fontId="6" fillId="0" borderId="6" xfId="0" applyNumberFormat="1" applyFont="1" applyBorder="1"/>
    <xf numFmtId="1" fontId="6" fillId="0" borderId="7" xfId="0" applyNumberFormat="1" applyFont="1" applyBorder="1"/>
    <xf numFmtId="164" fontId="6" fillId="0" borderId="8" xfId="0" applyNumberFormat="1" applyFont="1" applyBorder="1"/>
    <xf numFmtId="164" fontId="7" fillId="0" borderId="8" xfId="0" applyNumberFormat="1" applyFont="1" applyBorder="1"/>
    <xf numFmtId="2" fontId="2" fillId="0" borderId="1" xfId="0" applyNumberFormat="1" applyFont="1" applyBorder="1" applyAlignment="1"/>
    <xf numFmtId="2" fontId="2" fillId="0" borderId="3" xfId="0" applyNumberFormat="1" applyFont="1" applyBorder="1" applyAlignment="1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1" fillId="0" borderId="6" xfId="0" applyFont="1" applyBorder="1" applyAlignment="1">
      <alignment vertical="top" wrapText="1"/>
    </xf>
    <xf numFmtId="1" fontId="1" fillId="0" borderId="8" xfId="0" applyNumberFormat="1" applyFont="1" applyBorder="1" applyAlignment="1">
      <alignment vertical="top"/>
    </xf>
    <xf numFmtId="164" fontId="1" fillId="0" borderId="6" xfId="0" applyNumberFormat="1" applyFont="1" applyBorder="1" applyAlignment="1">
      <alignment vertical="top" wrapText="1"/>
    </xf>
    <xf numFmtId="164" fontId="1" fillId="0" borderId="7" xfId="0" applyNumberFormat="1" applyFont="1" applyBorder="1" applyAlignment="1">
      <alignment vertical="top" wrapText="1"/>
    </xf>
    <xf numFmtId="164" fontId="1" fillId="0" borderId="8" xfId="0" applyNumberFormat="1" applyFont="1" applyBorder="1" applyAlignment="1">
      <alignment vertical="top" wrapText="1"/>
    </xf>
    <xf numFmtId="2" fontId="1" fillId="0" borderId="6" xfId="0" applyNumberFormat="1" applyFont="1" applyBorder="1" applyAlignment="1">
      <alignment vertical="top" wrapText="1"/>
    </xf>
    <xf numFmtId="2" fontId="1" fillId="0" borderId="7" xfId="0" applyNumberFormat="1" applyFont="1" applyBorder="1" applyAlignment="1">
      <alignment vertical="top" wrapText="1"/>
    </xf>
    <xf numFmtId="0" fontId="2" fillId="0" borderId="1" xfId="0" applyFont="1" applyBorder="1" applyAlignment="1"/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F5D-4B6B-407B-AD93-FB294835E29C}">
  <dimension ref="A1:S25"/>
  <sheetViews>
    <sheetView tabSelected="1" topLeftCell="A5" workbookViewId="0">
      <selection activeCell="R24" sqref="R24"/>
    </sheetView>
  </sheetViews>
  <sheetFormatPr defaultRowHeight="14.4" x14ac:dyDescent="0.3"/>
  <cols>
    <col min="1" max="1" width="6.109375" customWidth="1"/>
    <col min="2" max="2" width="23.88671875" style="3" customWidth="1"/>
    <col min="3" max="3" width="8.77734375" bestFit="1" customWidth="1"/>
    <col min="4" max="4" width="7.109375" bestFit="1" customWidth="1"/>
    <col min="5" max="5" width="9.109375" style="10" bestFit="1" customWidth="1"/>
    <col min="6" max="6" width="8.77734375" style="1" bestFit="1" customWidth="1"/>
    <col min="7" max="7" width="7.6640625" style="1" bestFit="1" customWidth="1"/>
    <col min="8" max="8" width="9.6640625" style="1" customWidth="1"/>
    <col min="9" max="9" width="10.109375" style="10" bestFit="1" customWidth="1"/>
    <col min="10" max="10" width="8.77734375" bestFit="1" customWidth="1"/>
    <col min="11" max="11" width="7.109375" bestFit="1" customWidth="1"/>
    <col min="12" max="12" width="10.44140625" customWidth="1"/>
    <col min="13" max="13" width="10.109375" style="10" bestFit="1" customWidth="1"/>
    <col min="14" max="14" width="8.77734375" bestFit="1" customWidth="1"/>
    <col min="15" max="15" width="8.6640625" customWidth="1"/>
    <col min="16" max="16" width="10.33203125" customWidth="1"/>
    <col min="17" max="17" width="10.109375" style="10" bestFit="1" customWidth="1"/>
    <col min="18" max="18" width="11.88671875" customWidth="1"/>
    <col min="19" max="19" width="11" style="2" customWidth="1"/>
    <col min="20" max="20" width="16.109375" customWidth="1"/>
    <col min="21" max="21" width="66.33203125" customWidth="1"/>
  </cols>
  <sheetData>
    <row r="1" spans="1:19" ht="48.6" customHeight="1" x14ac:dyDescent="0.35">
      <c r="A1" s="8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6"/>
      <c r="S1" s="6"/>
    </row>
    <row r="2" spans="1:19" ht="18.600000000000001" thickBot="1" x14ac:dyDescent="0.4">
      <c r="A2" s="9"/>
      <c r="B2" s="9"/>
      <c r="C2" s="13" t="s">
        <v>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14"/>
      <c r="Q2" s="14"/>
    </row>
    <row r="3" spans="1:19" ht="19.2" thickTop="1" thickBot="1" x14ac:dyDescent="0.4">
      <c r="A3" s="31" t="s">
        <v>14</v>
      </c>
      <c r="B3" s="32"/>
      <c r="C3" s="17">
        <v>0</v>
      </c>
      <c r="D3" s="18"/>
      <c r="E3" s="19"/>
      <c r="F3" s="17">
        <v>2.5</v>
      </c>
      <c r="G3" s="18"/>
      <c r="H3" s="18"/>
      <c r="I3" s="19"/>
      <c r="J3" s="17">
        <v>5</v>
      </c>
      <c r="K3" s="18"/>
      <c r="L3" s="18"/>
      <c r="M3" s="19"/>
      <c r="N3" s="17">
        <v>10</v>
      </c>
      <c r="O3" s="18"/>
      <c r="P3" s="23"/>
      <c r="Q3" s="24"/>
    </row>
    <row r="4" spans="1:19" s="5" customFormat="1" ht="63.6" customHeight="1" thickTop="1" thickBot="1" x14ac:dyDescent="0.35">
      <c r="A4" s="37" t="s">
        <v>0</v>
      </c>
      <c r="B4" s="38" t="s">
        <v>1</v>
      </c>
      <c r="C4" s="39" t="s">
        <v>12</v>
      </c>
      <c r="D4" s="40" t="s">
        <v>11</v>
      </c>
      <c r="E4" s="41" t="s">
        <v>17</v>
      </c>
      <c r="F4" s="42" t="str">
        <f>C4</f>
        <v>Depositie [mol/j]</v>
      </c>
      <c r="G4" s="43" t="str">
        <f t="shared" ref="G4" si="0">D4</f>
        <v>Totale emissie [ton/j]</v>
      </c>
      <c r="H4" s="43" t="s">
        <v>16</v>
      </c>
      <c r="I4" s="41" t="str">
        <f>E4</f>
        <v>EM-DEPO Coëf</v>
      </c>
      <c r="J4" s="42" t="str">
        <f>F4</f>
        <v>Depositie [mol/j]</v>
      </c>
      <c r="K4" s="43" t="str">
        <f>G4</f>
        <v>Totale emissie [ton/j]</v>
      </c>
      <c r="L4" s="43" t="str">
        <f>H4</f>
        <v>Emissie-reductie [ton/j] tov 'normaal'</v>
      </c>
      <c r="M4" s="41" t="str">
        <f>I4</f>
        <v>EM-DEPO Coëf</v>
      </c>
      <c r="N4" s="42" t="str">
        <f>J4</f>
        <v>Depositie [mol/j]</v>
      </c>
      <c r="O4" s="40" t="str">
        <f>D4</f>
        <v>Totale emissie [ton/j]</v>
      </c>
      <c r="P4" s="40" t="str">
        <f>H4</f>
        <v>Emissie-reductie [ton/j] tov 'normaal'</v>
      </c>
      <c r="Q4" s="41" t="str">
        <f>M4</f>
        <v>EM-DEPO Coëf</v>
      </c>
      <c r="S4" s="7"/>
    </row>
    <row r="5" spans="1:19" s="4" customFormat="1" ht="15" thickTop="1" x14ac:dyDescent="0.3">
      <c r="A5" s="20">
        <v>4111</v>
      </c>
      <c r="B5" s="26" t="s">
        <v>3</v>
      </c>
      <c r="C5" s="20">
        <v>155</v>
      </c>
      <c r="D5" s="15">
        <v>27549</v>
      </c>
      <c r="E5" s="21">
        <f>C5/D5 * 1000</f>
        <v>5.6263385240843586</v>
      </c>
      <c r="F5" s="20">
        <v>90.5</v>
      </c>
      <c r="G5" s="15">
        <v>27338</v>
      </c>
      <c r="H5" s="15">
        <f>$D5-G5</f>
        <v>211</v>
      </c>
      <c r="I5" s="21">
        <f>F5/G5 * 1000</f>
        <v>3.3104104177335576</v>
      </c>
      <c r="J5" s="20">
        <v>69.900000000000006</v>
      </c>
      <c r="K5" s="15">
        <v>27123</v>
      </c>
      <c r="L5" s="15">
        <f>$D5-K5</f>
        <v>426</v>
      </c>
      <c r="M5" s="21">
        <f t="shared" ref="M5:M11" si="1">J5/K5 * 1000</f>
        <v>2.5771485455148766</v>
      </c>
      <c r="N5" s="20">
        <v>54.9</v>
      </c>
      <c r="O5" s="16">
        <v>26769</v>
      </c>
      <c r="P5" s="15">
        <f>$D5-O5</f>
        <v>780</v>
      </c>
      <c r="Q5" s="21">
        <f t="shared" ref="Q5:Q11" si="2">N5/O5 * 1000</f>
        <v>2.0508797489633528</v>
      </c>
    </row>
    <row r="6" spans="1:19" x14ac:dyDescent="0.3">
      <c r="A6" s="20">
        <v>4112</v>
      </c>
      <c r="B6" s="26" t="s">
        <v>2</v>
      </c>
      <c r="C6" s="20">
        <v>446</v>
      </c>
      <c r="D6" s="15">
        <v>26324</v>
      </c>
      <c r="E6" s="21">
        <f t="shared" ref="E6:E11" si="3">C6/D6 * 1000</f>
        <v>16.94271387327154</v>
      </c>
      <c r="F6" s="20">
        <v>276</v>
      </c>
      <c r="G6" s="15">
        <v>25461</v>
      </c>
      <c r="H6" s="15">
        <f t="shared" ref="H6:H11" si="4">$D6-G6</f>
        <v>863</v>
      </c>
      <c r="I6" s="21">
        <f t="shared" ref="I6:I11" si="5">F6/G6 * 1000</f>
        <v>10.840108401084011</v>
      </c>
      <c r="J6" s="20">
        <v>180</v>
      </c>
      <c r="K6" s="15">
        <v>24397</v>
      </c>
      <c r="L6" s="15">
        <f>$D6-K6</f>
        <v>1927</v>
      </c>
      <c r="M6" s="21">
        <f t="shared" si="1"/>
        <v>7.3779563061032096</v>
      </c>
      <c r="N6" s="20">
        <v>102</v>
      </c>
      <c r="O6" s="25">
        <v>22721</v>
      </c>
      <c r="P6" s="15">
        <f>$D6-O6</f>
        <v>3603</v>
      </c>
      <c r="Q6" s="21">
        <f t="shared" si="2"/>
        <v>4.4892390299722722</v>
      </c>
    </row>
    <row r="7" spans="1:19" x14ac:dyDescent="0.3">
      <c r="A7" s="33">
        <v>4120</v>
      </c>
      <c r="B7" s="34" t="s">
        <v>4</v>
      </c>
      <c r="C7" s="22">
        <v>47.2</v>
      </c>
      <c r="D7" s="16">
        <v>3194</v>
      </c>
      <c r="E7" s="21">
        <f t="shared" si="3"/>
        <v>14.777708202880403</v>
      </c>
      <c r="F7" s="22">
        <v>32.1</v>
      </c>
      <c r="G7" s="16">
        <v>3114</v>
      </c>
      <c r="H7" s="15">
        <f t="shared" si="4"/>
        <v>80</v>
      </c>
      <c r="I7" s="21">
        <f t="shared" si="5"/>
        <v>10.308285163776494</v>
      </c>
      <c r="J7" s="22">
        <v>21</v>
      </c>
      <c r="K7" s="16">
        <v>2997</v>
      </c>
      <c r="L7" s="15">
        <f>$D7-K7</f>
        <v>197</v>
      </c>
      <c r="M7" s="21">
        <f t="shared" si="1"/>
        <v>7.0070070070070072</v>
      </c>
      <c r="N7" s="20">
        <v>11.9</v>
      </c>
      <c r="O7" s="25">
        <v>2814</v>
      </c>
      <c r="P7" s="15">
        <f t="shared" ref="P7:P11" si="6">$D7-O7</f>
        <v>380</v>
      </c>
      <c r="Q7" s="21">
        <f t="shared" si="2"/>
        <v>4.2288557213930345</v>
      </c>
    </row>
    <row r="8" spans="1:19" x14ac:dyDescent="0.3">
      <c r="A8" s="20">
        <v>4130</v>
      </c>
      <c r="B8" s="26" t="s">
        <v>5</v>
      </c>
      <c r="C8" s="20">
        <v>5.53</v>
      </c>
      <c r="D8" s="15">
        <v>1469</v>
      </c>
      <c r="E8" s="21">
        <f t="shared" si="3"/>
        <v>3.7644656228727027</v>
      </c>
      <c r="F8" s="20">
        <v>2.66</v>
      </c>
      <c r="G8" s="15">
        <v>1460</v>
      </c>
      <c r="H8" s="15">
        <f t="shared" si="4"/>
        <v>9</v>
      </c>
      <c r="I8" s="21">
        <f t="shared" si="5"/>
        <v>1.8219178082191783</v>
      </c>
      <c r="J8" s="20">
        <v>2.27</v>
      </c>
      <c r="K8" s="15">
        <v>1453</v>
      </c>
      <c r="L8" s="15">
        <f t="shared" ref="L8:L10" si="7">$D8-K8</f>
        <v>16</v>
      </c>
      <c r="M8" s="21">
        <f t="shared" si="1"/>
        <v>1.5622849277357191</v>
      </c>
      <c r="N8" s="20">
        <v>1.89</v>
      </c>
      <c r="O8" s="25">
        <v>1439</v>
      </c>
      <c r="P8" s="15">
        <f t="shared" si="6"/>
        <v>30</v>
      </c>
      <c r="Q8" s="21">
        <f t="shared" si="2"/>
        <v>1.3134120917303682</v>
      </c>
    </row>
    <row r="9" spans="1:19" x14ac:dyDescent="0.3">
      <c r="A9" s="20">
        <v>4140</v>
      </c>
      <c r="B9" s="26" t="s">
        <v>6</v>
      </c>
      <c r="C9" s="20">
        <v>106</v>
      </c>
      <c r="D9" s="15">
        <v>39626</v>
      </c>
      <c r="E9" s="21">
        <f t="shared" si="3"/>
        <v>2.6750113561802853</v>
      </c>
      <c r="F9" s="20">
        <v>61.7</v>
      </c>
      <c r="G9" s="15">
        <v>39467</v>
      </c>
      <c r="H9" s="15">
        <f t="shared" si="4"/>
        <v>159</v>
      </c>
      <c r="I9" s="21">
        <f t="shared" si="5"/>
        <v>1.5633313907821724</v>
      </c>
      <c r="J9" s="20">
        <v>54.4</v>
      </c>
      <c r="K9" s="15">
        <v>39333</v>
      </c>
      <c r="L9" s="15">
        <f t="shared" si="7"/>
        <v>293</v>
      </c>
      <c r="M9" s="21">
        <f t="shared" si="1"/>
        <v>1.3830625683268503</v>
      </c>
      <c r="N9" s="20">
        <v>46.2</v>
      </c>
      <c r="O9" s="25">
        <v>39032</v>
      </c>
      <c r="P9" s="15">
        <f t="shared" si="6"/>
        <v>594</v>
      </c>
      <c r="Q9" s="21">
        <f t="shared" si="2"/>
        <v>1.1836441893830705</v>
      </c>
    </row>
    <row r="10" spans="1:19" x14ac:dyDescent="0.3">
      <c r="A10" s="20">
        <v>4200</v>
      </c>
      <c r="B10" s="26" t="s">
        <v>7</v>
      </c>
      <c r="C10" s="20">
        <v>31.1</v>
      </c>
      <c r="D10" s="15">
        <v>10660</v>
      </c>
      <c r="E10" s="21">
        <f t="shared" si="3"/>
        <v>2.9174484052532836</v>
      </c>
      <c r="F10" s="20">
        <v>17.8</v>
      </c>
      <c r="G10" s="15">
        <v>10612</v>
      </c>
      <c r="H10" s="15">
        <f t="shared" si="4"/>
        <v>48</v>
      </c>
      <c r="I10" s="21">
        <f t="shared" si="5"/>
        <v>1.6773464003015455</v>
      </c>
      <c r="J10" s="20">
        <v>15.6</v>
      </c>
      <c r="K10" s="15">
        <v>10570</v>
      </c>
      <c r="L10" s="15">
        <f t="shared" si="7"/>
        <v>90</v>
      </c>
      <c r="M10" s="21">
        <f t="shared" si="1"/>
        <v>1.4758751182592242</v>
      </c>
      <c r="N10" s="20">
        <v>13.1</v>
      </c>
      <c r="O10" s="25">
        <v>10474</v>
      </c>
      <c r="P10" s="15">
        <f t="shared" si="6"/>
        <v>186</v>
      </c>
      <c r="Q10" s="21">
        <f t="shared" si="2"/>
        <v>1.250716058812297</v>
      </c>
    </row>
    <row r="11" spans="1:19" ht="15" thickBot="1" x14ac:dyDescent="0.35">
      <c r="A11" s="20">
        <v>4400</v>
      </c>
      <c r="B11" s="26" t="s">
        <v>8</v>
      </c>
      <c r="C11" s="20">
        <v>13.1</v>
      </c>
      <c r="D11" s="15">
        <v>4167</v>
      </c>
      <c r="E11" s="21">
        <f t="shared" si="3"/>
        <v>3.1437485001199903</v>
      </c>
      <c r="F11" s="20">
        <v>7.68</v>
      </c>
      <c r="G11" s="15">
        <v>4142</v>
      </c>
      <c r="H11" s="15">
        <f t="shared" si="4"/>
        <v>25</v>
      </c>
      <c r="I11" s="21">
        <f t="shared" si="5"/>
        <v>1.8541767262192177</v>
      </c>
      <c r="J11" s="20">
        <v>6.55</v>
      </c>
      <c r="K11" s="15">
        <v>4118</v>
      </c>
      <c r="L11" s="15">
        <f>$D11-K11</f>
        <v>49</v>
      </c>
      <c r="M11" s="21">
        <f t="shared" si="1"/>
        <v>1.5905779504613891</v>
      </c>
      <c r="N11" s="20">
        <v>5.16</v>
      </c>
      <c r="O11" s="25">
        <v>4065</v>
      </c>
      <c r="P11" s="15">
        <f t="shared" si="6"/>
        <v>102</v>
      </c>
      <c r="Q11" s="21">
        <f t="shared" si="2"/>
        <v>1.2693726937269374</v>
      </c>
    </row>
    <row r="12" spans="1:19" ht="15.6" thickTop="1" thickBot="1" x14ac:dyDescent="0.35">
      <c r="A12" s="35" t="s">
        <v>10</v>
      </c>
      <c r="B12" s="36"/>
      <c r="C12" s="27">
        <f>SUM(C5:C11)</f>
        <v>803.93000000000006</v>
      </c>
      <c r="D12" s="28">
        <f t="shared" ref="D12:P12" si="8">SUM(D5:D11)</f>
        <v>112989</v>
      </c>
      <c r="E12" s="29"/>
      <c r="F12" s="27">
        <f t="shared" si="8"/>
        <v>488.44000000000005</v>
      </c>
      <c r="G12" s="28">
        <f t="shared" si="8"/>
        <v>111594</v>
      </c>
      <c r="H12" s="28">
        <f t="shared" si="8"/>
        <v>1395</v>
      </c>
      <c r="I12" s="29"/>
      <c r="J12" s="27">
        <f t="shared" si="8"/>
        <v>349.71999999999997</v>
      </c>
      <c r="K12" s="28">
        <f t="shared" si="8"/>
        <v>109991</v>
      </c>
      <c r="L12" s="28">
        <f t="shared" si="8"/>
        <v>2998</v>
      </c>
      <c r="M12" s="29"/>
      <c r="N12" s="27">
        <f t="shared" si="8"/>
        <v>235.14999999999998</v>
      </c>
      <c r="O12" s="28">
        <f>SUM(O5:O11)</f>
        <v>107314</v>
      </c>
      <c r="P12" s="28">
        <f t="shared" si="8"/>
        <v>5675</v>
      </c>
      <c r="Q12" s="30"/>
    </row>
    <row r="13" spans="1:19" ht="15" thickTop="1" x14ac:dyDescent="0.3"/>
    <row r="14" spans="1:19" ht="18.600000000000001" thickBot="1" x14ac:dyDescent="0.4">
      <c r="A14" s="9"/>
      <c r="B14" s="9"/>
      <c r="C14" s="13" t="str">
        <f>C2</f>
        <v>Afstand tov Natura 2000 grens [km]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</row>
    <row r="15" spans="1:19" ht="19.2" thickTop="1" thickBot="1" x14ac:dyDescent="0.4">
      <c r="A15" s="44" t="s">
        <v>15</v>
      </c>
      <c r="B15" s="45"/>
      <c r="C15" s="17">
        <v>0</v>
      </c>
      <c r="D15" s="18"/>
      <c r="E15" s="19"/>
      <c r="F15" s="17">
        <v>2.5</v>
      </c>
      <c r="G15" s="18"/>
      <c r="H15" s="18"/>
      <c r="I15" s="19"/>
      <c r="J15" s="17">
        <v>5</v>
      </c>
      <c r="K15" s="18"/>
      <c r="L15" s="18"/>
      <c r="M15" s="19"/>
      <c r="N15" s="17">
        <v>10</v>
      </c>
      <c r="O15" s="18"/>
      <c r="P15" s="23"/>
      <c r="Q15" s="24"/>
    </row>
    <row r="16" spans="1:19" s="11" customFormat="1" ht="60.6" customHeight="1" thickTop="1" thickBot="1" x14ac:dyDescent="0.35">
      <c r="A16" s="37" t="s">
        <v>0</v>
      </c>
      <c r="B16" s="38" t="s">
        <v>1</v>
      </c>
      <c r="C16" s="39" t="s">
        <v>12</v>
      </c>
      <c r="D16" s="40" t="s">
        <v>11</v>
      </c>
      <c r="E16" s="41" t="s">
        <v>17</v>
      </c>
      <c r="F16" s="42" t="str">
        <f>C16</f>
        <v>Depositie [mol/j]</v>
      </c>
      <c r="G16" s="43" t="str">
        <f t="shared" ref="G16" si="9">D16</f>
        <v>Totale emissie [ton/j]</v>
      </c>
      <c r="H16" s="43" t="s">
        <v>16</v>
      </c>
      <c r="I16" s="41" t="str">
        <f>E16</f>
        <v>EM-DEPO Coëf</v>
      </c>
      <c r="J16" s="42" t="str">
        <f>F16</f>
        <v>Depositie [mol/j]</v>
      </c>
      <c r="K16" s="43" t="str">
        <f>G16</f>
        <v>Totale emissie [ton/j]</v>
      </c>
      <c r="L16" s="43" t="str">
        <f>H16</f>
        <v>Emissie-reductie [ton/j] tov 'normaal'</v>
      </c>
      <c r="M16" s="41" t="str">
        <f>I16</f>
        <v>EM-DEPO Coëf</v>
      </c>
      <c r="N16" s="42" t="str">
        <f>J16</f>
        <v>Depositie [mol/j]</v>
      </c>
      <c r="O16" s="40" t="str">
        <f>D16</f>
        <v>Totale emissie [ton/j]</v>
      </c>
      <c r="P16" s="40" t="str">
        <f>H16</f>
        <v>Emissie-reductie [ton/j] tov 'normaal'</v>
      </c>
      <c r="Q16" s="41" t="str">
        <f>M16</f>
        <v>EM-DEPO Coëf</v>
      </c>
      <c r="S16" s="12"/>
    </row>
    <row r="17" spans="1:17" ht="15" thickTop="1" x14ac:dyDescent="0.3">
      <c r="A17" s="20">
        <v>4111</v>
      </c>
      <c r="B17" s="26" t="s">
        <v>3</v>
      </c>
      <c r="C17" s="20">
        <v>279</v>
      </c>
      <c r="D17" s="15">
        <v>27549</v>
      </c>
      <c r="E17" s="21">
        <f>C17/D17 * 1000</f>
        <v>10.127409343351845</v>
      </c>
      <c r="F17" s="20">
        <v>211</v>
      </c>
      <c r="G17" s="15">
        <v>27537</v>
      </c>
      <c r="H17" s="15">
        <f>$D17-G17</f>
        <v>12</v>
      </c>
      <c r="I17" s="21">
        <f>F17/G17 * 1000</f>
        <v>7.6624178378182082</v>
      </c>
      <c r="J17" s="20">
        <v>191</v>
      </c>
      <c r="K17" s="15">
        <v>27482</v>
      </c>
      <c r="L17" s="15">
        <f>$D17-K17</f>
        <v>67</v>
      </c>
      <c r="M17" s="21">
        <f t="shared" ref="M17:M23" si="10">J17/K17 * 1000</f>
        <v>6.9500036387453612</v>
      </c>
      <c r="N17" s="20">
        <v>163</v>
      </c>
      <c r="O17" s="16">
        <v>27282</v>
      </c>
      <c r="P17" s="15">
        <f>$D17-O17</f>
        <v>267</v>
      </c>
      <c r="Q17" s="21">
        <f t="shared" ref="Q17:Q23" si="11">N17/O17 * 1000</f>
        <v>5.9746352906678393</v>
      </c>
    </row>
    <row r="18" spans="1:17" x14ac:dyDescent="0.3">
      <c r="A18" s="20">
        <v>4112</v>
      </c>
      <c r="B18" s="26" t="s">
        <v>2</v>
      </c>
      <c r="C18" s="20">
        <v>109</v>
      </c>
      <c r="D18" s="15">
        <v>26324</v>
      </c>
      <c r="E18" s="21">
        <f t="shared" ref="E18:E23" si="12">C18/D18 * 1000</f>
        <v>4.1407080990730893</v>
      </c>
      <c r="F18" s="20">
        <v>98.2</v>
      </c>
      <c r="G18" s="15">
        <v>26321</v>
      </c>
      <c r="H18" s="15">
        <f t="shared" ref="H18:H23" si="13">$D18-G18</f>
        <v>3</v>
      </c>
      <c r="I18" s="21">
        <f t="shared" ref="I18:I23" si="14">F18/G18 * 1000</f>
        <v>3.730861289464686</v>
      </c>
      <c r="J18" s="20">
        <v>92.1</v>
      </c>
      <c r="K18" s="15">
        <v>26304</v>
      </c>
      <c r="L18" s="15">
        <f>$D18-K18</f>
        <v>20</v>
      </c>
      <c r="M18" s="21">
        <f t="shared" si="10"/>
        <v>3.5013686131386859</v>
      </c>
      <c r="N18" s="20">
        <v>78.099999999999994</v>
      </c>
      <c r="O18" s="25">
        <v>26190</v>
      </c>
      <c r="P18" s="15">
        <f>$D18-O18</f>
        <v>134</v>
      </c>
      <c r="Q18" s="21">
        <f t="shared" si="11"/>
        <v>2.9820542191676211</v>
      </c>
    </row>
    <row r="19" spans="1:17" x14ac:dyDescent="0.3">
      <c r="A19" s="33">
        <v>4120</v>
      </c>
      <c r="B19" s="34" t="s">
        <v>4</v>
      </c>
      <c r="C19" s="22">
        <v>20</v>
      </c>
      <c r="D19" s="16">
        <v>3194</v>
      </c>
      <c r="E19" s="21">
        <f t="shared" si="12"/>
        <v>6.261740763932373</v>
      </c>
      <c r="F19" s="22">
        <v>15.7</v>
      </c>
      <c r="G19" s="16">
        <v>3191</v>
      </c>
      <c r="H19" s="15">
        <f t="shared" si="13"/>
        <v>3</v>
      </c>
      <c r="I19" s="21">
        <f t="shared" si="14"/>
        <v>4.920087746787841</v>
      </c>
      <c r="J19" s="22">
        <v>14.6</v>
      </c>
      <c r="K19" s="16">
        <v>3188</v>
      </c>
      <c r="L19" s="15">
        <f>$D19-K19</f>
        <v>6</v>
      </c>
      <c r="M19" s="21">
        <f t="shared" si="10"/>
        <v>4.5796737766624842</v>
      </c>
      <c r="N19" s="20">
        <v>12.6</v>
      </c>
      <c r="O19" s="25">
        <v>3173</v>
      </c>
      <c r="P19" s="15">
        <f t="shared" ref="P19:P23" si="15">$D19-O19</f>
        <v>21</v>
      </c>
      <c r="Q19" s="21">
        <f t="shared" si="11"/>
        <v>3.971005357705641</v>
      </c>
    </row>
    <row r="20" spans="1:17" x14ac:dyDescent="0.3">
      <c r="A20" s="20">
        <v>4130</v>
      </c>
      <c r="B20" s="26" t="s">
        <v>5</v>
      </c>
      <c r="C20" s="20">
        <v>11</v>
      </c>
      <c r="D20" s="15">
        <v>1469</v>
      </c>
      <c r="E20" s="21">
        <f t="shared" si="12"/>
        <v>7.4880871341048332</v>
      </c>
      <c r="F20" s="20">
        <v>7.1</v>
      </c>
      <c r="G20" s="15">
        <v>1468</v>
      </c>
      <c r="H20" s="15">
        <f t="shared" si="13"/>
        <v>1</v>
      </c>
      <c r="I20" s="21">
        <f t="shared" si="14"/>
        <v>4.8365122615803813</v>
      </c>
      <c r="J20" s="20">
        <v>6.79</v>
      </c>
      <c r="K20" s="15">
        <v>1467</v>
      </c>
      <c r="L20" s="15">
        <f t="shared" ref="L20:L22" si="16">$D20-K20</f>
        <v>2</v>
      </c>
      <c r="M20" s="21">
        <f t="shared" si="10"/>
        <v>4.6284935241990457</v>
      </c>
      <c r="N20" s="20">
        <v>6.04</v>
      </c>
      <c r="O20" s="25">
        <v>1457</v>
      </c>
      <c r="P20" s="15">
        <f t="shared" si="15"/>
        <v>12</v>
      </c>
      <c r="Q20" s="21">
        <f t="shared" si="11"/>
        <v>4.1455044612216891</v>
      </c>
    </row>
    <row r="21" spans="1:17" x14ac:dyDescent="0.3">
      <c r="A21" s="20">
        <v>4140</v>
      </c>
      <c r="B21" s="26" t="s">
        <v>6</v>
      </c>
      <c r="C21" s="20">
        <v>291</v>
      </c>
      <c r="D21" s="15">
        <v>39626</v>
      </c>
      <c r="E21" s="21">
        <f t="shared" si="12"/>
        <v>7.3436632514005957</v>
      </c>
      <c r="F21" s="20">
        <v>187</v>
      </c>
      <c r="G21" s="15">
        <v>39608</v>
      </c>
      <c r="H21" s="15">
        <f t="shared" si="13"/>
        <v>18</v>
      </c>
      <c r="I21" s="21">
        <f t="shared" si="14"/>
        <v>4.7212684306200767</v>
      </c>
      <c r="J21" s="20">
        <v>176</v>
      </c>
      <c r="K21" s="15">
        <v>39547</v>
      </c>
      <c r="L21" s="15">
        <f t="shared" si="16"/>
        <v>79</v>
      </c>
      <c r="M21" s="21">
        <f t="shared" si="10"/>
        <v>4.4504007889346848</v>
      </c>
      <c r="N21" s="20">
        <v>154</v>
      </c>
      <c r="O21" s="25">
        <v>39245</v>
      </c>
      <c r="P21" s="15">
        <f t="shared" si="15"/>
        <v>381</v>
      </c>
      <c r="Q21" s="21">
        <f t="shared" si="11"/>
        <v>3.924066760096828</v>
      </c>
    </row>
    <row r="22" spans="1:17" x14ac:dyDescent="0.3">
      <c r="A22" s="20">
        <v>4200</v>
      </c>
      <c r="B22" s="26" t="s">
        <v>7</v>
      </c>
      <c r="C22" s="20">
        <v>66</v>
      </c>
      <c r="D22" s="15">
        <v>10660</v>
      </c>
      <c r="E22" s="21">
        <f t="shared" si="12"/>
        <v>6.1913696060037529</v>
      </c>
      <c r="F22" s="20">
        <v>41</v>
      </c>
      <c r="G22" s="15">
        <v>10656</v>
      </c>
      <c r="H22" s="15">
        <f t="shared" si="13"/>
        <v>4</v>
      </c>
      <c r="I22" s="21">
        <f t="shared" si="14"/>
        <v>3.8475975975975976</v>
      </c>
      <c r="J22" s="20">
        <v>38.200000000000003</v>
      </c>
      <c r="K22" s="15">
        <v>10640</v>
      </c>
      <c r="L22" s="15">
        <f t="shared" si="16"/>
        <v>20</v>
      </c>
      <c r="M22" s="21">
        <f t="shared" si="10"/>
        <v>3.5902255639097747</v>
      </c>
      <c r="N22" s="20">
        <v>33.6</v>
      </c>
      <c r="O22" s="25">
        <v>10575</v>
      </c>
      <c r="P22" s="15">
        <f t="shared" si="15"/>
        <v>85</v>
      </c>
      <c r="Q22" s="21">
        <f t="shared" si="11"/>
        <v>3.1773049645390072</v>
      </c>
    </row>
    <row r="23" spans="1:17" ht="15" thickBot="1" x14ac:dyDescent="0.35">
      <c r="A23" s="20">
        <v>4400</v>
      </c>
      <c r="B23" s="26" t="s">
        <v>8</v>
      </c>
      <c r="C23" s="20">
        <v>21</v>
      </c>
      <c r="D23" s="15">
        <v>4167</v>
      </c>
      <c r="E23" s="21">
        <f t="shared" si="12"/>
        <v>5.0395968322534195</v>
      </c>
      <c r="F23" s="20">
        <v>13.6</v>
      </c>
      <c r="G23" s="15">
        <v>4164</v>
      </c>
      <c r="H23" s="15">
        <f t="shared" si="13"/>
        <v>3</v>
      </c>
      <c r="I23" s="21">
        <f t="shared" si="14"/>
        <v>3.2660902977905857</v>
      </c>
      <c r="J23" s="20">
        <v>12.3</v>
      </c>
      <c r="K23" s="15">
        <v>4155</v>
      </c>
      <c r="L23" s="15">
        <f>$D23-K23</f>
        <v>12</v>
      </c>
      <c r="M23" s="21">
        <f t="shared" si="10"/>
        <v>2.9602888086642603</v>
      </c>
      <c r="N23" s="20">
        <v>10.7</v>
      </c>
      <c r="O23" s="25">
        <v>4131</v>
      </c>
      <c r="P23" s="15">
        <f t="shared" si="15"/>
        <v>36</v>
      </c>
      <c r="Q23" s="21">
        <f t="shared" si="11"/>
        <v>2.5901718712176227</v>
      </c>
    </row>
    <row r="24" spans="1:17" ht="15.6" thickTop="1" thickBot="1" x14ac:dyDescent="0.35">
      <c r="A24" s="35" t="s">
        <v>10</v>
      </c>
      <c r="B24" s="36"/>
      <c r="C24" s="27">
        <f>SUM(C17:C23)</f>
        <v>797</v>
      </c>
      <c r="D24" s="28">
        <f t="shared" ref="D24:P24" si="17">SUM(D17:D23)</f>
        <v>112989</v>
      </c>
      <c r="E24" s="29"/>
      <c r="F24" s="27">
        <f t="shared" ref="F24:Q24" si="18">SUM(F17:F23)</f>
        <v>573.6</v>
      </c>
      <c r="G24" s="28">
        <f t="shared" si="18"/>
        <v>112945</v>
      </c>
      <c r="H24" s="28">
        <f t="shared" si="18"/>
        <v>44</v>
      </c>
      <c r="I24" s="29"/>
      <c r="J24" s="27">
        <f t="shared" ref="J24:Q24" si="19">SUM(J17:J23)</f>
        <v>530.99</v>
      </c>
      <c r="K24" s="28">
        <f t="shared" si="19"/>
        <v>112783</v>
      </c>
      <c r="L24" s="28">
        <f t="shared" si="19"/>
        <v>206</v>
      </c>
      <c r="M24" s="29"/>
      <c r="N24" s="27">
        <f t="shared" ref="N24:Q24" si="20">SUM(N17:N23)</f>
        <v>458.04</v>
      </c>
      <c r="O24" s="28">
        <f>SUM(O17:O23)</f>
        <v>112053</v>
      </c>
      <c r="P24" s="28">
        <f t="shared" ref="P24:Q24" si="21">SUM(P17:P23)</f>
        <v>936</v>
      </c>
      <c r="Q24" s="30"/>
    </row>
    <row r="25" spans="1:17" ht="15" thickTop="1" x14ac:dyDescent="0.3"/>
  </sheetData>
  <mergeCells count="17">
    <mergeCell ref="A24:B24"/>
    <mergeCell ref="A3:B3"/>
    <mergeCell ref="C3:E3"/>
    <mergeCell ref="F3:I3"/>
    <mergeCell ref="J3:M3"/>
    <mergeCell ref="N3:Q3"/>
    <mergeCell ref="C14:Q14"/>
    <mergeCell ref="A14:B14"/>
    <mergeCell ref="A12:B12"/>
    <mergeCell ref="A15:B15"/>
    <mergeCell ref="C15:E15"/>
    <mergeCell ref="F15:I15"/>
    <mergeCell ref="J15:M15"/>
    <mergeCell ref="N15:Q15"/>
    <mergeCell ref="C2:Q2"/>
    <mergeCell ref="A1:Q1"/>
    <mergeCell ref="A2: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6CB9-24F4-4143-83DC-D2B9D4EE5BE4}">
  <dimension ref="B2:E2"/>
  <sheetViews>
    <sheetView workbookViewId="0">
      <selection activeCell="E2" sqref="E2"/>
    </sheetView>
  </sheetViews>
  <sheetFormatPr defaultRowHeight="14.4" x14ac:dyDescent="0.3"/>
  <sheetData>
    <row r="2" spans="2:5" x14ac:dyDescent="0.3">
      <c r="B2">
        <v>200000</v>
      </c>
      <c r="C2">
        <v>8000</v>
      </c>
      <c r="D2">
        <f>B2/C2</f>
        <v>25</v>
      </c>
      <c r="E2">
        <f>100/D2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Depositie-reducties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2020-03-12T16:10:32Z</dcterms:created>
  <dcterms:modified xsi:type="dcterms:W3CDTF">2020-03-18T21:45:02Z</dcterms:modified>
</cp:coreProperties>
</file>