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sdag2.0\Scenarios\Norgerholt\"/>
    </mc:Choice>
  </mc:AlternateContent>
  <xr:revisionPtr revIDLastSave="0" documentId="13_ncr:1_{4F223CDA-44DC-4B5E-9A59-6AC15345D59E}" xr6:coauthVersionLast="45" xr6:coauthVersionMax="45" xr10:uidLastSave="{00000000-0000-0000-0000-000000000000}"/>
  <bookViews>
    <workbookView xWindow="-108" yWindow="348" windowWidth="23256" windowHeight="12720" xr2:uid="{30315002-F186-4032-A43A-8193C9C4CFB2}"/>
  </bookViews>
  <sheets>
    <sheet name="Depositie-reducties" sheetId="1" r:id="rId1"/>
    <sheet name="Emissie-reduc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  <c r="L7" i="1"/>
  <c r="J8" i="2"/>
  <c r="A8" i="2"/>
  <c r="J7" i="2"/>
  <c r="A7" i="2"/>
  <c r="J6" i="2"/>
  <c r="A6" i="2"/>
  <c r="J5" i="2"/>
  <c r="A5" i="2"/>
  <c r="J4" i="2"/>
  <c r="B4" i="2"/>
  <c r="A4" i="2"/>
  <c r="I3" i="2"/>
  <c r="H3" i="2"/>
  <c r="G3" i="2"/>
  <c r="F3" i="2"/>
  <c r="E3" i="2"/>
  <c r="D3" i="2"/>
  <c r="C3" i="2"/>
  <c r="B3" i="2"/>
  <c r="A3" i="2"/>
  <c r="I2" i="2"/>
  <c r="H2" i="2"/>
  <c r="G2" i="2"/>
  <c r="F2" i="2"/>
  <c r="E2" i="2"/>
  <c r="D2" i="2"/>
  <c r="C2" i="2"/>
  <c r="C1" i="2"/>
  <c r="B6" i="1"/>
  <c r="B5" i="2" s="1"/>
  <c r="B7" i="1"/>
  <c r="B6" i="2" s="1"/>
  <c r="B8" i="1"/>
  <c r="B7" i="2" s="1"/>
  <c r="B9" i="1"/>
  <c r="B8" i="2" s="1"/>
  <c r="J6" i="1" l="1"/>
  <c r="J9" i="1" l="1"/>
  <c r="J8" i="1" l="1"/>
  <c r="J7" i="1"/>
  <c r="J5" i="1"/>
  <c r="K6" i="1" s="1"/>
  <c r="K5" i="1" l="1"/>
  <c r="L6" i="1" s="1"/>
  <c r="K8" i="1"/>
  <c r="K7" i="1"/>
  <c r="K9" i="1"/>
  <c r="L8" i="1" l="1"/>
  <c r="L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Zijlstra</author>
  </authors>
  <commentList>
    <comment ref="L4" authorId="0" shapeId="0" xr:uid="{7C7E641A-4C13-4643-82AF-7506AD68CA51}">
      <text>
        <r>
          <rPr>
            <b/>
            <sz val="9"/>
            <color indexed="81"/>
            <rFont val="Tahoma"/>
            <family val="2"/>
          </rPr>
          <t>Richard Zijlstra:</t>
        </r>
        <r>
          <rPr>
            <sz val="9"/>
            <color indexed="81"/>
            <rFont val="Tahoma"/>
            <family val="2"/>
          </rPr>
          <t xml:space="preserve">
Dit is een interessante waarde. Hiermee zie je de toename van de depositiewinst ten opzichte van de vorige bufferzone.</t>
        </r>
      </text>
    </comment>
  </commentList>
</comments>
</file>

<file path=xl/sharedStrings.xml><?xml version="1.0" encoding="utf-8"?>
<sst xmlns="http://schemas.openxmlformats.org/spreadsheetml/2006/main" count="23" uniqueCount="23">
  <si>
    <t>Opmerking</t>
  </si>
  <si>
    <t>Dit is de basis uitgangssituatie</t>
  </si>
  <si>
    <t>Hier zie je weinig 'winst' tov vorige bufferafstand</t>
  </si>
  <si>
    <t>Emissie reducties kg/jr</t>
  </si>
  <si>
    <t>hier neemt de winst niet toe tov de vorige bufferzone</t>
  </si>
  <si>
    <t xml:space="preserve">niet relevant. Alleen ter indicatie. Buffers over alle Natura2000 gebieden van 25km zal heel nederland betreffen. </t>
  </si>
  <si>
    <t>Oppervlakte [ha]</t>
  </si>
  <si>
    <t>GCN categorie</t>
  </si>
  <si>
    <t>buffer-afstand [km]</t>
  </si>
  <si>
    <t>Veehouderij - Stallen - Melkvee</t>
  </si>
  <si>
    <t>Gemiddelde depositiewaarde NH3 [mol/ha/ja] NorgerHolt in relatie tot afstand per Landbouwcategorie bij 100% emissiereductie. (volledige landbouw emissies weghalen)</t>
  </si>
  <si>
    <t>Veehouderij - Stallen - Overig vee</t>
  </si>
  <si>
    <t>Veehouderij - Opslag</t>
  </si>
  <si>
    <t>Veehouderij - Beweiding</t>
  </si>
  <si>
    <t>Veehouderij - Mestaanwending</t>
  </si>
  <si>
    <t>Aanwending kunstmest</t>
  </si>
  <si>
    <t>Emissie uit landbouwgewassen (o.a. afrijping) en uit gewasresten</t>
  </si>
  <si>
    <t>Depositie reductie NH3 in mol/ha/j</t>
  </si>
  <si>
    <t>Totaal [mol/ha/j]</t>
  </si>
  <si>
    <t>Totaal [kg/j]</t>
  </si>
  <si>
    <t>% tov totaal</t>
  </si>
  <si>
    <t>% verschil per bufferzone</t>
  </si>
  <si>
    <t xml:space="preserve">Opmerkelijk verschil bij zo'n kleine buffer afstand. Dit is de invloed van de lokale emissie bij NH3 boven / op / rondom de emissiebron. Zie ook de info-graphic van Marc Wilmot.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</si>
</sst>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1" fillId="0" borderId="0" xfId="0" applyFont="1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/>
    <xf numFmtId="164" fontId="0" fillId="0" borderId="0" xfId="0" applyNumberFormat="1" applyAlignment="1">
      <alignment vertical="top" wrapText="1"/>
    </xf>
    <xf numFmtId="1" fontId="0" fillId="0" borderId="0" xfId="0" applyNumberFormat="1" applyFont="1"/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1" fontId="1" fillId="0" borderId="0" xfId="0" applyNumberFormat="1" applyFont="1" applyAlignment="1">
      <alignment vertical="top" wrapText="1"/>
    </xf>
    <xf numFmtId="10" fontId="1" fillId="0" borderId="0" xfId="0" applyNumberFormat="1" applyFont="1" applyAlignment="1">
      <alignment vertical="top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3F5D-4B6B-407B-AD93-FB294835E29C}">
  <dimension ref="A1:M13"/>
  <sheetViews>
    <sheetView tabSelected="1" workbookViewId="0">
      <selection activeCell="C9" sqref="C9"/>
    </sheetView>
  </sheetViews>
  <sheetFormatPr defaultRowHeight="14.4" x14ac:dyDescent="0.3"/>
  <cols>
    <col min="1" max="1" width="15.77734375" customWidth="1"/>
    <col min="2" max="2" width="23.88671875" style="4" customWidth="1"/>
    <col min="3" max="3" width="9.5546875" customWidth="1"/>
    <col min="4" max="4" width="9.33203125" customWidth="1"/>
    <col min="5" max="5" width="7.5546875" customWidth="1"/>
    <col min="6" max="6" width="7.33203125" customWidth="1"/>
    <col min="7" max="7" width="8.6640625" customWidth="1"/>
    <col min="8" max="8" width="8.77734375" customWidth="1"/>
    <col min="9" max="9" width="17.5546875" customWidth="1"/>
    <col min="10" max="10" width="11.88671875" customWidth="1"/>
    <col min="11" max="11" width="11" style="3" customWidth="1"/>
    <col min="12" max="12" width="16.109375" customWidth="1"/>
    <col min="13" max="13" width="66.21875" customWidth="1"/>
  </cols>
  <sheetData>
    <row r="1" spans="1:13" ht="31.5" customHeight="1" x14ac:dyDescent="0.3">
      <c r="A1" s="7" t="s">
        <v>10</v>
      </c>
      <c r="B1" s="7"/>
      <c r="C1" s="8"/>
      <c r="D1" s="8"/>
      <c r="E1" s="8"/>
      <c r="F1" s="8"/>
      <c r="G1" s="8"/>
      <c r="H1" s="9"/>
      <c r="I1" s="9"/>
      <c r="J1" s="9"/>
      <c r="K1" s="9"/>
    </row>
    <row r="2" spans="1:13" ht="28.05" customHeight="1" x14ac:dyDescent="0.3">
      <c r="C2" s="12" t="s">
        <v>7</v>
      </c>
      <c r="D2" s="9"/>
      <c r="E2" s="9"/>
      <c r="F2" s="9"/>
      <c r="G2" s="9"/>
      <c r="H2" s="9"/>
      <c r="I2" s="9"/>
      <c r="J2" s="9"/>
      <c r="K2" s="9"/>
      <c r="L2" s="9"/>
    </row>
    <row r="3" spans="1:13" s="5" customFormat="1" ht="57.6" x14ac:dyDescent="0.3">
      <c r="A3" s="13" t="s">
        <v>17</v>
      </c>
      <c r="B3" s="7"/>
      <c r="C3" s="14" t="s">
        <v>9</v>
      </c>
      <c r="D3" s="14" t="s">
        <v>11</v>
      </c>
      <c r="E3" s="14" t="s">
        <v>12</v>
      </c>
      <c r="F3" s="14" t="s">
        <v>13</v>
      </c>
      <c r="G3" s="14" t="s">
        <v>14</v>
      </c>
      <c r="H3" s="14" t="s">
        <v>15</v>
      </c>
      <c r="I3" s="14" t="s">
        <v>16</v>
      </c>
    </row>
    <row r="4" spans="1:13" s="5" customFormat="1" ht="28.8" x14ac:dyDescent="0.3">
      <c r="A4" s="14" t="s">
        <v>8</v>
      </c>
      <c r="B4" s="16" t="s">
        <v>6</v>
      </c>
      <c r="C4" s="14">
        <v>4111</v>
      </c>
      <c r="D4" s="14">
        <v>4112</v>
      </c>
      <c r="E4" s="14">
        <v>4120</v>
      </c>
      <c r="F4" s="14">
        <v>4130</v>
      </c>
      <c r="G4" s="14">
        <v>4140</v>
      </c>
      <c r="H4" s="14">
        <v>4200</v>
      </c>
      <c r="I4" s="14">
        <v>4400</v>
      </c>
      <c r="J4" s="14" t="s">
        <v>18</v>
      </c>
      <c r="K4" s="17" t="s">
        <v>20</v>
      </c>
      <c r="L4" s="14" t="s">
        <v>21</v>
      </c>
      <c r="M4" s="14" t="s">
        <v>0</v>
      </c>
    </row>
    <row r="5" spans="1:13" x14ac:dyDescent="0.3">
      <c r="A5" s="2">
        <v>0</v>
      </c>
      <c r="B5" s="11">
        <v>0</v>
      </c>
      <c r="C5" s="4">
        <v>279</v>
      </c>
      <c r="D5" s="4">
        <v>109</v>
      </c>
      <c r="E5" s="4">
        <v>19.600000000000001</v>
      </c>
      <c r="F5" s="4">
        <v>10.6</v>
      </c>
      <c r="G5" s="4">
        <v>291</v>
      </c>
      <c r="H5" s="4">
        <v>65.5</v>
      </c>
      <c r="I5" s="4">
        <v>21.1</v>
      </c>
      <c r="J5" s="4">
        <f>SUM(C5:I5)</f>
        <v>795.80000000000007</v>
      </c>
      <c r="K5" s="18">
        <f>J5/$J$5</f>
        <v>1</v>
      </c>
      <c r="L5" s="18">
        <v>0</v>
      </c>
      <c r="M5" s="10" t="s">
        <v>1</v>
      </c>
    </row>
    <row r="6" spans="1:13" ht="43.2" x14ac:dyDescent="0.3">
      <c r="A6" s="2">
        <v>2.5</v>
      </c>
      <c r="B6" s="11">
        <f>25387826/10000</f>
        <v>2538.7826</v>
      </c>
      <c r="C6" s="4">
        <v>211</v>
      </c>
      <c r="D6" s="4">
        <v>98.2</v>
      </c>
      <c r="E6" s="4">
        <v>15.7</v>
      </c>
      <c r="F6" s="4">
        <v>7.1</v>
      </c>
      <c r="G6" s="4">
        <v>187</v>
      </c>
      <c r="H6" s="4">
        <v>41.1</v>
      </c>
      <c r="I6" s="4">
        <v>13.6</v>
      </c>
      <c r="J6" s="4">
        <f>SUM(C6:I6)</f>
        <v>573.70000000000005</v>
      </c>
      <c r="K6" s="18">
        <f>J6/$J$5</f>
        <v>0.72090977632570996</v>
      </c>
      <c r="L6" s="18">
        <f>K5-K6</f>
        <v>0.27909022367429004</v>
      </c>
      <c r="M6" s="10" t="s">
        <v>22</v>
      </c>
    </row>
    <row r="7" spans="1:13" x14ac:dyDescent="0.3">
      <c r="A7" s="2">
        <v>5</v>
      </c>
      <c r="B7" s="11">
        <f>89727513/10000</f>
        <v>8972.7512999999999</v>
      </c>
      <c r="C7" s="4">
        <v>191</v>
      </c>
      <c r="D7" s="4">
        <v>92.1</v>
      </c>
      <c r="E7" s="4">
        <v>14.6</v>
      </c>
      <c r="F7" s="4">
        <v>6.79</v>
      </c>
      <c r="G7" s="4">
        <v>176</v>
      </c>
      <c r="H7" s="4">
        <v>38.200000000000003</v>
      </c>
      <c r="I7" s="4">
        <v>12.3</v>
      </c>
      <c r="J7" s="4">
        <f>SUM(C7:I7)</f>
        <v>530.99</v>
      </c>
      <c r="K7" s="18">
        <f>J7/$J$5</f>
        <v>0.66724051269163098</v>
      </c>
      <c r="L7" s="18">
        <f>K6-K7</f>
        <v>5.3669263634078979E-2</v>
      </c>
      <c r="M7" s="10" t="s">
        <v>2</v>
      </c>
    </row>
    <row r="8" spans="1:13" x14ac:dyDescent="0.3">
      <c r="A8" s="2">
        <v>10</v>
      </c>
      <c r="B8" s="11">
        <f>336192855/10000</f>
        <v>33619.285499999998</v>
      </c>
      <c r="C8" s="4">
        <v>163</v>
      </c>
      <c r="D8" s="4">
        <v>78.099999999999994</v>
      </c>
      <c r="E8" s="4">
        <v>12.6</v>
      </c>
      <c r="F8" s="4">
        <v>6.04</v>
      </c>
      <c r="G8" s="4">
        <v>154</v>
      </c>
      <c r="H8" s="4">
        <v>33.6</v>
      </c>
      <c r="I8" s="4">
        <v>10.7</v>
      </c>
      <c r="J8" s="4">
        <f>SUM(C8:I8)</f>
        <v>458.04</v>
      </c>
      <c r="K8" s="18">
        <f>J8/$J$5</f>
        <v>0.57557175169640606</v>
      </c>
      <c r="L8" s="18">
        <f t="shared" ref="L8:L9" si="0">K7-K8</f>
        <v>9.1668760995224918E-2</v>
      </c>
      <c r="M8" s="10" t="s">
        <v>4</v>
      </c>
    </row>
    <row r="9" spans="1:13" ht="28.8" x14ac:dyDescent="0.3">
      <c r="A9" s="2">
        <v>25</v>
      </c>
      <c r="B9" s="11">
        <f>2017898685/10000</f>
        <v>201789.86850000001</v>
      </c>
      <c r="C9" s="4">
        <v>105</v>
      </c>
      <c r="D9" s="4">
        <v>54.5</v>
      </c>
      <c r="E9" s="4">
        <v>8.25</v>
      </c>
      <c r="F9" s="4">
        <v>3.87</v>
      </c>
      <c r="G9" s="4">
        <v>102</v>
      </c>
      <c r="H9" s="4">
        <v>23.7</v>
      </c>
      <c r="I9" s="4">
        <v>8.35</v>
      </c>
      <c r="J9" s="4">
        <f>SUM(C9:I9)</f>
        <v>305.67</v>
      </c>
      <c r="K9" s="18">
        <f>J9/$J$5</f>
        <v>0.38410404624277455</v>
      </c>
      <c r="L9" s="18">
        <f t="shared" si="0"/>
        <v>0.19146770545363151</v>
      </c>
      <c r="M9" s="10" t="s">
        <v>5</v>
      </c>
    </row>
    <row r="10" spans="1:13" x14ac:dyDescent="0.3">
      <c r="A10" s="2"/>
      <c r="B10" s="11"/>
      <c r="C10" s="1"/>
      <c r="D10" s="1"/>
      <c r="E10" s="1"/>
      <c r="F10" s="1"/>
      <c r="G10" s="1"/>
      <c r="H10" s="1"/>
      <c r="I10" s="1"/>
      <c r="J10" s="1"/>
    </row>
    <row r="11" spans="1:13" x14ac:dyDescent="0.3">
      <c r="B11" s="4">
        <f>CORREL(A5:A9,B5:B9)</f>
        <v>0.97250322137610301</v>
      </c>
    </row>
    <row r="13" spans="1:13" s="5" customFormat="1" ht="33" customHeight="1" x14ac:dyDescent="0.3"/>
  </sheetData>
  <mergeCells count="3">
    <mergeCell ref="A1:K1"/>
    <mergeCell ref="C2:L2"/>
    <mergeCell ref="A3:B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56F5-55EE-4364-BC4A-7B300A662C0B}">
  <dimension ref="A1:M8"/>
  <sheetViews>
    <sheetView workbookViewId="0">
      <selection activeCell="E10" sqref="E10"/>
    </sheetView>
  </sheetViews>
  <sheetFormatPr defaultRowHeight="14.4" x14ac:dyDescent="0.3"/>
  <cols>
    <col min="3" max="3" width="16.77734375" customWidth="1"/>
    <col min="4" max="4" width="19.5546875" customWidth="1"/>
    <col min="5" max="5" width="13.109375" customWidth="1"/>
    <col min="6" max="6" width="14.21875" customWidth="1"/>
    <col min="7" max="7" width="18.44140625" customWidth="1"/>
    <col min="8" max="8" width="17.44140625" customWidth="1"/>
    <col min="9" max="9" width="29.21875" customWidth="1"/>
  </cols>
  <sheetData>
    <row r="1" spans="1:13" x14ac:dyDescent="0.3">
      <c r="B1" s="4"/>
      <c r="C1" s="12" t="str">
        <f>'Depositie-reducties'!C2</f>
        <v>GCN categorie</v>
      </c>
      <c r="D1" s="9"/>
      <c r="E1" s="9"/>
      <c r="F1" s="9"/>
      <c r="G1" s="9"/>
      <c r="H1" s="9"/>
      <c r="I1" s="9"/>
      <c r="J1" s="9"/>
      <c r="K1" s="9"/>
      <c r="L1" s="9"/>
    </row>
    <row r="2" spans="1:13" ht="36.6" customHeight="1" x14ac:dyDescent="0.3">
      <c r="A2" s="15" t="s">
        <v>3</v>
      </c>
      <c r="B2" s="8"/>
      <c r="C2" s="14" t="str">
        <f>'Depositie-reducties'!C3</f>
        <v>Veehouderij - Stallen - Melkvee</v>
      </c>
      <c r="D2" s="14" t="str">
        <f>'Depositie-reducties'!D3</f>
        <v>Veehouderij - Stallen - Overig vee</v>
      </c>
      <c r="E2" s="14" t="str">
        <f>'Depositie-reducties'!E3</f>
        <v>Veehouderij - Opslag</v>
      </c>
      <c r="F2" s="14" t="str">
        <f>'Depositie-reducties'!F3</f>
        <v>Veehouderij - Beweiding</v>
      </c>
      <c r="G2" s="14" t="str">
        <f>'Depositie-reducties'!G3</f>
        <v>Veehouderij - Mestaanwending</v>
      </c>
      <c r="H2" s="14" t="str">
        <f>'Depositie-reducties'!H3</f>
        <v>Aanwending kunstmest</v>
      </c>
      <c r="I2" s="14" t="str">
        <f>'Depositie-reducties'!I3</f>
        <v>Emissie uit landbouwgewassen (o.a. afrijping) en uit gewasresten</v>
      </c>
      <c r="J2" s="6"/>
      <c r="K2" s="6"/>
      <c r="L2" s="6"/>
    </row>
    <row r="3" spans="1:13" ht="43.2" x14ac:dyDescent="0.3">
      <c r="A3" s="14" t="str">
        <f>'Depositie-reducties'!A4</f>
        <v>buffer-afstand [km]</v>
      </c>
      <c r="B3" s="16" t="str">
        <f>'Depositie-reducties'!B4</f>
        <v>Oppervlakte [ha]</v>
      </c>
      <c r="C3" s="14">
        <f>'Depositie-reducties'!C4</f>
        <v>4111</v>
      </c>
      <c r="D3" s="14">
        <f>'Depositie-reducties'!D4</f>
        <v>4112</v>
      </c>
      <c r="E3" s="14">
        <f>'Depositie-reducties'!E4</f>
        <v>4120</v>
      </c>
      <c r="F3" s="14">
        <f>'Depositie-reducties'!F4</f>
        <v>4130</v>
      </c>
      <c r="G3" s="14">
        <f>'Depositie-reducties'!G4</f>
        <v>4140</v>
      </c>
      <c r="H3" s="14">
        <f>'Depositie-reducties'!H4</f>
        <v>4200</v>
      </c>
      <c r="I3" s="14">
        <f>'Depositie-reducties'!I4</f>
        <v>4400</v>
      </c>
      <c r="J3" s="14" t="s">
        <v>19</v>
      </c>
      <c r="K3" s="14"/>
      <c r="L3" s="14"/>
      <c r="M3" s="14"/>
    </row>
    <row r="4" spans="1:13" x14ac:dyDescent="0.3">
      <c r="A4" s="2">
        <f>'Depositie-reducties'!A5</f>
        <v>0</v>
      </c>
      <c r="B4" s="4">
        <f>'Depositie-reducties'!B5</f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f>SUM(C4:I4)</f>
        <v>0</v>
      </c>
      <c r="K4" s="3"/>
    </row>
    <row r="5" spans="1:13" x14ac:dyDescent="0.3">
      <c r="A5" s="2">
        <f>'Depositie-reducties'!A6</f>
        <v>2.5</v>
      </c>
      <c r="B5" s="4">
        <f>'Depositie-reducties'!B6</f>
        <v>2538.7826</v>
      </c>
      <c r="C5" s="4">
        <v>11994.59</v>
      </c>
      <c r="D5" s="4">
        <v>3128.45</v>
      </c>
      <c r="E5" s="4">
        <v>2365.6799999999998</v>
      </c>
      <c r="F5" s="4">
        <v>529.21</v>
      </c>
      <c r="G5" s="4">
        <v>18313.87</v>
      </c>
      <c r="H5" s="4">
        <v>4862.3</v>
      </c>
      <c r="I5" s="4">
        <v>2554.2399999999998</v>
      </c>
      <c r="J5" s="4">
        <f>SUM(C5:I5)</f>
        <v>43748.340000000004</v>
      </c>
      <c r="K5" s="3"/>
    </row>
    <row r="6" spans="1:13" x14ac:dyDescent="0.3">
      <c r="A6" s="2">
        <f>'Depositie-reducties'!A7</f>
        <v>5</v>
      </c>
      <c r="B6" s="4">
        <f>'Depositie-reducties'!B7</f>
        <v>8972.7512999999999</v>
      </c>
      <c r="C6" s="4">
        <v>66485.992750000005</v>
      </c>
      <c r="D6" s="4">
        <v>20845.202499999999</v>
      </c>
      <c r="E6" s="4">
        <v>5487.2318329999998</v>
      </c>
      <c r="F6" s="4">
        <v>2177.831694</v>
      </c>
      <c r="G6" s="4">
        <v>79080.244399999996</v>
      </c>
      <c r="H6" s="4">
        <v>20359.427749999999</v>
      </c>
      <c r="I6" s="4">
        <v>11064.8326</v>
      </c>
      <c r="J6" s="4">
        <f>SUM(C6:I6)</f>
        <v>205500.76352699997</v>
      </c>
      <c r="K6" s="3"/>
    </row>
    <row r="7" spans="1:13" x14ac:dyDescent="0.3">
      <c r="A7" s="2">
        <f>'Depositie-reducties'!A8</f>
        <v>10</v>
      </c>
      <c r="B7" s="4">
        <f>'Depositie-reducties'!B8</f>
        <v>33619.285499999998</v>
      </c>
      <c r="C7" s="4">
        <v>266620.60430000001</v>
      </c>
      <c r="D7" s="4">
        <v>134378.56599999999</v>
      </c>
      <c r="E7" s="4">
        <v>20829.853480000002</v>
      </c>
      <c r="F7" s="4">
        <v>12148.197990000001</v>
      </c>
      <c r="G7" s="4">
        <v>380702.4056</v>
      </c>
      <c r="H7" s="4">
        <v>85703.144490000006</v>
      </c>
      <c r="I7" s="4">
        <v>35806.192309999999</v>
      </c>
      <c r="J7" s="4">
        <f>SUM(C7:I7)</f>
        <v>936188.96416999993</v>
      </c>
      <c r="K7" s="3"/>
    </row>
    <row r="8" spans="1:13" x14ac:dyDescent="0.3">
      <c r="A8" s="2">
        <f>'Depositie-reducties'!A9</f>
        <v>25</v>
      </c>
      <c r="B8" s="4">
        <f>'Depositie-reducties'!B9</f>
        <v>201789.86850000001</v>
      </c>
      <c r="C8" s="4">
        <v>1794312.0390000001</v>
      </c>
      <c r="D8" s="4">
        <v>735129.11560000002</v>
      </c>
      <c r="E8" s="4">
        <v>132874.09950000001</v>
      </c>
      <c r="F8" s="4">
        <v>105413.28419999999</v>
      </c>
      <c r="G8" s="4">
        <v>2695084.5290000001</v>
      </c>
      <c r="H8" s="4">
        <v>535724.61560000002</v>
      </c>
      <c r="I8" s="4">
        <v>185839.76070000001</v>
      </c>
      <c r="J8" s="4">
        <f>SUM(C8:I8)</f>
        <v>6184377.4436000008</v>
      </c>
      <c r="K8" s="3"/>
    </row>
  </sheetData>
  <mergeCells count="2">
    <mergeCell ref="A2:B2"/>
    <mergeCell ref="C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Depositie-reducties</vt:lpstr>
      <vt:lpstr>Emissie-reducties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Zijlstra</dc:creator>
  <cp:lastModifiedBy>Richard Zijlstra</cp:lastModifiedBy>
  <dcterms:created xsi:type="dcterms:W3CDTF">2020-03-12T16:10:32Z</dcterms:created>
  <dcterms:modified xsi:type="dcterms:W3CDTF">2020-03-16T00:05:19Z</dcterms:modified>
</cp:coreProperties>
</file>