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Habitat-Natura2000\Onderzoek-tweede runs\"/>
    </mc:Choice>
  </mc:AlternateContent>
  <xr:revisionPtr revIDLastSave="0" documentId="8_{EE239C0D-1A0A-7B45-902B-FAA3DF17653A}" xr6:coauthVersionLast="45" xr6:coauthVersionMax="45" xr10:uidLastSave="{00000000-0000-0000-0000-000000000000}"/>
  <bookViews>
    <workbookView xWindow="2232" yWindow="612" windowWidth="18924" windowHeight="11748" xr2:uid="{07D58725-5B0E-4C24-9057-27F3F73B1FB8}"/>
  </bookViews>
  <sheets>
    <sheet name="DePeel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5" l="1"/>
  <c r="E32" i="5"/>
  <c r="F32" i="5"/>
  <c r="H32" i="5"/>
  <c r="I32" i="5"/>
  <c r="B32" i="5"/>
  <c r="H18" i="5"/>
  <c r="O19" i="5"/>
  <c r="O20" i="5"/>
  <c r="O18" i="5"/>
  <c r="M19" i="5"/>
  <c r="M20" i="5"/>
  <c r="M18" i="5"/>
  <c r="K19" i="5"/>
  <c r="K20" i="5"/>
  <c r="K18" i="5"/>
  <c r="I19" i="5"/>
  <c r="I20" i="5"/>
  <c r="I18" i="5"/>
  <c r="G19" i="5"/>
  <c r="G20" i="5"/>
  <c r="G18" i="5"/>
  <c r="E19" i="5"/>
  <c r="E20" i="5"/>
  <c r="E18" i="5"/>
  <c r="C19" i="5"/>
  <c r="C20" i="5"/>
  <c r="C18" i="5"/>
  <c r="N19" i="5"/>
  <c r="P19" i="5"/>
  <c r="N20" i="5"/>
  <c r="P20" i="5"/>
  <c r="Q12" i="5"/>
  <c r="N12" i="5"/>
  <c r="N13" i="5"/>
  <c r="N11" i="5"/>
  <c r="N18" i="5"/>
  <c r="L12" i="5"/>
  <c r="L19" i="5"/>
  <c r="L13" i="5"/>
  <c r="L11" i="5"/>
  <c r="L18" i="5"/>
  <c r="J12" i="5"/>
  <c r="J13" i="5"/>
  <c r="J20" i="5"/>
  <c r="J11" i="5"/>
  <c r="J18" i="5"/>
  <c r="H12" i="5"/>
  <c r="H19" i="5"/>
  <c r="H13" i="5"/>
  <c r="H11" i="5"/>
  <c r="F12" i="5"/>
  <c r="F13" i="5"/>
  <c r="F20" i="5"/>
  <c r="F11" i="5"/>
  <c r="F19" i="5"/>
  <c r="D12" i="5"/>
  <c r="D19" i="5"/>
  <c r="D13" i="5"/>
  <c r="D11" i="5"/>
  <c r="D18" i="5"/>
  <c r="B12" i="5"/>
  <c r="B13" i="5"/>
  <c r="B20" i="5"/>
  <c r="B11" i="5"/>
  <c r="Q11" i="5"/>
  <c r="Q19" i="5"/>
  <c r="B19" i="5"/>
  <c r="J19" i="5"/>
  <c r="D20" i="5"/>
  <c r="L20" i="5"/>
  <c r="F18" i="5"/>
  <c r="H20" i="5"/>
  <c r="Q13" i="5"/>
  <c r="Q20" i="5"/>
</calcChain>
</file>

<file path=xl/sharedStrings.xml><?xml version="1.0" encoding="utf-8"?>
<sst xmlns="http://schemas.openxmlformats.org/spreadsheetml/2006/main" count="78" uniqueCount="36">
  <si>
    <t>4111 emissie</t>
  </si>
  <si>
    <t>4111 depositie</t>
  </si>
  <si>
    <t>4112 emissie</t>
  </si>
  <si>
    <t>4112 depositie</t>
  </si>
  <si>
    <t>4120 emissie</t>
  </si>
  <si>
    <t>4120 depositie</t>
  </si>
  <si>
    <t>4130 emissie</t>
  </si>
  <si>
    <t>4130 depositie</t>
  </si>
  <si>
    <t>4140 emissie</t>
  </si>
  <si>
    <t>4140 depositie</t>
  </si>
  <si>
    <t>4400 emissie</t>
  </si>
  <si>
    <t>4400 depositie</t>
  </si>
  <si>
    <t>4200 emissie</t>
  </si>
  <si>
    <t>4200 depositie</t>
  </si>
  <si>
    <t>afstand (km)</t>
  </si>
  <si>
    <t>Resteert nog</t>
  </si>
  <si>
    <t>Afname (in %)</t>
  </si>
  <si>
    <t>Totaal emissie</t>
  </si>
  <si>
    <t>mestopslag</t>
  </si>
  <si>
    <t>beweiden</t>
  </si>
  <si>
    <t>bemesten</t>
  </si>
  <si>
    <t>kunstmest</t>
  </si>
  <si>
    <t>gewasafrijping</t>
  </si>
  <si>
    <t>emissie (kg)</t>
  </si>
  <si>
    <t>depositie (mol/ha/jr)</t>
  </si>
  <si>
    <t>stallen rundvee</t>
  </si>
  <si>
    <t>stallen overig vee</t>
  </si>
  <si>
    <t>Straal 2,5 km</t>
  </si>
  <si>
    <t>Straal 2,5 - 5 km</t>
  </si>
  <si>
    <t>Straal 5 - 10 km</t>
  </si>
  <si>
    <t>Totaal</t>
  </si>
  <si>
    <t>totaal depositie</t>
  </si>
  <si>
    <t xml:space="preserve">Emissieafname en depositieafname </t>
  </si>
  <si>
    <t>emissies in m/sec</t>
  </si>
  <si>
    <t>emissies in kg</t>
  </si>
  <si>
    <t>Afname emissie / afname depositie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</si>
</sst>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0" fillId="0" borderId="5" xfId="0" applyBorder="1"/>
    <xf numFmtId="1" fontId="0" fillId="0" borderId="7" xfId="0" applyNumberFormat="1" applyBorder="1"/>
    <xf numFmtId="0" fontId="0" fillId="0" borderId="7" xfId="0" applyBorder="1"/>
    <xf numFmtId="3" fontId="0" fillId="0" borderId="7" xfId="0" applyNumberFormat="1" applyBorder="1"/>
    <xf numFmtId="0" fontId="0" fillId="0" borderId="8" xfId="0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4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/>
    <xf numFmtId="0" fontId="1" fillId="0" borderId="0" xfId="0" applyFont="1"/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1" fillId="0" borderId="9" xfId="0" applyFont="1" applyFill="1" applyBorder="1"/>
    <xf numFmtId="3" fontId="1" fillId="0" borderId="10" xfId="0" applyNumberFormat="1" applyFont="1" applyBorder="1"/>
    <xf numFmtId="3" fontId="1" fillId="0" borderId="11" xfId="0" applyNumberFormat="1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Natura 2000 De Peel, correlatie tussen afname emissie en afname depositie</a:t>
            </a:r>
            <a:r>
              <a:rPr lang="nl-NL" baseline="0"/>
              <a:t> (in straal van 0 - 2,5 km; 2,5 - 5 km; 5 - 10 km)</a:t>
            </a:r>
            <a:endParaRPr lang="nl-NL"/>
          </a:p>
        </c:rich>
      </c:tx>
      <c:layout>
        <c:manualLayout>
          <c:xMode val="edge"/>
          <c:yMode val="edge"/>
          <c:x val="6.8291611769872626E-2"/>
          <c:y val="1.912568306010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965530000449547"/>
          <c:y val="0.19472677595628415"/>
          <c:w val="0.8161593684188686"/>
          <c:h val="0.68724517017340048"/>
        </c:manualLayout>
      </c:layout>
      <c:scatterChart>
        <c:scatterStyle val="lineMarker"/>
        <c:varyColors val="0"/>
        <c:ser>
          <c:idx val="0"/>
          <c:order val="0"/>
          <c:tx>
            <c:strRef>
              <c:f>DePeel!$B$23</c:f>
              <c:strCache>
                <c:ptCount val="1"/>
                <c:pt idx="0">
                  <c:v>Straal 2,5 km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DePeel!$B$25:$B$31</c:f>
              <c:numCache>
                <c:formatCode>#,##0</c:formatCode>
                <c:ptCount val="7"/>
                <c:pt idx="0">
                  <c:v>210777.56370720002</c:v>
                </c:pt>
                <c:pt idx="1">
                  <c:v>863951.66464751982</c:v>
                </c:pt>
                <c:pt idx="2">
                  <c:v>79972.665266879994</c:v>
                </c:pt>
                <c:pt idx="3">
                  <c:v>8708.7570344639989</c:v>
                </c:pt>
                <c:pt idx="4">
                  <c:v>159043.63839983998</c:v>
                </c:pt>
                <c:pt idx="5">
                  <c:v>48928.895522063998</c:v>
                </c:pt>
                <c:pt idx="6">
                  <c:v>24849.563611248002</c:v>
                </c:pt>
              </c:numCache>
            </c:numRef>
          </c:xVal>
          <c:yVal>
            <c:numRef>
              <c:f>DePeel!$C$25:$C$31</c:f>
              <c:numCache>
                <c:formatCode>0</c:formatCode>
                <c:ptCount val="7"/>
                <c:pt idx="0">
                  <c:v>64</c:v>
                </c:pt>
                <c:pt idx="1">
                  <c:v>170</c:v>
                </c:pt>
                <c:pt idx="2">
                  <c:v>15</c:v>
                </c:pt>
                <c:pt idx="3">
                  <c:v>3</c:v>
                </c:pt>
                <c:pt idx="4">
                  <c:v>44</c:v>
                </c:pt>
                <c:pt idx="5">
                  <c:v>13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4-4CBE-8EC3-B514A79B22EA}"/>
            </c:ext>
          </c:extLst>
        </c:ser>
        <c:ser>
          <c:idx val="1"/>
          <c:order val="1"/>
          <c:tx>
            <c:strRef>
              <c:f>DePeel!$E$23</c:f>
              <c:strCache>
                <c:ptCount val="1"/>
                <c:pt idx="0">
                  <c:v>Straal 2,5 - 5 km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DePeel!$E$25:$E$31</c:f>
              <c:numCache>
                <c:formatCode>#,##0</c:formatCode>
                <c:ptCount val="7"/>
                <c:pt idx="0">
                  <c:v>214540.14594240001</c:v>
                </c:pt>
                <c:pt idx="1">
                  <c:v>1063711.94069232</c:v>
                </c:pt>
                <c:pt idx="2">
                  <c:v>116562.75856027198</c:v>
                </c:pt>
                <c:pt idx="3">
                  <c:v>6784.4348556480018</c:v>
                </c:pt>
                <c:pt idx="4">
                  <c:v>133612.01366976002</c:v>
                </c:pt>
                <c:pt idx="5">
                  <c:v>41356.859031791995</c:v>
                </c:pt>
                <c:pt idx="6">
                  <c:v>23570.798268959999</c:v>
                </c:pt>
              </c:numCache>
            </c:numRef>
          </c:xVal>
          <c:yVal>
            <c:numRef>
              <c:f>DePeel!$F$25:$F$31</c:f>
              <c:numCache>
                <c:formatCode>General</c:formatCode>
                <c:ptCount val="7"/>
                <c:pt idx="0">
                  <c:v>21</c:v>
                </c:pt>
                <c:pt idx="1">
                  <c:v>96</c:v>
                </c:pt>
                <c:pt idx="2">
                  <c:v>11</c:v>
                </c:pt>
                <c:pt idx="3">
                  <c:v>1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24-4CBE-8EC3-B514A79B22EA}"/>
            </c:ext>
          </c:extLst>
        </c:ser>
        <c:ser>
          <c:idx val="2"/>
          <c:order val="2"/>
          <c:tx>
            <c:strRef>
              <c:f>DePeel!$H$23</c:f>
              <c:strCache>
                <c:ptCount val="1"/>
                <c:pt idx="0">
                  <c:v>Straal 5 - 10 km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DePeel!$H$25:$H$31</c:f>
              <c:numCache>
                <c:formatCode>#,##0</c:formatCode>
                <c:ptCount val="7"/>
                <c:pt idx="0">
                  <c:v>354490.9757136</c:v>
                </c:pt>
                <c:pt idx="1">
                  <c:v>1676103.8510505601</c:v>
                </c:pt>
                <c:pt idx="2">
                  <c:v>183125.01091060796</c:v>
                </c:pt>
                <c:pt idx="3">
                  <c:v>14350.937755535997</c:v>
                </c:pt>
                <c:pt idx="4">
                  <c:v>301653.12768047996</c:v>
                </c:pt>
                <c:pt idx="5">
                  <c:v>96413.836696416009</c:v>
                </c:pt>
                <c:pt idx="6">
                  <c:v>53377.094711519982</c:v>
                </c:pt>
              </c:numCache>
            </c:numRef>
          </c:xVal>
          <c:yVal>
            <c:numRef>
              <c:f>DePeel!$I$25:$I$31</c:f>
              <c:numCache>
                <c:formatCode>General</c:formatCode>
                <c:ptCount val="7"/>
                <c:pt idx="0">
                  <c:v>15</c:v>
                </c:pt>
                <c:pt idx="1">
                  <c:v>78</c:v>
                </c:pt>
                <c:pt idx="2">
                  <c:v>9</c:v>
                </c:pt>
                <c:pt idx="3">
                  <c:v>0</c:v>
                </c:pt>
                <c:pt idx="4">
                  <c:v>8</c:v>
                </c:pt>
                <c:pt idx="5">
                  <c:v>3</c:v>
                </c:pt>
                <c:pt idx="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24-4CBE-8EC3-B514A79B2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62703"/>
        <c:axId val="2008604303"/>
      </c:scatterChart>
      <c:valAx>
        <c:axId val="207966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08604303"/>
        <c:crosses val="autoZero"/>
        <c:crossBetween val="midCat"/>
      </c:valAx>
      <c:valAx>
        <c:axId val="20086043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966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2683355292050944"/>
          <c:y val="0.23448711329116653"/>
          <c:w val="0.18682393676762946"/>
          <c:h val="0.1368727857615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21</xdr:row>
      <xdr:rowOff>99060</xdr:rowOff>
    </xdr:from>
    <xdr:to>
      <xdr:col>20</xdr:col>
      <xdr:colOff>403860</xdr:colOff>
      <xdr:row>50</xdr:row>
      <xdr:rowOff>121920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B2336D2-A8CE-4EF2-9A14-E023A790C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5510-5138-4764-AC8F-0544E0B57A31}">
  <dimension ref="A1:Y32"/>
  <sheetViews>
    <sheetView tabSelected="1" zoomScaleNormal="100" workbookViewId="0">
      <selection activeCell="B36" sqref="B36"/>
    </sheetView>
  </sheetViews>
  <sheetFormatPr defaultRowHeight="15" x14ac:dyDescent="0.2"/>
  <cols>
    <col min="2" max="3" width="9.01171875" bestFit="1" customWidth="1"/>
    <col min="4" max="4" width="9.14453125" bestFit="1" customWidth="1"/>
    <col min="5" max="5" width="9.01171875" bestFit="1" customWidth="1"/>
    <col min="6" max="6" width="12.10546875" bestFit="1" customWidth="1"/>
    <col min="7" max="15" width="9.01171875" bestFit="1" customWidth="1"/>
    <col min="17" max="17" width="9.14453125" bestFit="1" customWidth="1"/>
  </cols>
  <sheetData>
    <row r="1" spans="1:19" s="18" customFormat="1" x14ac:dyDescent="0.2">
      <c r="A1" s="18" t="s">
        <v>33</v>
      </c>
    </row>
    <row r="2" spans="1:19" x14ac:dyDescent="0.2">
      <c r="A2" t="s">
        <v>14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12</v>
      </c>
      <c r="M2" t="s">
        <v>13</v>
      </c>
      <c r="N2" t="s">
        <v>10</v>
      </c>
      <c r="O2" t="s">
        <v>11</v>
      </c>
      <c r="P2" t="s">
        <v>15</v>
      </c>
      <c r="Q2" t="s">
        <v>17</v>
      </c>
      <c r="R2" t="s">
        <v>31</v>
      </c>
      <c r="S2" t="s">
        <v>16</v>
      </c>
    </row>
    <row r="3" spans="1:19" x14ac:dyDescent="0.2">
      <c r="A3">
        <v>0</v>
      </c>
      <c r="C3">
        <v>155</v>
      </c>
      <c r="E3">
        <v>446</v>
      </c>
      <c r="G3">
        <v>47</v>
      </c>
      <c r="I3">
        <v>6</v>
      </c>
      <c r="K3">
        <v>106</v>
      </c>
      <c r="M3">
        <v>31</v>
      </c>
      <c r="O3">
        <v>13</v>
      </c>
      <c r="R3">
        <v>804</v>
      </c>
    </row>
    <row r="4" spans="1:19" x14ac:dyDescent="0.2">
      <c r="A4">
        <v>2.5</v>
      </c>
      <c r="B4">
        <v>6.6837127000000001</v>
      </c>
      <c r="C4">
        <v>91</v>
      </c>
      <c r="D4">
        <v>27.395727569999998</v>
      </c>
      <c r="E4">
        <v>276</v>
      </c>
      <c r="F4">
        <v>2.5359165799999999</v>
      </c>
      <c r="G4">
        <v>32</v>
      </c>
      <c r="H4">
        <v>0.27615287399999999</v>
      </c>
      <c r="I4">
        <v>3</v>
      </c>
      <c r="J4">
        <v>5.0432406900000002</v>
      </c>
      <c r="K4">
        <v>62</v>
      </c>
      <c r="L4">
        <v>1.551525099</v>
      </c>
      <c r="M4">
        <v>18</v>
      </c>
      <c r="N4">
        <v>0.787974493</v>
      </c>
      <c r="O4">
        <v>8</v>
      </c>
      <c r="R4">
        <v>488</v>
      </c>
    </row>
    <row r="5" spans="1:19" x14ac:dyDescent="0.2">
      <c r="A5">
        <v>5</v>
      </c>
      <c r="B5">
        <v>13.4867361</v>
      </c>
      <c r="C5">
        <v>70</v>
      </c>
      <c r="D5">
        <v>61.125811939999998</v>
      </c>
      <c r="E5">
        <v>180</v>
      </c>
      <c r="F5">
        <v>6.2320974070000004</v>
      </c>
      <c r="G5">
        <v>21</v>
      </c>
      <c r="H5">
        <v>0.491285892</v>
      </c>
      <c r="I5">
        <v>2</v>
      </c>
      <c r="J5">
        <v>9.2800498499999993</v>
      </c>
      <c r="K5">
        <v>54</v>
      </c>
      <c r="L5">
        <v>2.8629424960000001</v>
      </c>
      <c r="M5">
        <v>16</v>
      </c>
      <c r="N5">
        <v>1.5353996029999999</v>
      </c>
      <c r="O5">
        <v>7</v>
      </c>
      <c r="R5">
        <v>350</v>
      </c>
    </row>
    <row r="6" spans="1:19" x14ac:dyDescent="0.2">
      <c r="A6">
        <v>10</v>
      </c>
      <c r="B6">
        <v>24.7275712</v>
      </c>
      <c r="C6">
        <v>55</v>
      </c>
      <c r="D6">
        <v>114.2747164</v>
      </c>
      <c r="E6">
        <v>102</v>
      </c>
      <c r="F6">
        <v>12.03895341</v>
      </c>
      <c r="G6">
        <v>12</v>
      </c>
      <c r="H6">
        <v>0.94635114300000001</v>
      </c>
      <c r="I6">
        <v>2</v>
      </c>
      <c r="J6">
        <v>18.845407779999999</v>
      </c>
      <c r="K6">
        <v>46</v>
      </c>
      <c r="L6">
        <v>5.920205202</v>
      </c>
      <c r="M6">
        <v>13</v>
      </c>
      <c r="N6">
        <v>3.2279761730000001</v>
      </c>
      <c r="O6">
        <v>5</v>
      </c>
      <c r="R6">
        <v>235</v>
      </c>
    </row>
    <row r="7" spans="1:19" s="19" customFormat="1" x14ac:dyDescent="0.2"/>
    <row r="8" spans="1:19" s="18" customFormat="1" x14ac:dyDescent="0.2">
      <c r="A8" s="18" t="s">
        <v>34</v>
      </c>
    </row>
    <row r="9" spans="1:19" x14ac:dyDescent="0.2">
      <c r="A9" t="s">
        <v>14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12</v>
      </c>
      <c r="M9" t="s">
        <v>13</v>
      </c>
      <c r="N9" t="s">
        <v>10</v>
      </c>
      <c r="O9" t="s">
        <v>11</v>
      </c>
      <c r="P9" t="s">
        <v>15</v>
      </c>
      <c r="Q9" t="s">
        <v>17</v>
      </c>
      <c r="R9" t="s">
        <v>31</v>
      </c>
      <c r="S9" t="s">
        <v>16</v>
      </c>
    </row>
    <row r="10" spans="1:19" x14ac:dyDescent="0.2">
      <c r="A10">
        <v>0</v>
      </c>
      <c r="C10">
        <v>155</v>
      </c>
      <c r="E10">
        <v>446</v>
      </c>
      <c r="G10">
        <v>47</v>
      </c>
      <c r="I10">
        <v>6</v>
      </c>
      <c r="K10">
        <v>106</v>
      </c>
      <c r="M10">
        <v>31</v>
      </c>
      <c r="O10">
        <v>13</v>
      </c>
      <c r="R10">
        <v>804</v>
      </c>
    </row>
    <row r="11" spans="1:19" x14ac:dyDescent="0.2">
      <c r="A11">
        <v>2.5</v>
      </c>
      <c r="B11" s="20">
        <f>(B4*3600*24*365)/1000</f>
        <v>210777.56370720002</v>
      </c>
      <c r="C11" s="20">
        <v>91</v>
      </c>
      <c r="D11" s="20">
        <f>(D4*3600*24*365)/1000</f>
        <v>863951.66464751982</v>
      </c>
      <c r="E11" s="20">
        <v>276</v>
      </c>
      <c r="F11" s="20">
        <f>(F4*3600*24*365)/1000</f>
        <v>79972.665266879994</v>
      </c>
      <c r="G11" s="20">
        <v>32</v>
      </c>
      <c r="H11" s="20">
        <f>(H4*3600*24*365)/1000</f>
        <v>8708.7570344639989</v>
      </c>
      <c r="I11" s="20">
        <v>3</v>
      </c>
      <c r="J11" s="20">
        <f>(J4*3600*24*365)/1000</f>
        <v>159043.63839983998</v>
      </c>
      <c r="K11" s="20">
        <v>62</v>
      </c>
      <c r="L11" s="20">
        <f>(L4*3600*24*365)/1000</f>
        <v>48928.895522063998</v>
      </c>
      <c r="M11" s="20">
        <v>18</v>
      </c>
      <c r="N11" s="20">
        <f>(N4*3600*24*365)/1000</f>
        <v>24849.563611248002</v>
      </c>
      <c r="O11" s="20">
        <v>8</v>
      </c>
      <c r="Q11" s="20">
        <f>SUM(B11,D11,F11,H11,J11,L11,N11)</f>
        <v>1396232.748189216</v>
      </c>
      <c r="R11">
        <v>488</v>
      </c>
    </row>
    <row r="12" spans="1:19" x14ac:dyDescent="0.2">
      <c r="A12">
        <v>5</v>
      </c>
      <c r="B12" s="20">
        <f>(B5*3600*24*365)/1000</f>
        <v>425317.70964960003</v>
      </c>
      <c r="C12" s="20">
        <v>70</v>
      </c>
      <c r="D12" s="20">
        <f>(D5*3600*24*365)/1000</f>
        <v>1927663.6053398398</v>
      </c>
      <c r="E12" s="20">
        <v>180</v>
      </c>
      <c r="F12" s="20">
        <f>(F5*3600*24*365)/1000</f>
        <v>196535.42382715197</v>
      </c>
      <c r="G12" s="20">
        <v>21</v>
      </c>
      <c r="H12" s="20">
        <f>(H5*3600*24*365)/1000</f>
        <v>15493.191890112001</v>
      </c>
      <c r="I12" s="20">
        <v>2</v>
      </c>
      <c r="J12" s="20">
        <f>(J5*3600*24*365)/1000</f>
        <v>292655.65206960001</v>
      </c>
      <c r="K12" s="20">
        <v>54</v>
      </c>
      <c r="L12" s="20">
        <f>(L5*3600*24*365)/1000</f>
        <v>90285.754553855993</v>
      </c>
      <c r="M12" s="20">
        <v>16</v>
      </c>
      <c r="N12" s="20">
        <f>(N5*3600*24*365)/1000</f>
        <v>48420.361880208002</v>
      </c>
      <c r="O12" s="20">
        <v>7</v>
      </c>
      <c r="Q12" s="20">
        <f t="shared" ref="Q12:Q13" si="0">SUM(B12,D12,F12,H12,J12,L12,N12)</f>
        <v>2996371.6992103672</v>
      </c>
      <c r="R12">
        <v>350</v>
      </c>
    </row>
    <row r="13" spans="1:19" x14ac:dyDescent="0.2">
      <c r="A13">
        <v>10</v>
      </c>
      <c r="B13" s="20">
        <f>(B6*3600*24*365)/1000</f>
        <v>779808.68536320003</v>
      </c>
      <c r="C13" s="20">
        <v>55</v>
      </c>
      <c r="D13" s="20">
        <f>(D6*3600*24*365)/1000</f>
        <v>3603767.4563904</v>
      </c>
      <c r="E13" s="20">
        <v>102</v>
      </c>
      <c r="F13" s="20">
        <f>(F6*3600*24*365)/1000</f>
        <v>379660.43473775993</v>
      </c>
      <c r="G13" s="20">
        <v>12</v>
      </c>
      <c r="H13" s="20">
        <f>(H6*3600*24*365)/1000</f>
        <v>29844.129645647998</v>
      </c>
      <c r="I13" s="20">
        <v>2</v>
      </c>
      <c r="J13" s="20">
        <f>(J6*3600*24*365)/1000</f>
        <v>594308.77975007996</v>
      </c>
      <c r="K13" s="20">
        <v>46</v>
      </c>
      <c r="L13" s="20">
        <f>(L6*3600*24*365)/1000</f>
        <v>186699.591250272</v>
      </c>
      <c r="M13" s="20">
        <v>13</v>
      </c>
      <c r="N13" s="20">
        <f>(N6*3600*24*365)/1000</f>
        <v>101797.45659172798</v>
      </c>
      <c r="O13" s="20">
        <v>5</v>
      </c>
      <c r="Q13" s="20">
        <f t="shared" si="0"/>
        <v>5675886.5337290885</v>
      </c>
      <c r="R13">
        <v>235</v>
      </c>
    </row>
    <row r="15" spans="1:19" s="18" customFormat="1" x14ac:dyDescent="0.2">
      <c r="A15" s="18" t="s">
        <v>35</v>
      </c>
    </row>
    <row r="16" spans="1:19" x14ac:dyDescent="0.2">
      <c r="A16" s="17" t="s">
        <v>14</v>
      </c>
      <c r="B16" s="17" t="s">
        <v>0</v>
      </c>
      <c r="C16" s="17" t="s">
        <v>1</v>
      </c>
      <c r="D16" s="17" t="s">
        <v>2</v>
      </c>
      <c r="E16" s="17" t="s">
        <v>3</v>
      </c>
      <c r="F16" s="17" t="s">
        <v>4</v>
      </c>
      <c r="G16" s="17" t="s">
        <v>5</v>
      </c>
      <c r="H16" s="17" t="s">
        <v>6</v>
      </c>
      <c r="I16" s="17" t="s">
        <v>7</v>
      </c>
      <c r="J16" t="s">
        <v>8</v>
      </c>
      <c r="K16" t="s">
        <v>9</v>
      </c>
      <c r="L16" t="s">
        <v>12</v>
      </c>
      <c r="M16" t="s">
        <v>13</v>
      </c>
      <c r="N16" t="s">
        <v>10</v>
      </c>
      <c r="O16" t="s">
        <v>11</v>
      </c>
      <c r="P16" t="s">
        <v>15</v>
      </c>
      <c r="Q16" t="s">
        <v>17</v>
      </c>
      <c r="R16" t="s">
        <v>31</v>
      </c>
      <c r="S16" t="s">
        <v>16</v>
      </c>
    </row>
    <row r="17" spans="1:25" x14ac:dyDescent="0.2">
      <c r="A17" s="17">
        <v>0</v>
      </c>
      <c r="B17" s="17"/>
      <c r="C17" s="17">
        <v>155</v>
      </c>
      <c r="D17" s="17"/>
      <c r="E17" s="17">
        <v>446</v>
      </c>
      <c r="F17" s="17"/>
      <c r="G17" s="17">
        <v>47</v>
      </c>
      <c r="H17" s="17"/>
      <c r="I17" s="17">
        <v>6</v>
      </c>
      <c r="K17">
        <v>106</v>
      </c>
      <c r="M17">
        <v>31</v>
      </c>
      <c r="O17">
        <v>13</v>
      </c>
      <c r="R17">
        <v>804</v>
      </c>
    </row>
    <row r="18" spans="1:25" x14ac:dyDescent="0.2">
      <c r="A18" s="17">
        <v>2.5</v>
      </c>
      <c r="B18" s="20">
        <v>210777.56370720002</v>
      </c>
      <c r="C18" s="20">
        <f>C10-C11</f>
        <v>64</v>
      </c>
      <c r="D18" s="20">
        <f>D11</f>
        <v>863951.66464751982</v>
      </c>
      <c r="E18" s="20">
        <f>E10-E11</f>
        <v>170</v>
      </c>
      <c r="F18" s="20">
        <f>F11</f>
        <v>79972.665266879994</v>
      </c>
      <c r="G18" s="20">
        <f>G10-G11</f>
        <v>15</v>
      </c>
      <c r="H18" s="20">
        <f>H11</f>
        <v>8708.7570344639989</v>
      </c>
      <c r="I18" s="20">
        <f>I10-I11</f>
        <v>3</v>
      </c>
      <c r="J18" s="20">
        <f>J11</f>
        <v>159043.63839983998</v>
      </c>
      <c r="K18" s="20">
        <f>K10-K11</f>
        <v>44</v>
      </c>
      <c r="L18" s="20">
        <f>L11</f>
        <v>48928.895522063998</v>
      </c>
      <c r="M18" s="20">
        <f>M10-M11</f>
        <v>13</v>
      </c>
      <c r="N18" s="20">
        <f>N11</f>
        <v>24849.563611248002</v>
      </c>
      <c r="O18" s="20">
        <f>O10-O11</f>
        <v>5</v>
      </c>
      <c r="P18" s="20"/>
      <c r="Q18" s="20">
        <v>210792.5637072</v>
      </c>
      <c r="R18" s="20">
        <v>488</v>
      </c>
      <c r="S18" s="20"/>
      <c r="T18" s="20"/>
      <c r="U18" s="20"/>
      <c r="V18" s="20"/>
      <c r="W18" s="20"/>
      <c r="X18" s="20"/>
      <c r="Y18" s="20"/>
    </row>
    <row r="19" spans="1:25" x14ac:dyDescent="0.2">
      <c r="A19" s="17">
        <v>5</v>
      </c>
      <c r="B19" s="20">
        <f>B12-B11</f>
        <v>214540.14594240001</v>
      </c>
      <c r="C19" s="20">
        <f>C11-C12</f>
        <v>21</v>
      </c>
      <c r="D19" s="20">
        <f>D12-D11</f>
        <v>1063711.94069232</v>
      </c>
      <c r="E19" s="20">
        <f>E11-E12</f>
        <v>96</v>
      </c>
      <c r="F19" s="20">
        <f>F12-F11</f>
        <v>116562.75856027198</v>
      </c>
      <c r="G19" s="20">
        <f>G11-G12</f>
        <v>11</v>
      </c>
      <c r="H19" s="20">
        <f>H12-H11</f>
        <v>6784.4348556480018</v>
      </c>
      <c r="I19" s="20">
        <f>I11-I12</f>
        <v>1</v>
      </c>
      <c r="J19" s="20">
        <f>J12-J11</f>
        <v>133612.01366976002</v>
      </c>
      <c r="K19" s="20">
        <f>K11-K12</f>
        <v>8</v>
      </c>
      <c r="L19" s="20">
        <f>L12-L11</f>
        <v>41356.859031791995</v>
      </c>
      <c r="M19" s="20">
        <f>M11-M12</f>
        <v>2</v>
      </c>
      <c r="N19" s="20">
        <f>N12-N11</f>
        <v>23570.798268959999</v>
      </c>
      <c r="O19" s="20">
        <f>O11-O12</f>
        <v>1</v>
      </c>
      <c r="P19" s="20">
        <f>P12-P11</f>
        <v>0</v>
      </c>
      <c r="Q19" s="20">
        <f>Q12-Q11</f>
        <v>1600138.9510211512</v>
      </c>
      <c r="R19" s="20">
        <v>350</v>
      </c>
      <c r="S19" s="20"/>
      <c r="T19" s="20"/>
      <c r="U19" s="20"/>
      <c r="V19" s="20"/>
      <c r="W19" s="20"/>
      <c r="X19" s="20"/>
      <c r="Y19" s="20"/>
    </row>
    <row r="20" spans="1:25" x14ac:dyDescent="0.2">
      <c r="A20" s="17">
        <v>10</v>
      </c>
      <c r="B20" s="20">
        <f>B13-B12</f>
        <v>354490.9757136</v>
      </c>
      <c r="C20" s="20">
        <f>C12-C13</f>
        <v>15</v>
      </c>
      <c r="D20" s="20">
        <f>D13-D12</f>
        <v>1676103.8510505601</v>
      </c>
      <c r="E20" s="20">
        <f>E12-E13</f>
        <v>78</v>
      </c>
      <c r="F20" s="20">
        <f>F13-F12</f>
        <v>183125.01091060796</v>
      </c>
      <c r="G20" s="20">
        <f>G12-G13</f>
        <v>9</v>
      </c>
      <c r="H20" s="20">
        <f>H13-H12</f>
        <v>14350.937755535997</v>
      </c>
      <c r="I20" s="20">
        <f>I12-I13</f>
        <v>0</v>
      </c>
      <c r="J20" s="20">
        <f>J13-J12</f>
        <v>301653.12768047996</v>
      </c>
      <c r="K20" s="20">
        <f>K12-K13</f>
        <v>8</v>
      </c>
      <c r="L20" s="20">
        <f>L13-L12</f>
        <v>96413.836696416009</v>
      </c>
      <c r="M20" s="20">
        <f>M12-M13</f>
        <v>3</v>
      </c>
      <c r="N20" s="20">
        <f>N13-N12</f>
        <v>53377.094711519982</v>
      </c>
      <c r="O20" s="20">
        <f>O12-O13</f>
        <v>2</v>
      </c>
      <c r="P20" s="20">
        <f>P13-P12</f>
        <v>0</v>
      </c>
      <c r="Q20" s="20">
        <f>Q13-Q12</f>
        <v>2679514.8345187213</v>
      </c>
      <c r="R20" s="20">
        <v>235</v>
      </c>
      <c r="S20" s="20"/>
      <c r="T20" s="20"/>
      <c r="U20" s="20"/>
      <c r="V20" s="20"/>
      <c r="W20" s="20"/>
      <c r="X20" s="20"/>
      <c r="Y20" s="20"/>
    </row>
    <row r="21" spans="1:25" x14ac:dyDescent="0.2">
      <c r="A21" s="17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spans="1:25" s="18" customFormat="1" ht="15.75" thickBot="1" x14ac:dyDescent="0.25">
      <c r="A22" s="18" t="s">
        <v>32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x14ac:dyDescent="0.2">
      <c r="A23" s="11"/>
      <c r="B23" s="9" t="s">
        <v>27</v>
      </c>
      <c r="C23" s="9"/>
      <c r="D23" s="9"/>
      <c r="E23" s="9" t="s">
        <v>28</v>
      </c>
      <c r="F23" s="9"/>
      <c r="G23" s="9"/>
      <c r="H23" s="9" t="s">
        <v>29</v>
      </c>
      <c r="I23" s="10"/>
    </row>
    <row r="24" spans="1:25" ht="41.25" x14ac:dyDescent="0.2">
      <c r="A24" s="14"/>
      <c r="B24" s="15" t="s">
        <v>23</v>
      </c>
      <c r="C24" s="15" t="s">
        <v>24</v>
      </c>
      <c r="D24" s="15"/>
      <c r="E24" s="15" t="s">
        <v>23</v>
      </c>
      <c r="F24" s="15" t="s">
        <v>24</v>
      </c>
      <c r="G24" s="15"/>
      <c r="H24" s="15" t="s">
        <v>23</v>
      </c>
      <c r="I24" s="16" t="s">
        <v>24</v>
      </c>
    </row>
    <row r="25" spans="1:25" x14ac:dyDescent="0.2">
      <c r="A25" s="12" t="s">
        <v>25</v>
      </c>
      <c r="B25" s="3">
        <v>210777.56370720002</v>
      </c>
      <c r="C25" s="2">
        <v>64</v>
      </c>
      <c r="D25" s="1"/>
      <c r="E25" s="3">
        <v>214540.14594240001</v>
      </c>
      <c r="F25" s="1">
        <v>21</v>
      </c>
      <c r="G25" s="1"/>
      <c r="H25" s="3">
        <v>354490.9757136</v>
      </c>
      <c r="I25" s="4">
        <v>15</v>
      </c>
    </row>
    <row r="26" spans="1:25" x14ac:dyDescent="0.2">
      <c r="A26" s="12" t="s">
        <v>26</v>
      </c>
      <c r="B26" s="3">
        <v>863951.66464751982</v>
      </c>
      <c r="C26" s="2">
        <v>170</v>
      </c>
      <c r="D26" s="1"/>
      <c r="E26" s="3">
        <v>1063711.94069232</v>
      </c>
      <c r="F26" s="1">
        <v>96</v>
      </c>
      <c r="G26" s="1"/>
      <c r="H26" s="3">
        <v>1676103.8510505601</v>
      </c>
      <c r="I26" s="4">
        <v>78</v>
      </c>
    </row>
    <row r="27" spans="1:25" x14ac:dyDescent="0.2">
      <c r="A27" s="12" t="s">
        <v>18</v>
      </c>
      <c r="B27" s="3">
        <v>79972.665266879994</v>
      </c>
      <c r="C27" s="2">
        <v>15</v>
      </c>
      <c r="D27" s="1"/>
      <c r="E27" s="3">
        <v>116562.75856027198</v>
      </c>
      <c r="F27" s="1">
        <v>11</v>
      </c>
      <c r="G27" s="1"/>
      <c r="H27" s="3">
        <v>183125.01091060796</v>
      </c>
      <c r="I27" s="4">
        <v>9</v>
      </c>
    </row>
    <row r="28" spans="1:25" x14ac:dyDescent="0.2">
      <c r="A28" s="12" t="s">
        <v>19</v>
      </c>
      <c r="B28" s="3">
        <v>8708.7570344639989</v>
      </c>
      <c r="C28" s="2">
        <v>3</v>
      </c>
      <c r="D28" s="1"/>
      <c r="E28" s="3">
        <v>6784.4348556480018</v>
      </c>
      <c r="F28" s="1">
        <v>1</v>
      </c>
      <c r="G28" s="1"/>
      <c r="H28" s="3">
        <v>14350.937755535997</v>
      </c>
      <c r="I28" s="4">
        <v>0</v>
      </c>
    </row>
    <row r="29" spans="1:25" x14ac:dyDescent="0.2">
      <c r="A29" s="12" t="s">
        <v>20</v>
      </c>
      <c r="B29" s="3">
        <v>159043.63839983998</v>
      </c>
      <c r="C29" s="2">
        <v>44</v>
      </c>
      <c r="D29" s="1"/>
      <c r="E29" s="3">
        <v>133612.01366976002</v>
      </c>
      <c r="F29" s="1">
        <v>8</v>
      </c>
      <c r="G29" s="1"/>
      <c r="H29" s="3">
        <v>301653.12768047996</v>
      </c>
      <c r="I29" s="4">
        <v>8</v>
      </c>
    </row>
    <row r="30" spans="1:25" x14ac:dyDescent="0.2">
      <c r="A30" s="12" t="s">
        <v>21</v>
      </c>
      <c r="B30" s="3">
        <v>48928.895522063998</v>
      </c>
      <c r="C30" s="2">
        <v>13</v>
      </c>
      <c r="D30" s="1"/>
      <c r="E30" s="3">
        <v>41356.859031791995</v>
      </c>
      <c r="F30" s="1">
        <v>2</v>
      </c>
      <c r="G30" s="1"/>
      <c r="H30" s="3">
        <v>96413.836696416009</v>
      </c>
      <c r="I30" s="4">
        <v>3</v>
      </c>
    </row>
    <row r="31" spans="1:25" ht="15.75" thickBot="1" x14ac:dyDescent="0.25">
      <c r="A31" s="13" t="s">
        <v>22</v>
      </c>
      <c r="B31" s="7">
        <v>24849.563611248002</v>
      </c>
      <c r="C31" s="5">
        <v>5</v>
      </c>
      <c r="D31" s="6"/>
      <c r="E31" s="7">
        <v>23570.798268959999</v>
      </c>
      <c r="F31" s="6">
        <v>1</v>
      </c>
      <c r="G31" s="6"/>
      <c r="H31" s="7">
        <v>53377.094711519982</v>
      </c>
      <c r="I31" s="8">
        <v>2</v>
      </c>
    </row>
    <row r="32" spans="1:25" ht="15.75" thickBot="1" x14ac:dyDescent="0.25">
      <c r="A32" s="22" t="s">
        <v>30</v>
      </c>
      <c r="B32" s="23">
        <f>SUM(B25:B31)</f>
        <v>1396232.748189216</v>
      </c>
      <c r="C32" s="23">
        <f t="shared" ref="C32:I32" si="1">SUM(C25:C31)</f>
        <v>314</v>
      </c>
      <c r="D32" s="23"/>
      <c r="E32" s="23">
        <f t="shared" si="1"/>
        <v>1600138.9510211521</v>
      </c>
      <c r="F32" s="23">
        <f t="shared" si="1"/>
        <v>140</v>
      </c>
      <c r="G32" s="23"/>
      <c r="H32" s="23">
        <f t="shared" si="1"/>
        <v>2679514.8345187199</v>
      </c>
      <c r="I32" s="24">
        <f t="shared" si="1"/>
        <v>115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DePeel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Geesje Rotgers</dc:creator>
  <cp:lastModifiedBy>Geesje Rotgers</cp:lastModifiedBy>
  <dcterms:created xsi:type="dcterms:W3CDTF">2020-03-15T13:07:55Z</dcterms:created>
  <dcterms:modified xsi:type="dcterms:W3CDTF">2020-03-19T13:45:23Z</dcterms:modified>
</cp:coreProperties>
</file>