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cts\mesdag2.0\Scenarios\"/>
    </mc:Choice>
  </mc:AlternateContent>
  <xr:revisionPtr revIDLastSave="0" documentId="13_ncr:1_{43C49DD7-27BA-40AD-AB4B-A73E28003310}" xr6:coauthVersionLast="45" xr6:coauthVersionMax="45" xr10:uidLastSave="{00000000-0000-0000-0000-000000000000}"/>
  <bookViews>
    <workbookView xWindow="-110" yWindow="350" windowWidth="41180" windowHeight="21360" xr2:uid="{30315002-F186-4032-A43A-8193C9C4CFB2}"/>
  </bookViews>
  <sheets>
    <sheet name="Depositie-Emissies totalen" sheetId="1" r:id="rId1"/>
    <sheet name="Grafieken" sheetId="2" r:id="rId2"/>
  </sheets>
  <definedNames>
    <definedName name="_xlcn.WorksheetConnection_DepositiereductiesB4Q51" hidden="1">'Depositie-Emissies totalen'!$B$4:$Q$5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positie-reducties!$B$4:$Q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5" i="1" l="1"/>
  <c r="Q34" i="1"/>
  <c r="Q33" i="1"/>
  <c r="Q32" i="1"/>
  <c r="Q31" i="1"/>
  <c r="Q30" i="1"/>
  <c r="Q29" i="1"/>
  <c r="N36" i="1"/>
  <c r="N35" i="1"/>
  <c r="N34" i="1"/>
  <c r="N33" i="1"/>
  <c r="N32" i="1"/>
  <c r="N31" i="1"/>
  <c r="N30" i="1"/>
  <c r="N29" i="1"/>
  <c r="M35" i="1"/>
  <c r="M34" i="1"/>
  <c r="M33" i="1"/>
  <c r="M32" i="1"/>
  <c r="M31" i="1"/>
  <c r="M30" i="1"/>
  <c r="M29" i="1"/>
  <c r="J36" i="1"/>
  <c r="J35" i="1"/>
  <c r="J34" i="1"/>
  <c r="J33" i="1"/>
  <c r="J32" i="1"/>
  <c r="J31" i="1"/>
  <c r="J30" i="1"/>
  <c r="J29" i="1"/>
  <c r="I35" i="1"/>
  <c r="I34" i="1"/>
  <c r="I33" i="1"/>
  <c r="I32" i="1"/>
  <c r="I31" i="1"/>
  <c r="I30" i="1"/>
  <c r="I29" i="1"/>
  <c r="F36" i="1"/>
  <c r="F35" i="1"/>
  <c r="F34" i="1"/>
  <c r="F33" i="1"/>
  <c r="F32" i="1"/>
  <c r="F31" i="1"/>
  <c r="F30" i="1"/>
  <c r="F29" i="1"/>
  <c r="E35" i="1"/>
  <c r="E34" i="1"/>
  <c r="E33" i="1"/>
  <c r="E32" i="1"/>
  <c r="E31" i="1"/>
  <c r="E30" i="1"/>
  <c r="E29" i="1"/>
  <c r="C36" i="1"/>
  <c r="C35" i="1"/>
  <c r="C34" i="1"/>
  <c r="C33" i="1"/>
  <c r="C32" i="1"/>
  <c r="C31" i="1"/>
  <c r="C30" i="1"/>
  <c r="C29" i="1"/>
  <c r="P36" i="1"/>
  <c r="P35" i="1"/>
  <c r="P34" i="1"/>
  <c r="P33" i="1"/>
  <c r="P32" i="1"/>
  <c r="P31" i="1"/>
  <c r="P30" i="1"/>
  <c r="P29" i="1"/>
  <c r="L36" i="1"/>
  <c r="L35" i="1"/>
  <c r="L34" i="1"/>
  <c r="L33" i="1"/>
  <c r="L32" i="1"/>
  <c r="L31" i="1"/>
  <c r="L30" i="1"/>
  <c r="L29" i="1"/>
  <c r="H36" i="1"/>
  <c r="H35" i="1"/>
  <c r="H34" i="1"/>
  <c r="H33" i="1"/>
  <c r="H32" i="1"/>
  <c r="H31" i="1"/>
  <c r="H30" i="1"/>
  <c r="H29" i="1"/>
  <c r="N27" i="1"/>
  <c r="J27" i="1"/>
  <c r="F27" i="1"/>
  <c r="C27" i="1"/>
  <c r="O36" i="1"/>
  <c r="O35" i="1"/>
  <c r="O34" i="1"/>
  <c r="O33" i="1"/>
  <c r="O32" i="1"/>
  <c r="O31" i="1"/>
  <c r="O30" i="1"/>
  <c r="O29" i="1"/>
  <c r="K36" i="1"/>
  <c r="K35" i="1"/>
  <c r="K34" i="1"/>
  <c r="K33" i="1"/>
  <c r="K32" i="1"/>
  <c r="K31" i="1"/>
  <c r="K30" i="1"/>
  <c r="K29" i="1"/>
  <c r="G36" i="1"/>
  <c r="G35" i="1"/>
  <c r="G34" i="1"/>
  <c r="G33" i="1"/>
  <c r="G32" i="1"/>
  <c r="G31" i="1"/>
  <c r="G30" i="1"/>
  <c r="G29" i="1"/>
  <c r="D36" i="1"/>
  <c r="D35" i="1"/>
  <c r="D34" i="1"/>
  <c r="D33" i="1"/>
  <c r="D32" i="1"/>
  <c r="D31" i="1"/>
  <c r="D30" i="1"/>
  <c r="D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A13" i="2"/>
  <c r="A12" i="2"/>
  <c r="A11" i="2"/>
  <c r="A10" i="2"/>
  <c r="H9" i="2"/>
  <c r="G9" i="2"/>
  <c r="F9" i="2"/>
  <c r="E9" i="2"/>
  <c r="D9" i="2"/>
  <c r="C9" i="2"/>
  <c r="B9" i="2"/>
  <c r="A9" i="2"/>
  <c r="C14" i="1"/>
  <c r="L17" i="1"/>
  <c r="M17" i="1"/>
  <c r="P17" i="1"/>
  <c r="L18" i="1"/>
  <c r="M18" i="1"/>
  <c r="P18" i="1"/>
  <c r="L19" i="1"/>
  <c r="M19" i="1"/>
  <c r="P19" i="1"/>
  <c r="L20" i="1"/>
  <c r="M20" i="1"/>
  <c r="P20" i="1"/>
  <c r="L21" i="1"/>
  <c r="M21" i="1"/>
  <c r="P21" i="1"/>
  <c r="L22" i="1"/>
  <c r="M22" i="1"/>
  <c r="P22" i="1"/>
  <c r="L23" i="1"/>
  <c r="M23" i="1"/>
  <c r="P23" i="1"/>
  <c r="O24" i="1"/>
  <c r="N24" i="1"/>
  <c r="K24" i="1"/>
  <c r="J24" i="1"/>
  <c r="G24" i="1"/>
  <c r="F24" i="1"/>
  <c r="D24" i="1"/>
  <c r="C24" i="1"/>
  <c r="Q23" i="1"/>
  <c r="I23" i="1"/>
  <c r="H23" i="1"/>
  <c r="E23" i="1"/>
  <c r="Q22" i="1"/>
  <c r="I22" i="1"/>
  <c r="H22" i="1"/>
  <c r="E22" i="1"/>
  <c r="Q21" i="1"/>
  <c r="I21" i="1"/>
  <c r="H21" i="1"/>
  <c r="E21" i="1"/>
  <c r="Q20" i="1"/>
  <c r="I20" i="1"/>
  <c r="H20" i="1"/>
  <c r="E20" i="1"/>
  <c r="Q19" i="1"/>
  <c r="I19" i="1"/>
  <c r="H19" i="1"/>
  <c r="E19" i="1"/>
  <c r="Q18" i="1"/>
  <c r="I18" i="1"/>
  <c r="H18" i="1"/>
  <c r="E18" i="1"/>
  <c r="Q17" i="1"/>
  <c r="I17" i="1"/>
  <c r="H17" i="1"/>
  <c r="E17" i="1"/>
  <c r="P16" i="1"/>
  <c r="O16" i="1"/>
  <c r="L16" i="1"/>
  <c r="I16" i="1"/>
  <c r="M16" i="1" s="1"/>
  <c r="Q16" i="1" s="1"/>
  <c r="G16" i="1"/>
  <c r="K16" i="1" s="1"/>
  <c r="F16" i="1"/>
  <c r="J16" i="1" s="1"/>
  <c r="N16" i="1" s="1"/>
  <c r="H24" i="1" l="1"/>
  <c r="P24" i="1"/>
  <c r="L24" i="1"/>
  <c r="Q11" i="1" l="1"/>
  <c r="Q10" i="1"/>
  <c r="Q9" i="1"/>
  <c r="Q8" i="1"/>
  <c r="Q7" i="1"/>
  <c r="Q6" i="1"/>
  <c r="Q5" i="1"/>
  <c r="M11" i="1"/>
  <c r="M10" i="1"/>
  <c r="M9" i="1"/>
  <c r="M8" i="1"/>
  <c r="M7" i="1"/>
  <c r="M6" i="1"/>
  <c r="M5" i="1"/>
  <c r="I11" i="1"/>
  <c r="I10" i="1"/>
  <c r="I9" i="1"/>
  <c r="I8" i="1"/>
  <c r="I7" i="1"/>
  <c r="I6" i="1"/>
  <c r="I5" i="1"/>
  <c r="E11" i="1"/>
  <c r="E10" i="1"/>
  <c r="E9" i="1"/>
  <c r="E8" i="1"/>
  <c r="E7" i="1"/>
  <c r="E6" i="1"/>
  <c r="E5" i="1"/>
  <c r="I4" i="1"/>
  <c r="M4" i="1" s="1"/>
  <c r="Q4" i="1" s="1"/>
  <c r="P11" i="1" l="1"/>
  <c r="P10" i="1"/>
  <c r="P9" i="1"/>
  <c r="P8" i="1"/>
  <c r="P7" i="1"/>
  <c r="P6" i="1"/>
  <c r="P5" i="1"/>
  <c r="L10" i="1"/>
  <c r="L9" i="1"/>
  <c r="L8" i="1"/>
  <c r="L11" i="1"/>
  <c r="O12" i="1"/>
  <c r="N12" i="1"/>
  <c r="K12" i="1"/>
  <c r="J12" i="1"/>
  <c r="L7" i="1"/>
  <c r="L6" i="1"/>
  <c r="L5" i="1"/>
  <c r="L12" i="1" l="1"/>
  <c r="P12" i="1"/>
  <c r="P4" i="1"/>
  <c r="O4" i="1"/>
  <c r="H11" i="1"/>
  <c r="H10" i="1"/>
  <c r="H9" i="1"/>
  <c r="H8" i="1"/>
  <c r="H7" i="1"/>
  <c r="H6" i="1"/>
  <c r="H5" i="1"/>
  <c r="L4" i="1"/>
  <c r="G12" i="1"/>
  <c r="F12" i="1"/>
  <c r="D12" i="1"/>
  <c r="G4" i="1"/>
  <c r="K4" i="1" s="1"/>
  <c r="F4" i="1"/>
  <c r="J4" i="1" s="1"/>
  <c r="N4" i="1" s="1"/>
  <c r="C12" i="1"/>
  <c r="H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Zijlstra</author>
  </authors>
  <commentList>
    <comment ref="E4" authorId="0" shapeId="0" xr:uid="{BE1F64F9-D8E2-4E14-A29E-939572A24246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  <comment ref="E16" authorId="0" shapeId="0" xr:uid="{CCF0CC89-FEBB-46FF-AA4D-D0DD5FA34A48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07E57-CB8F-423B-9F04-C0A8089BA02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496452-341F-4BA1-B3BD-684F364DFEF9}" name="WorksheetConnection_Depositie-reducties!$B$4:$Q$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epositiereductiesB4Q51"/>
        </x15:connection>
      </ext>
    </extLst>
  </connection>
</connections>
</file>

<file path=xl/sharedStrings.xml><?xml version="1.0" encoding="utf-8"?>
<sst xmlns="http://schemas.openxmlformats.org/spreadsheetml/2006/main" count="44" uniqueCount="23">
  <si>
    <t>GCN code</t>
  </si>
  <si>
    <t>Categorie</t>
  </si>
  <si>
    <t>Overig vee</t>
  </si>
  <si>
    <t>Melkvee</t>
  </si>
  <si>
    <t>Opslag</t>
  </si>
  <si>
    <t>Beweiding</t>
  </si>
  <si>
    <t>Mestaanwending</t>
  </si>
  <si>
    <t>Kunstmest</t>
  </si>
  <si>
    <t>Afrijping uit gewasresten</t>
  </si>
  <si>
    <t>Afstand tov Natura 2000 grens [km]</t>
  </si>
  <si>
    <t>Totaal</t>
  </si>
  <si>
    <t>Totale emissie [ton/j]</t>
  </si>
  <si>
    <t>Depositie [mol/j]</t>
  </si>
  <si>
    <t>Gemiddelde depositiewaarde NH3 [mol/ha/ja]  in relatie tot afstand per Landbouwcategorie bij 100% emissiereductie.</t>
  </si>
  <si>
    <t>Peel Regio Noord Brabant</t>
  </si>
  <si>
    <t>Norgerholt</t>
  </si>
  <si>
    <t>Emissie-reductie [ton/j] tov 'normaal'</t>
  </si>
  <si>
    <t>EM-DEPO Coëf</t>
  </si>
  <si>
    <t>afstand</t>
  </si>
  <si>
    <t>Depositie</t>
  </si>
  <si>
    <t>Emissiereductie</t>
  </si>
  <si>
    <t>Delta's</t>
  </si>
  <si>
    <t>Veschillen tussen de N2000's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</si>
</sst>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10" fontId="0" fillId="0" borderId="0" xfId="0" applyNumberFormat="1" applyAlignment="1">
      <alignment vertical="top" wrapText="1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1" fontId="0" fillId="0" borderId="0" xfId="0" applyNumberFormat="1" applyBorder="1"/>
    <xf numFmtId="1" fontId="0" fillId="0" borderId="0" xfId="0" applyNumberFormat="1" applyBorder="1" applyAlignment="1">
      <alignment vertical="top" wrapText="1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Border="1"/>
    <xf numFmtId="164" fontId="0" fillId="0" borderId="5" xfId="0" applyNumberFormat="1" applyBorder="1"/>
    <xf numFmtId="1" fontId="0" fillId="0" borderId="4" xfId="0" applyNumberFormat="1" applyBorder="1" applyAlignment="1">
      <alignment vertical="top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1" fontId="6" fillId="0" borderId="6" xfId="0" applyNumberFormat="1" applyFont="1" applyBorder="1"/>
    <xf numFmtId="1" fontId="6" fillId="0" borderId="7" xfId="0" applyNumberFormat="1" applyFont="1" applyBorder="1"/>
    <xf numFmtId="164" fontId="6" fillId="0" borderId="8" xfId="0" applyNumberFormat="1" applyFont="1" applyBorder="1"/>
    <xf numFmtId="164" fontId="7" fillId="0" borderId="8" xfId="0" applyNumberFormat="1" applyFont="1" applyBorder="1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1" fillId="0" borderId="6" xfId="0" applyFont="1" applyBorder="1" applyAlignment="1">
      <alignment vertical="top" wrapText="1"/>
    </xf>
    <xf numFmtId="1" fontId="1" fillId="0" borderId="8" xfId="0" applyNumberFormat="1" applyFont="1" applyBorder="1" applyAlignment="1">
      <alignment vertical="top"/>
    </xf>
    <xf numFmtId="164" fontId="1" fillId="0" borderId="6" xfId="0" applyNumberFormat="1" applyFont="1" applyBorder="1" applyAlignment="1">
      <alignment vertical="top" wrapText="1"/>
    </xf>
    <xf numFmtId="164" fontId="1" fillId="0" borderId="7" xfId="0" applyNumberFormat="1" applyFont="1" applyBorder="1" applyAlignment="1">
      <alignment vertical="top" wrapText="1"/>
    </xf>
    <xf numFmtId="164" fontId="1" fillId="0" borderId="8" xfId="0" applyNumberFormat="1" applyFont="1" applyBorder="1" applyAlignment="1">
      <alignment vertical="top" wrapText="1"/>
    </xf>
    <xf numFmtId="2" fontId="1" fillId="0" borderId="6" xfId="0" applyNumberFormat="1" applyFont="1" applyBorder="1" applyAlignment="1">
      <alignment vertical="top" wrapText="1"/>
    </xf>
    <xf numFmtId="2" fontId="1" fillId="0" borderId="7" xfId="0" applyNumberFormat="1" applyFont="1" applyBorder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2" fillId="2" borderId="1" xfId="0" applyNumberFormat="1" applyFont="1" applyFill="1" applyBorder="1" applyAlignment="1"/>
    <xf numFmtId="2" fontId="2" fillId="2" borderId="3" xfId="0" applyNumberFormat="1" applyFont="1" applyFill="1" applyBorder="1" applyAlignment="1"/>
    <xf numFmtId="0" fontId="2" fillId="3" borderId="1" xfId="0" applyFont="1" applyFill="1" applyBorder="1" applyAlignment="1"/>
    <xf numFmtId="0" fontId="2" fillId="3" borderId="3" xfId="0" applyFont="1" applyFill="1" applyBorder="1" applyAlignment="1"/>
    <xf numFmtId="1" fontId="0" fillId="4" borderId="4" xfId="0" applyNumberFormat="1" applyFill="1" applyBorder="1"/>
    <xf numFmtId="0" fontId="0" fillId="4" borderId="5" xfId="0" applyFill="1" applyBorder="1"/>
    <xf numFmtId="1" fontId="0" fillId="4" borderId="0" xfId="0" applyNumberFormat="1" applyFill="1" applyBorder="1"/>
    <xf numFmtId="164" fontId="0" fillId="4" borderId="5" xfId="0" applyNumberFormat="1" applyFill="1" applyBorder="1"/>
    <xf numFmtId="0" fontId="0" fillId="4" borderId="0" xfId="0" applyFill="1" applyBorder="1"/>
    <xf numFmtId="10" fontId="1" fillId="0" borderId="0" xfId="0" applyNumberFormat="1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2" fontId="0" fillId="0" borderId="0" xfId="0" applyNumberForma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7427425843126399E-2"/>
          <c:y val="0.10078009107662314"/>
          <c:w val="0.91581384613355488"/>
          <c:h val="0.65355772501358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Grafieken!$B$9</c:f>
              <c:strCache>
                <c:ptCount val="1"/>
                <c:pt idx="0">
                  <c:v>Melkvee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Grafieken!$A$10:$A$13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Grafieken!$B$10:$B$13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67</c:v>
                </c:pt>
                <c:pt idx="3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35-469A-B759-FA34E7DF1D36}"/>
            </c:ext>
          </c:extLst>
        </c:ser>
        <c:ser>
          <c:idx val="1"/>
          <c:order val="1"/>
          <c:tx>
            <c:strRef>
              <c:f>Grafieken!$C$9</c:f>
              <c:strCache>
                <c:ptCount val="1"/>
                <c:pt idx="0">
                  <c:v>Overig vee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Grafieken!$A$10:$A$13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Grafieken!$C$10:$C$13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35-469A-B759-FA34E7DF1D36}"/>
            </c:ext>
          </c:extLst>
        </c:ser>
        <c:ser>
          <c:idx val="2"/>
          <c:order val="2"/>
          <c:tx>
            <c:strRef>
              <c:f>Grafieken!$D$9</c:f>
              <c:strCache>
                <c:ptCount val="1"/>
                <c:pt idx="0">
                  <c:v>Opslag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Grafieken!$A$10:$A$13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Grafieken!$D$10:$D$13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35-469A-B759-FA34E7DF1D36}"/>
            </c:ext>
          </c:extLst>
        </c:ser>
        <c:ser>
          <c:idx val="3"/>
          <c:order val="3"/>
          <c:tx>
            <c:strRef>
              <c:f>Grafieken!$E$9</c:f>
              <c:strCache>
                <c:ptCount val="1"/>
                <c:pt idx="0">
                  <c:v>Beweiding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Grafieken!$A$10:$A$13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Grafieken!$E$10:$E$13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35-469A-B759-FA34E7DF1D36}"/>
            </c:ext>
          </c:extLst>
        </c:ser>
        <c:ser>
          <c:idx val="4"/>
          <c:order val="4"/>
          <c:tx>
            <c:strRef>
              <c:f>Grafieken!$F$9</c:f>
              <c:strCache>
                <c:ptCount val="1"/>
                <c:pt idx="0">
                  <c:v>Mestaanwending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Grafieken!$A$10:$A$13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Grafieken!$F$10:$F$13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79</c:v>
                </c:pt>
                <c:pt idx="3">
                  <c:v>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35-469A-B759-FA34E7DF1D36}"/>
            </c:ext>
          </c:extLst>
        </c:ser>
        <c:ser>
          <c:idx val="5"/>
          <c:order val="5"/>
          <c:tx>
            <c:strRef>
              <c:f>Grafieken!$G$9</c:f>
              <c:strCache>
                <c:ptCount val="1"/>
                <c:pt idx="0">
                  <c:v>Kunstmest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Grafieken!$A$10:$A$13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Grafieken!$G$10:$G$13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20</c:v>
                </c:pt>
                <c:pt idx="3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35-469A-B759-FA34E7DF1D36}"/>
            </c:ext>
          </c:extLst>
        </c:ser>
        <c:ser>
          <c:idx val="6"/>
          <c:order val="6"/>
          <c:tx>
            <c:strRef>
              <c:f>Grafieken!$H$9</c:f>
              <c:strCache>
                <c:ptCount val="1"/>
                <c:pt idx="0">
                  <c:v>Afrijping uit gewasresten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Grafieken!$A$10:$A$13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Grafieken!$H$10:$H$13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35-469A-B759-FA34E7DF1D36}"/>
            </c:ext>
          </c:extLst>
        </c:ser>
        <c:ser>
          <c:idx val="7"/>
          <c:order val="7"/>
          <c:tx>
            <c:strRef>
              <c:f>Grafieken!$B$2</c:f>
              <c:strCache>
                <c:ptCount val="1"/>
                <c:pt idx="0">
                  <c:v>Melkvee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Grafieken!$A$3:$A$6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Grafieken!$B$3:$B$6</c:f>
              <c:numCache>
                <c:formatCode>General</c:formatCode>
                <c:ptCount val="4"/>
                <c:pt idx="0">
                  <c:v>279</c:v>
                </c:pt>
                <c:pt idx="1">
                  <c:v>211</c:v>
                </c:pt>
                <c:pt idx="2">
                  <c:v>191</c:v>
                </c:pt>
                <c:pt idx="3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35-469A-B759-FA34E7DF1D36}"/>
            </c:ext>
          </c:extLst>
        </c:ser>
        <c:ser>
          <c:idx val="8"/>
          <c:order val="8"/>
          <c:tx>
            <c:strRef>
              <c:f>Grafieken!$C$2</c:f>
              <c:strCache>
                <c:ptCount val="1"/>
                <c:pt idx="0">
                  <c:v>Overig vee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Grafieken!$A$3:$A$6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Grafieken!$C$3:$C$6</c:f>
              <c:numCache>
                <c:formatCode>General</c:formatCode>
                <c:ptCount val="4"/>
                <c:pt idx="0">
                  <c:v>109</c:v>
                </c:pt>
                <c:pt idx="1">
                  <c:v>98.2</c:v>
                </c:pt>
                <c:pt idx="2">
                  <c:v>92.1</c:v>
                </c:pt>
                <c:pt idx="3">
                  <c:v>78.099999999999994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35-469A-B759-FA34E7DF1D36}"/>
            </c:ext>
          </c:extLst>
        </c:ser>
        <c:ser>
          <c:idx val="9"/>
          <c:order val="9"/>
          <c:tx>
            <c:strRef>
              <c:f>Grafieken!$D$2</c:f>
              <c:strCache>
                <c:ptCount val="1"/>
                <c:pt idx="0">
                  <c:v>Opslag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Grafieken!$A$3:$A$6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Grafieken!$D$3:$D$6</c:f>
              <c:numCache>
                <c:formatCode>General</c:formatCode>
                <c:ptCount val="4"/>
                <c:pt idx="0">
                  <c:v>20</c:v>
                </c:pt>
                <c:pt idx="1">
                  <c:v>15.7</c:v>
                </c:pt>
                <c:pt idx="2">
                  <c:v>14.6</c:v>
                </c:pt>
                <c:pt idx="3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535-469A-B759-FA34E7DF1D36}"/>
            </c:ext>
          </c:extLst>
        </c:ser>
        <c:ser>
          <c:idx val="10"/>
          <c:order val="10"/>
          <c:tx>
            <c:strRef>
              <c:f>Grafieken!$E$2</c:f>
              <c:strCache>
                <c:ptCount val="1"/>
                <c:pt idx="0">
                  <c:v>Beweiding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Grafieken!$A$3:$A$6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Grafieken!$E$3:$E$6</c:f>
              <c:numCache>
                <c:formatCode>General</c:formatCode>
                <c:ptCount val="4"/>
                <c:pt idx="0">
                  <c:v>11</c:v>
                </c:pt>
                <c:pt idx="1">
                  <c:v>7.1</c:v>
                </c:pt>
                <c:pt idx="2">
                  <c:v>6.79</c:v>
                </c:pt>
                <c:pt idx="3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535-469A-B759-FA34E7DF1D36}"/>
            </c:ext>
          </c:extLst>
        </c:ser>
        <c:ser>
          <c:idx val="11"/>
          <c:order val="11"/>
          <c:tx>
            <c:strRef>
              <c:f>Grafieken!$F$2</c:f>
              <c:strCache>
                <c:ptCount val="1"/>
                <c:pt idx="0">
                  <c:v>Mestaanwending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Grafieken!$A$3:$A$6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Grafieken!$F$3:$F$6</c:f>
              <c:numCache>
                <c:formatCode>General</c:formatCode>
                <c:ptCount val="4"/>
                <c:pt idx="0">
                  <c:v>291</c:v>
                </c:pt>
                <c:pt idx="1">
                  <c:v>187</c:v>
                </c:pt>
                <c:pt idx="2">
                  <c:v>176</c:v>
                </c:pt>
                <c:pt idx="3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535-469A-B759-FA34E7DF1D36}"/>
            </c:ext>
          </c:extLst>
        </c:ser>
        <c:ser>
          <c:idx val="12"/>
          <c:order val="12"/>
          <c:tx>
            <c:strRef>
              <c:f>Grafieken!$G$2</c:f>
              <c:strCache>
                <c:ptCount val="1"/>
                <c:pt idx="0">
                  <c:v>Kunstmest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Grafieken!$A$3:$A$6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Grafieken!$G$3:$G$6</c:f>
              <c:numCache>
                <c:formatCode>General</c:formatCode>
                <c:ptCount val="4"/>
                <c:pt idx="0">
                  <c:v>66</c:v>
                </c:pt>
                <c:pt idx="1">
                  <c:v>41</c:v>
                </c:pt>
                <c:pt idx="2">
                  <c:v>38.200000000000003</c:v>
                </c:pt>
                <c:pt idx="3">
                  <c:v>33.6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535-469A-B759-FA34E7DF1D36}"/>
            </c:ext>
          </c:extLst>
        </c:ser>
        <c:ser>
          <c:idx val="13"/>
          <c:order val="13"/>
          <c:tx>
            <c:strRef>
              <c:f>Grafieken!$H$2</c:f>
              <c:strCache>
                <c:ptCount val="1"/>
                <c:pt idx="0">
                  <c:v>Afrijping uit gewasresten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Grafieken!$A$3:$A$6</c:f>
              <c:numCache>
                <c:formatCode>0.0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Grafieken!$H$3:$H$6</c:f>
              <c:numCache>
                <c:formatCode>General</c:formatCode>
                <c:ptCount val="4"/>
                <c:pt idx="0">
                  <c:v>21</c:v>
                </c:pt>
                <c:pt idx="1">
                  <c:v>13.6</c:v>
                </c:pt>
                <c:pt idx="2">
                  <c:v>12.3</c:v>
                </c:pt>
                <c:pt idx="3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535-469A-B759-FA34E7DF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54207"/>
        <c:axId val="1849867279"/>
      </c:scatterChart>
      <c:valAx>
        <c:axId val="200615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9867279"/>
        <c:crosses val="autoZero"/>
        <c:crossBetween val="midCat"/>
      </c:valAx>
      <c:valAx>
        <c:axId val="18498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61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046452736121558E-2"/>
          <c:y val="0.80791747259832358"/>
          <c:w val="0.87559796513456012"/>
          <c:h val="0.17248261450658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2</xdr:row>
      <xdr:rowOff>150495</xdr:rowOff>
    </xdr:from>
    <xdr:to>
      <xdr:col>22</xdr:col>
      <xdr:colOff>502920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17C53-65B7-4937-ABBB-AEE4663B4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F5D-4B6B-407B-AD93-FB294835E29C}">
  <dimension ref="A1:S38"/>
  <sheetViews>
    <sheetView tabSelected="1" zoomScaleNormal="100" workbookViewId="0">
      <selection activeCell="I28" sqref="I28"/>
    </sheetView>
  </sheetViews>
  <sheetFormatPr defaultRowHeight="14.4" x14ac:dyDescent="0.3"/>
  <cols>
    <col min="1" max="1" width="6.109375" customWidth="1"/>
    <col min="2" max="2" width="23.88671875" style="3" customWidth="1"/>
    <col min="3" max="3" width="11.6640625" customWidth="1"/>
    <col min="4" max="4" width="9.109375" customWidth="1"/>
    <col min="5" max="5" width="9.109375" style="10" bestFit="1" customWidth="1"/>
    <col min="6" max="6" width="10.21875" style="1" customWidth="1"/>
    <col min="7" max="7" width="7.6640625" style="1" bestFit="1" customWidth="1"/>
    <col min="8" max="8" width="9.6640625" style="1" customWidth="1"/>
    <col min="9" max="9" width="10.109375" style="10" bestFit="1" customWidth="1"/>
    <col min="10" max="10" width="9.77734375" customWidth="1"/>
    <col min="11" max="11" width="10.21875" customWidth="1"/>
    <col min="12" max="12" width="10.44140625" customWidth="1"/>
    <col min="13" max="13" width="10.109375" style="10" bestFit="1" customWidth="1"/>
    <col min="14" max="14" width="11.88671875" customWidth="1"/>
    <col min="15" max="15" width="8.6640625" customWidth="1"/>
    <col min="16" max="16" width="10.33203125" customWidth="1"/>
    <col min="17" max="17" width="10.109375" style="10" bestFit="1" customWidth="1"/>
    <col min="18" max="18" width="11.88671875" customWidth="1"/>
    <col min="19" max="19" width="11" style="2" customWidth="1"/>
    <col min="20" max="20" width="16.109375" customWidth="1"/>
    <col min="21" max="21" width="66.33203125" customWidth="1"/>
  </cols>
  <sheetData>
    <row r="1" spans="1:19" ht="69" customHeight="1" thickBot="1" x14ac:dyDescent="0.6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7"/>
      <c r="S1" s="7"/>
    </row>
    <row r="2" spans="1:19" ht="19.2" thickTop="1" thickBot="1" x14ac:dyDescent="0.4">
      <c r="A2" s="9"/>
      <c r="B2" s="9"/>
      <c r="C2" s="43" t="s">
        <v>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6"/>
      <c r="P2" s="46"/>
      <c r="Q2" s="45"/>
    </row>
    <row r="3" spans="1:19" ht="19.2" thickTop="1" thickBot="1" x14ac:dyDescent="0.4">
      <c r="A3" s="47" t="s">
        <v>14</v>
      </c>
      <c r="B3" s="48"/>
      <c r="C3" s="15">
        <v>0</v>
      </c>
      <c r="D3" s="16"/>
      <c r="E3" s="17"/>
      <c r="F3" s="15">
        <v>2.5</v>
      </c>
      <c r="G3" s="16"/>
      <c r="H3" s="16"/>
      <c r="I3" s="17"/>
      <c r="J3" s="15">
        <v>5</v>
      </c>
      <c r="K3" s="16"/>
      <c r="L3" s="16"/>
      <c r="M3" s="17"/>
      <c r="N3" s="15">
        <v>10</v>
      </c>
      <c r="O3" s="16"/>
      <c r="P3" s="21"/>
      <c r="Q3" s="22"/>
    </row>
    <row r="4" spans="1:19" s="5" customFormat="1" ht="63.6" customHeight="1" thickTop="1" thickBot="1" x14ac:dyDescent="0.35">
      <c r="A4" s="34" t="s">
        <v>0</v>
      </c>
      <c r="B4" s="35" t="s">
        <v>1</v>
      </c>
      <c r="C4" s="36" t="s">
        <v>12</v>
      </c>
      <c r="D4" s="37" t="s">
        <v>11</v>
      </c>
      <c r="E4" s="38" t="s">
        <v>17</v>
      </c>
      <c r="F4" s="39" t="str">
        <f>C4</f>
        <v>Depositie [mol/j]</v>
      </c>
      <c r="G4" s="40" t="str">
        <f t="shared" ref="G4" si="0">D4</f>
        <v>Totale emissie [ton/j]</v>
      </c>
      <c r="H4" s="40" t="s">
        <v>16</v>
      </c>
      <c r="I4" s="38" t="str">
        <f>E4</f>
        <v>EM-DEPO Coëf</v>
      </c>
      <c r="J4" s="39" t="str">
        <f>F4</f>
        <v>Depositie [mol/j]</v>
      </c>
      <c r="K4" s="40" t="str">
        <f>G4</f>
        <v>Totale emissie [ton/j]</v>
      </c>
      <c r="L4" s="40" t="str">
        <f>H4</f>
        <v>Emissie-reductie [ton/j] tov 'normaal'</v>
      </c>
      <c r="M4" s="38" t="str">
        <f>I4</f>
        <v>EM-DEPO Coëf</v>
      </c>
      <c r="N4" s="39" t="str">
        <f>J4</f>
        <v>Depositie [mol/j]</v>
      </c>
      <c r="O4" s="37" t="str">
        <f>D4</f>
        <v>Totale emissie [ton/j]</v>
      </c>
      <c r="P4" s="37" t="str">
        <f>H4</f>
        <v>Emissie-reductie [ton/j] tov 'normaal'</v>
      </c>
      <c r="Q4" s="38" t="str">
        <f>M4</f>
        <v>EM-DEPO Coëf</v>
      </c>
      <c r="S4" s="8"/>
    </row>
    <row r="5" spans="1:19" s="4" customFormat="1" ht="15" thickTop="1" x14ac:dyDescent="0.3">
      <c r="A5" s="18">
        <v>4111</v>
      </c>
      <c r="B5" s="25" t="s">
        <v>3</v>
      </c>
      <c r="C5" s="18">
        <v>155</v>
      </c>
      <c r="D5" s="13">
        <v>27549</v>
      </c>
      <c r="E5" s="19">
        <f>C5/D5 * 1000</f>
        <v>5.6263385240843586</v>
      </c>
      <c r="F5" s="18">
        <v>90.5</v>
      </c>
      <c r="G5" s="13">
        <v>27338</v>
      </c>
      <c r="H5" s="13">
        <f>$D5-G5</f>
        <v>211</v>
      </c>
      <c r="I5" s="19">
        <f>F5/G5 * 1000</f>
        <v>3.3104104177335576</v>
      </c>
      <c r="J5" s="18">
        <v>69.900000000000006</v>
      </c>
      <c r="K5" s="13">
        <v>27123</v>
      </c>
      <c r="L5" s="13">
        <f>$D5-K5</f>
        <v>426</v>
      </c>
      <c r="M5" s="19">
        <f t="shared" ref="M5:M11" si="1">J5/K5 * 1000</f>
        <v>2.5771485455148766</v>
      </c>
      <c r="N5" s="18">
        <v>54.9</v>
      </c>
      <c r="O5" s="14">
        <v>26769</v>
      </c>
      <c r="P5" s="13">
        <f>$D5-O5</f>
        <v>780</v>
      </c>
      <c r="Q5" s="19">
        <f t="shared" ref="Q5:Q11" si="2">N5/O5 * 1000</f>
        <v>2.0508797489633528</v>
      </c>
    </row>
    <row r="6" spans="1:19" x14ac:dyDescent="0.3">
      <c r="A6" s="51">
        <v>4112</v>
      </c>
      <c r="B6" s="52" t="s">
        <v>2</v>
      </c>
      <c r="C6" s="51">
        <v>446</v>
      </c>
      <c r="D6" s="53">
        <v>26324</v>
      </c>
      <c r="E6" s="54">
        <f t="shared" ref="E6:E11" si="3">C6/D6 * 1000</f>
        <v>16.94271387327154</v>
      </c>
      <c r="F6" s="51">
        <v>276</v>
      </c>
      <c r="G6" s="53">
        <v>25461</v>
      </c>
      <c r="H6" s="53">
        <f t="shared" ref="H6:H11" si="4">$D6-G6</f>
        <v>863</v>
      </c>
      <c r="I6" s="54">
        <f t="shared" ref="I6:I11" si="5">F6/G6 * 1000</f>
        <v>10.840108401084011</v>
      </c>
      <c r="J6" s="51">
        <v>180</v>
      </c>
      <c r="K6" s="53">
        <v>24397</v>
      </c>
      <c r="L6" s="53">
        <f>$D6-K6</f>
        <v>1927</v>
      </c>
      <c r="M6" s="54">
        <f t="shared" si="1"/>
        <v>7.3779563061032096</v>
      </c>
      <c r="N6" s="51">
        <v>102</v>
      </c>
      <c r="O6" s="55">
        <v>22721</v>
      </c>
      <c r="P6" s="53">
        <f>$D6-O6</f>
        <v>3603</v>
      </c>
      <c r="Q6" s="54">
        <f t="shared" si="2"/>
        <v>4.4892390299722722</v>
      </c>
    </row>
    <row r="7" spans="1:19" x14ac:dyDescent="0.3">
      <c r="A7" s="30">
        <v>4120</v>
      </c>
      <c r="B7" s="31" t="s">
        <v>4</v>
      </c>
      <c r="C7" s="20">
        <v>47.2</v>
      </c>
      <c r="D7" s="14">
        <v>3194</v>
      </c>
      <c r="E7" s="19">
        <f t="shared" si="3"/>
        <v>14.777708202880403</v>
      </c>
      <c r="F7" s="20">
        <v>32.1</v>
      </c>
      <c r="G7" s="14">
        <v>3114</v>
      </c>
      <c r="H7" s="13">
        <f t="shared" si="4"/>
        <v>80</v>
      </c>
      <c r="I7" s="19">
        <f t="shared" si="5"/>
        <v>10.308285163776494</v>
      </c>
      <c r="J7" s="20">
        <v>21</v>
      </c>
      <c r="K7" s="14">
        <v>2997</v>
      </c>
      <c r="L7" s="13">
        <f>$D7-K7</f>
        <v>197</v>
      </c>
      <c r="M7" s="19">
        <f t="shared" si="1"/>
        <v>7.0070070070070072</v>
      </c>
      <c r="N7" s="18">
        <v>11.9</v>
      </c>
      <c r="O7" s="23">
        <v>2814</v>
      </c>
      <c r="P7" s="13">
        <f t="shared" ref="P7:P11" si="6">$D7-O7</f>
        <v>380</v>
      </c>
      <c r="Q7" s="19">
        <f t="shared" si="2"/>
        <v>4.2288557213930345</v>
      </c>
    </row>
    <row r="8" spans="1:19" x14ac:dyDescent="0.3">
      <c r="A8" s="51">
        <v>4130</v>
      </c>
      <c r="B8" s="52" t="s">
        <v>5</v>
      </c>
      <c r="C8" s="51">
        <v>5.53</v>
      </c>
      <c r="D8" s="53">
        <v>1469</v>
      </c>
      <c r="E8" s="54">
        <f t="shared" si="3"/>
        <v>3.7644656228727027</v>
      </c>
      <c r="F8" s="51">
        <v>2.66</v>
      </c>
      <c r="G8" s="53">
        <v>1460</v>
      </c>
      <c r="H8" s="53">
        <f t="shared" si="4"/>
        <v>9</v>
      </c>
      <c r="I8" s="54">
        <f t="shared" si="5"/>
        <v>1.8219178082191783</v>
      </c>
      <c r="J8" s="51">
        <v>2.27</v>
      </c>
      <c r="K8" s="53">
        <v>1453</v>
      </c>
      <c r="L8" s="53">
        <f t="shared" ref="L8:L10" si="7">$D8-K8</f>
        <v>16</v>
      </c>
      <c r="M8" s="54">
        <f t="shared" si="1"/>
        <v>1.5622849277357191</v>
      </c>
      <c r="N8" s="51">
        <v>1.89</v>
      </c>
      <c r="O8" s="55">
        <v>1439</v>
      </c>
      <c r="P8" s="53">
        <f t="shared" si="6"/>
        <v>30</v>
      </c>
      <c r="Q8" s="54">
        <f t="shared" si="2"/>
        <v>1.3134120917303682</v>
      </c>
    </row>
    <row r="9" spans="1:19" x14ac:dyDescent="0.3">
      <c r="A9" s="18">
        <v>4140</v>
      </c>
      <c r="B9" s="25" t="s">
        <v>6</v>
      </c>
      <c r="C9" s="18">
        <v>106</v>
      </c>
      <c r="D9" s="13">
        <v>39626</v>
      </c>
      <c r="E9" s="19">
        <f t="shared" si="3"/>
        <v>2.6750113561802853</v>
      </c>
      <c r="F9" s="18">
        <v>61.7</v>
      </c>
      <c r="G9" s="13">
        <v>39467</v>
      </c>
      <c r="H9" s="13">
        <f t="shared" si="4"/>
        <v>159</v>
      </c>
      <c r="I9" s="19">
        <f t="shared" si="5"/>
        <v>1.5633313907821724</v>
      </c>
      <c r="J9" s="18">
        <v>54.4</v>
      </c>
      <c r="K9" s="13">
        <v>39333</v>
      </c>
      <c r="L9" s="13">
        <f t="shared" si="7"/>
        <v>293</v>
      </c>
      <c r="M9" s="19">
        <f t="shared" si="1"/>
        <v>1.3830625683268503</v>
      </c>
      <c r="N9" s="18">
        <v>46.2</v>
      </c>
      <c r="O9" s="23">
        <v>39032</v>
      </c>
      <c r="P9" s="13">
        <f t="shared" si="6"/>
        <v>594</v>
      </c>
      <c r="Q9" s="19">
        <f t="shared" si="2"/>
        <v>1.1836441893830705</v>
      </c>
    </row>
    <row r="10" spans="1:19" x14ac:dyDescent="0.3">
      <c r="A10" s="51">
        <v>4200</v>
      </c>
      <c r="B10" s="52" t="s">
        <v>7</v>
      </c>
      <c r="C10" s="51">
        <v>31.1</v>
      </c>
      <c r="D10" s="53">
        <v>10660</v>
      </c>
      <c r="E10" s="54">
        <f t="shared" si="3"/>
        <v>2.9174484052532836</v>
      </c>
      <c r="F10" s="51">
        <v>17.8</v>
      </c>
      <c r="G10" s="53">
        <v>10612</v>
      </c>
      <c r="H10" s="53">
        <f t="shared" si="4"/>
        <v>48</v>
      </c>
      <c r="I10" s="54">
        <f t="shared" si="5"/>
        <v>1.6773464003015455</v>
      </c>
      <c r="J10" s="51">
        <v>15.6</v>
      </c>
      <c r="K10" s="53">
        <v>10570</v>
      </c>
      <c r="L10" s="53">
        <f t="shared" si="7"/>
        <v>90</v>
      </c>
      <c r="M10" s="54">
        <f t="shared" si="1"/>
        <v>1.4758751182592242</v>
      </c>
      <c r="N10" s="51">
        <v>13.1</v>
      </c>
      <c r="O10" s="55">
        <v>10474</v>
      </c>
      <c r="P10" s="53">
        <f t="shared" si="6"/>
        <v>186</v>
      </c>
      <c r="Q10" s="54">
        <f t="shared" si="2"/>
        <v>1.250716058812297</v>
      </c>
    </row>
    <row r="11" spans="1:19" ht="15" thickBot="1" x14ac:dyDescent="0.35">
      <c r="A11" s="18">
        <v>4400</v>
      </c>
      <c r="B11" s="25" t="s">
        <v>8</v>
      </c>
      <c r="C11" s="18">
        <v>13.1</v>
      </c>
      <c r="D11" s="13">
        <v>4167</v>
      </c>
      <c r="E11" s="19">
        <f t="shared" si="3"/>
        <v>3.1437485001199903</v>
      </c>
      <c r="F11" s="18">
        <v>7.68</v>
      </c>
      <c r="G11" s="13">
        <v>4142</v>
      </c>
      <c r="H11" s="13">
        <f t="shared" si="4"/>
        <v>25</v>
      </c>
      <c r="I11" s="19">
        <f t="shared" si="5"/>
        <v>1.8541767262192177</v>
      </c>
      <c r="J11" s="18">
        <v>6.55</v>
      </c>
      <c r="K11" s="13">
        <v>4118</v>
      </c>
      <c r="L11" s="13">
        <f>$D11-K11</f>
        <v>49</v>
      </c>
      <c r="M11" s="19">
        <f t="shared" si="1"/>
        <v>1.5905779504613891</v>
      </c>
      <c r="N11" s="18">
        <v>5.16</v>
      </c>
      <c r="O11" s="23">
        <v>4065</v>
      </c>
      <c r="P11" s="13">
        <f t="shared" si="6"/>
        <v>102</v>
      </c>
      <c r="Q11" s="19">
        <f t="shared" si="2"/>
        <v>1.2693726937269374</v>
      </c>
    </row>
    <row r="12" spans="1:19" ht="15.6" thickTop="1" thickBot="1" x14ac:dyDescent="0.35">
      <c r="A12" s="32" t="s">
        <v>10</v>
      </c>
      <c r="B12" s="33"/>
      <c r="C12" s="26">
        <f>SUM(C5:C11)</f>
        <v>803.93000000000006</v>
      </c>
      <c r="D12" s="27">
        <f t="shared" ref="D12:P12" si="8">SUM(D5:D11)</f>
        <v>112989</v>
      </c>
      <c r="E12" s="28"/>
      <c r="F12" s="26">
        <f t="shared" si="8"/>
        <v>488.44000000000005</v>
      </c>
      <c r="G12" s="27">
        <f t="shared" si="8"/>
        <v>111594</v>
      </c>
      <c r="H12" s="27">
        <f t="shared" si="8"/>
        <v>1395</v>
      </c>
      <c r="I12" s="28"/>
      <c r="J12" s="26">
        <f t="shared" si="8"/>
        <v>349.71999999999997</v>
      </c>
      <c r="K12" s="27">
        <f t="shared" si="8"/>
        <v>109991</v>
      </c>
      <c r="L12" s="27">
        <f t="shared" si="8"/>
        <v>2998</v>
      </c>
      <c r="M12" s="28"/>
      <c r="N12" s="26">
        <f t="shared" si="8"/>
        <v>235.14999999999998</v>
      </c>
      <c r="O12" s="27">
        <f>SUM(O5:O11)</f>
        <v>107314</v>
      </c>
      <c r="P12" s="27">
        <f t="shared" si="8"/>
        <v>5675</v>
      </c>
      <c r="Q12" s="29"/>
    </row>
    <row r="13" spans="1:19" ht="15.6" thickTop="1" thickBot="1" x14ac:dyDescent="0.35"/>
    <row r="14" spans="1:19" ht="19.2" thickTop="1" thickBot="1" x14ac:dyDescent="0.4">
      <c r="A14" s="9"/>
      <c r="B14" s="9"/>
      <c r="C14" s="43" t="str">
        <f>C2</f>
        <v>Afstand tov Natura 2000 grens [km]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5"/>
    </row>
    <row r="15" spans="1:19" ht="19.2" thickTop="1" thickBot="1" x14ac:dyDescent="0.4">
      <c r="A15" s="49" t="s">
        <v>15</v>
      </c>
      <c r="B15" s="50"/>
      <c r="C15" s="15">
        <v>0</v>
      </c>
      <c r="D15" s="16"/>
      <c r="E15" s="17"/>
      <c r="F15" s="15">
        <v>2.5</v>
      </c>
      <c r="G15" s="16"/>
      <c r="H15" s="16"/>
      <c r="I15" s="17"/>
      <c r="J15" s="15">
        <v>5</v>
      </c>
      <c r="K15" s="16"/>
      <c r="L15" s="16"/>
      <c r="M15" s="17"/>
      <c r="N15" s="15">
        <v>10</v>
      </c>
      <c r="O15" s="16"/>
      <c r="P15" s="21"/>
      <c r="Q15" s="22"/>
    </row>
    <row r="16" spans="1:19" s="11" customFormat="1" ht="60.6" customHeight="1" thickTop="1" thickBot="1" x14ac:dyDescent="0.35">
      <c r="A16" s="34" t="s">
        <v>0</v>
      </c>
      <c r="B16" s="35" t="s">
        <v>1</v>
      </c>
      <c r="C16" s="36" t="s">
        <v>12</v>
      </c>
      <c r="D16" s="37" t="s">
        <v>11</v>
      </c>
      <c r="E16" s="38" t="s">
        <v>17</v>
      </c>
      <c r="F16" s="39" t="str">
        <f>C16</f>
        <v>Depositie [mol/j]</v>
      </c>
      <c r="G16" s="40" t="str">
        <f t="shared" ref="G16" si="9">D16</f>
        <v>Totale emissie [ton/j]</v>
      </c>
      <c r="H16" s="40" t="s">
        <v>16</v>
      </c>
      <c r="I16" s="38" t="str">
        <f>E16</f>
        <v>EM-DEPO Coëf</v>
      </c>
      <c r="J16" s="39" t="str">
        <f>F16</f>
        <v>Depositie [mol/j]</v>
      </c>
      <c r="K16" s="40" t="str">
        <f>G16</f>
        <v>Totale emissie [ton/j]</v>
      </c>
      <c r="L16" s="40" t="str">
        <f>H16</f>
        <v>Emissie-reductie [ton/j] tov 'normaal'</v>
      </c>
      <c r="M16" s="38" t="str">
        <f>I16</f>
        <v>EM-DEPO Coëf</v>
      </c>
      <c r="N16" s="39" t="str">
        <f>J16</f>
        <v>Depositie [mol/j]</v>
      </c>
      <c r="O16" s="37" t="str">
        <f>D16</f>
        <v>Totale emissie [ton/j]</v>
      </c>
      <c r="P16" s="37" t="str">
        <f>H16</f>
        <v>Emissie-reductie [ton/j] tov 'normaal'</v>
      </c>
      <c r="Q16" s="38" t="str">
        <f>M16</f>
        <v>EM-DEPO Coëf</v>
      </c>
      <c r="S16" s="12"/>
    </row>
    <row r="17" spans="1:19" ht="15" thickTop="1" x14ac:dyDescent="0.3">
      <c r="A17" s="18">
        <v>4111</v>
      </c>
      <c r="B17" s="25" t="s">
        <v>3</v>
      </c>
      <c r="C17" s="18">
        <v>279</v>
      </c>
      <c r="D17" s="13">
        <v>27549</v>
      </c>
      <c r="E17" s="19">
        <f>C17/D17 * 1000</f>
        <v>10.127409343351845</v>
      </c>
      <c r="F17" s="18">
        <v>211</v>
      </c>
      <c r="G17" s="13">
        <v>27537</v>
      </c>
      <c r="H17" s="13">
        <f>$D17-G17</f>
        <v>12</v>
      </c>
      <c r="I17" s="19">
        <f>F17/G17 * 1000</f>
        <v>7.6624178378182082</v>
      </c>
      <c r="J17" s="18">
        <v>191</v>
      </c>
      <c r="K17" s="13">
        <v>27482</v>
      </c>
      <c r="L17" s="13">
        <f>$D17-K17</f>
        <v>67</v>
      </c>
      <c r="M17" s="19">
        <f t="shared" ref="M17:M23" si="10">J17/K17 * 1000</f>
        <v>6.9500036387453612</v>
      </c>
      <c r="N17" s="18">
        <v>163</v>
      </c>
      <c r="O17" s="14">
        <v>27282</v>
      </c>
      <c r="P17" s="13">
        <f>$D17-O17</f>
        <v>267</v>
      </c>
      <c r="Q17" s="19">
        <f t="shared" ref="Q17:Q23" si="11">N17/O17 * 1000</f>
        <v>5.9746352906678393</v>
      </c>
    </row>
    <row r="18" spans="1:19" x14ac:dyDescent="0.3">
      <c r="A18" s="51">
        <v>4112</v>
      </c>
      <c r="B18" s="52" t="s">
        <v>2</v>
      </c>
      <c r="C18" s="51">
        <v>109</v>
      </c>
      <c r="D18" s="53">
        <v>26324</v>
      </c>
      <c r="E18" s="54">
        <f t="shared" ref="E18:E23" si="12">C18/D18 * 1000</f>
        <v>4.1407080990730893</v>
      </c>
      <c r="F18" s="51">
        <v>98.2</v>
      </c>
      <c r="G18" s="53">
        <v>26321</v>
      </c>
      <c r="H18" s="53">
        <f t="shared" ref="H18:H23" si="13">$D18-G18</f>
        <v>3</v>
      </c>
      <c r="I18" s="54">
        <f t="shared" ref="I18:I23" si="14">F18/G18 * 1000</f>
        <v>3.730861289464686</v>
      </c>
      <c r="J18" s="51">
        <v>92.1</v>
      </c>
      <c r="K18" s="53">
        <v>26304</v>
      </c>
      <c r="L18" s="53">
        <f>$D18-K18</f>
        <v>20</v>
      </c>
      <c r="M18" s="54">
        <f t="shared" si="10"/>
        <v>3.5013686131386859</v>
      </c>
      <c r="N18" s="51">
        <v>78.099999999999994</v>
      </c>
      <c r="O18" s="55">
        <v>26190</v>
      </c>
      <c r="P18" s="53">
        <f>$D18-O18</f>
        <v>134</v>
      </c>
      <c r="Q18" s="54">
        <f t="shared" si="11"/>
        <v>2.9820542191676211</v>
      </c>
    </row>
    <row r="19" spans="1:19" x14ac:dyDescent="0.3">
      <c r="A19" s="30">
        <v>4120</v>
      </c>
      <c r="B19" s="31" t="s">
        <v>4</v>
      </c>
      <c r="C19" s="20">
        <v>20</v>
      </c>
      <c r="D19" s="14">
        <v>3194</v>
      </c>
      <c r="E19" s="19">
        <f t="shared" si="12"/>
        <v>6.261740763932373</v>
      </c>
      <c r="F19" s="20">
        <v>15.7</v>
      </c>
      <c r="G19" s="14">
        <v>3191</v>
      </c>
      <c r="H19" s="13">
        <f t="shared" si="13"/>
        <v>3</v>
      </c>
      <c r="I19" s="19">
        <f t="shared" si="14"/>
        <v>4.920087746787841</v>
      </c>
      <c r="J19" s="20">
        <v>14.6</v>
      </c>
      <c r="K19" s="14">
        <v>3188</v>
      </c>
      <c r="L19" s="13">
        <f>$D19-K19</f>
        <v>6</v>
      </c>
      <c r="M19" s="19">
        <f t="shared" si="10"/>
        <v>4.5796737766624842</v>
      </c>
      <c r="N19" s="18">
        <v>12.6</v>
      </c>
      <c r="O19" s="23">
        <v>3173</v>
      </c>
      <c r="P19" s="13">
        <f t="shared" ref="P19:P23" si="15">$D19-O19</f>
        <v>21</v>
      </c>
      <c r="Q19" s="19">
        <f t="shared" si="11"/>
        <v>3.971005357705641</v>
      </c>
    </row>
    <row r="20" spans="1:19" x14ac:dyDescent="0.3">
      <c r="A20" s="51">
        <v>4130</v>
      </c>
      <c r="B20" s="52" t="s">
        <v>5</v>
      </c>
      <c r="C20" s="51">
        <v>11</v>
      </c>
      <c r="D20" s="53">
        <v>1469</v>
      </c>
      <c r="E20" s="54">
        <f t="shared" si="12"/>
        <v>7.4880871341048332</v>
      </c>
      <c r="F20" s="51">
        <v>7.1</v>
      </c>
      <c r="G20" s="53">
        <v>1468</v>
      </c>
      <c r="H20" s="53">
        <f t="shared" si="13"/>
        <v>1</v>
      </c>
      <c r="I20" s="54">
        <f t="shared" si="14"/>
        <v>4.8365122615803813</v>
      </c>
      <c r="J20" s="51">
        <v>6.79</v>
      </c>
      <c r="K20" s="53">
        <v>1467</v>
      </c>
      <c r="L20" s="53">
        <f t="shared" ref="L20:L22" si="16">$D20-K20</f>
        <v>2</v>
      </c>
      <c r="M20" s="54">
        <f t="shared" si="10"/>
        <v>4.6284935241990457</v>
      </c>
      <c r="N20" s="51">
        <v>6.04</v>
      </c>
      <c r="O20" s="55">
        <v>1457</v>
      </c>
      <c r="P20" s="53">
        <f t="shared" si="15"/>
        <v>12</v>
      </c>
      <c r="Q20" s="54">
        <f t="shared" si="11"/>
        <v>4.1455044612216891</v>
      </c>
    </row>
    <row r="21" spans="1:19" x14ac:dyDescent="0.3">
      <c r="A21" s="18">
        <v>4140</v>
      </c>
      <c r="B21" s="25" t="s">
        <v>6</v>
      </c>
      <c r="C21" s="18">
        <v>291</v>
      </c>
      <c r="D21" s="13">
        <v>39626</v>
      </c>
      <c r="E21" s="19">
        <f t="shared" si="12"/>
        <v>7.3436632514005957</v>
      </c>
      <c r="F21" s="18">
        <v>187</v>
      </c>
      <c r="G21" s="13">
        <v>39608</v>
      </c>
      <c r="H21" s="13">
        <f t="shared" si="13"/>
        <v>18</v>
      </c>
      <c r="I21" s="19">
        <f t="shared" si="14"/>
        <v>4.7212684306200767</v>
      </c>
      <c r="J21" s="18">
        <v>176</v>
      </c>
      <c r="K21" s="13">
        <v>39547</v>
      </c>
      <c r="L21" s="13">
        <f t="shared" si="16"/>
        <v>79</v>
      </c>
      <c r="M21" s="19">
        <f t="shared" si="10"/>
        <v>4.4504007889346848</v>
      </c>
      <c r="N21" s="18">
        <v>154</v>
      </c>
      <c r="O21" s="23">
        <v>39245</v>
      </c>
      <c r="P21" s="13">
        <f t="shared" si="15"/>
        <v>381</v>
      </c>
      <c r="Q21" s="19">
        <f t="shared" si="11"/>
        <v>3.924066760096828</v>
      </c>
    </row>
    <row r="22" spans="1:19" x14ac:dyDescent="0.3">
      <c r="A22" s="51">
        <v>4200</v>
      </c>
      <c r="B22" s="52" t="s">
        <v>7</v>
      </c>
      <c r="C22" s="51">
        <v>66</v>
      </c>
      <c r="D22" s="53">
        <v>10660</v>
      </c>
      <c r="E22" s="54">
        <f t="shared" si="12"/>
        <v>6.1913696060037529</v>
      </c>
      <c r="F22" s="51">
        <v>41</v>
      </c>
      <c r="G22" s="53">
        <v>10656</v>
      </c>
      <c r="H22" s="53">
        <f t="shared" si="13"/>
        <v>4</v>
      </c>
      <c r="I22" s="54">
        <f t="shared" si="14"/>
        <v>3.8475975975975976</v>
      </c>
      <c r="J22" s="51">
        <v>38.200000000000003</v>
      </c>
      <c r="K22" s="53">
        <v>10640</v>
      </c>
      <c r="L22" s="53">
        <f t="shared" si="16"/>
        <v>20</v>
      </c>
      <c r="M22" s="54">
        <f t="shared" si="10"/>
        <v>3.5902255639097747</v>
      </c>
      <c r="N22" s="51">
        <v>33.6</v>
      </c>
      <c r="O22" s="55">
        <v>10575</v>
      </c>
      <c r="P22" s="53">
        <f t="shared" si="15"/>
        <v>85</v>
      </c>
      <c r="Q22" s="54">
        <f t="shared" si="11"/>
        <v>3.1773049645390072</v>
      </c>
    </row>
    <row r="23" spans="1:19" ht="15" thickBot="1" x14ac:dyDescent="0.35">
      <c r="A23" s="18">
        <v>4400</v>
      </c>
      <c r="B23" s="25" t="s">
        <v>8</v>
      </c>
      <c r="C23" s="18">
        <v>21</v>
      </c>
      <c r="D23" s="13">
        <v>4167</v>
      </c>
      <c r="E23" s="19">
        <f t="shared" si="12"/>
        <v>5.0395968322534195</v>
      </c>
      <c r="F23" s="18">
        <v>13.6</v>
      </c>
      <c r="G23" s="13">
        <v>4164</v>
      </c>
      <c r="H23" s="13">
        <f t="shared" si="13"/>
        <v>3</v>
      </c>
      <c r="I23" s="19">
        <f t="shared" si="14"/>
        <v>3.2660902977905857</v>
      </c>
      <c r="J23" s="18">
        <v>12.3</v>
      </c>
      <c r="K23" s="13">
        <v>4155</v>
      </c>
      <c r="L23" s="13">
        <f>$D23-K23</f>
        <v>12</v>
      </c>
      <c r="M23" s="19">
        <f t="shared" si="10"/>
        <v>2.9602888086642603</v>
      </c>
      <c r="N23" s="18">
        <v>10.7</v>
      </c>
      <c r="O23" s="23">
        <v>4131</v>
      </c>
      <c r="P23" s="13">
        <f t="shared" si="15"/>
        <v>36</v>
      </c>
      <c r="Q23" s="19">
        <f t="shared" si="11"/>
        <v>2.5901718712176227</v>
      </c>
    </row>
    <row r="24" spans="1:19" ht="15.6" thickTop="1" thickBot="1" x14ac:dyDescent="0.35">
      <c r="A24" s="32" t="s">
        <v>10</v>
      </c>
      <c r="B24" s="33"/>
      <c r="C24" s="26">
        <f>SUM(C17:C23)</f>
        <v>797</v>
      </c>
      <c r="D24" s="27">
        <f t="shared" ref="D24:P24" si="17">SUM(D17:D23)</f>
        <v>112989</v>
      </c>
      <c r="E24" s="28"/>
      <c r="F24" s="26">
        <f t="shared" ref="F24:Q24" si="18">SUM(F17:F23)</f>
        <v>573.6</v>
      </c>
      <c r="G24" s="27">
        <f t="shared" si="18"/>
        <v>112945</v>
      </c>
      <c r="H24" s="27">
        <f t="shared" si="18"/>
        <v>44</v>
      </c>
      <c r="I24" s="28"/>
      <c r="J24" s="26">
        <f t="shared" ref="J24:Q24" si="19">SUM(J17:J23)</f>
        <v>530.99</v>
      </c>
      <c r="K24" s="27">
        <f t="shared" si="19"/>
        <v>112783</v>
      </c>
      <c r="L24" s="27">
        <f t="shared" si="19"/>
        <v>206</v>
      </c>
      <c r="M24" s="28"/>
      <c r="N24" s="26">
        <f t="shared" ref="N24:Q24" si="20">SUM(N17:N23)</f>
        <v>458.04</v>
      </c>
      <c r="O24" s="27">
        <f>SUM(O17:O23)</f>
        <v>112053</v>
      </c>
      <c r="P24" s="27">
        <f t="shared" ref="P24:Q24" si="21">SUM(P17:P23)</f>
        <v>936</v>
      </c>
      <c r="Q24" s="29"/>
    </row>
    <row r="25" spans="1:19" ht="15" thickTop="1" x14ac:dyDescent="0.3"/>
    <row r="26" spans="1:19" ht="18" x14ac:dyDescent="0.35">
      <c r="A26" s="23"/>
      <c r="B26" s="13"/>
      <c r="C26" s="60" t="s">
        <v>22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</row>
    <row r="27" spans="1:19" s="6" customFormat="1" x14ac:dyDescent="0.3">
      <c r="A27" s="61" t="s">
        <v>21</v>
      </c>
      <c r="B27" s="61"/>
      <c r="C27" s="62">
        <f>C15</f>
        <v>0</v>
      </c>
      <c r="D27" s="63"/>
      <c r="E27" s="63"/>
      <c r="F27" s="62">
        <f>F15</f>
        <v>2.5</v>
      </c>
      <c r="G27" s="63"/>
      <c r="H27" s="63"/>
      <c r="I27" s="63"/>
      <c r="J27" s="62">
        <f>J15</f>
        <v>5</v>
      </c>
      <c r="K27" s="63"/>
      <c r="L27" s="63"/>
      <c r="M27" s="63"/>
      <c r="N27" s="62">
        <f>N15</f>
        <v>10</v>
      </c>
      <c r="O27" s="63"/>
      <c r="P27" s="63"/>
      <c r="Q27" s="63"/>
      <c r="S27" s="56"/>
    </row>
    <row r="28" spans="1:19" ht="72" x14ac:dyDescent="0.3">
      <c r="A28" s="57" t="str">
        <f>A16</f>
        <v>GCN code</v>
      </c>
      <c r="B28" s="57" t="str">
        <f>B16</f>
        <v>Categorie</v>
      </c>
      <c r="C28" s="57" t="str">
        <f>C16</f>
        <v>Depositie [mol/j]</v>
      </c>
      <c r="D28" s="57" t="str">
        <f>D16</f>
        <v>Totale emissie [ton/j]</v>
      </c>
      <c r="E28" s="57" t="str">
        <f>E16</f>
        <v>EM-DEPO Coëf</v>
      </c>
      <c r="F28" s="57" t="str">
        <f>F16</f>
        <v>Depositie [mol/j]</v>
      </c>
      <c r="G28" s="57" t="str">
        <f>G16</f>
        <v>Totale emissie [ton/j]</v>
      </c>
      <c r="H28" s="57" t="str">
        <f>H16</f>
        <v>Emissie-reductie [ton/j] tov 'normaal'</v>
      </c>
      <c r="I28" s="57" t="str">
        <f>I16</f>
        <v>EM-DEPO Coëf</v>
      </c>
      <c r="J28" s="57" t="str">
        <f>J16</f>
        <v>Depositie [mol/j]</v>
      </c>
      <c r="K28" s="57" t="str">
        <f>K16</f>
        <v>Totale emissie [ton/j]</v>
      </c>
      <c r="L28" s="57" t="str">
        <f>L16</f>
        <v>Emissie-reductie [ton/j] tov 'normaal'</v>
      </c>
      <c r="M28" s="57" t="str">
        <f>M16</f>
        <v>EM-DEPO Coëf</v>
      </c>
      <c r="N28" s="57" t="str">
        <f>N16</f>
        <v>Depositie [mol/j]</v>
      </c>
      <c r="O28" s="57" t="str">
        <f>O16</f>
        <v>Totale emissie [ton/j]</v>
      </c>
      <c r="P28" s="57" t="str">
        <f>P16</f>
        <v>Emissie-reductie [ton/j] tov 'normaal'</v>
      </c>
      <c r="Q28" s="57" t="str">
        <f>Q16</f>
        <v>EM-DEPO Coëf</v>
      </c>
    </row>
    <row r="29" spans="1:19" x14ac:dyDescent="0.3">
      <c r="A29" s="23">
        <f>A17</f>
        <v>4111</v>
      </c>
      <c r="B29" s="23" t="str">
        <f>B17</f>
        <v>Melkvee</v>
      </c>
      <c r="C29" s="13">
        <f>C5-C17</f>
        <v>-124</v>
      </c>
      <c r="D29" s="13">
        <f>D5-D17</f>
        <v>0</v>
      </c>
      <c r="E29" s="24">
        <f>E5-E17</f>
        <v>-4.5010708192674862</v>
      </c>
      <c r="F29" s="13">
        <f t="shared" ref="F29:F36" si="22">F5-F17</f>
        <v>-120.5</v>
      </c>
      <c r="G29" s="13">
        <f>G5-G17</f>
        <v>-199</v>
      </c>
      <c r="H29" s="58">
        <f>H5-H17</f>
        <v>199</v>
      </c>
      <c r="I29" s="13">
        <f t="shared" ref="I29:J36" si="23">I5-I17</f>
        <v>-4.3520074200846501</v>
      </c>
      <c r="J29" s="13">
        <f t="shared" si="23"/>
        <v>-121.1</v>
      </c>
      <c r="K29" s="13">
        <f>K5-K17</f>
        <v>-359</v>
      </c>
      <c r="L29" s="58">
        <f t="shared" ref="L29:M36" si="24">L5-L17</f>
        <v>359</v>
      </c>
      <c r="M29" s="13">
        <f t="shared" si="24"/>
        <v>-4.3728550932304842</v>
      </c>
      <c r="N29" s="13">
        <f t="shared" ref="N29" si="25">N5-N17</f>
        <v>-108.1</v>
      </c>
      <c r="O29" s="13">
        <f>O5-O17</f>
        <v>-513</v>
      </c>
      <c r="P29" s="58">
        <f t="shared" ref="P29:Q36" si="26">P5-P17</f>
        <v>513</v>
      </c>
      <c r="Q29" s="13">
        <f t="shared" si="26"/>
        <v>-3.9237555417044865</v>
      </c>
    </row>
    <row r="30" spans="1:19" x14ac:dyDescent="0.3">
      <c r="A30" s="23">
        <f>A18</f>
        <v>4112</v>
      </c>
      <c r="B30" s="23" t="str">
        <f>B18</f>
        <v>Overig vee</v>
      </c>
      <c r="C30" s="13">
        <f t="shared" ref="C30:C36" si="27">C6-C18</f>
        <v>337</v>
      </c>
      <c r="D30" s="13">
        <f>D6-D18</f>
        <v>0</v>
      </c>
      <c r="E30" s="24">
        <f t="shared" ref="E30:E36" si="28">E6-E18</f>
        <v>12.802005774198451</v>
      </c>
      <c r="F30" s="13">
        <f t="shared" si="22"/>
        <v>177.8</v>
      </c>
      <c r="G30" s="13">
        <f>G6-G18</f>
        <v>-860</v>
      </c>
      <c r="H30" s="58">
        <f t="shared" ref="H30:H36" si="29">H6-H18</f>
        <v>860</v>
      </c>
      <c r="I30" s="13">
        <f t="shared" si="23"/>
        <v>7.1092471116193252</v>
      </c>
      <c r="J30" s="13">
        <f t="shared" si="23"/>
        <v>87.9</v>
      </c>
      <c r="K30" s="13">
        <f>K6-K18</f>
        <v>-1907</v>
      </c>
      <c r="L30" s="58">
        <f t="shared" si="24"/>
        <v>1907</v>
      </c>
      <c r="M30" s="13">
        <f t="shared" si="24"/>
        <v>3.8765876929645238</v>
      </c>
      <c r="N30" s="13">
        <f t="shared" ref="N30" si="30">N6-N18</f>
        <v>23.900000000000006</v>
      </c>
      <c r="O30" s="13">
        <f>O6-O18</f>
        <v>-3469</v>
      </c>
      <c r="P30" s="58">
        <f t="shared" si="26"/>
        <v>3469</v>
      </c>
      <c r="Q30" s="13">
        <f t="shared" si="26"/>
        <v>1.5071848108046511</v>
      </c>
    </row>
    <row r="31" spans="1:19" x14ac:dyDescent="0.3">
      <c r="A31" s="23">
        <f>A19</f>
        <v>4120</v>
      </c>
      <c r="B31" s="23" t="str">
        <f>B19</f>
        <v>Opslag</v>
      </c>
      <c r="C31" s="13">
        <f t="shared" si="27"/>
        <v>27.200000000000003</v>
      </c>
      <c r="D31" s="13">
        <f>D7-D19</f>
        <v>0</v>
      </c>
      <c r="E31" s="24">
        <f t="shared" si="28"/>
        <v>8.5159674389480298</v>
      </c>
      <c r="F31" s="13">
        <f t="shared" si="22"/>
        <v>16.400000000000002</v>
      </c>
      <c r="G31" s="13">
        <f>G7-G19</f>
        <v>-77</v>
      </c>
      <c r="H31" s="58">
        <f t="shared" si="29"/>
        <v>77</v>
      </c>
      <c r="I31" s="13">
        <f t="shared" si="23"/>
        <v>5.3881974169886533</v>
      </c>
      <c r="J31" s="13">
        <f t="shared" si="23"/>
        <v>6.4</v>
      </c>
      <c r="K31" s="13">
        <f>K7-K19</f>
        <v>-191</v>
      </c>
      <c r="L31" s="58">
        <f t="shared" si="24"/>
        <v>191</v>
      </c>
      <c r="M31" s="13">
        <f t="shared" si="24"/>
        <v>2.427333230344523</v>
      </c>
      <c r="N31" s="13">
        <f t="shared" ref="N31" si="31">N7-N19</f>
        <v>-0.69999999999999929</v>
      </c>
      <c r="O31" s="13">
        <f>O7-O19</f>
        <v>-359</v>
      </c>
      <c r="P31" s="58">
        <f t="shared" si="26"/>
        <v>359</v>
      </c>
      <c r="Q31" s="13">
        <f t="shared" si="26"/>
        <v>0.25785036368739345</v>
      </c>
    </row>
    <row r="32" spans="1:19" x14ac:dyDescent="0.3">
      <c r="A32" s="23">
        <f>A20</f>
        <v>4130</v>
      </c>
      <c r="B32" s="23" t="str">
        <f>B20</f>
        <v>Beweiding</v>
      </c>
      <c r="C32" s="13">
        <f t="shared" si="27"/>
        <v>-5.47</v>
      </c>
      <c r="D32" s="13">
        <f>D8-D20</f>
        <v>0</v>
      </c>
      <c r="E32" s="24">
        <f t="shared" si="28"/>
        <v>-3.7236215112321305</v>
      </c>
      <c r="F32" s="13">
        <f t="shared" si="22"/>
        <v>-4.4399999999999995</v>
      </c>
      <c r="G32" s="13">
        <f>G8-G20</f>
        <v>-8</v>
      </c>
      <c r="H32" s="58">
        <f t="shared" si="29"/>
        <v>8</v>
      </c>
      <c r="I32" s="13">
        <f t="shared" si="23"/>
        <v>-3.014594453361203</v>
      </c>
      <c r="J32" s="13">
        <f t="shared" si="23"/>
        <v>-4.5199999999999996</v>
      </c>
      <c r="K32" s="13">
        <f>K8-K20</f>
        <v>-14</v>
      </c>
      <c r="L32" s="58">
        <f t="shared" si="24"/>
        <v>14</v>
      </c>
      <c r="M32" s="13">
        <f t="shared" si="24"/>
        <v>-3.0662085964633263</v>
      </c>
      <c r="N32" s="13">
        <f t="shared" ref="N32" si="32">N8-N20</f>
        <v>-4.1500000000000004</v>
      </c>
      <c r="O32" s="13">
        <f>O8-O20</f>
        <v>-18</v>
      </c>
      <c r="P32" s="58">
        <f t="shared" si="26"/>
        <v>18</v>
      </c>
      <c r="Q32" s="13">
        <f t="shared" si="26"/>
        <v>-2.8320923694913209</v>
      </c>
    </row>
    <row r="33" spans="1:17" x14ac:dyDescent="0.3">
      <c r="A33" s="23">
        <f>A21</f>
        <v>4140</v>
      </c>
      <c r="B33" s="23" t="str">
        <f>B21</f>
        <v>Mestaanwending</v>
      </c>
      <c r="C33" s="13">
        <f t="shared" si="27"/>
        <v>-185</v>
      </c>
      <c r="D33" s="13">
        <f>D9-D21</f>
        <v>0</v>
      </c>
      <c r="E33" s="24">
        <f t="shared" si="28"/>
        <v>-4.6686518952203109</v>
      </c>
      <c r="F33" s="13">
        <f t="shared" si="22"/>
        <v>-125.3</v>
      </c>
      <c r="G33" s="13">
        <f>G9-G21</f>
        <v>-141</v>
      </c>
      <c r="H33" s="58">
        <f t="shared" si="29"/>
        <v>141</v>
      </c>
      <c r="I33" s="13">
        <f t="shared" si="23"/>
        <v>-3.1579370398379041</v>
      </c>
      <c r="J33" s="13">
        <f t="shared" si="23"/>
        <v>-121.6</v>
      </c>
      <c r="K33" s="13">
        <f>K9-K21</f>
        <v>-214</v>
      </c>
      <c r="L33" s="58">
        <f t="shared" si="24"/>
        <v>214</v>
      </c>
      <c r="M33" s="13">
        <f t="shared" si="24"/>
        <v>-3.0673382206078346</v>
      </c>
      <c r="N33" s="13">
        <f t="shared" ref="N33" si="33">N9-N21</f>
        <v>-107.8</v>
      </c>
      <c r="O33" s="13">
        <f>O9-O21</f>
        <v>-213</v>
      </c>
      <c r="P33" s="58">
        <f t="shared" si="26"/>
        <v>213</v>
      </c>
      <c r="Q33" s="13">
        <f t="shared" si="26"/>
        <v>-2.7404225707137577</v>
      </c>
    </row>
    <row r="34" spans="1:17" x14ac:dyDescent="0.3">
      <c r="A34" s="23">
        <f>A22</f>
        <v>4200</v>
      </c>
      <c r="B34" s="23" t="str">
        <f>B22</f>
        <v>Kunstmest</v>
      </c>
      <c r="C34" s="13">
        <f t="shared" si="27"/>
        <v>-34.9</v>
      </c>
      <c r="D34" s="13">
        <f>D10-D22</f>
        <v>0</v>
      </c>
      <c r="E34" s="24">
        <f t="shared" si="28"/>
        <v>-3.2739212007504692</v>
      </c>
      <c r="F34" s="13">
        <f t="shared" si="22"/>
        <v>-23.2</v>
      </c>
      <c r="G34" s="13">
        <f>G10-G22</f>
        <v>-44</v>
      </c>
      <c r="H34" s="58">
        <f t="shared" si="29"/>
        <v>44</v>
      </c>
      <c r="I34" s="13">
        <f t="shared" si="23"/>
        <v>-2.1702511972960519</v>
      </c>
      <c r="J34" s="13">
        <f t="shared" si="23"/>
        <v>-22.6</v>
      </c>
      <c r="K34" s="13">
        <f>K10-K22</f>
        <v>-70</v>
      </c>
      <c r="L34" s="58">
        <f t="shared" si="24"/>
        <v>70</v>
      </c>
      <c r="M34" s="13">
        <f t="shared" si="24"/>
        <v>-2.1143504456505502</v>
      </c>
      <c r="N34" s="13">
        <f t="shared" ref="N34" si="34">N10-N22</f>
        <v>-20.5</v>
      </c>
      <c r="O34" s="13">
        <f>O10-O22</f>
        <v>-101</v>
      </c>
      <c r="P34" s="58">
        <f t="shared" si="26"/>
        <v>101</v>
      </c>
      <c r="Q34" s="13">
        <f t="shared" si="26"/>
        <v>-1.9265889057267103</v>
      </c>
    </row>
    <row r="35" spans="1:17" x14ac:dyDescent="0.3">
      <c r="A35" s="23">
        <f>A23</f>
        <v>4400</v>
      </c>
      <c r="B35" s="23" t="str">
        <f>B23</f>
        <v>Afrijping uit gewasresten</v>
      </c>
      <c r="C35" s="13">
        <f t="shared" si="27"/>
        <v>-7.9</v>
      </c>
      <c r="D35" s="13">
        <f>D11-D23</f>
        <v>0</v>
      </c>
      <c r="E35" s="24">
        <f t="shared" si="28"/>
        <v>-1.8958483321334292</v>
      </c>
      <c r="F35" s="13">
        <f t="shared" si="22"/>
        <v>-5.92</v>
      </c>
      <c r="G35" s="13">
        <f>G11-G23</f>
        <v>-22</v>
      </c>
      <c r="H35" s="58">
        <f t="shared" si="29"/>
        <v>22</v>
      </c>
      <c r="I35" s="13">
        <f t="shared" si="23"/>
        <v>-1.411913571571368</v>
      </c>
      <c r="J35" s="13">
        <f t="shared" si="23"/>
        <v>-5.7500000000000009</v>
      </c>
      <c r="K35" s="13">
        <f>K11-K23</f>
        <v>-37</v>
      </c>
      <c r="L35" s="58">
        <f t="shared" si="24"/>
        <v>37</v>
      </c>
      <c r="M35" s="13">
        <f t="shared" si="24"/>
        <v>-1.3697108582028712</v>
      </c>
      <c r="N35" s="13">
        <f t="shared" ref="N35" si="35">N11-N23</f>
        <v>-5.5399999999999991</v>
      </c>
      <c r="O35" s="13">
        <f>O11-O23</f>
        <v>-66</v>
      </c>
      <c r="P35" s="58">
        <f t="shared" si="26"/>
        <v>66</v>
      </c>
      <c r="Q35" s="13">
        <f t="shared" si="26"/>
        <v>-1.3207991774906853</v>
      </c>
    </row>
    <row r="36" spans="1:17" x14ac:dyDescent="0.3">
      <c r="A36" s="59" t="str">
        <f>A24</f>
        <v>Totaal</v>
      </c>
      <c r="B36" s="59"/>
      <c r="C36" s="13">
        <f t="shared" si="27"/>
        <v>6.9300000000000637</v>
      </c>
      <c r="D36" s="13">
        <f>D12-D24</f>
        <v>0</v>
      </c>
      <c r="E36" s="24"/>
      <c r="F36" s="13">
        <f t="shared" si="22"/>
        <v>-85.159999999999968</v>
      </c>
      <c r="G36" s="13">
        <f>G12-G24</f>
        <v>-1351</v>
      </c>
      <c r="H36" s="58">
        <f t="shared" si="29"/>
        <v>1351</v>
      </c>
      <c r="I36" s="13"/>
      <c r="J36" s="13">
        <f t="shared" si="23"/>
        <v>-181.27000000000004</v>
      </c>
      <c r="K36" s="13">
        <f>K12-K24</f>
        <v>-2792</v>
      </c>
      <c r="L36" s="58">
        <f t="shared" si="24"/>
        <v>2792</v>
      </c>
      <c r="M36" s="13"/>
      <c r="N36" s="13">
        <f t="shared" ref="N36" si="36">N12-N24</f>
        <v>-222.89000000000004</v>
      </c>
      <c r="O36" s="13">
        <f>O12-O24</f>
        <v>-4739</v>
      </c>
      <c r="P36" s="58">
        <f t="shared" si="26"/>
        <v>4739</v>
      </c>
      <c r="Q36" s="13"/>
    </row>
    <row r="37" spans="1:17" x14ac:dyDescent="0.3">
      <c r="B37"/>
    </row>
    <row r="38" spans="1:17" x14ac:dyDescent="0.3">
      <c r="B38"/>
    </row>
  </sheetData>
  <mergeCells count="24">
    <mergeCell ref="A36:B36"/>
    <mergeCell ref="J27:M27"/>
    <mergeCell ref="N27:Q27"/>
    <mergeCell ref="A24:B24"/>
    <mergeCell ref="A27:B27"/>
    <mergeCell ref="C27:E27"/>
    <mergeCell ref="F27:I27"/>
    <mergeCell ref="C26:Q26"/>
    <mergeCell ref="A3:B3"/>
    <mergeCell ref="C3:E3"/>
    <mergeCell ref="F3:I3"/>
    <mergeCell ref="J3:M3"/>
    <mergeCell ref="N3:Q3"/>
    <mergeCell ref="C14:Q14"/>
    <mergeCell ref="A14:B14"/>
    <mergeCell ref="A12:B12"/>
    <mergeCell ref="A15:B15"/>
    <mergeCell ref="C15:E15"/>
    <mergeCell ref="F15:I15"/>
    <mergeCell ref="J15:M15"/>
    <mergeCell ref="N15:Q15"/>
    <mergeCell ref="C2:Q2"/>
    <mergeCell ref="A1:Q1"/>
    <mergeCell ref="A2: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6CB9-24F4-4143-83DC-D2B9D4EE5BE4}">
  <dimension ref="A1:H13"/>
  <sheetViews>
    <sheetView zoomScale="80" zoomScaleNormal="80" workbookViewId="0">
      <selection activeCell="M35" sqref="M35"/>
    </sheetView>
  </sheetViews>
  <sheetFormatPr defaultRowHeight="14.4" x14ac:dyDescent="0.3"/>
  <cols>
    <col min="1" max="1" width="8.88671875" style="10"/>
    <col min="2" max="2" width="14" customWidth="1"/>
  </cols>
  <sheetData>
    <row r="1" spans="1:8" x14ac:dyDescent="0.3">
      <c r="B1" t="s">
        <v>19</v>
      </c>
    </row>
    <row r="2" spans="1:8" x14ac:dyDescent="0.3">
      <c r="A2" s="10" t="s">
        <v>18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 s="10">
        <v>0</v>
      </c>
      <c r="B3">
        <v>279</v>
      </c>
      <c r="C3">
        <v>109</v>
      </c>
      <c r="D3">
        <v>20</v>
      </c>
      <c r="E3">
        <v>11</v>
      </c>
      <c r="F3">
        <v>291</v>
      </c>
      <c r="G3">
        <v>66</v>
      </c>
      <c r="H3">
        <v>21</v>
      </c>
    </row>
    <row r="4" spans="1:8" x14ac:dyDescent="0.3">
      <c r="A4" s="10">
        <v>2.5</v>
      </c>
      <c r="B4">
        <v>211</v>
      </c>
      <c r="C4">
        <v>98.2</v>
      </c>
      <c r="D4">
        <v>15.7</v>
      </c>
      <c r="E4">
        <v>7.1</v>
      </c>
      <c r="F4">
        <v>187</v>
      </c>
      <c r="G4">
        <v>41</v>
      </c>
      <c r="H4">
        <v>13.6</v>
      </c>
    </row>
    <row r="5" spans="1:8" x14ac:dyDescent="0.3">
      <c r="A5" s="10">
        <v>5</v>
      </c>
      <c r="B5">
        <v>191</v>
      </c>
      <c r="C5">
        <v>92.1</v>
      </c>
      <c r="D5">
        <v>14.6</v>
      </c>
      <c r="E5">
        <v>6.79</v>
      </c>
      <c r="F5">
        <v>176</v>
      </c>
      <c r="G5">
        <v>38.200000000000003</v>
      </c>
      <c r="H5">
        <v>12.3</v>
      </c>
    </row>
    <row r="6" spans="1:8" x14ac:dyDescent="0.3">
      <c r="A6" s="10">
        <v>10</v>
      </c>
      <c r="B6">
        <v>163</v>
      </c>
      <c r="C6">
        <v>78.099999999999994</v>
      </c>
      <c r="D6">
        <v>12.6</v>
      </c>
      <c r="E6">
        <v>6.04</v>
      </c>
      <c r="F6">
        <v>154</v>
      </c>
      <c r="G6">
        <v>33.6</v>
      </c>
      <c r="H6">
        <v>10.7</v>
      </c>
    </row>
    <row r="8" spans="1:8" x14ac:dyDescent="0.3">
      <c r="B8" t="s">
        <v>20</v>
      </c>
    </row>
    <row r="9" spans="1:8" x14ac:dyDescent="0.3">
      <c r="A9" s="10" t="str">
        <f>A2</f>
        <v>afstand</v>
      </c>
      <c r="B9" t="str">
        <f t="shared" ref="B9:H9" si="0">B2</f>
        <v>Melkvee</v>
      </c>
      <c r="C9" t="str">
        <f t="shared" si="0"/>
        <v>Overig vee</v>
      </c>
      <c r="D9" t="str">
        <f t="shared" si="0"/>
        <v>Opslag</v>
      </c>
      <c r="E9" t="str">
        <f t="shared" si="0"/>
        <v>Beweiding</v>
      </c>
      <c r="F9" t="str">
        <f t="shared" si="0"/>
        <v>Mestaanwending</v>
      </c>
      <c r="G9" t="str">
        <f t="shared" si="0"/>
        <v>Kunstmest</v>
      </c>
      <c r="H9" t="str">
        <f t="shared" si="0"/>
        <v>Afrijping uit gewasresten</v>
      </c>
    </row>
    <row r="10" spans="1:8" x14ac:dyDescent="0.3">
      <c r="A10" s="10">
        <f t="shared" ref="A10:A14" si="1">A3</f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0">
        <f t="shared" si="1"/>
        <v>2.5</v>
      </c>
      <c r="B11">
        <v>12</v>
      </c>
      <c r="C11">
        <v>3</v>
      </c>
      <c r="D11">
        <v>3</v>
      </c>
      <c r="E11">
        <v>1</v>
      </c>
      <c r="F11">
        <v>18</v>
      </c>
      <c r="G11">
        <v>4</v>
      </c>
      <c r="H11">
        <v>3</v>
      </c>
    </row>
    <row r="12" spans="1:8" x14ac:dyDescent="0.3">
      <c r="A12" s="10">
        <f t="shared" si="1"/>
        <v>5</v>
      </c>
      <c r="B12">
        <v>67</v>
      </c>
      <c r="C12">
        <v>20</v>
      </c>
      <c r="D12">
        <v>6</v>
      </c>
      <c r="E12">
        <v>2</v>
      </c>
      <c r="F12">
        <v>79</v>
      </c>
      <c r="G12">
        <v>20</v>
      </c>
      <c r="H12">
        <v>12</v>
      </c>
    </row>
    <row r="13" spans="1:8" x14ac:dyDescent="0.3">
      <c r="A13" s="10">
        <f t="shared" si="1"/>
        <v>10</v>
      </c>
      <c r="B13">
        <v>267</v>
      </c>
      <c r="C13">
        <v>134</v>
      </c>
      <c r="D13">
        <v>21</v>
      </c>
      <c r="E13">
        <v>12</v>
      </c>
      <c r="F13">
        <v>381</v>
      </c>
      <c r="G13">
        <v>85</v>
      </c>
      <c r="H13">
        <v>36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9 5 1 d d c - a 0 5 1 - 4 e c 2 - b 4 7 a - 7 f f a 7 8 9 6 b f f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 5 3 . 1 2 5 7 9 8 5 0 1 5 9 6 8 4 < / L a t i t u d e > < L o n g i t u d e > 8 . 4 9 9 1 3 7 4 8 0 4 9 5 8 4 1 5 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 G u i d = " 5 a f e f 3 c 5 - 1 d 5 1 - 4 4 9 3 - 9 a 7 b - 7 7 0 8 4 2 2 2 1 6 c e "   R e v = " 2 "   R e v G u i d = " e 5 2 f 2 9 9 9 - f 2 a d - 4 4 b f - 8 8 6 0 - 6 f c 2 e c c 1 2 b d d " 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8 6 2 E B B - F 6 2 9 - 4 5 3 F - A D 2 7 - 1 8 D E E D 0 1 6 5 B D } "   T o u r I d = " e a 5 e 1 2 9 6 - e 0 d a - 4 a 9 2 - b b 0 d - c b 9 8 6 e 6 7 2 e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I V S 0 U 7 C M B T 9 l a b P s o 5 u s I 1 s I 0 q C I U F j J B p f 6 1 p G Q 2 l J 2 w H 6 a z 7 4 S f 6 C d 4 A Y 4 c G H p r n 3 n H P v 6 U m / P j 7 z 4 W 6 l 0 E Z Y J 4 0 u c D c I M R K 6 M l z q u s C N n 3 d S P C z z G y i n z E + N H r F q I R C I t B v s H C / w w v v 1 g J D t d h t s o 8 D Y m t A w 7 J K X u + k M m C u G T 2 T 5 P 7 k j t f N M V w K X + c Q d l C f V S l b W O D P 3 A W e e B R v p G q b k O / N g P a i F i T h p / Y M S L Q s 8 X B s Y p U a G i 4 I m v T g D 4 J m p R q B F V W B v m 3 b H r T C P w h n V t D P c W Y 2 U L 3 D U D 8 I s y W I a 9 S j N 4 o x S j B Q k 1 U n S g G Z p m K Z h E i V R G P c z S A 4 E D 7 A W 8 h N d G D 8 2 d s W 8 F / y a c y u c K / d G r t D 9 K C c X W H 4 k j a V Q H L w 4 b y F 1 t H N y o K U 6 W k b k B y i n p p H u t b F 1 T g 7 U E z K 2 T C + V 1 G h k G u 3 f L v B 2 / Z l k b + y i + 6 Q l m E c z z 7 x w v y g 5 c 0 r + x F j m f 2 t 4 C t k H D / e k P W 3 j 7 E O V 3 8 M q g P O L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34862EBB-F629-453F-AD27-18DEED0165B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CA50557-DCCA-4A9C-BB93-606F9788353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09F4E8B-E1D6-427B-ABED-88E7409ABA1C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Depositie-Emissies totalen</vt:lpstr>
      <vt:lpstr>Grafieken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2020-03-12T16:10:32Z</dcterms:created>
  <dcterms:modified xsi:type="dcterms:W3CDTF">2020-03-19T17:33:25Z</dcterms:modified>
</cp:coreProperties>
</file>