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cts\mesdag2.0\Scenarios\"/>
    </mc:Choice>
  </mc:AlternateContent>
  <xr:revisionPtr revIDLastSave="0" documentId="13_ncr:1_{FF76C13A-E618-4F6D-B8C5-8D2909CF24EE}" xr6:coauthVersionLast="45" xr6:coauthVersionMax="45" xr10:uidLastSave="{00000000-0000-0000-0000-000000000000}"/>
  <bookViews>
    <workbookView xWindow="-120" yWindow="330" windowWidth="29040" windowHeight="15990" activeTab="2" xr2:uid="{30315002-F186-4032-A43A-8193C9C4CFB2}"/>
  </bookViews>
  <sheets>
    <sheet name="Depositie-Emissies totalen" sheetId="1" r:id="rId1"/>
    <sheet name="Grafiek Peel" sheetId="4" r:id="rId2"/>
    <sheet name="Grafiek Norgerholt" sheetId="5" r:id="rId3"/>
  </sheets>
  <definedNames>
    <definedName name="_xlcn.WorksheetConnection_DepositiereductiesB4Q51" hidden="1">'Depositie-Emissies totalen'!$B$4:$T$5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epositie-reducties!$B$4:$Q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5" l="1"/>
  <c r="N2" i="5"/>
  <c r="M2" i="5"/>
  <c r="L2" i="5"/>
  <c r="K2" i="5"/>
  <c r="J2" i="5"/>
  <c r="I2" i="5"/>
  <c r="I1" i="5"/>
  <c r="N5" i="1" l="1"/>
  <c r="N6" i="1"/>
  <c r="N7" i="1"/>
  <c r="N8" i="1"/>
  <c r="N9" i="1"/>
  <c r="N10" i="1"/>
  <c r="N11" i="1"/>
  <c r="A12" i="4"/>
  <c r="A11" i="4"/>
  <c r="A10" i="4"/>
  <c r="A9" i="4"/>
  <c r="A8" i="4"/>
  <c r="Q23" i="1" l="1"/>
  <c r="Q22" i="1"/>
  <c r="Q21" i="1"/>
  <c r="Q20" i="1"/>
  <c r="Q19" i="1"/>
  <c r="Q18" i="1"/>
  <c r="Q17" i="1"/>
  <c r="M17" i="1"/>
  <c r="M23" i="1"/>
  <c r="M22" i="1"/>
  <c r="M21" i="1"/>
  <c r="M20" i="1"/>
  <c r="M19" i="1"/>
  <c r="M18" i="1"/>
  <c r="Q11" i="1" l="1"/>
  <c r="Q10" i="1"/>
  <c r="Q9" i="1"/>
  <c r="Q8" i="1"/>
  <c r="Q7" i="1"/>
  <c r="Q6" i="1"/>
  <c r="Q5" i="1"/>
  <c r="M11" i="1"/>
  <c r="M10" i="1"/>
  <c r="M9" i="1"/>
  <c r="M8" i="1"/>
  <c r="M7" i="1"/>
  <c r="M6" i="1"/>
  <c r="M5" i="1"/>
  <c r="M4" i="1"/>
  <c r="M16" i="1" s="1"/>
  <c r="G23" i="1"/>
  <c r="G22" i="1"/>
  <c r="G21" i="1"/>
  <c r="G20" i="1"/>
  <c r="G19" i="1"/>
  <c r="G18" i="1"/>
  <c r="G17" i="1"/>
  <c r="G11" i="1"/>
  <c r="G10" i="1"/>
  <c r="G9" i="1"/>
  <c r="G8" i="1"/>
  <c r="G7" i="1"/>
  <c r="G6" i="1"/>
  <c r="G5" i="1"/>
  <c r="G16" i="1"/>
  <c r="E16" i="1"/>
  <c r="Q4" i="1" l="1"/>
  <c r="Q16" i="1" s="1"/>
  <c r="C14" i="1"/>
  <c r="N17" i="1"/>
  <c r="S17" i="1"/>
  <c r="N18" i="1"/>
  <c r="S18" i="1"/>
  <c r="N19" i="1"/>
  <c r="S19" i="1"/>
  <c r="N20" i="1"/>
  <c r="S20" i="1"/>
  <c r="N21" i="1"/>
  <c r="S21" i="1"/>
  <c r="N22" i="1"/>
  <c r="S22" i="1"/>
  <c r="N23" i="1"/>
  <c r="S23" i="1"/>
  <c r="R24" i="1"/>
  <c r="P24" i="1"/>
  <c r="L24" i="1"/>
  <c r="K24" i="1"/>
  <c r="H24" i="1"/>
  <c r="F24" i="1"/>
  <c r="D24" i="1"/>
  <c r="C24" i="1"/>
  <c r="I23" i="1"/>
  <c r="I22" i="1"/>
  <c r="I21" i="1"/>
  <c r="I20" i="1"/>
  <c r="I19" i="1"/>
  <c r="I18" i="1"/>
  <c r="I17" i="1"/>
  <c r="S16" i="1"/>
  <c r="R16" i="1"/>
  <c r="N16" i="1"/>
  <c r="J16" i="1"/>
  <c r="O16" i="1" s="1"/>
  <c r="T16" i="1" s="1"/>
  <c r="H16" i="1"/>
  <c r="L16" i="1" s="1"/>
  <c r="F16" i="1"/>
  <c r="K16" i="1" s="1"/>
  <c r="P16" i="1" s="1"/>
  <c r="G24" i="1" l="1"/>
  <c r="M24" i="1"/>
  <c r="Q24" i="1"/>
  <c r="T23" i="1"/>
  <c r="T19" i="1"/>
  <c r="T18" i="1"/>
  <c r="T17" i="1"/>
  <c r="T22" i="1"/>
  <c r="T21" i="1"/>
  <c r="T20" i="1"/>
  <c r="T24" i="1"/>
  <c r="O20" i="1"/>
  <c r="O19" i="1"/>
  <c r="O17" i="1"/>
  <c r="O24" i="1"/>
  <c r="O18" i="1"/>
  <c r="O23" i="1"/>
  <c r="O22" i="1"/>
  <c r="O21" i="1"/>
  <c r="E22" i="1"/>
  <c r="E19" i="1"/>
  <c r="E18" i="1"/>
  <c r="E23" i="1"/>
  <c r="E21" i="1"/>
  <c r="E20" i="1"/>
  <c r="E17" i="1"/>
  <c r="J21" i="1"/>
  <c r="J19" i="1"/>
  <c r="J18" i="1"/>
  <c r="J24" i="1"/>
  <c r="J23" i="1"/>
  <c r="J22" i="1"/>
  <c r="J20" i="1"/>
  <c r="J17" i="1"/>
  <c r="I24" i="1"/>
  <c r="S24" i="1"/>
  <c r="N24" i="1"/>
  <c r="E24" i="1" l="1"/>
  <c r="J4" i="1"/>
  <c r="O4" i="1" s="1"/>
  <c r="T4" i="1" s="1"/>
  <c r="S11" i="1" l="1"/>
  <c r="S10" i="1"/>
  <c r="S9" i="1"/>
  <c r="S8" i="1"/>
  <c r="S7" i="1"/>
  <c r="S6" i="1"/>
  <c r="S5" i="1"/>
  <c r="R12" i="1"/>
  <c r="P12" i="1"/>
  <c r="L12" i="1"/>
  <c r="K12" i="1"/>
  <c r="T11" i="1" l="1"/>
  <c r="T8" i="1"/>
  <c r="T7" i="1"/>
  <c r="T6" i="1"/>
  <c r="T5" i="1"/>
  <c r="T10" i="1"/>
  <c r="T9" i="1"/>
  <c r="T12" i="1"/>
  <c r="O7" i="1"/>
  <c r="O6" i="1"/>
  <c r="O5" i="1"/>
  <c r="O11" i="1"/>
  <c r="O10" i="1"/>
  <c r="O9" i="1"/>
  <c r="O8" i="1"/>
  <c r="N12" i="1"/>
  <c r="S12" i="1"/>
  <c r="S4" i="1"/>
  <c r="R4" i="1"/>
  <c r="I11" i="1"/>
  <c r="I10" i="1"/>
  <c r="I9" i="1"/>
  <c r="I8" i="1"/>
  <c r="I7" i="1"/>
  <c r="I6" i="1"/>
  <c r="I5" i="1"/>
  <c r="N4" i="1"/>
  <c r="H12" i="1"/>
  <c r="F12" i="1"/>
  <c r="D12" i="1"/>
  <c r="H4" i="1"/>
  <c r="L4" i="1" s="1"/>
  <c r="F4" i="1"/>
  <c r="K4" i="1" s="1"/>
  <c r="P4" i="1" s="1"/>
  <c r="C12" i="1"/>
  <c r="Q12" i="1" s="1"/>
  <c r="M12" i="1" l="1"/>
  <c r="G12" i="1"/>
  <c r="E7" i="1"/>
  <c r="E6" i="1"/>
  <c r="E5" i="1"/>
  <c r="E11" i="1"/>
  <c r="E10" i="1"/>
  <c r="E9" i="1"/>
  <c r="E8" i="1"/>
  <c r="J11" i="1"/>
  <c r="J10" i="1"/>
  <c r="J9" i="1"/>
  <c r="J8" i="1"/>
  <c r="J7" i="1"/>
  <c r="J6" i="1"/>
  <c r="J5" i="1"/>
  <c r="O12" i="1"/>
  <c r="I12" i="1"/>
  <c r="E12" i="1" l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Zijlstra</author>
  </authors>
  <commentList>
    <comment ref="E4" authorId="0" shapeId="0" xr:uid="{BE1F64F9-D8E2-4E14-A29E-939572A24246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  <comment ref="E16" authorId="0" shapeId="0" xr:uid="{CCF0CC89-FEBB-46FF-AA4D-D0DD5FA34A48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07E57-CB8F-423B-9F04-C0A8089BA02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496452-341F-4BA1-B3BD-684F364DFEF9}" name="WorksheetConnection_Depositie-reducties!$B$4:$Q$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DepositiereductiesB4Q51"/>
        </x15:connection>
      </ext>
    </extLst>
  </connection>
</connections>
</file>

<file path=xl/sharedStrings.xml><?xml version="1.0" encoding="utf-8"?>
<sst xmlns="http://schemas.openxmlformats.org/spreadsheetml/2006/main" count="57" uniqueCount="30">
  <si>
    <t>GCN code</t>
  </si>
  <si>
    <t>Categorie</t>
  </si>
  <si>
    <t>Overig vee</t>
  </si>
  <si>
    <t>Melkvee</t>
  </si>
  <si>
    <t>Opslag</t>
  </si>
  <si>
    <t>Beweiding</t>
  </si>
  <si>
    <t>Mestaanwending</t>
  </si>
  <si>
    <t>Kunstmest</t>
  </si>
  <si>
    <t>Afrijping uit gewasresten</t>
  </si>
  <si>
    <t>Afstand tov Natura 2000 grens [km]</t>
  </si>
  <si>
    <t>Totaal</t>
  </si>
  <si>
    <t>Totale emissie [ton/j]</t>
  </si>
  <si>
    <t>Depositie [mol/j]</t>
  </si>
  <si>
    <t>Gemiddelde depositiewaarde NH3 [mol/ha/ja]  in relatie tot afstand per Landbouwcategorie bij 100% emissiereductie.</t>
  </si>
  <si>
    <t>Peel Regio Noord Brabant</t>
  </si>
  <si>
    <t>Norgerholt</t>
  </si>
  <si>
    <t>Emissie-reductie [ton/j] tov 'normaal'</t>
  </si>
  <si>
    <t>% depositie van totaal</t>
  </si>
  <si>
    <t>Emissie-reductie [ton/j]</t>
  </si>
  <si>
    <t>% Depositie-winst</t>
  </si>
  <si>
    <t>afstand</t>
  </si>
  <si>
    <t>Depositie</t>
  </si>
  <si>
    <t>Emissiereductie</t>
  </si>
  <si>
    <t>Melkvee ER</t>
  </si>
  <si>
    <t>Overig vee ER</t>
  </si>
  <si>
    <t>Opslag ER</t>
  </si>
  <si>
    <t>Beweiding ER</t>
  </si>
  <si>
    <t>Mestaanwending ER</t>
  </si>
  <si>
    <t>Kunstmest ER</t>
  </si>
  <si>
    <t>Afrijping uit gewasresten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</si>
</sst>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w Cen MT"/>
      <family val="2"/>
      <scheme val="minor"/>
    </font>
    <font>
      <b/>
      <i/>
      <sz val="11"/>
      <color theme="1"/>
      <name val="Tw Cen MT"/>
      <family val="2"/>
      <scheme val="minor"/>
    </font>
    <font>
      <i/>
      <sz val="11"/>
      <color theme="1"/>
      <name val="Tw Cen MT"/>
      <family val="2"/>
      <scheme val="minor"/>
    </font>
    <font>
      <b/>
      <sz val="24"/>
      <color theme="1"/>
      <name val="Tw Cen MT"/>
      <family val="2"/>
      <scheme val="minor"/>
    </font>
    <font>
      <sz val="24"/>
      <color theme="1"/>
      <name val="Tw Cen MT"/>
      <family val="2"/>
      <scheme val="minor"/>
    </font>
    <font>
      <b/>
      <i/>
      <u/>
      <sz val="11"/>
      <color theme="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/>
    <xf numFmtId="10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10" fontId="0" fillId="0" borderId="0" xfId="0" applyNumberFormat="1" applyAlignment="1">
      <alignment vertical="top"/>
    </xf>
    <xf numFmtId="1" fontId="0" fillId="0" borderId="0" xfId="0" applyNumberFormat="1" applyBorder="1"/>
    <xf numFmtId="1" fontId="0" fillId="0" borderId="0" xfId="0" applyNumberFormat="1" applyBorder="1" applyAlignment="1">
      <alignment vertical="top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top" wrapText="1"/>
    </xf>
    <xf numFmtId="0" fontId="0" fillId="0" borderId="0" xfId="0" applyBorder="1"/>
    <xf numFmtId="0" fontId="0" fillId="0" borderId="6" xfId="0" applyBorder="1"/>
    <xf numFmtId="1" fontId="6" fillId="0" borderId="7" xfId="0" applyNumberFormat="1" applyFont="1" applyBorder="1"/>
    <xf numFmtId="1" fontId="6" fillId="0" borderId="8" xfId="0" applyNumberFormat="1" applyFont="1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1" fontId="1" fillId="0" borderId="9" xfId="0" applyNumberFormat="1" applyFont="1" applyBorder="1" applyAlignment="1">
      <alignment vertical="top"/>
    </xf>
    <xf numFmtId="164" fontId="1" fillId="0" borderId="7" xfId="0" applyNumberFormat="1" applyFont="1" applyBorder="1" applyAlignment="1">
      <alignment vertical="top" wrapText="1"/>
    </xf>
    <xf numFmtId="164" fontId="1" fillId="0" borderId="8" xfId="0" applyNumberFormat="1" applyFont="1" applyBorder="1" applyAlignment="1">
      <alignment vertical="top" wrapText="1"/>
    </xf>
    <xf numFmtId="2" fontId="1" fillId="0" borderId="7" xfId="0" applyNumberFormat="1" applyFont="1" applyBorder="1" applyAlignment="1">
      <alignment vertical="top" wrapText="1"/>
    </xf>
    <xf numFmtId="2" fontId="1" fillId="0" borderId="8" xfId="0" applyNumberFormat="1" applyFont="1" applyBorder="1" applyAlignment="1">
      <alignment vertical="top" wrapText="1"/>
    </xf>
    <xf numFmtId="1" fontId="0" fillId="4" borderId="5" xfId="0" applyNumberFormat="1" applyFill="1" applyBorder="1"/>
    <xf numFmtId="0" fontId="0" fillId="4" borderId="6" xfId="0" applyFill="1" applyBorder="1"/>
    <xf numFmtId="1" fontId="0" fillId="4" borderId="0" xfId="0" applyNumberFormat="1" applyFill="1" applyBorder="1"/>
    <xf numFmtId="0" fontId="0" fillId="4" borderId="0" xfId="0" applyFill="1" applyBorder="1"/>
    <xf numFmtId="0" fontId="0" fillId="0" borderId="5" xfId="0" applyBorder="1"/>
    <xf numFmtId="9" fontId="0" fillId="0" borderId="6" xfId="0" applyNumberFormat="1" applyBorder="1"/>
    <xf numFmtId="9" fontId="6" fillId="0" borderId="8" xfId="0" applyNumberFormat="1" applyFont="1" applyBorder="1"/>
    <xf numFmtId="9" fontId="0" fillId="0" borderId="10" xfId="0" applyNumberFormat="1" applyBorder="1"/>
    <xf numFmtId="9" fontId="0" fillId="4" borderId="11" xfId="0" applyNumberFormat="1" applyFill="1" applyBorder="1"/>
    <xf numFmtId="9" fontId="0" fillId="0" borderId="11" xfId="0" applyNumberFormat="1" applyBorder="1"/>
    <xf numFmtId="9" fontId="0" fillId="0" borderId="12" xfId="0" applyNumberFormat="1" applyBorder="1"/>
    <xf numFmtId="9" fontId="6" fillId="0" borderId="1" xfId="0" applyNumberFormat="1" applyFont="1" applyBorder="1"/>
    <xf numFmtId="9" fontId="7" fillId="0" borderId="1" xfId="0" applyNumberFormat="1" applyFont="1" applyBorder="1"/>
    <xf numFmtId="9" fontId="1" fillId="4" borderId="1" xfId="0" applyNumberFormat="1" applyFont="1" applyFill="1" applyBorder="1" applyAlignment="1">
      <alignment vertical="top" wrapText="1"/>
    </xf>
    <xf numFmtId="9" fontId="0" fillId="0" borderId="0" xfId="0" applyNumberFormat="1"/>
    <xf numFmtId="1" fontId="6" fillId="0" borderId="9" xfId="0" applyNumberFormat="1" applyFont="1" applyBorder="1"/>
    <xf numFmtId="9" fontId="0" fillId="0" borderId="0" xfId="0" applyNumberFormat="1" applyBorder="1"/>
    <xf numFmtId="9" fontId="0" fillId="4" borderId="0" xfId="0" applyNumberFormat="1" applyFill="1" applyBorder="1"/>
    <xf numFmtId="9" fontId="1" fillId="0" borderId="8" xfId="0" applyNumberFormat="1" applyFont="1" applyBorder="1"/>
    <xf numFmtId="1" fontId="1" fillId="5" borderId="8" xfId="0" applyNumberFormat="1" applyFont="1" applyFill="1" applyBorder="1" applyAlignment="1">
      <alignment vertical="top" wrapText="1"/>
    </xf>
    <xf numFmtId="9" fontId="0" fillId="0" borderId="0" xfId="0" applyNumberFormat="1" applyBorder="1" applyAlignment="1">
      <alignment vertical="top" wrapText="1"/>
    </xf>
    <xf numFmtId="2" fontId="1" fillId="5" borderId="8" xfId="0" applyNumberFormat="1" applyFont="1" applyFill="1" applyBorder="1" applyAlignment="1">
      <alignment vertical="top" wrapText="1"/>
    </xf>
    <xf numFmtId="9" fontId="10" fillId="0" borderId="8" xfId="0" applyNumberFormat="1" applyFont="1" applyBorder="1"/>
    <xf numFmtId="9" fontId="1" fillId="4" borderId="9" xfId="0" applyNumberFormat="1" applyFont="1" applyFill="1" applyBorder="1" applyAlignment="1">
      <alignment vertical="top" wrapText="1"/>
    </xf>
    <xf numFmtId="9" fontId="0" fillId="4" borderId="6" xfId="0" applyNumberFormat="1" applyFill="1" applyBorder="1"/>
    <xf numFmtId="9" fontId="7" fillId="0" borderId="9" xfId="0" applyNumberFormat="1" applyFont="1" applyBorder="1"/>
    <xf numFmtId="164" fontId="1" fillId="0" borderId="9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4" borderId="6" xfId="0" applyNumberFormat="1" applyFill="1" applyBorder="1"/>
    <xf numFmtId="0" fontId="0" fillId="0" borderId="5" xfId="0" applyBorder="1" applyAlignment="1">
      <alignment vertical="top"/>
    </xf>
    <xf numFmtId="2" fontId="0" fillId="0" borderId="0" xfId="0" applyNumberFormat="1" applyAlignment="1">
      <alignment vertical="top" wrapText="1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0" fillId="0" borderId="0" xfId="0" applyAlignment="1"/>
    <xf numFmtId="0" fontId="6" fillId="0" borderId="7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2" fontId="2" fillId="2" borderId="2" xfId="0" applyNumberFormat="1" applyFont="1" applyFill="1" applyBorder="1" applyAlignment="1"/>
    <xf numFmtId="2" fontId="2" fillId="2" borderId="4" xfId="0" applyNumberFormat="1" applyFont="1" applyFill="1" applyBorder="1" applyAlignment="1"/>
    <xf numFmtId="0" fontId="0" fillId="0" borderId="4" xfId="0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2" fillId="3" borderId="2" xfId="0" applyFont="1" applyFill="1" applyBorder="1" applyAlignment="1"/>
    <xf numFmtId="0" fontId="2" fillId="3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small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cap="small" baseline="0">
                <a:solidFill>
                  <a:sysClr val="windowText" lastClr="000000"/>
                </a:solidFill>
              </a:rPr>
              <a:t>Landbouw NH3 depositie - Emissie-reductie in relatie tot afstand van de grens van Natura 2000 'Peel-Regio'</a:t>
            </a:r>
          </a:p>
        </c:rich>
      </c:tx>
      <c:layout>
        <c:manualLayout>
          <c:xMode val="edge"/>
          <c:yMode val="edge"/>
          <c:x val="6.320033658907323E-2"/>
          <c:y val="3.5381966948633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small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9324529299441518E-2"/>
          <c:y val="0.107720018410021"/>
          <c:w val="0.67609828970043861"/>
          <c:h val="0.749487734798177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'Grafiek Peel'!$B$2</c:f>
              <c:strCache>
                <c:ptCount val="1"/>
                <c:pt idx="0">
                  <c:v>Melkvee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3"/>
            <c:forward val="3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Peel'!$B$3:$B$6</c:f>
              <c:numCache>
                <c:formatCode>General</c:formatCode>
                <c:ptCount val="4"/>
                <c:pt idx="0">
                  <c:v>155</c:v>
                </c:pt>
                <c:pt idx="1">
                  <c:v>90.5</c:v>
                </c:pt>
                <c:pt idx="2">
                  <c:v>69.900000000000006</c:v>
                </c:pt>
                <c:pt idx="3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F80-42E6-977C-79A0D4C5BF79}"/>
            </c:ext>
          </c:extLst>
        </c:ser>
        <c:ser>
          <c:idx val="1"/>
          <c:order val="1"/>
          <c:tx>
            <c:strRef>
              <c:f>'Grafiek Peel'!$C$2</c:f>
              <c:strCache>
                <c:ptCount val="1"/>
                <c:pt idx="0">
                  <c:v>Overig vee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forward val="5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Peel'!$C$3:$C$6</c:f>
              <c:numCache>
                <c:formatCode>General</c:formatCode>
                <c:ptCount val="4"/>
                <c:pt idx="0">
                  <c:v>446</c:v>
                </c:pt>
                <c:pt idx="1">
                  <c:v>276</c:v>
                </c:pt>
                <c:pt idx="2">
                  <c:v>180</c:v>
                </c:pt>
                <c:pt idx="3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F80-42E6-977C-79A0D4C5BF79}"/>
            </c:ext>
          </c:extLst>
        </c:ser>
        <c:ser>
          <c:idx val="2"/>
          <c:order val="2"/>
          <c:tx>
            <c:strRef>
              <c:f>'Grafiek Peel'!$D$2</c:f>
              <c:strCache>
                <c:ptCount val="1"/>
                <c:pt idx="0">
                  <c:v>Opslag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3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3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Peel'!$D$3:$D$6</c:f>
              <c:numCache>
                <c:formatCode>General</c:formatCode>
                <c:ptCount val="4"/>
                <c:pt idx="0">
                  <c:v>47.2</c:v>
                </c:pt>
                <c:pt idx="1">
                  <c:v>32.1</c:v>
                </c:pt>
                <c:pt idx="2">
                  <c:v>21</c:v>
                </c:pt>
                <c:pt idx="3">
                  <c:v>11.9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F80-42E6-977C-79A0D4C5BF79}"/>
            </c:ext>
          </c:extLst>
        </c:ser>
        <c:ser>
          <c:idx val="3"/>
          <c:order val="3"/>
          <c:tx>
            <c:strRef>
              <c:f>'Grafiek Peel'!$E$2</c:f>
              <c:strCache>
                <c:ptCount val="1"/>
                <c:pt idx="0">
                  <c:v>Beweiding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4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4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Peel'!$E$3:$E$6</c:f>
              <c:numCache>
                <c:formatCode>General</c:formatCode>
                <c:ptCount val="4"/>
                <c:pt idx="0">
                  <c:v>5.53</c:v>
                </c:pt>
                <c:pt idx="1">
                  <c:v>2.66</c:v>
                </c:pt>
                <c:pt idx="2">
                  <c:v>2.27</c:v>
                </c:pt>
                <c:pt idx="3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F80-42E6-977C-79A0D4C5BF79}"/>
            </c:ext>
          </c:extLst>
        </c:ser>
        <c:ser>
          <c:idx val="4"/>
          <c:order val="4"/>
          <c:tx>
            <c:strRef>
              <c:f>'Grafiek Peel'!$F$2</c:f>
              <c:strCache>
                <c:ptCount val="1"/>
                <c:pt idx="0">
                  <c:v>Mestaanwending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5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5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poly"/>
            <c:order val="3"/>
            <c:forward val="2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Peel'!$F$3:$F$6</c:f>
              <c:numCache>
                <c:formatCode>General</c:formatCode>
                <c:ptCount val="4"/>
                <c:pt idx="0">
                  <c:v>106</c:v>
                </c:pt>
                <c:pt idx="1">
                  <c:v>61.7</c:v>
                </c:pt>
                <c:pt idx="2">
                  <c:v>54.4</c:v>
                </c:pt>
                <c:pt idx="3">
                  <c:v>46.2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542-4491-9B68-9236A17EF9DC}"/>
            </c:ext>
          </c:extLst>
        </c:ser>
        <c:ser>
          <c:idx val="5"/>
          <c:order val="5"/>
          <c:tx>
            <c:strRef>
              <c:f>'Grafiek Peel'!$G$2</c:f>
              <c:strCache>
                <c:ptCount val="1"/>
                <c:pt idx="0">
                  <c:v>Kunstmest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6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6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Peel'!$G$3:$G$6</c:f>
              <c:numCache>
                <c:formatCode>General</c:formatCode>
                <c:ptCount val="4"/>
                <c:pt idx="0">
                  <c:v>31.1</c:v>
                </c:pt>
                <c:pt idx="1">
                  <c:v>17.8</c:v>
                </c:pt>
                <c:pt idx="2">
                  <c:v>15.6</c:v>
                </c:pt>
                <c:pt idx="3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542-4491-9B68-9236A17EF9DC}"/>
            </c:ext>
          </c:extLst>
        </c:ser>
        <c:ser>
          <c:idx val="6"/>
          <c:order val="6"/>
          <c:tx>
            <c:strRef>
              <c:f>'Grafiek Peel'!$H$2</c:f>
              <c:strCache>
                <c:ptCount val="1"/>
                <c:pt idx="0">
                  <c:v>Afrijping uit gewasresten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Peel'!$H$3:$H$6</c:f>
              <c:numCache>
                <c:formatCode>General</c:formatCode>
                <c:ptCount val="4"/>
                <c:pt idx="0">
                  <c:v>13.1</c:v>
                </c:pt>
                <c:pt idx="1">
                  <c:v>7.68</c:v>
                </c:pt>
                <c:pt idx="2">
                  <c:v>6.55</c:v>
                </c:pt>
                <c:pt idx="3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542-4491-9B68-9236A17EF9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4218400"/>
        <c:axId val="963983520"/>
      </c:scatterChart>
      <c:scatterChart>
        <c:scatterStyle val="smoothMarker"/>
        <c:varyColors val="0"/>
        <c:ser>
          <c:idx val="7"/>
          <c:order val="7"/>
          <c:tx>
            <c:strRef>
              <c:f>'Grafiek Peel'!$B$8</c:f>
              <c:strCache>
                <c:ptCount val="1"/>
                <c:pt idx="0">
                  <c:v>Melkvee ER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Lbl>
              <c:idx val="3"/>
              <c:layout>
                <c:manualLayout>
                  <c:x val="8.5436712670726982E-3"/>
                  <c:y val="-1.1016394959444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C4-4AAA-B09A-1975EF2A7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forward val="5"/>
            <c:intercept val="0"/>
            <c:dispRSqr val="0"/>
            <c:dispEq val="0"/>
          </c:trendline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Peel'!$B$9:$B$12</c:f>
              <c:numCache>
                <c:formatCode>General</c:formatCode>
                <c:ptCount val="4"/>
                <c:pt idx="0">
                  <c:v>0</c:v>
                </c:pt>
                <c:pt idx="1">
                  <c:v>211</c:v>
                </c:pt>
                <c:pt idx="2">
                  <c:v>426</c:v>
                </c:pt>
                <c:pt idx="3">
                  <c:v>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3C4-4AAA-B09A-1975EF2A7A39}"/>
            </c:ext>
          </c:extLst>
        </c:ser>
        <c:ser>
          <c:idx val="8"/>
          <c:order val="8"/>
          <c:tx>
            <c:strRef>
              <c:f>'Grafiek Peel'!$C$8</c:f>
              <c:strCache>
                <c:ptCount val="1"/>
                <c:pt idx="0">
                  <c:v>Overig vee ER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3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3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forward val="5"/>
            <c:dispRSqr val="0"/>
            <c:dispEq val="0"/>
          </c:trendline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Peel'!$C$9:$C$12</c:f>
              <c:numCache>
                <c:formatCode>General</c:formatCode>
                <c:ptCount val="4"/>
                <c:pt idx="0">
                  <c:v>0</c:v>
                </c:pt>
                <c:pt idx="1">
                  <c:v>863</c:v>
                </c:pt>
                <c:pt idx="2">
                  <c:v>1927</c:v>
                </c:pt>
                <c:pt idx="3">
                  <c:v>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3C4-4AAA-B09A-1975EF2A7A39}"/>
            </c:ext>
          </c:extLst>
        </c:ser>
        <c:ser>
          <c:idx val="9"/>
          <c:order val="9"/>
          <c:tx>
            <c:strRef>
              <c:f>'Grafiek Peel'!$D$8</c:f>
              <c:strCache>
                <c:ptCount val="1"/>
                <c:pt idx="0">
                  <c:v>Opslag ER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4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4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Peel'!$D$9:$D$12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197</c:v>
                </c:pt>
                <c:pt idx="3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C4-4AAA-B09A-1975EF2A7A39}"/>
            </c:ext>
          </c:extLst>
        </c:ser>
        <c:ser>
          <c:idx val="10"/>
          <c:order val="10"/>
          <c:tx>
            <c:strRef>
              <c:f>'Grafiek Peel'!$E$8</c:f>
              <c:strCache>
                <c:ptCount val="1"/>
                <c:pt idx="0">
                  <c:v>Beweiding ER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5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5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Peel'!$E$9:$E$12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C4-4AAA-B09A-1975EF2A7A39}"/>
            </c:ext>
          </c:extLst>
        </c:ser>
        <c:ser>
          <c:idx val="11"/>
          <c:order val="11"/>
          <c:tx>
            <c:strRef>
              <c:f>'Grafiek Peel'!$F$8</c:f>
              <c:strCache>
                <c:ptCount val="1"/>
                <c:pt idx="0">
                  <c:v>Mestaanwending ER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6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6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Peel'!$F$9:$F$12</c:f>
              <c:numCache>
                <c:formatCode>General</c:formatCode>
                <c:ptCount val="4"/>
                <c:pt idx="0">
                  <c:v>0</c:v>
                </c:pt>
                <c:pt idx="1">
                  <c:v>159</c:v>
                </c:pt>
                <c:pt idx="2">
                  <c:v>293</c:v>
                </c:pt>
                <c:pt idx="3">
                  <c:v>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C4-4AAA-B09A-1975EF2A7A39}"/>
            </c:ext>
          </c:extLst>
        </c:ser>
        <c:ser>
          <c:idx val="12"/>
          <c:order val="12"/>
          <c:tx>
            <c:strRef>
              <c:f>'Grafiek Peel'!$G$8</c:f>
              <c:strCache>
                <c:ptCount val="1"/>
                <c:pt idx="0">
                  <c:v>Kunstmest ER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lumMod val="80000"/>
                      <a:lumOff val="2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Peel'!$G$9:$G$12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90</c:v>
                </c:pt>
                <c:pt idx="3">
                  <c:v>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C4-4AAA-B09A-1975EF2A7A39}"/>
            </c:ext>
          </c:extLst>
        </c:ser>
        <c:ser>
          <c:idx val="13"/>
          <c:order val="13"/>
          <c:tx>
            <c:strRef>
              <c:f>'Grafiek Peel'!$H$8</c:f>
              <c:strCache>
                <c:ptCount val="1"/>
                <c:pt idx="0">
                  <c:v>Afrijping uit gewasresten ER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lumMod val="80000"/>
                      <a:lumOff val="2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Peel'!$H$9:$H$12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49</c:v>
                </c:pt>
                <c:pt idx="3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C4-4AAA-B09A-1975EF2A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34816"/>
        <c:axId val="1253640224"/>
      </c:scatterChart>
      <c:valAx>
        <c:axId val="9642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cap="small" baseline="0">
                    <a:solidFill>
                      <a:schemeClr val="tx1"/>
                    </a:solidFill>
                  </a:rPr>
                  <a:t>Afstand [km]</a:t>
                </a:r>
              </a:p>
            </c:rich>
          </c:tx>
          <c:layout>
            <c:manualLayout>
              <c:xMode val="edge"/>
              <c:yMode val="edge"/>
              <c:x val="0.44320249620154395"/>
              <c:y val="0.8909096789441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3983520"/>
        <c:crosses val="autoZero"/>
        <c:crossBetween val="midCat"/>
      </c:valAx>
      <c:valAx>
        <c:axId val="963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small" baseline="0">
                    <a:solidFill>
                      <a:schemeClr val="tx1"/>
                    </a:solidFill>
                  </a:rPr>
                  <a:t>Depositie [mol/j]</a:t>
                </a:r>
              </a:p>
            </c:rich>
          </c:tx>
          <c:layout>
            <c:manualLayout>
              <c:xMode val="edge"/>
              <c:yMode val="edge"/>
              <c:x val="1.4686373937458936E-2"/>
              <c:y val="0.33116310698129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4218400"/>
        <c:crosses val="autoZero"/>
        <c:crossBetween val="midCat"/>
      </c:valAx>
      <c:valAx>
        <c:axId val="1253640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cap="small" baseline="0">
                    <a:solidFill>
                      <a:schemeClr val="tx1"/>
                    </a:solidFill>
                    <a:latin typeface="Calibri Light" panose="020F0302020204030204" pitchFamily="34" charset="0"/>
                  </a:rPr>
                  <a:t>Emissie reductie [ton/j]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53634816"/>
        <c:crosses val="max"/>
        <c:crossBetween val="midCat"/>
      </c:valAx>
      <c:valAx>
        <c:axId val="1253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36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6570359847003"/>
          <c:y val="9.8705967149682092E-2"/>
          <c:w val="0.16870047894491633"/>
          <c:h val="0.6012414334230165"/>
        </c:manualLayout>
      </c:layout>
      <c:overlay val="0"/>
      <c:spPr>
        <a:solidFill>
          <a:schemeClr val="bg1">
            <a:lumMod val="85000"/>
            <a:alpha val="20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0" i="0" u="none" strike="noStrike" kern="1200" cap="small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/>
      </a:solidFill>
    </a:ln>
    <a:effectLst>
      <a:softEdge rad="127000"/>
    </a:effectLst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Verhouding</a:t>
            </a:r>
            <a:r>
              <a:rPr lang="en-US" baseline="0"/>
              <a:t> emissie-reductie op depositie </a:t>
            </a:r>
          </a:p>
          <a:p>
            <a:pPr>
              <a:defRPr/>
            </a:pPr>
            <a:r>
              <a:rPr lang="en-US" baseline="0"/>
              <a:t>"Norgerholt'</a:t>
            </a:r>
            <a:endParaRPr lang="en-US"/>
          </a:p>
        </c:rich>
      </c:tx>
      <c:layout>
        <c:manualLayout>
          <c:xMode val="edge"/>
          <c:yMode val="edge"/>
          <c:x val="0.36390376748190295"/>
          <c:y val="1.9168426647347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5.998254434439497E-2"/>
          <c:y val="0.10656545564902589"/>
          <c:w val="0.68420080577205211"/>
          <c:h val="0.706238847148095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'Grafiek Norgerholt'!$B$1:$B$2</c:f>
              <c:strCache>
                <c:ptCount val="2"/>
                <c:pt idx="0">
                  <c:v>Depositie</c:v>
                </c:pt>
                <c:pt idx="1">
                  <c:v>Melkvee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Norgerholt'!$B$3:$B$6</c:f>
              <c:numCache>
                <c:formatCode>General</c:formatCode>
                <c:ptCount val="4"/>
                <c:pt idx="0">
                  <c:v>279</c:v>
                </c:pt>
                <c:pt idx="1">
                  <c:v>211</c:v>
                </c:pt>
                <c:pt idx="2">
                  <c:v>191</c:v>
                </c:pt>
                <c:pt idx="3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3-45D1-9FC5-EB88DE12DE96}"/>
            </c:ext>
          </c:extLst>
        </c:ser>
        <c:ser>
          <c:idx val="1"/>
          <c:order val="1"/>
          <c:tx>
            <c:strRef>
              <c:f>'Grafiek Norgerholt'!$C$1:$C$2</c:f>
              <c:strCache>
                <c:ptCount val="2"/>
                <c:pt idx="0">
                  <c:v>Depositie</c:v>
                </c:pt>
                <c:pt idx="1">
                  <c:v>Overig vee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Norgerholt'!$C$3:$C$6</c:f>
              <c:numCache>
                <c:formatCode>General</c:formatCode>
                <c:ptCount val="4"/>
                <c:pt idx="0">
                  <c:v>109</c:v>
                </c:pt>
                <c:pt idx="1">
                  <c:v>98.2</c:v>
                </c:pt>
                <c:pt idx="2">
                  <c:v>92.1</c:v>
                </c:pt>
                <c:pt idx="3">
                  <c:v>78.099999999999994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3-45D1-9FC5-EB88DE12DE96}"/>
            </c:ext>
          </c:extLst>
        </c:ser>
        <c:ser>
          <c:idx val="2"/>
          <c:order val="2"/>
          <c:tx>
            <c:strRef>
              <c:f>'Grafiek Norgerholt'!$D$1:$D$2</c:f>
              <c:strCache>
                <c:ptCount val="2"/>
                <c:pt idx="0">
                  <c:v>Depositie</c:v>
                </c:pt>
                <c:pt idx="1">
                  <c:v>Opslag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Norgerholt'!$D$3:$D$6</c:f>
              <c:numCache>
                <c:formatCode>General</c:formatCode>
                <c:ptCount val="4"/>
                <c:pt idx="0">
                  <c:v>20</c:v>
                </c:pt>
                <c:pt idx="1">
                  <c:v>15.7</c:v>
                </c:pt>
                <c:pt idx="2">
                  <c:v>14.6</c:v>
                </c:pt>
                <c:pt idx="3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43-45D1-9FC5-EB88DE12DE96}"/>
            </c:ext>
          </c:extLst>
        </c:ser>
        <c:ser>
          <c:idx val="3"/>
          <c:order val="3"/>
          <c:tx>
            <c:strRef>
              <c:f>'Grafiek Norgerholt'!$E$1:$E$2</c:f>
              <c:strCache>
                <c:ptCount val="2"/>
                <c:pt idx="0">
                  <c:v>Depositie</c:v>
                </c:pt>
                <c:pt idx="1">
                  <c:v>Beweiding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Norgerholt'!$E$3:$E$6</c:f>
              <c:numCache>
                <c:formatCode>General</c:formatCode>
                <c:ptCount val="4"/>
                <c:pt idx="0">
                  <c:v>11</c:v>
                </c:pt>
                <c:pt idx="1">
                  <c:v>7.1</c:v>
                </c:pt>
                <c:pt idx="2">
                  <c:v>6.79</c:v>
                </c:pt>
                <c:pt idx="3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43-45D1-9FC5-EB88DE12DE96}"/>
            </c:ext>
          </c:extLst>
        </c:ser>
        <c:ser>
          <c:idx val="4"/>
          <c:order val="4"/>
          <c:tx>
            <c:strRef>
              <c:f>'Grafiek Norgerholt'!$F$1:$F$2</c:f>
              <c:strCache>
                <c:ptCount val="2"/>
                <c:pt idx="0">
                  <c:v>Depositie</c:v>
                </c:pt>
                <c:pt idx="1">
                  <c:v>Mestaanwending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Norgerholt'!$F$3:$F$6</c:f>
              <c:numCache>
                <c:formatCode>General</c:formatCode>
                <c:ptCount val="4"/>
                <c:pt idx="0">
                  <c:v>291</c:v>
                </c:pt>
                <c:pt idx="1">
                  <c:v>187</c:v>
                </c:pt>
                <c:pt idx="2">
                  <c:v>176</c:v>
                </c:pt>
                <c:pt idx="3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43-45D1-9FC5-EB88DE12DE96}"/>
            </c:ext>
          </c:extLst>
        </c:ser>
        <c:ser>
          <c:idx val="5"/>
          <c:order val="5"/>
          <c:tx>
            <c:strRef>
              <c:f>'Grafiek Norgerholt'!$G$1:$G$2</c:f>
              <c:strCache>
                <c:ptCount val="2"/>
                <c:pt idx="0">
                  <c:v>Depositie</c:v>
                </c:pt>
                <c:pt idx="1">
                  <c:v>Kunstmest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Norgerholt'!$G$3:$G$6</c:f>
              <c:numCache>
                <c:formatCode>General</c:formatCode>
                <c:ptCount val="4"/>
                <c:pt idx="0">
                  <c:v>66</c:v>
                </c:pt>
                <c:pt idx="1">
                  <c:v>41</c:v>
                </c:pt>
                <c:pt idx="2">
                  <c:v>38.200000000000003</c:v>
                </c:pt>
                <c:pt idx="3">
                  <c:v>33.6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43-45D1-9FC5-EB88DE12DE96}"/>
            </c:ext>
          </c:extLst>
        </c:ser>
        <c:ser>
          <c:idx val="6"/>
          <c:order val="6"/>
          <c:tx>
            <c:strRef>
              <c:f>'Grafiek Norgerholt'!$H$1:$H$2</c:f>
              <c:strCache>
                <c:ptCount val="2"/>
                <c:pt idx="0">
                  <c:v>Depositie</c:v>
                </c:pt>
                <c:pt idx="1">
                  <c:v>Afrijping uit gewasresten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Norgerholt'!$H$3:$H$6</c:f>
              <c:numCache>
                <c:formatCode>General</c:formatCode>
                <c:ptCount val="4"/>
                <c:pt idx="0">
                  <c:v>21</c:v>
                </c:pt>
                <c:pt idx="1">
                  <c:v>13.6</c:v>
                </c:pt>
                <c:pt idx="2">
                  <c:v>12.3</c:v>
                </c:pt>
                <c:pt idx="3">
                  <c:v>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43-45D1-9FC5-EB88DE12DE96}"/>
            </c:ext>
          </c:extLst>
        </c:ser>
        <c:ser>
          <c:idx val="10"/>
          <c:order val="10"/>
          <c:tx>
            <c:strRef>
              <c:f>'Grafiek Norgerholt'!$L$1:$L$2</c:f>
              <c:strCache>
                <c:ptCount val="2"/>
                <c:pt idx="0">
                  <c:v>Emissiereductie</c:v>
                </c:pt>
                <c:pt idx="1">
                  <c:v>Beweiding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Norgerholt'!$L$3:$L$6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B43-45D1-9FC5-EB88DE12DE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50835759"/>
        <c:axId val="1075767583"/>
      </c:scatterChart>
      <c:scatterChart>
        <c:scatterStyle val="smoothMarker"/>
        <c:varyColors val="0"/>
        <c:ser>
          <c:idx val="7"/>
          <c:order val="7"/>
          <c:tx>
            <c:strRef>
              <c:f>'Grafiek Norgerholt'!$I$1:$I$2</c:f>
              <c:strCache>
                <c:ptCount val="2"/>
                <c:pt idx="0">
                  <c:v>Emissiereductie</c:v>
                </c:pt>
                <c:pt idx="1">
                  <c:v>Melkvee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Norgerholt'!$I$3:$I$6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67</c:v>
                </c:pt>
                <c:pt idx="3">
                  <c:v>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B43-45D1-9FC5-EB88DE12DE96}"/>
            </c:ext>
          </c:extLst>
        </c:ser>
        <c:ser>
          <c:idx val="8"/>
          <c:order val="8"/>
          <c:tx>
            <c:strRef>
              <c:f>'Grafiek Norgerholt'!$J$1:$J$2</c:f>
              <c:strCache>
                <c:ptCount val="2"/>
                <c:pt idx="0">
                  <c:v>Emissiereductie</c:v>
                </c:pt>
                <c:pt idx="1">
                  <c:v>Overig vee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Norgerholt'!$J$3:$J$6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B43-45D1-9FC5-EB88DE12DE96}"/>
            </c:ext>
          </c:extLst>
        </c:ser>
        <c:ser>
          <c:idx val="9"/>
          <c:order val="9"/>
          <c:tx>
            <c:strRef>
              <c:f>'Grafiek Norgerholt'!$K$1:$K$2</c:f>
              <c:strCache>
                <c:ptCount val="2"/>
                <c:pt idx="0">
                  <c:v>Emissiereductie</c:v>
                </c:pt>
                <c:pt idx="1">
                  <c:v>Opslag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Norgerholt'!$K$3:$K$6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B43-45D1-9FC5-EB88DE12DE96}"/>
            </c:ext>
          </c:extLst>
        </c:ser>
        <c:ser>
          <c:idx val="11"/>
          <c:order val="11"/>
          <c:tx>
            <c:strRef>
              <c:f>'Grafiek Norgerholt'!$M$1:$M$2</c:f>
              <c:strCache>
                <c:ptCount val="2"/>
                <c:pt idx="0">
                  <c:v>Emissiereductie</c:v>
                </c:pt>
                <c:pt idx="1">
                  <c:v>Mestaanwending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Norgerholt'!$M$3:$M$6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79</c:v>
                </c:pt>
                <c:pt idx="3">
                  <c:v>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B43-45D1-9FC5-EB88DE12DE96}"/>
            </c:ext>
          </c:extLst>
        </c:ser>
        <c:ser>
          <c:idx val="12"/>
          <c:order val="12"/>
          <c:tx>
            <c:strRef>
              <c:f>'Grafiek Norgerholt'!$N$1:$N$2</c:f>
              <c:strCache>
                <c:ptCount val="2"/>
                <c:pt idx="0">
                  <c:v>Emissiereductie</c:v>
                </c:pt>
                <c:pt idx="1">
                  <c:v>Kunstmest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Norgerholt'!$N$3:$N$6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20</c:v>
                </c:pt>
                <c:pt idx="3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B43-45D1-9FC5-EB88DE12DE96}"/>
            </c:ext>
          </c:extLst>
        </c:ser>
        <c:ser>
          <c:idx val="13"/>
          <c:order val="13"/>
          <c:tx>
            <c:strRef>
              <c:f>'Grafiek Norgerholt'!$O$1:$O$2</c:f>
              <c:strCache>
                <c:ptCount val="2"/>
                <c:pt idx="0">
                  <c:v>Emissiereductie</c:v>
                </c:pt>
                <c:pt idx="1">
                  <c:v>Afrijping uit gewasresten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Norgerholt'!$O$3:$O$6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B43-45D1-9FC5-EB88DE12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52191"/>
        <c:axId val="1075765087"/>
      </c:scatterChart>
      <c:valAx>
        <c:axId val="115083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Afstand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75767583"/>
        <c:crosses val="autoZero"/>
        <c:crossBetween val="midCat"/>
      </c:valAx>
      <c:valAx>
        <c:axId val="10757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Depositie</a:t>
                </a:r>
                <a:r>
                  <a:rPr lang="en-US" baseline="0"/>
                  <a:t> [mol/ha/j]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50835759"/>
        <c:crosses val="autoZero"/>
        <c:crossBetween val="midCat"/>
      </c:valAx>
      <c:valAx>
        <c:axId val="10757650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Emissie Reductie [ton/j]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75752191"/>
        <c:crosses val="max"/>
        <c:crossBetween val="midCat"/>
      </c:valAx>
      <c:valAx>
        <c:axId val="107575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5765087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142874</xdr:rowOff>
    </xdr:from>
    <xdr:to>
      <xdr:col>25</xdr:col>
      <xdr:colOff>557892</xdr:colOff>
      <xdr:row>84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229E5-6407-40E5-A017-8329B414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240646</xdr:colOff>
      <xdr:row>8</xdr:row>
      <xdr:rowOff>78160</xdr:rowOff>
    </xdr:from>
    <xdr:to>
      <xdr:col>14</xdr:col>
      <xdr:colOff>671792</xdr:colOff>
      <xdr:row>46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82315-F215-4894-9A6C-DE4FADCE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3F5D-4B6B-407B-AD93-FB294835E29C}">
  <dimension ref="A1:V27"/>
  <sheetViews>
    <sheetView zoomScale="85" zoomScaleNormal="85" workbookViewId="0">
      <selection activeCell="S17" sqref="S17:S23"/>
    </sheetView>
  </sheetViews>
  <sheetFormatPr defaultRowHeight="14.25" x14ac:dyDescent="0.2"/>
  <cols>
    <col min="1" max="1" width="6" customWidth="1"/>
    <col min="2" max="2" width="23.75" style="3" customWidth="1"/>
    <col min="3" max="3" width="11.625" customWidth="1"/>
    <col min="4" max="4" width="9" hidden="1" customWidth="1"/>
    <col min="5" max="5" width="9" style="40" customWidth="1"/>
    <col min="6" max="6" width="10.125" style="1" customWidth="1"/>
    <col min="7" max="7" width="11.375" style="3" customWidth="1"/>
    <col min="8" max="8" width="7.625" style="1" hidden="1" customWidth="1"/>
    <col min="9" max="9" width="9.625" style="1" customWidth="1"/>
    <col min="10" max="10" width="10" style="40" hidden="1" customWidth="1"/>
    <col min="11" max="11" width="9.75" customWidth="1"/>
    <col min="12" max="12" width="10.125" hidden="1" customWidth="1"/>
    <col min="13" max="13" width="10.875" customWidth="1"/>
    <col min="14" max="14" width="10.375" customWidth="1"/>
    <col min="15" max="15" width="10" style="40" hidden="1" customWidth="1"/>
    <col min="16" max="17" width="11.75" customWidth="1"/>
    <col min="18" max="18" width="8.625" hidden="1" customWidth="1"/>
    <col min="19" max="19" width="10.25" customWidth="1"/>
    <col min="20" max="20" width="9" style="40" hidden="1" customWidth="1"/>
    <col min="21" max="21" width="11.75" customWidth="1"/>
    <col min="22" max="22" width="10.875" style="2" customWidth="1"/>
    <col min="23" max="23" width="16" customWidth="1"/>
    <col min="24" max="24" width="59.75" customWidth="1"/>
    <col min="25" max="26" width="8"/>
    <col min="27" max="27" width="8" customWidth="1"/>
  </cols>
  <sheetData>
    <row r="1" spans="1:22" ht="69" customHeight="1" thickBot="1" x14ac:dyDescent="0.45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"/>
      <c r="V1" s="6"/>
    </row>
    <row r="2" spans="1:22" ht="20.25" thickTop="1" thickBot="1" x14ac:dyDescent="0.35">
      <c r="A2" s="68"/>
      <c r="B2" s="68"/>
      <c r="C2" s="62" t="s">
        <v>9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S2" s="64"/>
      <c r="T2" s="65"/>
      <c r="U2" s="30"/>
    </row>
    <row r="3" spans="1:22" ht="20.25" thickTop="1" thickBot="1" x14ac:dyDescent="0.35">
      <c r="A3" s="71" t="s">
        <v>14</v>
      </c>
      <c r="B3" s="72"/>
      <c r="C3" s="57">
        <v>0</v>
      </c>
      <c r="D3" s="59"/>
      <c r="E3" s="73"/>
      <c r="F3" s="57">
        <v>2.5</v>
      </c>
      <c r="G3" s="58"/>
      <c r="H3" s="59"/>
      <c r="I3" s="59"/>
      <c r="J3" s="73"/>
      <c r="K3" s="57">
        <v>5</v>
      </c>
      <c r="L3" s="59"/>
      <c r="M3" s="59"/>
      <c r="N3" s="59"/>
      <c r="O3" s="73"/>
      <c r="P3" s="74">
        <v>10</v>
      </c>
      <c r="Q3" s="75"/>
      <c r="R3" s="76"/>
      <c r="S3" s="77"/>
      <c r="T3" s="78"/>
      <c r="U3" s="30"/>
    </row>
    <row r="4" spans="1:22" s="5" customFormat="1" ht="63.6" customHeight="1" thickTop="1" thickBot="1" x14ac:dyDescent="0.25">
      <c r="A4" s="20" t="s">
        <v>0</v>
      </c>
      <c r="B4" s="21" t="s">
        <v>1</v>
      </c>
      <c r="C4" s="22" t="s">
        <v>12</v>
      </c>
      <c r="D4" s="23" t="s">
        <v>11</v>
      </c>
      <c r="E4" s="39" t="s">
        <v>17</v>
      </c>
      <c r="F4" s="24" t="str">
        <f>C4</f>
        <v>Depositie [mol/j]</v>
      </c>
      <c r="G4" s="45" t="s">
        <v>19</v>
      </c>
      <c r="H4" s="25" t="str">
        <f>D4</f>
        <v>Totale emissie [ton/j]</v>
      </c>
      <c r="I4" s="25" t="s">
        <v>18</v>
      </c>
      <c r="J4" s="39" t="str">
        <f>E4</f>
        <v>% depositie van totaal</v>
      </c>
      <c r="K4" s="24" t="str">
        <f>F4</f>
        <v>Depositie [mol/j]</v>
      </c>
      <c r="L4" s="25" t="str">
        <f>H4</f>
        <v>Totale emissie [ton/j]</v>
      </c>
      <c r="M4" s="47" t="str">
        <f>G4</f>
        <v>% Depositie-winst</v>
      </c>
      <c r="N4" s="25" t="str">
        <f>I4</f>
        <v>Emissie-reductie [ton/j]</v>
      </c>
      <c r="O4" s="39" t="str">
        <f>J4</f>
        <v>% depositie van totaal</v>
      </c>
      <c r="P4" s="24" t="str">
        <f>K4</f>
        <v>Depositie [mol/j]</v>
      </c>
      <c r="Q4" s="47" t="str">
        <f>M4</f>
        <v>% Depositie-winst</v>
      </c>
      <c r="R4" s="23" t="str">
        <f>D4</f>
        <v>Totale emissie [ton/j]</v>
      </c>
      <c r="S4" s="52" t="str">
        <f>I4</f>
        <v>Emissie-reductie [ton/j]</v>
      </c>
      <c r="T4" s="49" t="str">
        <f>O4</f>
        <v>% depositie van totaal</v>
      </c>
      <c r="V4" s="7"/>
    </row>
    <row r="5" spans="1:22" s="4" customFormat="1" ht="15" thickTop="1" x14ac:dyDescent="0.2">
      <c r="A5" s="12">
        <v>4111</v>
      </c>
      <c r="B5" s="15" t="s">
        <v>3</v>
      </c>
      <c r="C5" s="12">
        <v>155</v>
      </c>
      <c r="D5" s="10">
        <v>27549</v>
      </c>
      <c r="E5" s="33">
        <f>C5/C$12</f>
        <v>0.19280285597004712</v>
      </c>
      <c r="F5" s="12">
        <v>90.5</v>
      </c>
      <c r="G5" s="42">
        <f>($C5-F5)/$C5</f>
        <v>0.41612903225806452</v>
      </c>
      <c r="H5" s="10">
        <v>27338</v>
      </c>
      <c r="I5" s="10">
        <f>$D5-H5</f>
        <v>211</v>
      </c>
      <c r="J5" s="35">
        <f t="shared" ref="J5:J11" si="0">H5/H$12</f>
        <v>0.24497732853020771</v>
      </c>
      <c r="K5" s="12">
        <v>69.900000000000006</v>
      </c>
      <c r="L5" s="10">
        <v>27123</v>
      </c>
      <c r="M5" s="42">
        <f>($C5-K5)/$C5</f>
        <v>0.54903225806451605</v>
      </c>
      <c r="N5" s="10">
        <f>$D5-L5</f>
        <v>426</v>
      </c>
      <c r="O5" s="35">
        <f t="shared" ref="O5:O11" si="1">L5/L$12</f>
        <v>0.24659290305570455</v>
      </c>
      <c r="P5" s="12">
        <v>54.9</v>
      </c>
      <c r="Q5" s="42">
        <f>($C5-P5)/$C5</f>
        <v>0.64580645161290318</v>
      </c>
      <c r="R5" s="11">
        <v>26769</v>
      </c>
      <c r="S5" s="53">
        <f>$D5-R5</f>
        <v>780</v>
      </c>
      <c r="T5" s="31">
        <f t="shared" ref="T5:T12" si="2">R5/R$12</f>
        <v>0.24944555230445237</v>
      </c>
      <c r="V5" s="56"/>
    </row>
    <row r="6" spans="1:22" x14ac:dyDescent="0.2">
      <c r="A6" s="26">
        <v>4112</v>
      </c>
      <c r="B6" s="27" t="s">
        <v>2</v>
      </c>
      <c r="C6" s="26">
        <v>446</v>
      </c>
      <c r="D6" s="28">
        <v>26324</v>
      </c>
      <c r="E6" s="34">
        <f t="shared" ref="E6:E11" si="3">C6/$C$12</f>
        <v>0.55477466943639364</v>
      </c>
      <c r="F6" s="26">
        <v>276</v>
      </c>
      <c r="G6" s="43">
        <f t="shared" ref="G6:G11" si="4">($C6-F6)/$C6</f>
        <v>0.3811659192825112</v>
      </c>
      <c r="H6" s="28">
        <v>25461</v>
      </c>
      <c r="I6" s="28">
        <f t="shared" ref="I6:I11" si="5">$D6-H6</f>
        <v>863</v>
      </c>
      <c r="J6" s="34">
        <f t="shared" si="0"/>
        <v>0.22815742781869994</v>
      </c>
      <c r="K6" s="26">
        <v>180</v>
      </c>
      <c r="L6" s="28">
        <v>24397</v>
      </c>
      <c r="M6" s="43">
        <f t="shared" ref="M6:M12" si="6">($C6-K6)/$C6</f>
        <v>0.5964125560538116</v>
      </c>
      <c r="N6" s="28">
        <f>$D6-L6</f>
        <v>1927</v>
      </c>
      <c r="O6" s="34">
        <f t="shared" si="1"/>
        <v>0.22180905710467219</v>
      </c>
      <c r="P6" s="26">
        <v>102</v>
      </c>
      <c r="Q6" s="43">
        <f t="shared" ref="Q6:Q12" si="7">($C6-P6)/$C6</f>
        <v>0.77130044843049328</v>
      </c>
      <c r="R6" s="29">
        <v>22721</v>
      </c>
      <c r="S6" s="54">
        <f>$D6-R6</f>
        <v>3603</v>
      </c>
      <c r="T6" s="50">
        <f t="shared" si="2"/>
        <v>0.21172447210988316</v>
      </c>
      <c r="V6" s="1"/>
    </row>
    <row r="7" spans="1:22" x14ac:dyDescent="0.2">
      <c r="A7" s="18">
        <v>4120</v>
      </c>
      <c r="B7" s="19" t="s">
        <v>4</v>
      </c>
      <c r="C7" s="13">
        <v>47.2</v>
      </c>
      <c r="D7" s="11">
        <v>3194</v>
      </c>
      <c r="E7" s="35">
        <f t="shared" si="3"/>
        <v>5.8711579366362739E-2</v>
      </c>
      <c r="F7" s="13">
        <v>32.1</v>
      </c>
      <c r="G7" s="42">
        <f t="shared" si="4"/>
        <v>0.31991525423728817</v>
      </c>
      <c r="H7" s="11">
        <v>3114</v>
      </c>
      <c r="I7" s="10">
        <f t="shared" si="5"/>
        <v>80</v>
      </c>
      <c r="J7" s="35">
        <f t="shared" si="0"/>
        <v>2.7904726060540889E-2</v>
      </c>
      <c r="K7" s="13">
        <v>21</v>
      </c>
      <c r="L7" s="11">
        <v>2997</v>
      </c>
      <c r="M7" s="46">
        <f t="shared" si="6"/>
        <v>0.55508474576271194</v>
      </c>
      <c r="N7" s="10">
        <f>$D7-L7</f>
        <v>197</v>
      </c>
      <c r="O7" s="35">
        <f t="shared" si="1"/>
        <v>2.7247683901410115E-2</v>
      </c>
      <c r="P7" s="12">
        <v>11.9</v>
      </c>
      <c r="Q7" s="42">
        <f t="shared" si="7"/>
        <v>0.7478813559322034</v>
      </c>
      <c r="R7" s="14">
        <v>2814</v>
      </c>
      <c r="S7" s="53">
        <f t="shared" ref="S7:S11" si="8">$D7-R7</f>
        <v>380</v>
      </c>
      <c r="T7" s="31">
        <f t="shared" si="2"/>
        <v>2.6222114542370986E-2</v>
      </c>
      <c r="V7" s="1"/>
    </row>
    <row r="8" spans="1:22" x14ac:dyDescent="0.2">
      <c r="A8" s="26">
        <v>4130</v>
      </c>
      <c r="B8" s="27" t="s">
        <v>5</v>
      </c>
      <c r="C8" s="26">
        <v>5.53</v>
      </c>
      <c r="D8" s="28">
        <v>1469</v>
      </c>
      <c r="E8" s="34">
        <f t="shared" si="3"/>
        <v>6.8787083452539399E-3</v>
      </c>
      <c r="F8" s="26">
        <v>2.66</v>
      </c>
      <c r="G8" s="43">
        <f t="shared" si="4"/>
        <v>0.51898734177215189</v>
      </c>
      <c r="H8" s="28">
        <v>1460</v>
      </c>
      <c r="I8" s="28">
        <f t="shared" si="5"/>
        <v>9</v>
      </c>
      <c r="J8" s="34">
        <f t="shared" si="0"/>
        <v>1.3083140670645374E-2</v>
      </c>
      <c r="K8" s="26">
        <v>2.27</v>
      </c>
      <c r="L8" s="28">
        <v>1453</v>
      </c>
      <c r="M8" s="43">
        <f t="shared" si="6"/>
        <v>0.58951175406871614</v>
      </c>
      <c r="N8" s="28">
        <f t="shared" ref="N8:N10" si="9">$D8-L8</f>
        <v>16</v>
      </c>
      <c r="O8" s="34">
        <f t="shared" si="1"/>
        <v>1.321017174132429E-2</v>
      </c>
      <c r="P8" s="26">
        <v>1.89</v>
      </c>
      <c r="Q8" s="43">
        <f t="shared" si="7"/>
        <v>0.65822784810126589</v>
      </c>
      <c r="R8" s="29">
        <v>1439</v>
      </c>
      <c r="S8" s="54">
        <f t="shared" si="8"/>
        <v>30</v>
      </c>
      <c r="T8" s="50">
        <f t="shared" si="2"/>
        <v>1.3409247628454815E-2</v>
      </c>
      <c r="V8" s="1"/>
    </row>
    <row r="9" spans="1:22" x14ac:dyDescent="0.2">
      <c r="A9" s="12">
        <v>4140</v>
      </c>
      <c r="B9" s="15" t="s">
        <v>6</v>
      </c>
      <c r="C9" s="12">
        <v>106</v>
      </c>
      <c r="D9" s="10">
        <v>39626</v>
      </c>
      <c r="E9" s="35">
        <f t="shared" si="3"/>
        <v>0.13185227569564514</v>
      </c>
      <c r="F9" s="12">
        <v>61.7</v>
      </c>
      <c r="G9" s="42">
        <f t="shared" si="4"/>
        <v>0.41792452830188676</v>
      </c>
      <c r="H9" s="10">
        <v>39467</v>
      </c>
      <c r="I9" s="10">
        <f t="shared" si="5"/>
        <v>159</v>
      </c>
      <c r="J9" s="35">
        <f t="shared" si="0"/>
        <v>0.35366596770435688</v>
      </c>
      <c r="K9" s="12">
        <v>54.4</v>
      </c>
      <c r="L9" s="10">
        <v>39333</v>
      </c>
      <c r="M9" s="42">
        <f t="shared" si="6"/>
        <v>0.48679245283018868</v>
      </c>
      <c r="N9" s="10">
        <f t="shared" si="9"/>
        <v>293</v>
      </c>
      <c r="O9" s="35">
        <f t="shared" si="1"/>
        <v>0.35760198561700501</v>
      </c>
      <c r="P9" s="12">
        <v>46.2</v>
      </c>
      <c r="Q9" s="42">
        <f t="shared" si="7"/>
        <v>0.5641509433962264</v>
      </c>
      <c r="R9" s="14">
        <v>39032</v>
      </c>
      <c r="S9" s="53">
        <f t="shared" si="8"/>
        <v>594</v>
      </c>
      <c r="T9" s="31">
        <f t="shared" si="2"/>
        <v>0.36371768827925527</v>
      </c>
    </row>
    <row r="10" spans="1:22" x14ac:dyDescent="0.2">
      <c r="A10" s="26">
        <v>4200</v>
      </c>
      <c r="B10" s="27" t="s">
        <v>7</v>
      </c>
      <c r="C10" s="26">
        <v>31.1</v>
      </c>
      <c r="D10" s="28">
        <v>10660</v>
      </c>
      <c r="E10" s="34">
        <f t="shared" si="3"/>
        <v>3.8684960133344944E-2</v>
      </c>
      <c r="F10" s="26">
        <v>17.8</v>
      </c>
      <c r="G10" s="43">
        <f t="shared" si="4"/>
        <v>0.42765273311897106</v>
      </c>
      <c r="H10" s="28">
        <v>10612</v>
      </c>
      <c r="I10" s="28">
        <f t="shared" si="5"/>
        <v>48</v>
      </c>
      <c r="J10" s="34">
        <f t="shared" si="0"/>
        <v>9.5094718354033367E-2</v>
      </c>
      <c r="K10" s="26">
        <v>15.6</v>
      </c>
      <c r="L10" s="28">
        <v>10570</v>
      </c>
      <c r="M10" s="43">
        <f t="shared" si="6"/>
        <v>0.49839228295819937</v>
      </c>
      <c r="N10" s="28">
        <f t="shared" si="9"/>
        <v>90</v>
      </c>
      <c r="O10" s="34">
        <f t="shared" si="1"/>
        <v>9.6098771717685993E-2</v>
      </c>
      <c r="P10" s="26">
        <v>13.1</v>
      </c>
      <c r="Q10" s="43">
        <f t="shared" si="7"/>
        <v>0.5787781350482315</v>
      </c>
      <c r="R10" s="29">
        <v>10474</v>
      </c>
      <c r="S10" s="54">
        <f t="shared" si="8"/>
        <v>186</v>
      </c>
      <c r="T10" s="50">
        <f t="shared" si="2"/>
        <v>9.760143131371489E-2</v>
      </c>
    </row>
    <row r="11" spans="1:22" ht="15" thickBot="1" x14ac:dyDescent="0.25">
      <c r="A11" s="12">
        <v>4400</v>
      </c>
      <c r="B11" s="15" t="s">
        <v>8</v>
      </c>
      <c r="C11" s="12">
        <v>13.1</v>
      </c>
      <c r="D11" s="10">
        <v>4167</v>
      </c>
      <c r="E11" s="36">
        <f t="shared" si="3"/>
        <v>1.629495105295237E-2</v>
      </c>
      <c r="F11" s="12">
        <v>7.68</v>
      </c>
      <c r="G11" s="42">
        <f t="shared" si="4"/>
        <v>0.41374045801526715</v>
      </c>
      <c r="H11" s="10">
        <v>4142</v>
      </c>
      <c r="I11" s="10">
        <f t="shared" si="5"/>
        <v>25</v>
      </c>
      <c r="J11" s="35">
        <f t="shared" si="0"/>
        <v>3.7116690861515853E-2</v>
      </c>
      <c r="K11" s="12">
        <v>6.55</v>
      </c>
      <c r="L11" s="10">
        <v>4118</v>
      </c>
      <c r="M11" s="42">
        <f t="shared" si="6"/>
        <v>0.5</v>
      </c>
      <c r="N11" s="10">
        <f>$D11-L11</f>
        <v>49</v>
      </c>
      <c r="O11" s="35">
        <f t="shared" si="1"/>
        <v>3.7439426862197818E-2</v>
      </c>
      <c r="P11" s="12">
        <v>5.16</v>
      </c>
      <c r="Q11" s="42">
        <f t="shared" si="7"/>
        <v>0.60610687022900767</v>
      </c>
      <c r="R11" s="14">
        <v>4065</v>
      </c>
      <c r="S11" s="53">
        <f t="shared" si="8"/>
        <v>102</v>
      </c>
      <c r="T11" s="31">
        <f t="shared" si="2"/>
        <v>3.7879493821868539E-2</v>
      </c>
    </row>
    <row r="12" spans="1:22" ht="15.75" thickTop="1" thickBot="1" x14ac:dyDescent="0.25">
      <c r="A12" s="69" t="s">
        <v>10</v>
      </c>
      <c r="B12" s="70"/>
      <c r="C12" s="16">
        <f>SUM(C5:C11)</f>
        <v>803.93000000000006</v>
      </c>
      <c r="D12" s="17">
        <f t="shared" ref="D12:S12" si="10">SUM(D5:D11)</f>
        <v>112989</v>
      </c>
      <c r="E12" s="37">
        <f t="shared" si="10"/>
        <v>1</v>
      </c>
      <c r="F12" s="16">
        <f t="shared" si="10"/>
        <v>488.44000000000005</v>
      </c>
      <c r="G12" s="44">
        <f>(C12-F12)/C12</f>
        <v>0.39243466470961402</v>
      </c>
      <c r="H12" s="17">
        <f t="shared" si="10"/>
        <v>111594</v>
      </c>
      <c r="I12" s="41">
        <f t="shared" si="10"/>
        <v>1395</v>
      </c>
      <c r="J12" s="37">
        <f t="shared" si="10"/>
        <v>1</v>
      </c>
      <c r="K12" s="16">
        <f t="shared" si="10"/>
        <v>349.71999999999997</v>
      </c>
      <c r="L12" s="17">
        <f t="shared" si="10"/>
        <v>109991</v>
      </c>
      <c r="M12" s="32">
        <f t="shared" si="6"/>
        <v>0.56498700135583946</v>
      </c>
      <c r="N12" s="17">
        <f t="shared" si="10"/>
        <v>2998</v>
      </c>
      <c r="O12" s="37">
        <f t="shared" si="10"/>
        <v>1</v>
      </c>
      <c r="P12" s="16">
        <f t="shared" si="10"/>
        <v>235.14999999999998</v>
      </c>
      <c r="Q12" s="32">
        <f t="shared" si="7"/>
        <v>0.70749940915253817</v>
      </c>
      <c r="R12" s="17">
        <f>SUM(R5:R11)</f>
        <v>107314</v>
      </c>
      <c r="S12" s="41">
        <f t="shared" si="10"/>
        <v>5675</v>
      </c>
      <c r="T12" s="51">
        <f t="shared" si="2"/>
        <v>1</v>
      </c>
    </row>
    <row r="13" spans="1:22" ht="15.75" thickTop="1" thickBot="1" x14ac:dyDescent="0.25"/>
    <row r="14" spans="1:22" ht="20.25" thickTop="1" thickBot="1" x14ac:dyDescent="0.35">
      <c r="A14" s="68"/>
      <c r="B14" s="68"/>
      <c r="C14" s="62" t="str">
        <f>C2</f>
        <v>Afstand tov Natura 2000 grens [km]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5"/>
    </row>
    <row r="15" spans="1:22" ht="20.25" thickTop="1" thickBot="1" x14ac:dyDescent="0.35">
      <c r="A15" s="79" t="s">
        <v>15</v>
      </c>
      <c r="B15" s="80"/>
      <c r="C15" s="57">
        <v>0</v>
      </c>
      <c r="D15" s="59"/>
      <c r="E15" s="73"/>
      <c r="F15" s="57">
        <v>2.5</v>
      </c>
      <c r="G15" s="58"/>
      <c r="H15" s="59"/>
      <c r="I15" s="59"/>
      <c r="J15" s="73"/>
      <c r="K15" s="57">
        <v>5</v>
      </c>
      <c r="L15" s="59"/>
      <c r="M15" s="59"/>
      <c r="N15" s="59"/>
      <c r="O15" s="73"/>
      <c r="P15" s="57">
        <v>10</v>
      </c>
      <c r="Q15" s="58"/>
      <c r="R15" s="59"/>
      <c r="S15" s="60"/>
      <c r="T15" s="61"/>
      <c r="U15" s="30"/>
    </row>
    <row r="16" spans="1:22" s="8" customFormat="1" ht="60.6" customHeight="1" thickTop="1" thickBot="1" x14ac:dyDescent="0.25">
      <c r="A16" s="20" t="s">
        <v>0</v>
      </c>
      <c r="B16" s="21" t="s">
        <v>1</v>
      </c>
      <c r="C16" s="22" t="s">
        <v>12</v>
      </c>
      <c r="D16" s="23" t="s">
        <v>11</v>
      </c>
      <c r="E16" s="39" t="str">
        <f>E4</f>
        <v>% depositie van totaal</v>
      </c>
      <c r="F16" s="24" t="str">
        <f>C16</f>
        <v>Depositie [mol/j]</v>
      </c>
      <c r="G16" s="45" t="str">
        <f>G4</f>
        <v>% Depositie-winst</v>
      </c>
      <c r="H16" s="25" t="str">
        <f>D16</f>
        <v>Totale emissie [ton/j]</v>
      </c>
      <c r="I16" s="25" t="s">
        <v>16</v>
      </c>
      <c r="J16" s="39" t="str">
        <f>E16</f>
        <v>% depositie van totaal</v>
      </c>
      <c r="K16" s="24" t="str">
        <f>F16</f>
        <v>Depositie [mol/j]</v>
      </c>
      <c r="L16" s="25" t="str">
        <f>H16</f>
        <v>Totale emissie [ton/j]</v>
      </c>
      <c r="M16" s="47" t="str">
        <f>M4</f>
        <v>% Depositie-winst</v>
      </c>
      <c r="N16" s="25" t="str">
        <f>I16</f>
        <v>Emissie-reductie [ton/j] tov 'normaal'</v>
      </c>
      <c r="O16" s="39" t="str">
        <f>J16</f>
        <v>% depositie van totaal</v>
      </c>
      <c r="P16" s="24" t="str">
        <f>K16</f>
        <v>Depositie [mol/j]</v>
      </c>
      <c r="Q16" s="47" t="str">
        <f>Q4</f>
        <v>% Depositie-winst</v>
      </c>
      <c r="R16" s="23" t="str">
        <f>D16</f>
        <v>Totale emissie [ton/j]</v>
      </c>
      <c r="S16" s="23" t="str">
        <f>I16</f>
        <v>Emissie-reductie [ton/j] tov 'normaal'</v>
      </c>
      <c r="T16" s="39" t="str">
        <f>O16</f>
        <v>% depositie van totaal</v>
      </c>
      <c r="U16" s="55"/>
      <c r="V16" s="9"/>
    </row>
    <row r="17" spans="1:21" ht="15" thickTop="1" x14ac:dyDescent="0.2">
      <c r="A17" s="12">
        <v>4111</v>
      </c>
      <c r="B17" s="15" t="s">
        <v>3</v>
      </c>
      <c r="C17" s="12">
        <v>279</v>
      </c>
      <c r="D17" s="10">
        <v>27549</v>
      </c>
      <c r="E17" s="33">
        <f>C17/C$24</f>
        <v>0.35006273525721454</v>
      </c>
      <c r="F17" s="12">
        <v>211</v>
      </c>
      <c r="G17" s="42">
        <f t="shared" ref="G17:G24" si="11">($C17-F17)/$C17</f>
        <v>0.24372759856630824</v>
      </c>
      <c r="H17" s="10">
        <v>27537</v>
      </c>
      <c r="I17" s="10">
        <f>$D17-H17</f>
        <v>12</v>
      </c>
      <c r="J17" s="35">
        <f t="shared" ref="J17:J24" si="12">H17/H$24</f>
        <v>0.24380893355172872</v>
      </c>
      <c r="K17" s="12">
        <v>191</v>
      </c>
      <c r="L17" s="10">
        <v>27482</v>
      </c>
      <c r="M17" s="42">
        <f>($C17-K17)/$C17</f>
        <v>0.31541218637992829</v>
      </c>
      <c r="N17" s="10">
        <f>$D17-L17</f>
        <v>67</v>
      </c>
      <c r="O17" s="35">
        <f t="shared" ref="O17:O24" si="13">L17/L$24</f>
        <v>0.24367147531099545</v>
      </c>
      <c r="P17" s="12">
        <v>163</v>
      </c>
      <c r="Q17" s="42">
        <f>($C17-P17)/$C17</f>
        <v>0.4157706093189964</v>
      </c>
      <c r="R17" s="11">
        <v>27282</v>
      </c>
      <c r="S17" s="10">
        <f>$D17-R17</f>
        <v>267</v>
      </c>
      <c r="T17" s="35">
        <f t="shared" ref="T17:T24" si="14">R17/R$24</f>
        <v>0.24347407030601589</v>
      </c>
      <c r="U17" s="30"/>
    </row>
    <row r="18" spans="1:21" x14ac:dyDescent="0.2">
      <c r="A18" s="26">
        <v>4112</v>
      </c>
      <c r="B18" s="27" t="s">
        <v>2</v>
      </c>
      <c r="C18" s="26">
        <v>109</v>
      </c>
      <c r="D18" s="28">
        <v>26324</v>
      </c>
      <c r="E18" s="34">
        <f t="shared" ref="E18:E23" si="15">C18/C$24</f>
        <v>0.13676286072772897</v>
      </c>
      <c r="F18" s="26">
        <v>98.2</v>
      </c>
      <c r="G18" s="43">
        <f t="shared" si="11"/>
        <v>9.9082568807339427E-2</v>
      </c>
      <c r="H18" s="28">
        <v>26321</v>
      </c>
      <c r="I18" s="28">
        <f t="shared" ref="I18:I23" si="16">$D18-H18</f>
        <v>3</v>
      </c>
      <c r="J18" s="34">
        <f t="shared" si="12"/>
        <v>0.23304263136925052</v>
      </c>
      <c r="K18" s="26">
        <v>92.1</v>
      </c>
      <c r="L18" s="28">
        <v>26304</v>
      </c>
      <c r="M18" s="43">
        <f t="shared" ref="M18:M24" si="17">($C18-K18)/$C18</f>
        <v>0.15504587155963309</v>
      </c>
      <c r="N18" s="28">
        <f>$D18-L18</f>
        <v>20</v>
      </c>
      <c r="O18" s="34">
        <f t="shared" si="13"/>
        <v>0.23322663876648075</v>
      </c>
      <c r="P18" s="26">
        <v>78.099999999999994</v>
      </c>
      <c r="Q18" s="43">
        <f t="shared" ref="Q18:Q24" si="18">($C18-P18)/$C18</f>
        <v>0.28348623853211014</v>
      </c>
      <c r="R18" s="29">
        <v>26190</v>
      </c>
      <c r="S18" s="28">
        <f>$D18-R18</f>
        <v>134</v>
      </c>
      <c r="T18" s="34">
        <f t="shared" si="14"/>
        <v>0.23372868196299965</v>
      </c>
      <c r="U18" s="30"/>
    </row>
    <row r="19" spans="1:21" x14ac:dyDescent="0.2">
      <c r="A19" s="18">
        <v>4120</v>
      </c>
      <c r="B19" s="19" t="s">
        <v>4</v>
      </c>
      <c r="C19" s="13">
        <v>20</v>
      </c>
      <c r="D19" s="11">
        <v>3194</v>
      </c>
      <c r="E19" s="35">
        <f t="shared" si="15"/>
        <v>2.5094102885821833E-2</v>
      </c>
      <c r="F19" s="13">
        <v>15.7</v>
      </c>
      <c r="G19" s="42">
        <f t="shared" si="11"/>
        <v>0.21500000000000002</v>
      </c>
      <c r="H19" s="11">
        <v>3191</v>
      </c>
      <c r="I19" s="10">
        <f t="shared" si="16"/>
        <v>3</v>
      </c>
      <c r="J19" s="35">
        <f t="shared" si="12"/>
        <v>2.8252689362078889E-2</v>
      </c>
      <c r="K19" s="13">
        <v>14.6</v>
      </c>
      <c r="L19" s="11">
        <v>3188</v>
      </c>
      <c r="M19" s="46">
        <f t="shared" si="17"/>
        <v>0.27</v>
      </c>
      <c r="N19" s="10">
        <f>$D19-L19</f>
        <v>6</v>
      </c>
      <c r="O19" s="35">
        <f t="shared" si="13"/>
        <v>2.8266671395511735E-2</v>
      </c>
      <c r="P19" s="12">
        <v>12.6</v>
      </c>
      <c r="Q19" s="42">
        <f t="shared" si="18"/>
        <v>0.37</v>
      </c>
      <c r="R19" s="14">
        <v>3173</v>
      </c>
      <c r="S19" s="10">
        <f t="shared" ref="S19:S23" si="19">$D19-R19</f>
        <v>21</v>
      </c>
      <c r="T19" s="35">
        <f t="shared" si="14"/>
        <v>2.8316957154203813E-2</v>
      </c>
      <c r="U19" s="30"/>
    </row>
    <row r="20" spans="1:21" x14ac:dyDescent="0.2">
      <c r="A20" s="26">
        <v>4130</v>
      </c>
      <c r="B20" s="27" t="s">
        <v>5</v>
      </c>
      <c r="C20" s="26">
        <v>11</v>
      </c>
      <c r="D20" s="28">
        <v>1469</v>
      </c>
      <c r="E20" s="34">
        <f t="shared" si="15"/>
        <v>1.3801756587202008E-2</v>
      </c>
      <c r="F20" s="26">
        <v>7.1</v>
      </c>
      <c r="G20" s="43">
        <f t="shared" si="11"/>
        <v>0.35454545454545455</v>
      </c>
      <c r="H20" s="28">
        <v>1468</v>
      </c>
      <c r="I20" s="28">
        <f t="shared" si="16"/>
        <v>1</v>
      </c>
      <c r="J20" s="34">
        <f t="shared" si="12"/>
        <v>1.2997476647925981E-2</v>
      </c>
      <c r="K20" s="26">
        <v>6.79</v>
      </c>
      <c r="L20" s="28">
        <v>1467</v>
      </c>
      <c r="M20" s="43">
        <f t="shared" si="17"/>
        <v>0.38272727272727275</v>
      </c>
      <c r="N20" s="28">
        <f t="shared" ref="N20:N22" si="20">$D20-L20</f>
        <v>2</v>
      </c>
      <c r="O20" s="34">
        <f t="shared" si="13"/>
        <v>1.300727946587695E-2</v>
      </c>
      <c r="P20" s="26">
        <v>6.04</v>
      </c>
      <c r="Q20" s="43">
        <f t="shared" si="18"/>
        <v>0.45090909090909093</v>
      </c>
      <c r="R20" s="29">
        <v>1457</v>
      </c>
      <c r="S20" s="28">
        <f t="shared" si="19"/>
        <v>12</v>
      </c>
      <c r="T20" s="34">
        <f t="shared" si="14"/>
        <v>1.3002775472321133E-2</v>
      </c>
      <c r="U20" s="30"/>
    </row>
    <row r="21" spans="1:21" x14ac:dyDescent="0.2">
      <c r="A21" s="12">
        <v>4140</v>
      </c>
      <c r="B21" s="15" t="s">
        <v>6</v>
      </c>
      <c r="C21" s="12">
        <v>291</v>
      </c>
      <c r="D21" s="10">
        <v>39626</v>
      </c>
      <c r="E21" s="35">
        <f t="shared" si="15"/>
        <v>0.36511919698870765</v>
      </c>
      <c r="F21" s="12">
        <v>187</v>
      </c>
      <c r="G21" s="42">
        <f t="shared" si="11"/>
        <v>0.35738831615120276</v>
      </c>
      <c r="H21" s="10">
        <v>39608</v>
      </c>
      <c r="I21" s="10">
        <f t="shared" si="16"/>
        <v>18</v>
      </c>
      <c r="J21" s="35">
        <f t="shared" si="12"/>
        <v>0.35068396122006285</v>
      </c>
      <c r="K21" s="12">
        <v>176</v>
      </c>
      <c r="L21" s="10">
        <v>39547</v>
      </c>
      <c r="M21" s="42">
        <f t="shared" si="17"/>
        <v>0.3951890034364261</v>
      </c>
      <c r="N21" s="10">
        <f t="shared" si="20"/>
        <v>79</v>
      </c>
      <c r="O21" s="35">
        <f t="shared" si="13"/>
        <v>0.35064681733949266</v>
      </c>
      <c r="P21" s="12">
        <v>154</v>
      </c>
      <c r="Q21" s="42">
        <f t="shared" si="18"/>
        <v>0.47079037800687284</v>
      </c>
      <c r="R21" s="14">
        <v>39245</v>
      </c>
      <c r="S21" s="10">
        <f t="shared" si="19"/>
        <v>381</v>
      </c>
      <c r="T21" s="35">
        <f t="shared" si="14"/>
        <v>0.35023604901252087</v>
      </c>
      <c r="U21" s="30"/>
    </row>
    <row r="22" spans="1:21" x14ac:dyDescent="0.2">
      <c r="A22" s="26">
        <v>4200</v>
      </c>
      <c r="B22" s="27" t="s">
        <v>7</v>
      </c>
      <c r="C22" s="26">
        <v>66</v>
      </c>
      <c r="D22" s="28">
        <v>10660</v>
      </c>
      <c r="E22" s="34">
        <f t="shared" si="15"/>
        <v>8.2810539523212046E-2</v>
      </c>
      <c r="F22" s="26">
        <v>41</v>
      </c>
      <c r="G22" s="43">
        <f t="shared" si="11"/>
        <v>0.37878787878787878</v>
      </c>
      <c r="H22" s="28">
        <v>10656</v>
      </c>
      <c r="I22" s="28">
        <f t="shared" si="16"/>
        <v>4</v>
      </c>
      <c r="J22" s="34">
        <f t="shared" si="12"/>
        <v>9.4346805967506303E-2</v>
      </c>
      <c r="K22" s="26">
        <v>38.200000000000003</v>
      </c>
      <c r="L22" s="28">
        <v>10640</v>
      </c>
      <c r="M22" s="43">
        <f t="shared" si="17"/>
        <v>0.42121212121212115</v>
      </c>
      <c r="N22" s="28">
        <f t="shared" si="20"/>
        <v>20</v>
      </c>
      <c r="O22" s="34">
        <f t="shared" si="13"/>
        <v>9.4340459111745559E-2</v>
      </c>
      <c r="P22" s="26">
        <v>33.6</v>
      </c>
      <c r="Q22" s="43">
        <f t="shared" si="18"/>
        <v>0.49090909090909091</v>
      </c>
      <c r="R22" s="29">
        <v>10575</v>
      </c>
      <c r="S22" s="28">
        <f t="shared" si="19"/>
        <v>85</v>
      </c>
      <c r="T22" s="34">
        <f t="shared" si="14"/>
        <v>9.4374983266846943E-2</v>
      </c>
      <c r="U22" s="30"/>
    </row>
    <row r="23" spans="1:21" ht="15" thickBot="1" x14ac:dyDescent="0.25">
      <c r="A23" s="12">
        <v>4400</v>
      </c>
      <c r="B23" s="15" t="s">
        <v>8</v>
      </c>
      <c r="C23" s="12">
        <v>21</v>
      </c>
      <c r="D23" s="10">
        <v>4167</v>
      </c>
      <c r="E23" s="35">
        <f t="shared" si="15"/>
        <v>2.6348808030112924E-2</v>
      </c>
      <c r="F23" s="12">
        <v>13.6</v>
      </c>
      <c r="G23" s="42">
        <f t="shared" si="11"/>
        <v>0.35238095238095241</v>
      </c>
      <c r="H23" s="10">
        <v>4164</v>
      </c>
      <c r="I23" s="10">
        <f t="shared" si="16"/>
        <v>3</v>
      </c>
      <c r="J23" s="35">
        <f t="shared" si="12"/>
        <v>3.6867501881446725E-2</v>
      </c>
      <c r="K23" s="12">
        <v>12.3</v>
      </c>
      <c r="L23" s="10">
        <v>4155</v>
      </c>
      <c r="M23" s="42">
        <f t="shared" si="17"/>
        <v>0.41428571428571426</v>
      </c>
      <c r="N23" s="10">
        <f>$D23-L23</f>
        <v>12</v>
      </c>
      <c r="O23" s="35">
        <f t="shared" si="13"/>
        <v>3.6840658609896881E-2</v>
      </c>
      <c r="P23" s="12">
        <v>10.7</v>
      </c>
      <c r="Q23" s="42">
        <f t="shared" si="18"/>
        <v>0.49047619047619051</v>
      </c>
      <c r="R23" s="14">
        <v>4131</v>
      </c>
      <c r="S23" s="10">
        <f t="shared" si="19"/>
        <v>36</v>
      </c>
      <c r="T23" s="35">
        <f t="shared" si="14"/>
        <v>3.6866482825091695E-2</v>
      </c>
      <c r="U23" s="30"/>
    </row>
    <row r="24" spans="1:21" ht="15.75" thickTop="1" thickBot="1" x14ac:dyDescent="0.25">
      <c r="A24" s="69" t="s">
        <v>10</v>
      </c>
      <c r="B24" s="70"/>
      <c r="C24" s="16">
        <f>SUM(C17:C23)</f>
        <v>797</v>
      </c>
      <c r="D24" s="17">
        <f t="shared" ref="D24:E24" si="21">SUM(D17:D23)</f>
        <v>112989</v>
      </c>
      <c r="E24" s="37">
        <f t="shared" si="21"/>
        <v>1</v>
      </c>
      <c r="F24" s="16">
        <f t="shared" ref="F24:I24" si="22">SUM(F17:F23)</f>
        <v>573.6</v>
      </c>
      <c r="G24" s="48">
        <f t="shared" si="11"/>
        <v>0.28030112923462985</v>
      </c>
      <c r="H24" s="17">
        <f t="shared" si="22"/>
        <v>112945</v>
      </c>
      <c r="I24" s="41">
        <f t="shared" si="22"/>
        <v>44</v>
      </c>
      <c r="J24" s="37">
        <f t="shared" si="12"/>
        <v>1</v>
      </c>
      <c r="K24" s="16">
        <f t="shared" ref="K24:N24" si="23">SUM(K17:K23)</f>
        <v>530.99</v>
      </c>
      <c r="L24" s="17">
        <f t="shared" si="23"/>
        <v>112783</v>
      </c>
      <c r="M24" s="32">
        <f t="shared" si="17"/>
        <v>0.33376411543287327</v>
      </c>
      <c r="N24" s="17">
        <f t="shared" si="23"/>
        <v>206</v>
      </c>
      <c r="O24" s="37">
        <f t="shared" si="13"/>
        <v>1</v>
      </c>
      <c r="P24" s="16">
        <f t="shared" ref="P24" si="24">SUM(P17:P23)</f>
        <v>458.04</v>
      </c>
      <c r="Q24" s="32">
        <f t="shared" si="18"/>
        <v>0.4252948557089084</v>
      </c>
      <c r="R24" s="17">
        <f>SUM(R17:R23)</f>
        <v>112053</v>
      </c>
      <c r="S24" s="17">
        <f t="shared" ref="S24" si="25">SUM(S17:S23)</f>
        <v>936</v>
      </c>
      <c r="T24" s="38">
        <f t="shared" si="14"/>
        <v>1</v>
      </c>
      <c r="U24" s="30"/>
    </row>
    <row r="25" spans="1:21" ht="15" thickTop="1" x14ac:dyDescent="0.2"/>
    <row r="26" spans="1:21" x14ac:dyDescent="0.2">
      <c r="B26"/>
    </row>
    <row r="27" spans="1:21" x14ac:dyDescent="0.2">
      <c r="B27"/>
    </row>
  </sheetData>
  <mergeCells count="17">
    <mergeCell ref="A24:B24"/>
    <mergeCell ref="A15:B15"/>
    <mergeCell ref="C15:E15"/>
    <mergeCell ref="F15:J15"/>
    <mergeCell ref="K15:O15"/>
    <mergeCell ref="P15:T15"/>
    <mergeCell ref="C2:T2"/>
    <mergeCell ref="A1:T1"/>
    <mergeCell ref="A2:B2"/>
    <mergeCell ref="C14:T14"/>
    <mergeCell ref="A14:B14"/>
    <mergeCell ref="A12:B12"/>
    <mergeCell ref="A3:B3"/>
    <mergeCell ref="C3:E3"/>
    <mergeCell ref="F3:J3"/>
    <mergeCell ref="K3:O3"/>
    <mergeCell ref="P3:T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86-6150-4DFA-AFB9-87B096C7E4BD}">
  <dimension ref="A1:H12"/>
  <sheetViews>
    <sheetView zoomScale="70" zoomScaleNormal="70" workbookViewId="0">
      <selection activeCell="AC32" sqref="AC32"/>
    </sheetView>
  </sheetViews>
  <sheetFormatPr defaultRowHeight="14.25" x14ac:dyDescent="0.2"/>
  <sheetData>
    <row r="1" spans="1:8" x14ac:dyDescent="0.2">
      <c r="B1" t="s">
        <v>21</v>
      </c>
    </row>
    <row r="2" spans="1:8" x14ac:dyDescent="0.2">
      <c r="A2" t="s">
        <v>20</v>
      </c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>
        <v>0</v>
      </c>
      <c r="B3">
        <v>155</v>
      </c>
      <c r="C3">
        <v>446</v>
      </c>
      <c r="D3">
        <v>47.2</v>
      </c>
      <c r="E3">
        <v>5.53</v>
      </c>
      <c r="F3">
        <v>106</v>
      </c>
      <c r="G3">
        <v>31.1</v>
      </c>
      <c r="H3">
        <v>13.1</v>
      </c>
    </row>
    <row r="4" spans="1:8" x14ac:dyDescent="0.2">
      <c r="A4">
        <v>2.5</v>
      </c>
      <c r="B4">
        <v>90.5</v>
      </c>
      <c r="C4">
        <v>276</v>
      </c>
      <c r="D4">
        <v>32.1</v>
      </c>
      <c r="E4">
        <v>2.66</v>
      </c>
      <c r="F4">
        <v>61.7</v>
      </c>
      <c r="G4">
        <v>17.8</v>
      </c>
      <c r="H4">
        <v>7.68</v>
      </c>
    </row>
    <row r="5" spans="1:8" x14ac:dyDescent="0.2">
      <c r="A5">
        <v>5</v>
      </c>
      <c r="B5">
        <v>69.900000000000006</v>
      </c>
      <c r="C5">
        <v>180</v>
      </c>
      <c r="D5">
        <v>21</v>
      </c>
      <c r="E5">
        <v>2.27</v>
      </c>
      <c r="F5">
        <v>54.4</v>
      </c>
      <c r="G5">
        <v>15.6</v>
      </c>
      <c r="H5">
        <v>6.55</v>
      </c>
    </row>
    <row r="6" spans="1:8" x14ac:dyDescent="0.2">
      <c r="A6">
        <v>10</v>
      </c>
      <c r="B6">
        <v>54.9</v>
      </c>
      <c r="C6">
        <v>102</v>
      </c>
      <c r="D6">
        <v>11.9</v>
      </c>
      <c r="E6">
        <v>1.89</v>
      </c>
      <c r="F6">
        <v>46.2</v>
      </c>
      <c r="G6">
        <v>13.1</v>
      </c>
      <c r="H6">
        <v>5.16</v>
      </c>
    </row>
    <row r="7" spans="1:8" x14ac:dyDescent="0.2">
      <c r="B7" t="s">
        <v>22</v>
      </c>
    </row>
    <row r="8" spans="1:8" x14ac:dyDescent="0.2">
      <c r="A8" t="str">
        <f>A2</f>
        <v>afstand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</row>
    <row r="9" spans="1:8" x14ac:dyDescent="0.2">
      <c r="A9">
        <f t="shared" ref="A9:A12" si="0">A3</f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>
        <f t="shared" si="0"/>
        <v>2.5</v>
      </c>
      <c r="B10">
        <v>211</v>
      </c>
      <c r="C10">
        <v>863</v>
      </c>
      <c r="D10">
        <v>80</v>
      </c>
      <c r="E10">
        <v>9</v>
      </c>
      <c r="F10">
        <v>159</v>
      </c>
      <c r="G10">
        <v>48</v>
      </c>
      <c r="H10">
        <v>25</v>
      </c>
    </row>
    <row r="11" spans="1:8" x14ac:dyDescent="0.2">
      <c r="A11">
        <f t="shared" si="0"/>
        <v>5</v>
      </c>
      <c r="B11">
        <v>426</v>
      </c>
      <c r="C11">
        <v>1927</v>
      </c>
      <c r="D11">
        <v>197</v>
      </c>
      <c r="E11">
        <v>16</v>
      </c>
      <c r="F11">
        <v>293</v>
      </c>
      <c r="G11">
        <v>90</v>
      </c>
      <c r="H11">
        <v>49</v>
      </c>
    </row>
    <row r="12" spans="1:8" x14ac:dyDescent="0.2">
      <c r="A12">
        <f t="shared" si="0"/>
        <v>10</v>
      </c>
      <c r="B12">
        <v>780</v>
      </c>
      <c r="C12">
        <v>3603</v>
      </c>
      <c r="D12">
        <v>380</v>
      </c>
      <c r="E12">
        <v>30</v>
      </c>
      <c r="F12">
        <v>594</v>
      </c>
      <c r="G12">
        <v>186</v>
      </c>
      <c r="H12">
        <v>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F714-1643-4557-A9E2-FC3BB2468AA4}">
  <dimension ref="A1:O6"/>
  <sheetViews>
    <sheetView tabSelected="1" topLeftCell="A4" zoomScale="85" zoomScaleNormal="85" workbookViewId="0">
      <selection activeCell="P48" sqref="P48"/>
    </sheetView>
  </sheetViews>
  <sheetFormatPr defaultRowHeight="14.25" x14ac:dyDescent="0.2"/>
  <cols>
    <col min="3" max="3" width="9.625" bestFit="1" customWidth="1"/>
    <col min="4" max="4" width="6.375" bestFit="1" customWidth="1"/>
    <col min="5" max="5" width="8.75" bestFit="1" customWidth="1"/>
    <col min="6" max="6" width="13.875" bestFit="1" customWidth="1"/>
    <col min="7" max="7" width="8.125" bestFit="1" customWidth="1"/>
    <col min="8" max="8" width="19.75" bestFit="1" customWidth="1"/>
  </cols>
  <sheetData>
    <row r="1" spans="1:15" x14ac:dyDescent="0.2">
      <c r="B1" t="s">
        <v>21</v>
      </c>
      <c r="I1" t="str">
        <f>'Grafiek Peel'!B7</f>
        <v>Emissiereductie</v>
      </c>
    </row>
    <row r="2" spans="1:15" x14ac:dyDescent="0.2"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tr">
        <f>B2</f>
        <v>Melkvee</v>
      </c>
      <c r="J2" t="str">
        <f>C2</f>
        <v>Overig vee</v>
      </c>
      <c r="K2" t="str">
        <f>D2</f>
        <v>Opslag</v>
      </c>
      <c r="L2" t="str">
        <f>E2</f>
        <v>Beweiding</v>
      </c>
      <c r="M2" t="str">
        <f>F2</f>
        <v>Mestaanwending</v>
      </c>
      <c r="N2" t="str">
        <f>G2</f>
        <v>Kunstmest</v>
      </c>
      <c r="O2" t="str">
        <f>H2</f>
        <v>Afrijping uit gewasresten</v>
      </c>
    </row>
    <row r="3" spans="1:15" x14ac:dyDescent="0.2">
      <c r="A3">
        <v>0</v>
      </c>
      <c r="B3">
        <v>279</v>
      </c>
      <c r="C3">
        <v>109</v>
      </c>
      <c r="D3">
        <v>20</v>
      </c>
      <c r="E3">
        <v>11</v>
      </c>
      <c r="F3">
        <v>291</v>
      </c>
      <c r="G3">
        <v>66</v>
      </c>
      <c r="H3">
        <v>21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2.5</v>
      </c>
      <c r="B4">
        <v>211</v>
      </c>
      <c r="C4">
        <v>98.2</v>
      </c>
      <c r="D4">
        <v>15.7</v>
      </c>
      <c r="E4">
        <v>7.1</v>
      </c>
      <c r="F4">
        <v>187</v>
      </c>
      <c r="G4">
        <v>41</v>
      </c>
      <c r="H4">
        <v>13.6</v>
      </c>
      <c r="I4">
        <v>12</v>
      </c>
      <c r="J4">
        <v>3</v>
      </c>
      <c r="K4">
        <v>3</v>
      </c>
      <c r="L4">
        <v>1</v>
      </c>
      <c r="M4">
        <v>18</v>
      </c>
      <c r="N4">
        <v>4</v>
      </c>
      <c r="O4">
        <v>3</v>
      </c>
    </row>
    <row r="5" spans="1:15" x14ac:dyDescent="0.2">
      <c r="A5">
        <v>5</v>
      </c>
      <c r="B5">
        <v>191</v>
      </c>
      <c r="C5">
        <v>92.1</v>
      </c>
      <c r="D5">
        <v>14.6</v>
      </c>
      <c r="E5">
        <v>6.79</v>
      </c>
      <c r="F5">
        <v>176</v>
      </c>
      <c r="G5">
        <v>38.200000000000003</v>
      </c>
      <c r="H5">
        <v>12.3</v>
      </c>
      <c r="I5">
        <v>67</v>
      </c>
      <c r="J5">
        <v>20</v>
      </c>
      <c r="K5">
        <v>6</v>
      </c>
      <c r="L5">
        <v>2</v>
      </c>
      <c r="M5">
        <v>79</v>
      </c>
      <c r="N5">
        <v>20</v>
      </c>
      <c r="O5">
        <v>12</v>
      </c>
    </row>
    <row r="6" spans="1:15" x14ac:dyDescent="0.2">
      <c r="A6">
        <v>10</v>
      </c>
      <c r="B6">
        <v>163</v>
      </c>
      <c r="C6">
        <v>78.099999999999994</v>
      </c>
      <c r="D6">
        <v>12.6</v>
      </c>
      <c r="E6">
        <v>6.04</v>
      </c>
      <c r="F6">
        <v>154</v>
      </c>
      <c r="G6">
        <v>33.6</v>
      </c>
      <c r="H6">
        <v>10.7</v>
      </c>
      <c r="I6">
        <v>267</v>
      </c>
      <c r="J6">
        <v>134</v>
      </c>
      <c r="K6">
        <v>21</v>
      </c>
      <c r="L6">
        <v>12</v>
      </c>
      <c r="M6">
        <v>381</v>
      </c>
      <c r="N6">
        <v>85</v>
      </c>
      <c r="O6">
        <v>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4 8 6 2 E B B - F 6 2 9 - 4 5 3 F - A D 2 7 - 1 8 D E E D 0 1 6 5 B D } "   T o u r I d = " e a 5 e 1 2 9 6 - e 0 d a - 4 a 9 2 - b b 0 d - c b 9 8 6 e 6 7 2 e d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I V S 0 U 7 C M B T 9 l a b P s o 5 u s I 1 s I 0 q C I U F j J B p f 6 1 p G Q 2 l J 2 w H 6 a z 7 4 S f 6 C d 4 A Y 4 c G H p r n 3 n H P v 6 U m / P j 7 z 4 W 6 l 0 E Z Y J 4 0 u c D c I M R K 6 M l z q u s C N n 3 d S P C z z G y i n z E + N H r F q I R C I t B v s H C / w w v v 1 g J D t d h t s o 8 D Y m t A w 7 J K X u + k M m C u G T 2 T 5 P 7 k j t f N M V w K X + c Q d l C f V S l b W O D P 3 A W e e B R v p G q b k O / N g P a i F i T h p / Y M S L Q s 8 X B s Y p U a G i 4 I m v T g D 4 J m p R q B F V W B v m 3 b H r T C P w h n V t D P c W Y 2 U L 3 D U D 8 I s y W I a 9 S j N 4 o x S j B Q k 1 U n S g G Z p m K Z h E i V R G P c z S A 4 E D 7 A W 8 h N d G D 8 2 d s W 8 F / y a c y u c K / d G r t D 9 K C c X W H 4 k j a V Q H L w 4 b y F 1 t H N y o K U 6 W k b k B y i n p p H u t b F 1 T g 7 U E z K 2 T C + V 1 G h k G u 3 f L v B 2 / Z l k b + y i + 6 Q l m E c z z 7 x w v y g 5 c 0 r + x F j m f 2 t 4 C t k H D / e k P W 3 j 7 E O V 3 8 M q g P O L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7 9 5 1 d d c - a 0 5 1 - 4 e c 2 - b 4 7 a - 7 f f a 7 8 9 6 b f f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 5 3 . 1 2 5 7 9 8 5 0 1 5 9 6 8 4 < / L a t i t u d e > < L o n g i t u d e > 8 . 4 9 9 1 3 7 4 8 0 4 9 5 8 4 1 5 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 G u i d = " 5 a f e f 3 c 5 - 1 d 5 1 - 4 4 9 3 - 9 a 7 b - 7 7 0 8 4 2 2 2 1 6 c e "   R e v = " 2 "   R e v G u i d = " e 5 2 f 2 9 9 9 - f 2 a d - 4 4 b f - 8 8 6 0 - 6 f c 2 e c c 1 2 b d d " 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 / & g t ; & l t ; / G e o C o l u m n & g t ; & l t ; / G e o C o l u m n s & g t ; & l t ; P o s t a l C o d e 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CA50557-DCCA-4A9C-BB93-606F9788353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09F4E8B-E1D6-427B-ABED-88E7409ABA1C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34862EBB-F629-453F-AD27-18DEED0165B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Depositie-Emissies totalen</vt:lpstr>
      <vt:lpstr>Grafiek Peel</vt:lpstr>
      <vt:lpstr>Grafiek Norgerholt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2020-03-12T16:10:32Z</dcterms:created>
  <dcterms:modified xsi:type="dcterms:W3CDTF">2020-03-24T22:30:55Z</dcterms:modified>
</cp:coreProperties>
</file>