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Work - 2020 pandemic period\Missile Database\"/>
    </mc:Choice>
  </mc:AlternateContent>
  <xr:revisionPtr revIDLastSave="0" documentId="13_ncr:1_{BB713542-B87D-4A80-B2A4-C373EAC92B3A}" xr6:coauthVersionLast="47" xr6:coauthVersionMax="47" xr10:uidLastSave="{00000000-0000-0000-0000-000000000000}"/>
  <bookViews>
    <workbookView xWindow="-108" yWindow="-108" windowWidth="23256" windowHeight="12576" tabRatio="604" xr2:uid="{00000000-000D-0000-FFFF-FFFF000000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Tests'!$A$2:$S$175</definedName>
    <definedName name="_xlnm.Criteria" localSheetId="0">'Missile Tests'!$A$2:$S$175</definedName>
    <definedName name="_xlnm.Extract" localSheetId="0">'Missile Tests'!#REF!</definedName>
  </definedNames>
  <calcPr calcId="191029"/>
  <pivotCaches>
    <pivotCache cacheId="1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6" i="2" l="1" a="1"/>
  <c r="C36" i="2" s="1"/>
  <c r="B36" i="2" a="1"/>
  <c r="B36" i="2" s="1"/>
  <c r="B37" i="2" a="1"/>
  <c r="B37" i="2" s="1"/>
  <c r="C37" i="2" a="1"/>
  <c r="C37" i="2" s="1"/>
  <c r="C35" i="2" a="1"/>
  <c r="C35" i="2" s="1"/>
  <c r="B35" i="2" a="1"/>
  <c r="B35" i="2" s="1"/>
  <c r="C34" i="2" a="1"/>
  <c r="C34" i="2" s="1"/>
  <c r="B34" i="2" a="1"/>
  <c r="B34" i="2" s="1"/>
  <c r="C33" i="2" a="1"/>
  <c r="C33" i="2" s="1"/>
  <c r="B33" i="2" a="1"/>
  <c r="B33" i="2" s="1"/>
  <c r="C32" i="2" a="1"/>
  <c r="C32" i="2" s="1"/>
  <c r="B32" i="2" a="1"/>
  <c r="B32" i="2" s="1"/>
  <c r="C31" i="2" a="1"/>
  <c r="C31" i="2" s="1"/>
  <c r="B31" i="2" a="1"/>
  <c r="B31" i="2" s="1"/>
  <c r="C30" i="2" a="1"/>
  <c r="C30" i="2" s="1"/>
  <c r="B30" i="2" a="1"/>
  <c r="B30" i="2" s="1"/>
  <c r="C29" i="2" a="1"/>
  <c r="C29" i="2" s="1"/>
  <c r="B29" i="2" a="1"/>
  <c r="B29" i="2" s="1"/>
  <c r="C28" i="2" a="1"/>
  <c r="C28" i="2" s="1"/>
  <c r="B28" i="2" a="1"/>
  <c r="B28" i="2" s="1"/>
  <c r="B27" i="2" a="1"/>
  <c r="B27" i="2" s="1"/>
  <c r="C27" i="2" a="1"/>
  <c r="C27" i="2" s="1"/>
  <c r="C26" i="2" a="1"/>
  <c r="C26" i="2" s="1"/>
  <c r="B26" i="2" a="1"/>
  <c r="B26" i="2" s="1"/>
  <c r="C25" i="2" a="1"/>
  <c r="C25" i="2" s="1"/>
  <c r="B25" i="2" a="1"/>
  <c r="B25" i="2" s="1"/>
  <c r="C24" i="2" a="1"/>
  <c r="C24" i="2" s="1"/>
  <c r="B24" i="2" a="1"/>
  <c r="B24" i="2" s="1"/>
  <c r="C23" i="2" a="1"/>
  <c r="C23" i="2" s="1"/>
  <c r="B23" i="2" a="1"/>
  <c r="B23" i="2" s="1"/>
  <c r="C22" i="2" a="1"/>
  <c r="C22" i="2" s="1"/>
  <c r="B22" i="2" a="1"/>
  <c r="B22" i="2" s="1"/>
  <c r="C21" i="2" a="1"/>
  <c r="C21" i="2" s="1"/>
  <c r="B21" i="2" a="1"/>
  <c r="B21" i="2" s="1"/>
  <c r="C20" i="2" a="1"/>
  <c r="C20" i="2" s="1"/>
  <c r="B20" i="2" a="1"/>
  <c r="B20" i="2" s="1"/>
  <c r="C19" i="2" a="1"/>
  <c r="C19" i="2" s="1"/>
  <c r="B19" i="2" a="1"/>
  <c r="B19" i="2" s="1"/>
  <c r="C18" i="2" a="1"/>
  <c r="C18" i="2" s="1"/>
  <c r="B18" i="2" a="1"/>
  <c r="B18" i="2" s="1"/>
  <c r="B17" i="2" a="1"/>
  <c r="B17" i="2" s="1"/>
  <c r="C17" i="2" a="1"/>
  <c r="C17" i="2" s="1"/>
  <c r="C16" i="2" a="1"/>
  <c r="C16" i="2" s="1"/>
  <c r="B16" i="2" a="1"/>
  <c r="B16" i="2" s="1"/>
  <c r="B3" i="2" a="1"/>
  <c r="B3" i="2" s="1"/>
  <c r="C10" i="2" a="1"/>
  <c r="C10" i="2" s="1"/>
  <c r="B10" i="2" a="1"/>
  <c r="B10" i="2" s="1"/>
  <c r="C12" i="2" a="1"/>
  <c r="C12" i="2" s="1"/>
  <c r="B12" i="2" a="1"/>
  <c r="B12" i="2" s="1"/>
  <c r="B4" i="2" a="1"/>
  <c r="B4" i="2" s="1"/>
  <c r="C15" i="2" a="1"/>
  <c r="C15" i="2" s="1"/>
  <c r="C11" i="2" a="1"/>
  <c r="C11" i="2" s="1"/>
  <c r="C5" i="2" a="1"/>
  <c r="C5" i="2" s="1"/>
  <c r="C14" i="2" a="1"/>
  <c r="C14" i="2" s="1"/>
  <c r="C13" i="2" a="1"/>
  <c r="C13" i="2" s="1"/>
  <c r="C9" i="2" a="1"/>
  <c r="C9" i="2" s="1"/>
  <c r="C8" i="2" a="1"/>
  <c r="C8" i="2" s="1"/>
  <c r="C7" i="2" a="1"/>
  <c r="C7" i="2" s="1"/>
  <c r="C6" i="2" a="1"/>
  <c r="C6" i="2" s="1"/>
  <c r="C4" i="2" a="1"/>
  <c r="C4" i="2" s="1"/>
  <c r="C3" i="2" a="1"/>
  <c r="C3" i="2" s="1"/>
  <c r="B15" i="2" a="1"/>
  <c r="B15" i="2" s="1"/>
  <c r="B11" i="2" a="1"/>
  <c r="B11" i="2" s="1"/>
  <c r="B5" i="2" a="1"/>
  <c r="B5" i="2" s="1"/>
  <c r="B14" i="2" a="1"/>
  <c r="B14" i="2" s="1"/>
  <c r="B13" i="2" a="1"/>
  <c r="B13" i="2" s="1"/>
  <c r="B9" i="2" a="1"/>
  <c r="B9" i="2" s="1"/>
  <c r="B8" i="2" a="1"/>
  <c r="B8" i="2" s="1"/>
  <c r="B7" i="2" a="1"/>
  <c r="B7" i="2" s="1"/>
  <c r="B6" i="2" a="1"/>
  <c r="B6" i="2" s="1"/>
  <c r="A175" i="1"/>
  <c r="I175" i="1"/>
  <c r="K175" i="1"/>
  <c r="L175" i="1"/>
  <c r="I174" i="1"/>
  <c r="K174" i="1"/>
  <c r="L174" i="1"/>
  <c r="I173" i="1"/>
  <c r="K173" i="1"/>
  <c r="L173" i="1"/>
  <c r="I172" i="1"/>
  <c r="K172" i="1"/>
  <c r="L172" i="1"/>
  <c r="D36" i="2"/>
  <c r="I171" i="1"/>
  <c r="K171" i="1"/>
  <c r="L171" i="1"/>
  <c r="I170" i="1"/>
  <c r="K170" i="1"/>
  <c r="L170" i="1"/>
  <c r="I169" i="1"/>
  <c r="K169" i="1"/>
  <c r="L169" i="1"/>
  <c r="I168" i="1"/>
  <c r="K168" i="1"/>
  <c r="L168" i="1"/>
  <c r="I167" i="1"/>
  <c r="K167" i="1"/>
  <c r="L167" i="1"/>
  <c r="I166" i="1"/>
  <c r="K166" i="1"/>
  <c r="L166" i="1"/>
  <c r="I165" i="1"/>
  <c r="K165" i="1"/>
  <c r="L165" i="1"/>
  <c r="I164" i="1"/>
  <c r="K164" i="1"/>
  <c r="L164" i="1"/>
  <c r="I163" i="1"/>
  <c r="K163" i="1"/>
  <c r="L163" i="1"/>
  <c r="K161" i="1"/>
  <c r="L161" i="1"/>
  <c r="I162" i="1"/>
  <c r="K162" i="1"/>
  <c r="L162" i="1"/>
  <c r="I161" i="1"/>
  <c r="I160" i="1"/>
  <c r="K160" i="1"/>
  <c r="L160" i="1"/>
  <c r="D37" i="2"/>
  <c r="I159" i="1"/>
  <c r="K159" i="1"/>
  <c r="L159" i="1"/>
  <c r="I157" i="1"/>
  <c r="I158" i="1"/>
  <c r="K157" i="1"/>
  <c r="K158" i="1"/>
  <c r="L157" i="1"/>
  <c r="L158" i="1"/>
  <c r="I128" i="1"/>
  <c r="K128" i="1"/>
  <c r="L128" i="1"/>
  <c r="I129" i="1"/>
  <c r="K129" i="1"/>
  <c r="L129" i="1"/>
  <c r="I131" i="1" l="1"/>
  <c r="K131" i="1"/>
  <c r="L131" i="1"/>
  <c r="I130" i="1"/>
  <c r="K130" i="1"/>
  <c r="L130" i="1"/>
  <c r="I121" i="1"/>
  <c r="K121" i="1"/>
  <c r="L121" i="1"/>
  <c r="I156" i="1" l="1"/>
  <c r="K156" i="1"/>
  <c r="L156" i="1"/>
  <c r="I155" i="1"/>
  <c r="K155" i="1"/>
  <c r="L155" i="1"/>
  <c r="I154" i="1" l="1"/>
  <c r="K154" i="1"/>
  <c r="L154" i="1"/>
  <c r="D35" i="2"/>
  <c r="I153" i="1"/>
  <c r="K153" i="1"/>
  <c r="L153" i="1"/>
  <c r="I152" i="1" l="1"/>
  <c r="K152" i="1"/>
  <c r="L152" i="1"/>
  <c r="I151" i="1"/>
  <c r="K151" i="1"/>
  <c r="L151" i="1"/>
  <c r="D34" i="2"/>
  <c r="I150" i="1"/>
  <c r="K150" i="1"/>
  <c r="L150" i="1"/>
  <c r="I149" i="1" l="1"/>
  <c r="K149" i="1"/>
  <c r="L149" i="1"/>
  <c r="D33" i="2"/>
  <c r="I148" i="1"/>
  <c r="K148" i="1"/>
  <c r="L148" i="1"/>
  <c r="I147" i="1" l="1"/>
  <c r="K147" i="1"/>
  <c r="L147" i="1"/>
  <c r="D32" i="2"/>
  <c r="I146" i="1"/>
  <c r="K146" i="1"/>
  <c r="L146" i="1"/>
  <c r="I145" i="1" l="1"/>
  <c r="K145" i="1"/>
  <c r="L145" i="1"/>
  <c r="I144" i="1"/>
  <c r="K144" i="1"/>
  <c r="L144" i="1"/>
  <c r="D31" i="2" l="1"/>
  <c r="I143" i="1"/>
  <c r="K143" i="1"/>
  <c r="L143" i="1"/>
  <c r="I142" i="1" l="1"/>
  <c r="K142" i="1"/>
  <c r="L142" i="1"/>
  <c r="I141" i="1"/>
  <c r="K141" i="1"/>
  <c r="L141" i="1"/>
  <c r="I140" i="1"/>
  <c r="K140" i="1"/>
  <c r="L140" i="1"/>
  <c r="I139" i="1"/>
  <c r="K139" i="1"/>
  <c r="L139" i="1"/>
  <c r="D30" i="2"/>
  <c r="D29" i="2"/>
  <c r="I138" i="1"/>
  <c r="K138" i="1"/>
  <c r="L138" i="1"/>
  <c r="I137" i="1" l="1"/>
  <c r="K137" i="1"/>
  <c r="L137" i="1"/>
  <c r="D28" i="2"/>
  <c r="I136" i="1"/>
  <c r="K136" i="1"/>
  <c r="L136" i="1"/>
  <c r="I135" i="1" l="1"/>
  <c r="K135" i="1"/>
  <c r="L135" i="1"/>
  <c r="I134" i="1"/>
  <c r="K134" i="1"/>
  <c r="L134" i="1"/>
  <c r="I133" i="1"/>
  <c r="K133" i="1"/>
  <c r="L133" i="1"/>
  <c r="D27" i="2"/>
  <c r="D26" i="2"/>
  <c r="I132" i="1"/>
  <c r="K132" i="1"/>
  <c r="L132" i="1"/>
  <c r="I127" i="1"/>
  <c r="K127" i="1"/>
  <c r="L127" i="1"/>
  <c r="I126" i="1"/>
  <c r="K126" i="1"/>
  <c r="L126" i="1"/>
  <c r="I125" i="1" l="1"/>
  <c r="K125" i="1"/>
  <c r="L125" i="1"/>
  <c r="D25" i="2"/>
  <c r="I124" i="1"/>
  <c r="K124" i="1"/>
  <c r="L124" i="1"/>
  <c r="I123" i="1"/>
  <c r="K123" i="1"/>
  <c r="L123" i="1"/>
  <c r="I122" i="1" l="1"/>
  <c r="K122" i="1"/>
  <c r="L122" i="1"/>
  <c r="I105" i="1" l="1"/>
  <c r="K105" i="1"/>
  <c r="L105" i="1"/>
  <c r="D24" i="2"/>
  <c r="A4" i="1"/>
  <c r="I120" i="1"/>
  <c r="K120" i="1"/>
  <c r="L120" i="1"/>
  <c r="I119" i="1"/>
  <c r="K119" i="1"/>
  <c r="L119" i="1"/>
  <c r="D23" i="2"/>
  <c r="I118" i="1"/>
  <c r="K118" i="1"/>
  <c r="L118" i="1"/>
  <c r="I117" i="1"/>
  <c r="K117" i="1"/>
  <c r="L117" i="1"/>
  <c r="I116" i="1"/>
  <c r="K116" i="1"/>
  <c r="L116" i="1"/>
  <c r="I115" i="1"/>
  <c r="K115" i="1"/>
  <c r="L115" i="1"/>
  <c r="D22" i="2"/>
  <c r="D21" i="2"/>
  <c r="I114" i="1"/>
  <c r="K114" i="1"/>
  <c r="L114" i="1"/>
  <c r="D20" i="2"/>
  <c r="I113" i="1"/>
  <c r="K113" i="1"/>
  <c r="L113" i="1"/>
  <c r="I112" i="1"/>
  <c r="K112" i="1"/>
  <c r="L112" i="1"/>
  <c r="D19" i="2"/>
  <c r="I111" i="1"/>
  <c r="K111" i="1"/>
  <c r="L111" i="1"/>
  <c r="D18" i="2"/>
  <c r="I110" i="1"/>
  <c r="K110" i="1"/>
  <c r="L110" i="1"/>
  <c r="D17" i="2"/>
  <c r="I109" i="1"/>
  <c r="K109" i="1"/>
  <c r="L109" i="1"/>
  <c r="I108" i="1"/>
  <c r="K108" i="1"/>
  <c r="L108" i="1"/>
  <c r="I107" i="1"/>
  <c r="K107" i="1"/>
  <c r="L107" i="1"/>
  <c r="I106" i="1"/>
  <c r="K106" i="1"/>
  <c r="L106" i="1"/>
  <c r="L104" i="1"/>
  <c r="K104" i="1"/>
  <c r="I104" i="1"/>
  <c r="I103" i="1"/>
  <c r="K103" i="1"/>
  <c r="L103" i="1"/>
  <c r="I102" i="1"/>
  <c r="K102" i="1"/>
  <c r="L102" i="1"/>
  <c r="I101" i="1"/>
  <c r="K101" i="1"/>
  <c r="L101" i="1"/>
  <c r="L100" i="1"/>
  <c r="K100" i="1"/>
  <c r="I100" i="1"/>
  <c r="D16" i="2"/>
  <c r="K4" i="1"/>
  <c r="I41" i="1"/>
  <c r="K41" i="1"/>
  <c r="L41" i="1"/>
  <c r="I40" i="1"/>
  <c r="K40" i="1"/>
  <c r="L40" i="1"/>
  <c r="I39" i="1"/>
  <c r="K39" i="1"/>
  <c r="L39" i="1"/>
  <c r="I38" i="1"/>
  <c r="K38" i="1"/>
  <c r="L38" i="1"/>
  <c r="I37" i="1"/>
  <c r="K37" i="1"/>
  <c r="L37" i="1"/>
  <c r="I36" i="1"/>
  <c r="K36" i="1"/>
  <c r="L36" i="1"/>
  <c r="I12" i="1"/>
  <c r="L6" i="1"/>
  <c r="K6" i="1"/>
  <c r="I6" i="1"/>
  <c r="L12" i="1"/>
  <c r="K12" i="1"/>
  <c r="I4" i="1"/>
  <c r="I5"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3"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7" i="1"/>
  <c r="L7" i="1"/>
  <c r="K8" i="1"/>
  <c r="L8" i="1"/>
  <c r="K9" i="1"/>
  <c r="L9" i="1"/>
  <c r="K10" i="1"/>
  <c r="L10" i="1"/>
  <c r="K11" i="1"/>
  <c r="L11" i="1"/>
  <c r="K5" i="1"/>
  <c r="L5" i="1"/>
  <c r="L4" i="1"/>
  <c r="L3" i="1"/>
  <c r="K3" i="1"/>
  <c r="D10" i="2"/>
  <c r="D12" i="2"/>
  <c r="D3" i="2"/>
  <c r="D4" i="2"/>
  <c r="D6" i="2"/>
  <c r="D7" i="2"/>
  <c r="D8" i="2"/>
  <c r="D9" i="2"/>
  <c r="D13" i="2"/>
  <c r="D14" i="2"/>
  <c r="D5" i="2"/>
  <c r="D11" i="2"/>
  <c r="D15" i="2"/>
  <c r="B38" i="2"/>
  <c r="C38" i="2"/>
  <c r="D38" i="2" l="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G2"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<sst xmlns="http://schemas.openxmlformats.org/spreadsheetml/2006/main" count="1932" uniqueCount="429">
  <si>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</si>
  <si>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</si>
  <si>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</si>
  <si>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</si>
  <si>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</si>
  <si>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</si>
  <si>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</si>
  <si>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</si>
  <si>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</si>
  <si>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</si>
  <si>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</si>
  <si>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</si>
  <si>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</si>
  <si>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</si>
  <si>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</si>
  <si>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</si>
  <si>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</si>
  <si>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</si>
  <si>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</si>
  <si>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</si>
  <si>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</si>
  <si>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</si>
  <si>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</si>
  <si>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</si>
  <si>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</si>
  <si>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</si>
  <si>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</si>
  <si>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</si>
  <si>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</si>
  <si>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</si>
  <si>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</si>
  <si>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</si>
  <si>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</si>
  <si>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</si>
  <si>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</si>
  <si>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</si>
  <si>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</si>
  <si>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</si>
  <si>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</si>
  <si>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</si>
  <si>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</si>
  <si>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</si>
  <si>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</si>
  <si>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</si>
  <si>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</si>
  <si>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</si>
  <si>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</si>
  <si>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</si>
  <si>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</si>
  <si>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</si>
  <si>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</si>
  <si>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</si>
  <si>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</si>
  <si>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</si>
  <si>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</si>
  <si>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</si>
  <si>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</si>
  <si>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</si>
  <si>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</si>
  <si>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</si>
  <si>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</si>
  <si>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</si>
  <si>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</si>
  <si>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</si>
  <si>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</si>
  <si>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</si>
  <si>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</si>
  <si>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</si>
  <si>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</si>
  <si>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</si>
  <si>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</si>
  <si>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</si>
  <si>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</si>
  <si>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</si>
  <si>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</si>
  <si>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</si>
  <si>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</si>
  <si>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</si>
  <si>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</si>
  <si>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</si>
  <si>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</si>
  <si>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</si>
  <si>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</si>
  <si>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</si>
  <si>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</si>
  <si>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</si>
  <si>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</si>
  <si>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</si>
  <si>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</si>
  <si>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</si>
  <si>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</si>
  <si>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</si>
  <si>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</si>
  <si>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</si>
  <si>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</si>
  <si>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</si>
  <si>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</si>
  <si>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</si>
  <si>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</si>
  <si>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</si>
  <si>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</si>
  <si>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</si>
  <si>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</si>
  <si>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</si>
  <si>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</si>
  <si>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</si>
  <si>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</si>
  <si>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</si>
  <si>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</si>
  <si>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</si>
  <si>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</si>
  <si>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</si>
  <si>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</si>
  <si>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</si>
  <si>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</si>
  <si>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</si>
  <si>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</si>
  <si>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</si>
  <si>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</si>
  <si>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</si>
  <si>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</si>
  <si>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</si>
  <si>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</si>
  <si>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</si>
  <si>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</si>
  <si>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</si>
  <si>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</si>
  <si>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</si>
  <si>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</si>
  <si>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</si>
  <si>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</si>
  <si>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</si>
  <si>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</si>
  <si>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</si>
  <si>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</si>
  <si>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</si>
  <si>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</si>
  <si>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</si>
  <si>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</si>
  <si>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</si>
  <si>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</si>
  <si>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</si>
  <si>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</si>
  <si>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</si>
  <si>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</si>
  <si>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</si>
  <si>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</si>
  <si>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</si>
  <si>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</si>
  <si>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</si>
  <si>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</si>
  <si>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</si>
  <si>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</si>
  <si>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</si>
  <si>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</si>
  <si>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</si>
  <si>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</si>
  <si>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</si>
  <si>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</si>
  <si>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</si>
  <si>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</si>
  <si>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</si>
  <si>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</si>
  <si>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</si>
  <si>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</si>
  <si>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</si>
  <si>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</si>
  <si>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550 km</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</si>
  <si>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</si>
  <si>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</si>
  <si>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</si>
  <si>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</si>
  <si>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</si>
  <si>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</si>
  <si>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</si>
  <si>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</si>
  <si>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</si>
  <si>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</si>
  <si>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</si>
  <si>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</si>
  <si>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</si>
  <si>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</si>
  <si>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</si>
  <si>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</si>
  <si>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</si>
  <si>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</si>
  <si>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</si>
  <si>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</si>
  <si>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</si>
  <si>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</si>
  <si>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</si>
  <si>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</si>
  <si>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</si>
  <si>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</si>
  <si>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</si>
  <si>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</si>
  <si>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</si>
  <si>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</si>
  <si>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</si>
  <si>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</si>
  <si>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</si>
  <si>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</si>
  <si>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</si>
  <si>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</si>
  <si>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</si>
  <si>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</si>
  <si>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</si>
  <si>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</si>
  <si>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</si>
  <si>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</si>
  <si>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</si>
  <si>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</si>
  <si>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</si>
  <si>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</si>
  <si>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</si>
  <si>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</si>
  <si>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</si>
  <si>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</si>
  <si>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</si>
  <si>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</si>
  <si>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</si>
  <si>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</si>
  <si>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</si>
  <si>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</si>
  <si>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</si>
  <si>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</si>
  <si>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</si>
  <si>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</si>
  <si>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</si>
  <si>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</si>
  <si>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</si>
  <si>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</si>
  <si>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</si>
  <si>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</si>
  <si>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</si>
  <si>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</si>
  <si>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</si>
  <si>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</si>
  <si>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</si>
  <si>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</si>
  <si>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</si>
  <si>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</si>
  <si>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</si>
  <si>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</si>
  <si>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</si>
  <si>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</si>
  <si>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</si>
  <si>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</si>
  <si>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</si>
  <si>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</si>
  <si>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</si>
  <si>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</si>
  <si>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</si>
  <si>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</si>
  <si>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4475 km</t>
  </si>
  <si>
    <t>950 km</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</si>
  <si>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</si>
  <si>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</si>
  <si>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</si>
  <si>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</si>
  <si>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</si>
  <si>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t>
  </si>
  <si>
    <t>https://www.defense.gov/Portals/1/Interactive/2018/11-2019-Missile-Defense-Review/The%202019%20MDR_Executive%20Summary.pdf; https://www.nknews.org/pro/did-north-korea-test-a-fifth-missile-last-week/; https://twitter.com/nktpnd/status/1110304737763700738;</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</si>
  <si>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t>
  </si>
  <si>
    <t>KN-23</t>
  </si>
  <si>
    <t>Hodo Peninsula</t>
  </si>
  <si>
    <t>North Wonson</t>
  </si>
  <si>
    <t>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t>
  </si>
  <si>
    <t>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t>
  </si>
  <si>
    <t>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t>
  </si>
  <si>
    <t>Baegun</t>
  </si>
  <si>
    <t>North Pyongan, North Korea</t>
  </si>
  <si>
    <t>Kusong area</t>
  </si>
  <si>
    <t>Reports suggest North Korea tested two missiles and rocket artillery, similar to the May 4 test, however it is unclear if two missiles or only one missile was tested. At least one of the missiles also appears to have flown a "depressed" trajector, suggesting it was designed to evade US missile defense systems.</t>
  </si>
  <si>
    <t>https://www.bbc.com/news/world-asia-48212045; https://www.reuters.com/article/us-northkorea-missiles-capability-analys-idUSKCN1SG0CR; https://twitter.com/JosephHDempsey/status/1126774666071162880;</t>
  </si>
  <si>
    <t>Hodo; North Wonson</t>
  </si>
  <si>
    <t>50 km</t>
  </si>
  <si>
    <t>420 km</t>
  </si>
  <si>
    <t>430 km</t>
  </si>
  <si>
    <t>1 of 2 tests, the missile was launched from the Hodo Peninsula. The launches came less than a week after North Korea stated that continued US-ROK military exercises could jeopardize continued negotiations.</t>
  </si>
  <si>
    <t>https://en.yna.co.kr/view/AEN20190725000858325?section=national/defense; https://www.npr.org/2019/07/25/745144254/north-korea-conducts-missile-tests-while-bolton-meets-with-officials-in-seoul</t>
  </si>
  <si>
    <t>690 km</t>
  </si>
  <si>
    <t>2 of 2 tests</t>
  </si>
  <si>
    <t>Kwail Airbase</t>
  </si>
  <si>
    <t>Hungnam</t>
  </si>
  <si>
    <t>Kwail, Kwail-gun, South Hwanghae</t>
  </si>
  <si>
    <t>Hamhung, South Hamgyong</t>
  </si>
  <si>
    <t>Kwail, "western area operational airbase"</t>
  </si>
  <si>
    <t>37 km</t>
  </si>
  <si>
    <t>450 km</t>
  </si>
  <si>
    <t>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t>
  </si>
  <si>
    <t>https://en.yna.co.kr/view/AEN20190807000454325?section=nk/nk#none; https://twitter.com/DaveSchmerler/status/1158857426415882248/photo/1; https://www.bbc.com/news/world-asia-49244654</t>
  </si>
  <si>
    <t>Chakto-dong, Hamhung, Hamhung Beach</t>
  </si>
  <si>
    <t>48 km</t>
  </si>
  <si>
    <t>1 of 2 tests, the missiles were fired from the Eastern coast of North Korea. Initially believed to be another KN-23 test, photographs released by North Korea confirmed it was a new type of missile strongly resembling the US's ATACMS.</t>
  </si>
  <si>
    <t>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t>
  </si>
  <si>
    <t>KN-24</t>
  </si>
  <si>
    <t>Tongchan</t>
  </si>
  <si>
    <t>Kangwon</t>
  </si>
  <si>
    <t>230 km</t>
  </si>
  <si>
    <t>1 of 2 tests</t>
  </si>
  <si>
    <t>https://m-en.yna.co.kr/view/AEN20190816001354325?section=national/defense; https://thediplomat.com/2019/08/north-korea-continues-2019-missile-test-flurry-with-new-short-range-missile-launches/; https://www.wsj.com/articles/north-koreas-missile-tests-fail-to-provoke-response-from-washington-11566039601;</t>
  </si>
  <si>
    <t>KN-25</t>
  </si>
  <si>
    <t>Sondok Airbase</t>
  </si>
  <si>
    <t>Sondok, South Hamgyong Province</t>
  </si>
  <si>
    <t>Kaechon Air Base</t>
  </si>
  <si>
    <t>Kaechon, South Pyongan Province</t>
  </si>
  <si>
    <t>Sondok Military Airfield</t>
  </si>
  <si>
    <t>97 km</t>
  </si>
  <si>
    <t>380 km</t>
  </si>
  <si>
    <t>https://en.yna.co.kr/view/AEN20190824000453325?section=nk/nk; https://twitter.com/ArmsControlWonk/status/1165390446966661121; https://www.nytimes.com/2019/08/23/world/asia/north-korea-missile-tests-japan-south-korea.html; https://www.bbc.com/news/world-asia-49455689;</t>
  </si>
  <si>
    <t>330 km</t>
  </si>
  <si>
    <t>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t>
  </si>
  <si>
    <t>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t>
  </si>
  <si>
    <t>2 of 3 tests</t>
  </si>
  <si>
    <t>3 of 3 tests</t>
  </si>
  <si>
    <t>Pukguksong-3</t>
  </si>
  <si>
    <t>Yonghung Bay</t>
  </si>
  <si>
    <t>910 km</t>
  </si>
  <si>
    <t>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t>
  </si>
  <si>
    <t>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t>
  </si>
  <si>
    <t>Pukguksong-2</t>
  </si>
  <si>
    <t>Pukguksong-1</t>
  </si>
  <si>
    <t>90 km</t>
  </si>
  <si>
    <t>370 km</t>
  </si>
  <si>
    <t>It is not clear where this test took place. South Korea reported it as "from areas in the city of Sunchon, South Pyongan Province".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t>
  </si>
  <si>
    <t>https://en.yna.co.kr/view/AEN20191031011453325; https://twitter.com/JosephHDempsey/status/1189872974477905922?s=20; https://www.nknews.org/2019/10/north-korean-media-hails-perfection-of-new-multiple-launch-rocket-system/;</t>
  </si>
  <si>
    <t>Yonpo Airport</t>
  </si>
  <si>
    <t>Hamhung, South Hamgyong Province</t>
  </si>
  <si>
    <t>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t>
  </si>
  <si>
    <t>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t>
  </si>
  <si>
    <t>Sangum-ri</t>
  </si>
  <si>
    <t>Anbyon County, Kangwon Province (North Korea)</t>
  </si>
  <si>
    <t>35 km</t>
  </si>
  <si>
    <t>240 km</t>
  </si>
  <si>
    <t>North Korea's first test of 2020. The test coincided with a large scale military exercise in the area. Images show the tests were overseen by Kim Jong Un. The two KN-25 missiles were reportedly launched within twenty seconds of each other. It is not clear if an additional KN-25 missile was also tested in addition to these. The tests also involved the launching of multiple, much shorter range missiles which are not included in this database. (1 of 2)</t>
  </si>
  <si>
    <t>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t>
  </si>
  <si>
    <t>Sondok</t>
  </si>
  <si>
    <t>The exact location of the test is unknown, it appears to be near the beach by Sondok Airport, the site of a previous test of the system. The test was accompanied by smaller MLRS launches, some of which may have been mistaken for KN-25 launches. The number and type of missiles launched is currently disputed with the ROK stating 3 missiles matching the KN-25 flight pattern were launched whereas the US stated as many as 5 were launched. Images appear to show at least two KN-25 missiles launched. This entry may be updated as new information is released. The missiles appear to have been aimed at a small island in the East Sea (potentially located at 40.646, 129.547) but it is not clear if these missiles or other projectiles impacted it. (1 of 3)</t>
  </si>
  <si>
    <t>https://www.38north.org/2020/03/jdempsey031020/; https://en.yna.co.kr/view/AEN20200309000455325?section=national/defense; https://www.politico.com/news/2020/03/08/north-korea-weapons-launch-124200;</t>
  </si>
  <si>
    <t>Sunchon</t>
  </si>
  <si>
    <t>North Pyongan Province</t>
  </si>
  <si>
    <t>410 km</t>
  </si>
  <si>
    <t>The test came in the midst of the global coronavirus pandemic. The exact location of the missile launches is not clear. Yonhap reported them as being launched from the North Pyongan province. Later reporting narrowed it to the Sunchon area. Online open source researchers speculated it may be approx 39°49'23.3"N 124°49'39.7"E, approx 5 km outside of Sunchon.(1 of 2)</t>
  </si>
  <si>
    <t>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t>
  </si>
  <si>
    <t>This test marked the busiest month of missile testing in North Korean history. Slight variations in the missile and TEL suggest this may be a newly modified version of the KN-25. Pictures released following the test show them impacting the same small island in the East Sea, off the coast of North Korea. As with several other recent tests of the system, North Korea launched these missiles in a pair with only a 20 second interval between them. The test is believed to have been carried out in the Wonson area along the shoreline. An exact location has not yet been determined. Currently, this is placed at the Hodo Peninsula, an area which North Korea has frequently used for other missile tests. (1 of 2)</t>
  </si>
  <si>
    <t>https://en.yna.co.kr/view/AEN20200330000352325?section=nk/nk; https://m-en.yna.co.kr/view/AEN20200329000354325?section=nk/nk; https://www.bbc.com/news/world-asia-52087810</t>
  </si>
  <si>
    <t>The rocket is described as a "new type tactical guided weapon". It is not clear exactly what that is but similar language is used to describe the KN-23.</t>
  </si>
  <si>
    <t>https://kcnawatch.org/newstream/1555539382-294181785/supreme-leader-kim-jong-un-guides-test-fire-of-new-type-tactical-guided-weapon/; https://www.militarytimes.com/news/pentagon-congress/2019/04/18/pentagon-confirms-north-korea-test-launch-says-it-wasnt-a-ballistic-missile/; https://www.militarytimes.com/flashpoints/2019/04/17/north-korea-test-fires-a-new-tactical-guided-weapon/</t>
  </si>
  <si>
    <t>25 km</t>
  </si>
  <si>
    <t>220 km</t>
  </si>
  <si>
    <t>North Korea launched two rockets within a short period of time. The flight path, and the description in later DPRK statements, appears consistent with the KN-25 missiles. The exact location is not clear but one report placed it as somewhere in Yonghung. (1 of 2)</t>
  </si>
  <si>
    <t>https://kcnawatch.org/newstream/1564726601-671457213/supreme-leader-kim-jong-un-guides-test-fire-of-new-type-large-caliber-multiple-launch-guided-rocket-system/; https://en.yna.co.kr/view/AEN20190802000754325; https://www.mod.go.jp/j/press/news/2019/08/02d.html;</t>
  </si>
  <si>
    <t>Described as a "New-type Large-caliber Multiple Launch Guided Rocket System", it is not totally clear if this is the KN-24 or KN-25. The launch location is also unclear but believed to be in the Wonsan area. The missiles were launched within a few minutes of each other. (1 of 2)</t>
  </si>
  <si>
    <t>https://en.yna.co.kr/view/AEN20190731000556325; https://www.mod.go.jp/j/press/news/2019/07/31a.html</t>
  </si>
  <si>
    <t>2016</t>
  </si>
  <si>
    <t>2017</t>
  </si>
  <si>
    <t>1990</t>
  </si>
  <si>
    <t>1992</t>
  </si>
  <si>
    <t>1993</t>
  </si>
  <si>
    <t>2006</t>
  </si>
  <si>
    <t>2009</t>
  </si>
  <si>
    <t>2014</t>
  </si>
  <si>
    <t>1984</t>
  </si>
  <si>
    <t>1991</t>
  </si>
  <si>
    <t>2015</t>
  </si>
  <si>
    <t>1998</t>
  </si>
  <si>
    <t>2012</t>
  </si>
  <si>
    <t>1986</t>
  </si>
  <si>
    <t>2019</t>
  </si>
  <si>
    <t>2013</t>
  </si>
  <si>
    <t>2020</t>
  </si>
  <si>
    <t>Quarters</t>
  </si>
  <si>
    <t>2021</t>
  </si>
  <si>
    <t>On March 24, 2021, North Korea conducted its first ballistic missile test in nearly a year. The Japanese government initially announced detection of the tests, stating that two missiles were launched at 10:04 and 10:23 PM UTC, reaching an apogee of 60 km and a range of 450 km. According to the South Korean government, the launches occured at 10:06 and 10:25. The official North Korean announcement on March 25 claimed that the missiles had in fact flown 600 km. The missiles may have conducted a pitch-up maneuver, similar to the KN-23, however, no independent confrimation is available of a 600 km flight. (1 of 2)</t>
  </si>
  <si>
    <t>https://kcnawatch.org/newstream/1616706026-838802969/new-type-tactical-guided-missiles-test-fired/
https://english.kyodonews.net/news/2021/03/fad86f1e5176-breaking-news-n-korea-may-have-fired-ballistic-missile-japan-govt.html
https://en.yna.co.kr/view/AEN20210325000656325?section=nk/nk
Joseph Dempsey</t>
  </si>
  <si>
    <t>Yangdok, South Pyongan Province</t>
  </si>
  <si>
    <t>Yangdok</t>
  </si>
  <si>
    <t>Rail-mobile KN-23</t>
  </si>
  <si>
    <t>https://en.yna.co.kr/view/AEN20210915005652325?section=nk/nk
https://www.reuters.com/business/aerospace-defense/skorea-successfully-tests-submarine-launched-ballistic-missile-blue-house-2021-09-15/
https://www.reuters.com/world/asia-pacific/nkorea-launches-were-test-new-railway-borne-missile-system-kcna-2021-09-15/</t>
  </si>
  <si>
    <t>On September 15,  North Korea launched two KN-23-type SRBMs from a train in Yangdok county. According to the South Korean Joint Cheifs of Staff, the missiles were launched at 3:34 and 3:39 UTC, reaching an altitude of 60 km and a range of 800 km. Several hours later, South Korea tested a submarine-launched ballistic missile.  (1 of 2)</t>
  </si>
  <si>
    <t>Hwasong-8</t>
  </si>
  <si>
    <t>Less than two weeks after the rail-mobile missile launch, North Korea tested a new missile which it calls the Hwasong-8. The missile's payload was claimed to be a hypersonic glide vehicle, mounted on top of what appeared to be a modified Hwasong-12 missile. According to the South Korean Joint Cheifs of Staff, the missile was launched at 9:40PM UTC, reaching an altitude of 60 km and travelling 200 km. It is possible that the 200 km range is for the booster only, and the HGV travelled further, but was not observed by radar. Yonhap noted the trajectory was "unique." This is the first appearance of the Hwasong-8, although Kim Jong-un hinted at the existence of an HGV in January 2021.</t>
  </si>
  <si>
    <t>https://m-en.yna.co.kr/view/AEN20210928000455325?section=nk/nk
https://www.bbc.com/news/world-asia-58729701</t>
  </si>
  <si>
    <t>HGV</t>
  </si>
  <si>
    <t>590 km</t>
  </si>
  <si>
    <t>https://en.yna.co.kr/view/AEN20211019002958325?section=nk/nk</t>
  </si>
  <si>
    <t>Navalized KN-23</t>
  </si>
  <si>
    <t>On October 19, 2021, North Korea conducted its first SLBM test in over two years. This new missile, which appears to be a modified KN-23, was revelaed at a major defense exhibition in Pyongyang the previous week. The missile reached an altitude 60 km and travelled 590 km. The missile was launched from the Gorae-class submarine used in previous SLBM tests.</t>
  </si>
  <si>
    <t>Unnamed large solid-propellant SRBM (KN-23 Mod)</t>
  </si>
  <si>
    <t>Hwasong-8 MARV</t>
  </si>
  <si>
    <t>700 km</t>
  </si>
  <si>
    <t>2022</t>
  </si>
  <si>
    <t>Jan</t>
  </si>
  <si>
    <t>Uiju</t>
  </si>
  <si>
    <t>https://en.yna.co.kr/view/AEN20220105001855325?section=national/defense
https://www.reuters.com/world/asia-pacific/nkorea-says-launch-wednesday-was-hypersonic-missile-yonhap-2022-01-05/
mod.go.jp/j/press/news/2022/01/05b.html</t>
  </si>
  <si>
    <t>North Korea's first missile test of 2022. The missile appeared to be a new variant of the Hwasong-8, this time with a maneuvering re-entry vehicle (MaRV) rather than a hypersonic glide vehicle. The Japanese Ministry of Defense stated that the missile travelled approximately 500 km, assuming it followed a normal ballistic trajectory. The North Korean government stated that the re-entry vehicle travelled 700 km, including a 120 km lateral maneuver.</t>
  </si>
  <si>
    <t>The second test of the MaRV-equipped Hwasong-8. The South Korean Joint Chiefs of Staff and Japanese Ministry of Defense stated that the missile travelled approximately 700km , assuming a ballistic trajectory. North Korea stated the missile flew 1000 km and conducted a 240 km "corkscrew" maneuver. This missile's initial trajectory alarmed North American Aerospace Defense Command (NORAD), resulting in a 15 minute ground stop of aircraft on the US west coast.</t>
  </si>
  <si>
    <t>https://en.yna.co.kr/view/AEN20220111001057325
https://www.mod.go.jp/j/press/news/2022/01/11b.html
https://twitter.com/JosephHDempsey/status/1481042465037688840
https://www.cnn.com/2022/01/13/politics/north-korean-missile-faa-grounded-planes/index.html</t>
  </si>
  <si>
    <t>Uiju County, North Pyongan Province</t>
  </si>
  <si>
    <t>36 km</t>
  </si>
  <si>
    <t>Described by North Korea as a "drill for checking... the action procedures of the railway-bourne missile regiment of North Phyongan Province". This was the second test of North Korea's rail-mobile KN-23 variant. Two missiles were fired, at 2:41 PM and 2:52 PM local time, travelling 430 km and reaching an apogee of 36 km.</t>
  </si>
  <si>
    <t>https://en.yna.co.kr/view/AEN20220114007056325?section=national/defense
https://twitter.com/joshjonsmith/status/1482099636165038080
https://twitter.com/JosephHDempsey/status/1481973693496664067</t>
  </si>
  <si>
    <t>42 km</t>
  </si>
  <si>
    <t>https://en.yna.co.kr/view/AEN20220117001954325?section=nk/nk
https://twitter.com/JosephHDempsey/status/1483061011112509441</t>
  </si>
  <si>
    <t>Less than 72 hours after the January 14 test, North Korea conducted another missile test. Two KN-24 missiles were fired from the Sunan area near Pyongyang at 8:50 AM and 8:54 AM January 17 (local time). The missiles travelled approximately 380 km and reached an apogee of 42 km.</t>
  </si>
  <si>
    <t>North Korea conducted a test launch of two KN-23 missiles, fired at 8:00 AM and 8:05 AM January 27 (local time). The missiles flew on a deeply depressed trajectory, flying only approximately 190 km with a maximum apogee of 20 km. Due to atmospheric friction, the missiles glowed red hot as they impacted their target, Alsom island.</t>
  </si>
  <si>
    <t>https://en.yna.co.kr/view/AEN20220127001554325?section=nk/nk
https://twitter.com/nktpnd/status/1486826123522719748
https://twitter.com/JosephHDempsey/status/1486494673107668993</t>
  </si>
  <si>
    <t>20 km</t>
  </si>
  <si>
    <t>190 km</t>
  </si>
  <si>
    <t>Mar</t>
  </si>
  <si>
    <t>North Korea finished its January missile tests by launching one Hwasong-12 IRBM at 7:52 AM January 30 (local time). This was the first Hwasong-12 test since September 2017. The trajectory, travelling 2000 km with a 800 km apogee, closely resembled the Hwasong-12 test of May 14, 2017. During January 2022, North Korea launched 9 ballistic missiles, equalling the previous record from March 2020.</t>
  </si>
  <si>
    <t>https://en.yna.co.kr/view/AEN20220130000353325?section=nk/nk
https://www.mod.go.jp/j/press/news/2022/01/30b.html
https://twitter.com/DuitsyWasHere/status/1487614371303854087
https://twitter.com/ArmsControlWonk/status/1487598101225476096
https://twitter.com/JosephHDempsey/status/1487564026603261954?s=20&amp;t=yqtpvyU3v0Ec-pTaXY-1-Q</t>
  </si>
  <si>
    <t>North Korea conducted an attempted launch on March 16 which failed shortly after liftoff. NHK initially stated that "North Korea may have launched a projectile that could be a missile," while the South Korean government was initially unable to confirm the launch. According to NKnews, the missile's erratic flight path and destruction could be heard and seen from the city, including a red cloud indicative of nitrogen tetroxide or IRFNA.</t>
  </si>
  <si>
    <t>https://twitter.com/ELINTNews/status/1503894603841351680
https://www.rfi.fr/en/north-korea-fires-unidentified-projectile-but-launch-fails
https://www.nknews.org/2022/03/exclusive-north-korean-projectile-debris-fell-near-pyongyang-after-test-failure/</t>
  </si>
  <si>
    <t>2000 km</t>
  </si>
  <si>
    <t>620 km</t>
  </si>
  <si>
    <t>300 km</t>
  </si>
  <si>
    <t>https://twitter.com/nktpnd/status/1498042983098331141?s=20&amp;t=PbwgoY3Y74ajWEYLZDwpgg
https://en.yna.co.kr/view/AEN20220227000355325?section=nk/nk</t>
  </si>
  <si>
    <t>270 km</t>
  </si>
  <si>
    <t>https://en.yna.co.kr/view/AEN20220305000853325?section=search
https://twitter.com/GalloVOA/status/1500216157843845124?s=20&amp;t=-9e4-0m4sjUbCUbrxgJ6YA</t>
  </si>
  <si>
    <t>Feb</t>
  </si>
  <si>
    <t>On February 27 (local time 7:52 AM), North Korea launched a ballistic missile on a lofted trajectory. The official statement made little mention of the missile itself, but noted that the payload conducted tests related to the development of a reconnaissance satellite, including camera operation, data transmission, and attitude control. KCNA released photographs of the earth taken by the payload, but no pictures of the missile itself. Equipment tested in this launch is almost certainly related to the development of a MIRV bus.</t>
  </si>
  <si>
    <t>At 8:48 AM on March 5 (local time) North Korea conducted a second missile launch related to the development of a reconnaissance satellite. North Korea's press release stated that the data transmission and command and control systems were tested. Equipment tested in this launch is almost certainly related to the development of a MIRV bus.</t>
  </si>
  <si>
    <t>1090 km</t>
  </si>
  <si>
    <t>6248 km</t>
  </si>
  <si>
    <t>https://en.yna.co.kr/view/AEN20220324007454325?section=national/defense
https://twitter.com/GalloVOA/status/1507100219749515283?s=20&amp;t=OWro8Z_goTH6WIRlmM6oUg
https://twitter.com/nktpnd/status/1507103483861864457?s=20&amp;t=ZvAXFux3dYc6DqtlRC_T8Q
https://twitter.com/DaveSchmerler/status/1507105646755430410?s=20&amp;t=ZvAXFux3dYc6DqtlRC_T8Q</t>
  </si>
  <si>
    <t>At 2:34 PM local time on March 24, 2022, North Korea conducted its first ICBM launch since 2017. The Hwasong-17, in its first launch, reached an apogee of over 6200 km, travelling nearly 1100 km downrange, with a flight time of nearly 71 minutes. With a first stage powered by two 80-ton boosters, this is easily the largest missile tested by North Korea.</t>
  </si>
  <si>
    <t>Hwasong-17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</si>
</sst>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F400]h:mm:ss\ AM/PM"/>
  </numFmts>
  <fonts count="10"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amily val="2"/>
    </font>
    <font>
      <sz val="10"/>
      <color indexed="8"/>
      <name val="Arial"/>
      <family val="2"/>
    </font>
    <font>
      <sz val="11"/>
      <color indexed="8"/>
      <name val="Calibri"/>
      <family val="2"/>
    </font>
    <font>
      <sz val="11"/>
      <color rgb="FF000000"/>
      <name val="Calibri"/>
      <family val="2"/>
    </font>
    <font>
      <sz val="11"/>
      <color indexed="8"/>
      <name val="Calibri"/>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61">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64"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64"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64"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xf numFmtId="165" fontId="7"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165" fontId="7" fillId="0" borderId="0" xfId="1" applyNumberFormat="1" applyFont="1" applyFill="1" applyAlignment="1">
      <alignment horizontal="right" wrapText="1"/>
    </xf>
    <xf numFmtId="14" fontId="0" fillId="0" borderId="0" xfId="0" applyNumberFormat="1"/>
    <xf numFmtId="0" fontId="8" fillId="0" borderId="0" xfId="0" applyFont="1" applyFill="1" applyBorder="1" applyAlignment="1" applyProtection="1">
      <alignment wrapText="1"/>
    </xf>
    <xf numFmtId="165" fontId="9" fillId="0" borderId="0" xfId="1" applyNumberFormat="1" applyFont="1" applyFill="1" applyAlignment="1">
      <alignment horizontal="right" wrapText="1"/>
    </xf>
    <xf numFmtId="0" fontId="0" fillId="0" borderId="0" xfId="0" applyAlignment="1">
      <alignment horizontal="left" indent="1"/>
    </xf>
    <xf numFmtId="15" fontId="0" fillId="0" borderId="0" xfId="0" applyNumberFormat="1" applyBorder="1"/>
    <xf numFmtId="17" fontId="0" fillId="0" borderId="0" xfId="0" applyNumberFormat="1" applyBorder="1"/>
    <xf numFmtId="14" fontId="0" fillId="0" borderId="0" xfId="0" applyNumberFormat="1" applyBorder="1"/>
    <xf numFmtId="0" fontId="0" fillId="0" borderId="0" xfId="0" applyBorder="1" applyAlignment="1">
      <alignment wrapText="1"/>
    </xf>
  </cellXfs>
  <cellStyles count="2">
    <cellStyle name="Normal" xfId="0" builtinId="0"/>
    <cellStyle name="Normal_Sheet1" xfId="1" xr:uid="{00000000-0005-0000-0000-000001000000}"/>
  </cellStyles>
  <dxfs count="7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horizontal style="thin">
          <color auto="1"/>
        </horizontal>
      </border>
    </dxf>
    <dxf>
      <border>
        <horizontal style="thin">
          <color theme="4" tint="0.39994506668294322"/>
        </horizontal>
      </border>
    </dxf>
    <dxf>
      <border>
        <left style="thin">
          <color indexed="64"/>
        </left>
      </border>
    </dxf>
    <dxf>
      <border>
        <left style="thin">
          <color indexed="64"/>
        </left>
      </border>
    </dxf>
    <dxf>
      <border>
        <left style="thin">
          <color indexed="64"/>
        </left>
      </border>
    </dxf>
    <dxf>
      <border>
        <left style="thin">
          <color theme="4" tint="0.39994506668294322"/>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horizontal style="thin">
          <color auto="1"/>
        </horizontal>
      </border>
    </dxf>
    <dxf>
      <border>
        <horizontal style="thin">
          <color theme="4" tint="0.39994506668294322"/>
        </horizontal>
      </border>
    </dxf>
    <dxf>
      <border>
        <left style="thin">
          <color indexed="64"/>
        </left>
      </border>
    </dxf>
    <dxf>
      <border>
        <left style="thin">
          <color indexed="64"/>
        </left>
      </border>
    </dxf>
    <dxf>
      <border>
        <left style="thin">
          <color indexed="64"/>
        </left>
      </border>
    </dxf>
    <dxf>
      <border>
        <left style="thin">
          <color theme="4" tint="0.39994506668294322"/>
        </left>
      </border>
    </dxf>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right/>
        <top/>
        <bottom/>
      </border>
    </dxf>
    <dxf>
      <numFmt numFmtId="20" formatCode="d\-mmm\-yy"/>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404495</xdr:colOff>
      <xdr:row>0</xdr:row>
      <xdr:rowOff>816915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0</xdr:col>
      <xdr:colOff>2507615</xdr:colOff>
      <xdr:row>0</xdr:row>
      <xdr:rowOff>775116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Duitsman" refreshedDate="44644.618871180559" createdVersion="6" refreshedVersion="7" minRefreshableVersion="3" recordCount="173" xr:uid="{00000000-000A-0000-FFFF-FFFF05000000}">
  <cacheSource type="worksheet">
    <worksheetSource ref="B2:S175" sheet="Missile Tests"/>
  </cacheSource>
  <cacheFields count="20">
    <cacheField name="Date" numFmtId="0">
      <sharedItems containsSemiMixedTypes="0" containsNonDate="0" containsDate="1" containsString="0" minDate="1984-04-09T00:00:00" maxDate="2022-03-25T00:00:00" count="99">
        <d v="1984-04-09T00:00:00"/>
        <d v="1984-09-01T00:00:00"/>
        <d v="1986-05-01T00:00:00"/>
        <d v="1990-05-01T00:00:00"/>
        <d v="1990-06-01T00:00:00"/>
        <d v="1991-07-01T00:00:00"/>
        <d v="1992-06-01T00:00:00"/>
        <d v="1993-05-29T00:00:00"/>
        <d v="1993-05-30T00:00:00"/>
        <d v="1998-08-31T00:00:00"/>
        <d v="2006-07-05T00:00:00"/>
        <d v="2009-04-05T00:00:00"/>
        <d v="2009-07-05T00:00:00"/>
        <d v="2012-04-13T00:00:00"/>
        <d v="2012-12-12T00:00:00"/>
        <d v="2013-05-18T00:00:00"/>
        <d v="2013-05-19T00:00:00"/>
        <d v="2013-05-20T00:00:00"/>
        <d v="2014-02-27T00:00:00"/>
        <d v="2014-03-03T00:00:00"/>
        <d v="2014-03-26T00:00:00"/>
        <d v="2014-06-26T00:00:00"/>
        <d v="2014-06-29T00:00:00"/>
        <d v="2014-07-09T00:00:00"/>
        <d v="2014-07-13T00:00:00"/>
        <d v="2014-07-26T00:00:00"/>
        <d v="2014-08-14T00:00:00"/>
        <d v="2014-09-01T00:00:00"/>
        <d v="2014-09-06T00:00:00"/>
        <d v="2015-02-08T00:00:00"/>
        <d v="2015-03-01T00:00:00"/>
        <d v="2015-04-02T00:00:00"/>
        <d v="2015-04-03T00:00:00"/>
        <d v="2015-05-08T00:00:00"/>
        <d v="2015-11-28T00:00:00"/>
        <d v="2015-12-21T00:00:00"/>
        <d v="2016-02-07T00:00:00"/>
        <d v="2016-03-10T00:00:00"/>
        <d v="2016-03-18T00:00:00"/>
        <d v="2016-04-15T00:00:00"/>
        <d v="2016-04-23T00:00:00"/>
        <d v="2016-04-27T00:00:00"/>
        <d v="2016-04-28T00:00:00"/>
        <d v="2016-05-30T00:00:00"/>
        <d v="2016-06-21T00:00:00"/>
        <d v="2016-07-09T00:00:00"/>
        <d v="2016-07-18T00:00:00"/>
        <d v="2016-08-02T00:00:00"/>
        <d v="2016-08-23T00:00:00"/>
        <d v="2016-09-05T00:00:00"/>
        <d v="2016-10-14T00:00:00"/>
        <d v="2016-10-19T00:00:00"/>
        <d v="2017-02-11T00:00:00"/>
        <d v="2017-03-05T00:00:00"/>
        <d v="2017-03-21T00:00:00"/>
        <d v="2017-04-04T00:00:00"/>
        <d v="2017-04-15T00:00:00"/>
        <d v="2017-04-28T00:00:00"/>
        <d v="2017-05-14T00:00:00"/>
        <d v="2017-05-21T00:00:00"/>
        <d v="2017-05-28T00:00:00"/>
        <d v="2017-07-04T00:00:00"/>
        <d v="2017-07-28T00:00:00"/>
        <d v="2017-08-25T00:00:00"/>
        <d v="2017-08-28T00:00:00"/>
        <d v="2017-09-14T00:00:00"/>
        <d v="2017-11-28T00:00:00"/>
        <d v="2019-04-17T00:00:00"/>
        <d v="2019-05-04T00:00:00"/>
        <d v="2019-05-09T00:00:00"/>
        <d v="2019-07-24T00:00:00"/>
        <d v="2019-07-30T00:00:00"/>
        <d v="2019-08-01T00:00:00"/>
        <d v="2019-08-05T00:00:00"/>
        <d v="2019-08-09T00:00:00"/>
        <d v="2019-08-15T00:00:00"/>
        <d v="2019-08-23T00:00:00"/>
        <d v="2019-09-09T00:00:00"/>
        <d v="2019-10-01T00:00:00"/>
        <d v="2019-10-31T00:00:00"/>
        <d v="2019-11-28T00:00:00"/>
        <d v="2020-03-02T00:00:00"/>
        <d v="2020-03-08T00:00:00"/>
        <d v="2020-03-20T00:00:00"/>
        <d v="2020-03-28T00:00:00"/>
        <d v="2021-03-24T00:00:00"/>
        <d v="2021-09-15T00:00:00"/>
        <d v="2021-09-27T00:00:00"/>
        <d v="2021-10-19T00:00:00"/>
        <d v="2022-01-05T00:00:00"/>
        <d v="2022-01-10T00:00:00"/>
        <d v="2022-01-14T00:00:00"/>
        <d v="2022-01-16T00:00:00"/>
        <d v="2022-01-26T00:00:00"/>
        <d v="2022-01-29T00:00:00"/>
        <d v="2022-02-26T00:00:00"/>
        <d v="2022-03-04T00:00:00"/>
        <d v="2022-03-16T00:00:00"/>
        <d v="2022-03-24T00:00:00"/>
      </sharedItems>
      <fieldGroup par="19" base="0">
        <rangePr groupBy="months" startDate="1984-04-09T00:00:00" endDate="2022-03-25T00:00:00"/>
        <groupItems count="14">
          <s v="&lt;4/9/1984"/>
          <s v="Jan"/>
          <s v="Feb"/>
          <s v="Mar"/>
          <s v="Apr"/>
          <s v="May"/>
          <s v="Jun"/>
          <s v="Jul"/>
          <s v="Aug"/>
          <s v="Sep"/>
          <s v="Oct"/>
          <s v="Nov"/>
          <s v="Dec"/>
          <s v="&gt;3/25/2022"/>
        </groupItems>
      </fieldGroup>
    </cacheField>
    <cacheField name="Date Entered/Updated" numFmtId="0">
      <sharedItems containsNonDate="0" containsDate="1" containsString="0" containsBlank="1" minDate="2016-12-23T00:00:00" maxDate="2022-03-25T00:00:00"/>
    </cacheField>
    <cacheField name="Launch Time (UTC)" numFmtId="165">
      <sharedItems containsNonDate="0" containsDate="1" containsString="0" containsBlank="1" minDate="1899-12-30T00:29:00" maxDate="1899-12-30T23:54:00"/>
    </cacheField>
    <cacheField name="Missile Name" numFmtId="0">
      <sharedItems containsBlank="1" count="34">
        <s v="Scud-B"/>
        <s v="Unknown"/>
        <s v="Nodong"/>
        <s v="Scud-C"/>
        <s v="Taepodong-1"/>
        <s v="Unha"/>
        <s v="Unha-3"/>
        <s v="KN-02"/>
        <s v="Pukguksong-1"/>
        <s v="Musudan"/>
        <s v="ER Scud"/>
        <s v="Pukguksong-2"/>
        <s v="Hwasong-12"/>
        <s v="Scud-C MaRV"/>
        <s v="Hwasong-14"/>
        <s v="Scud-B MaRV"/>
        <s v="Hwasong-15"/>
        <s v="KN-23"/>
        <s v="KN-25"/>
        <s v="KN-24"/>
        <s v="Pukguksong-3"/>
        <s v="Unnamed large solid-propellant SRBM (KN-23 Mod)"/>
        <s v="Rail-mobile KN-23"/>
        <s v="Hwasong-8"/>
        <s v="Navalized KN-23"/>
        <s v="Hwasong-8 MARV"/>
        <s v="Hwasong-17"/>
        <m u="1"/>
        <s v="KN-17" u="1"/>
        <s v="Polaris-2" u="1"/>
        <s v="?" u="1"/>
        <s v="Taepodong-2" u="1"/>
        <s v="Unnamed large solid-propellant SRBM" u="1"/>
        <s v="Polaris-1" u="1"/>
      </sharedItems>
    </cacheField>
    <cacheField name="Missile Type" numFmtId="0">
      <sharedItems/>
    </cacheField>
    <cacheField name="Launch Agency/Authority" numFmtId="0">
      <sharedItems containsBlank="1"/>
    </cacheField>
    <cacheField name="Facility Name" numFmtId="0">
      <sharedItems containsBlank="1" count="41">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Tongchan"/>
        <s v="Sondok Airbase"/>
        <s v="Kaechon Air Base"/>
        <s v="Yonghung Bay"/>
        <s v="Yonpo Airport"/>
        <s v="Sangum-ri"/>
        <s v="Sondok"/>
        <s v="Sunchon"/>
        <s v="Yangdok"/>
        <s v="Uiju"/>
        <m u="1"/>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577935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ntainsBlank="1" count="3">
        <s v="Confirmed"/>
        <s v="Unconfirmed"/>
        <m u="1"/>
      </sharedItems>
    </cacheField>
    <cacheField name="Test Outcome" numFmtId="0">
      <sharedItems containsBlank="1" count="4">
        <s v="Success"/>
        <s v="Failure"/>
        <s v="Unknown"/>
        <m u="1"/>
      </sharedItems>
    </cacheField>
    <cacheField name="Additional Information" numFmtId="0">
      <sharedItems containsBlank="1" longText="1"/>
    </cacheField>
    <cacheField name="Source(s)" numFmtId="0">
      <sharedItems longText="1"/>
    </cacheField>
    <cacheField name="Quarters" numFmtId="0" databaseField="0">
      <fieldGroup base="0">
        <rangePr groupBy="quarters" startDate="1984-04-09T00:00:00" endDate="2022-03-25T00:00:00"/>
        <groupItems count="6">
          <s v="&lt;4/9/1984"/>
          <s v="Qtr1"/>
          <s v="Qtr2"/>
          <s v="Qtr3"/>
          <s v="Qtr4"/>
          <s v="&gt;3/25/2022"/>
        </groupItems>
      </fieldGroup>
    </cacheField>
    <cacheField name="Years" numFmtId="0" databaseField="0">
      <fieldGroup base="0">
        <rangePr groupBy="years" startDate="1984-04-09T00:00:00" endDate="2022-03-25T00:00:00"/>
        <groupItems count="41">
          <s v="&lt;4/9/1984"/>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gt;3/25/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
  <r>
    <x v="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x v="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x v="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2"/>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x v="3"/>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x v="4"/>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x v="5"/>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x v="6"/>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x v="7"/>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x v="7"/>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7"/>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8"/>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9"/>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x v="1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x v="1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x v="11"/>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x v="12"/>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3"/>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x v="14"/>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6"/>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8"/>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9"/>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19"/>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2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1"/>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x v="22"/>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2"/>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3"/>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x v="23"/>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x v="24"/>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4"/>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5"/>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x v="26"/>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7"/>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8"/>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1"/>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3"/>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x v="34"/>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x v="35"/>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x v="36"/>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x v="37"/>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7"/>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8"/>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x v="38"/>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x v="39"/>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x v="4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x v="41"/>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2"/>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3"/>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x v="44"/>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x v="44"/>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x v="45"/>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x v="46"/>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6"/>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6"/>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x v="47"/>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x v="47"/>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x v="48"/>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x v="49"/>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x v="49"/>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49"/>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5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x v="51"/>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x v="52"/>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x v="54"/>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x v="55"/>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x v="56"/>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x v="57"/>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x v="58"/>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x v="59"/>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x v="6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x v="61"/>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x v="62"/>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x v="63"/>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4"/>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x v="65"/>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x v="66"/>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x v="67"/>
    <d v="2020-10-16T00:00:00"/>
    <m/>
    <x v="1"/>
    <s v="SRBM"/>
    <m/>
    <x v="10"/>
    <s v="Unknown"/>
    <m/>
    <s v="Unknown"/>
    <s v="Unknown"/>
    <s v="Sea of Japan or East Sea"/>
    <m/>
    <m/>
    <x v="0"/>
    <x v="0"/>
    <s v="The rocket is described as a &quot;new type tactical guided weapon&quot;. It is not clear exactly what that is but similar language is used to describe the KN-23."/>
    <s v="https://kcnawatch.org/newstream/1555539382-294181785/supreme-leader-kim-jong-un-guides-test-fire-of-new-type-tactical-guided-weapon/; https://www.militarytimes.com/news/pentagon-congress/2019/04/18/pentagon-confirms-north-korea-test-launch-says-it-wasnt-a-ballistic-missile/; https://www.militarytimes.com/flashpoints/2019/04/17/north-korea-test-fires-a-new-tactical-guided-weapon/"/>
  </r>
  <r>
    <x v="68"/>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x v="68"/>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x v="69"/>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x v="69"/>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x v="7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x v="7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x v="71"/>
    <d v="2020-10-16T00:00:00"/>
    <d v="1899-12-30T20:06:00"/>
    <x v="1"/>
    <s v="Unknown"/>
    <m/>
    <x v="10"/>
    <s v="Unknown"/>
    <m/>
    <s v="Unknown"/>
    <s v="Unknown"/>
    <s v="Sea of Japan or East Sea"/>
    <s v="30 km"/>
    <s v="250 km"/>
    <x v="0"/>
    <x v="0"/>
    <s v="Described as a &quot;New-type Large-caliber Multiple Launch Guided Rocket System&quot;, it is not totally clear if this is the KN-24 or KN-25. The launch location is also unclear but believed to be in the Wonsan area. The missiles were launched within a few minutes of each other. (1 of 2)"/>
    <s v="https://en.yna.co.kr/view/AEN20190731000556325; https://www.mod.go.jp/j/press/news/2019/07/31a.html"/>
  </r>
  <r>
    <x v="71"/>
    <d v="2020-10-16T00:00:00"/>
    <d v="1899-12-30T20:27:00"/>
    <x v="1"/>
    <s v="Unknown"/>
    <m/>
    <x v="10"/>
    <s v="Unknown"/>
    <m/>
    <s v="Unknown"/>
    <s v="Unknown"/>
    <s v="Sea of Japan or East Sea"/>
    <s v="30 km"/>
    <s v="250 km"/>
    <x v="0"/>
    <x v="0"/>
    <s v="2 of 2 tests"/>
    <s v="https://en.yna.co.kr/view/AEN20190731000556325; https://www.mod.go.jp/j/press/news/2019/07/31a.html"/>
  </r>
  <r>
    <x v="72"/>
    <d v="2020-10-16T00:00:00"/>
    <d v="1899-12-30T17:59:00"/>
    <x v="18"/>
    <s v="SRBM"/>
    <m/>
    <x v="10"/>
    <s v="Unknown"/>
    <m/>
    <s v="Unknown"/>
    <s v="Unknown"/>
    <s v="Sea of Japan or East Sea"/>
    <s v="25 km"/>
    <s v="220 km"/>
    <x v="0"/>
    <x v="0"/>
    <s v="North Korea launched two rockets within a short period of time. The flight path, and the description in later DPRK statements, appears consistent with the KN-25 missiles. The exact location is not clear but one report placed it as somewhere in Yonghung. (1 of 2)"/>
    <s v="https://kcnawatch.org/newstream/1564726601-671457213/supreme-leader-kim-jong-un-guides-test-fire-of-new-type-large-caliber-multiple-launch-guided-rocket-system/; https://en.yna.co.kr/view/AEN20190802000754325; https://www.mod.go.jp/j/press/news/2019/08/02d.html;"/>
  </r>
  <r>
    <x v="72"/>
    <d v="2020-10-16T00:00:00"/>
    <d v="1899-12-30T18:23:00"/>
    <x v="18"/>
    <s v="SRBM"/>
    <m/>
    <x v="10"/>
    <s v="Unknown"/>
    <m/>
    <s v="Unknown"/>
    <s v="Unknown"/>
    <s v="Sea of Japan or East Sea"/>
    <s v="25 km"/>
    <s v="220 km"/>
    <x v="0"/>
    <x v="0"/>
    <s v="2 of 2 tests"/>
    <s v="https://kcnawatch.org/newstream/1564726601-671457213/supreme-leader-kim-jong-un-guides-test-fire-of-new-type-large-caliber-multiple-launch-guided-rocket-system/; https://en.yna.co.kr/view/AEN20190802000754325; https://www.mod.go.jp/j/press/news/2019/08/02d.html;"/>
  </r>
  <r>
    <x v="73"/>
    <d v="2020-10-16T00:00:00"/>
    <d v="1899-12-30T20:24:00"/>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x v="73"/>
    <d v="2020-10-16T00:00:00"/>
    <d v="1899-12-30T20:36:00"/>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x v="74"/>
    <d v="2019-08-16T00:00:00"/>
    <d v="1899-12-30T20:34:00"/>
    <x v="19"/>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x v="74"/>
    <d v="2019-08-16T00:00:00"/>
    <d v="1899-12-30T20:50:00"/>
    <x v="19"/>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x v="75"/>
    <d v="2019-08-19T00:00:00"/>
    <d v="1899-12-30T23:01:00"/>
    <x v="19"/>
    <s v="SRBM"/>
    <m/>
    <x v="25"/>
    <s v="Kangwon Province, (North Korea)"/>
    <s v="Kangwon"/>
    <n v="38.953797000000002"/>
    <n v="127.891882"/>
    <s v="Sea of Japan or East Sea"/>
    <s v="30 km"/>
    <s v="230 km"/>
    <x v="0"/>
    <x v="0"/>
    <s v="1 of 2 tests"/>
    <s v="https://m-en.yna.co.kr/view/AEN20190816001354325?section=national/defense; https://thediplomat.com/2019/08/north-korea-continues-2019-missile-test-flurry-with-new-short-range-missile-launches/; https://www.wsj.com/articles/north-koreas-missile-tests-fail-to-provoke-response-from-washington-11566039601;"/>
  </r>
  <r>
    <x v="75"/>
    <d v="2019-08-19T00:00:00"/>
    <d v="1899-12-30T23:16:00"/>
    <x v="19"/>
    <s v="SRBM"/>
    <m/>
    <x v="25"/>
    <s v="Kangwon Province, (North Korea)"/>
    <s v="Kangwon"/>
    <n v="38.953797000000002"/>
    <n v="127.891882"/>
    <s v="Sea of Japan or East Sea"/>
    <s v="30 km"/>
    <s v="230 km"/>
    <x v="0"/>
    <x v="0"/>
    <s v="2 of 2 tests"/>
    <s v="https://m-en.yna.co.kr/view/AEN20190816001354325?section=national/defense; https://thediplomat.com/2019/08/north-korea-continues-2019-missile-test-flurry-with-new-short-range-missile-launches/; https://www.wsj.com/articles/north-koreas-missile-tests-fail-to-provoke-response-from-washington-11566039601;"/>
  </r>
  <r>
    <x v="76"/>
    <d v="2019-09-11T00:00:00"/>
    <d v="1899-12-30T21:45:00"/>
    <x v="18"/>
    <s v="SRBM"/>
    <m/>
    <x v="26"/>
    <s v="Sondok, South Hamgyong Province"/>
    <s v="Sondok Military Airfield"/>
    <n v="39.743699999999997"/>
    <n v="127.47320000000001"/>
    <s v="Sea of Japan or East Sea"/>
    <s v="97 km"/>
    <s v="380 km"/>
    <x v="0"/>
    <x v="0"/>
    <s v="1 of 2 tests"/>
    <s v="https://en.yna.co.kr/view/AEN20190824000453325?section=nk/nk; https://twitter.com/ArmsControlWonk/status/1165390446966661121; https://www.nytimes.com/2019/08/23/world/asia/north-korea-missile-tests-japan-south-korea.html; https://www.bbc.com/news/world-asia-49455689;"/>
  </r>
  <r>
    <x v="76"/>
    <d v="2019-09-11T00:00:00"/>
    <d v="1899-12-30T22:02:00"/>
    <x v="18"/>
    <s v="SRBM"/>
    <m/>
    <x v="26"/>
    <s v="Sondok, South Hamgyong Province"/>
    <s v="Sondok Military Airfield"/>
    <n v="39.743699999999997"/>
    <n v="127.47320000000001"/>
    <s v="Sea of Japan or East Sea"/>
    <s v="97 km"/>
    <s v="380 km"/>
    <x v="0"/>
    <x v="0"/>
    <s v="2 of 2 tests"/>
    <s v="https://en.yna.co.kr/view/AEN20190824000453325?section=nk/nk; https://twitter.com/ArmsControlWonk/status/1165390446966661121; https://www.nytimes.com/2019/08/23/world/asia/north-korea-missile-tests-japan-south-korea.html; https://www.bbc.com/news/world-asia-49455689;"/>
  </r>
  <r>
    <x v="77"/>
    <d v="2019-09-11T00:00:00"/>
    <d v="1899-12-30T21:53:00"/>
    <x v="18"/>
    <s v="SRBM"/>
    <m/>
    <x v="27"/>
    <s v="Kaechon, South Pyongan Province"/>
    <m/>
    <n v="39.752321000000002"/>
    <n v="125.899905"/>
    <s v="Sea of Japan or East Sea"/>
    <s v="50 km"/>
    <s v="330 km"/>
    <x v="0"/>
    <x v="0"/>
    <s v="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7"/>
    <d v="2019-09-11T00:00:00"/>
    <d v="1899-12-30T22:12:00"/>
    <x v="18"/>
    <s v="SRBM"/>
    <m/>
    <x v="27"/>
    <s v="Kaechon, South Pyongan Province"/>
    <m/>
    <n v="39.752321000000002"/>
    <n v="125.899905"/>
    <s v="Sea of Japan or East Sea"/>
    <s v="50 km"/>
    <s v="330 km"/>
    <x v="0"/>
    <x v="0"/>
    <s v="2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7"/>
    <d v="2019-09-11T00:00:00"/>
    <m/>
    <x v="18"/>
    <s v="SRBM"/>
    <m/>
    <x v="27"/>
    <s v="Kaechon, South Pyongan Province"/>
    <m/>
    <n v="39.752321000000002"/>
    <n v="125.899905"/>
    <s v="Sea of Japan or East Sea"/>
    <m/>
    <m/>
    <x v="0"/>
    <x v="1"/>
    <s v="3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8"/>
    <d v="2019-10-04T00:00:00"/>
    <d v="1899-12-30T22:00:00"/>
    <x v="20"/>
    <s v="SLBM"/>
    <m/>
    <x v="28"/>
    <s v="Kangwon Province, (North Korea)"/>
    <m/>
    <n v="39.26"/>
    <n v="127.58"/>
    <s v="Sea of Japan or East Sea"/>
    <s v="910 km"/>
    <s v="450 km"/>
    <x v="0"/>
    <x v="0"/>
    <s v="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
    <s v="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
  </r>
  <r>
    <x v="79"/>
    <d v="2019-11-04T00:00:00"/>
    <d v="1899-12-30T07:35:00"/>
    <x v="18"/>
    <s v="SRBM"/>
    <m/>
    <x v="6"/>
    <s v="South Pyongan Province"/>
    <m/>
    <n v="39.412593999999999"/>
    <n v="125.89031"/>
    <s v="Sea of Japan or East Sea"/>
    <s v="90 km"/>
    <s v="370 km"/>
    <x v="0"/>
    <x v="0"/>
    <s v="It is not clear where this test took place. South Korea reported it as &quot;from areas in the city of Sunchon, South Pyongan Province&quot;.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
    <s v="https://en.yna.co.kr/view/AEN20191031011453325; https://twitter.com/JosephHDempsey/status/1189872974477905922?s=20; https://www.nknews.org/2019/10/north-korean-media-hails-perfection-of-new-multiple-launch-rocket-system/;"/>
  </r>
  <r>
    <x v="79"/>
    <d v="2019-11-04T00:00:00"/>
    <d v="1899-12-30T07:38:00"/>
    <x v="18"/>
    <s v="SRBM"/>
    <m/>
    <x v="6"/>
    <s v="South Pyongan Province"/>
    <m/>
    <n v="39.412593999999999"/>
    <n v="125.89031"/>
    <s v="Sea of Japan or East Sea"/>
    <s v="90 km"/>
    <s v="370 km"/>
    <x v="0"/>
    <x v="0"/>
    <s v="2 of 2 tests"/>
    <s v="https://en.yna.co.kr/view/AEN20191031011453325; https://twitter.com/JosephHDempsey/status/1189872974477905922?s=20; https://www.nknews.org/2019/10/north-korean-media-hails-perfection-of-new-multiple-launch-rocket-system/;"/>
  </r>
  <r>
    <x v="80"/>
    <d v="2019-12-02T00:00:00"/>
    <d v="1899-12-30T07:59:00"/>
    <x v="18"/>
    <s v="SRBM"/>
    <m/>
    <x v="29"/>
    <s v="Hamhung, South Hamgyong Province"/>
    <m/>
    <n v="39.789380000000001"/>
    <n v="127.53993"/>
    <s v="Sea of Japan or East Sea"/>
    <s v="97 km"/>
    <s v="380 km"/>
    <x v="0"/>
    <x v="0"/>
    <s v="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x v="80"/>
    <d v="2019-12-02T00:00:00"/>
    <d v="1899-12-30T07:59:30"/>
    <x v="18"/>
    <s v="SRBM"/>
    <m/>
    <x v="29"/>
    <s v="Hamhung, South Hamgyong Province"/>
    <m/>
    <n v="39.789380000000001"/>
    <n v="127.53993"/>
    <s v="Sea of Japan or East Sea"/>
    <s v="97 km"/>
    <s v="380 km"/>
    <x v="0"/>
    <x v="0"/>
    <s v="2 of 2 tests"/>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x v="81"/>
    <d v="2020-03-05T00:00:00"/>
    <d v="1899-12-30T03:37:00"/>
    <x v="18"/>
    <s v="SRBM"/>
    <m/>
    <x v="30"/>
    <s v="Anbyon County, Kangwon Province (North Korea)"/>
    <m/>
    <n v="39.140999999999998"/>
    <n v="127.616"/>
    <s v="Sea of Japan or East Sea"/>
    <s v="35 km"/>
    <s v="240 km"/>
    <x v="0"/>
    <x v="0"/>
    <s v="North Korea's first test of 2020. The test coincided with a large scale military exercise in the area. Images show the tests were overseen by Kim Jong Un. The two KN-25 missiles were reportedly launched within twenty seconds of each other. It is not clear if an additional KN-25 missile was also tested in addition to these. The tests also involved the launching of multiple, much shorter range missiles which are not included in this database. (1 of 2)"/>
    <s v="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
  </r>
  <r>
    <x v="81"/>
    <d v="2020-03-05T00:00:00"/>
    <d v="1899-12-30T03:37:20"/>
    <x v="18"/>
    <s v="SRBM"/>
    <m/>
    <x v="30"/>
    <s v="Anbyon County, Kangwon Province (North Korea)"/>
    <m/>
    <n v="39.140999999999998"/>
    <n v="127.616"/>
    <s v="Sea of Japan or East Sea"/>
    <s v="35 km"/>
    <s v="240 km"/>
    <x v="0"/>
    <x v="0"/>
    <s v="2 of 2 tests"/>
    <s v="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
  </r>
  <r>
    <x v="82"/>
    <d v="2020-03-10T00:00:00"/>
    <d v="1899-12-30T22:36:00"/>
    <x v="18"/>
    <s v="SRBM"/>
    <m/>
    <x v="31"/>
    <s v="Sondok, South Hamgyong Province"/>
    <m/>
    <n v="39.743000000000002"/>
    <n v="127.499"/>
    <s v="Sea of Japan or East Sea"/>
    <s v="50 km"/>
    <s v="200 km"/>
    <x v="0"/>
    <x v="0"/>
    <s v="The exact location of the test is unknown, it appears to be near the beach by Sondok Airport, the site of a previous test of the system. The test was accompanied by smaller MLRS launches, some of which may have been mistaken for KN-25 launches. The number and type of missiles launched is currently disputed with the ROK stating 3 missiles matching the KN-25 flight pattern were launched whereas the US stated as many as 5 were launched. Images appear to show at least two KN-25 missiles launched. This entry may be updated as new information is released. The missiles appear to have been aimed at a small island in the East Sea (potentially located at 40.646, 129.547) but it is not clear if these missiles or other projectiles impacted it. (1 of 3)"/>
    <s v="https://www.38north.org/2020/03/jdempsey031020/; https://en.yna.co.kr/view/AEN20200309000455325?section=national/defense; https://www.politico.com/news/2020/03/08/north-korea-weapons-launch-124200;"/>
  </r>
  <r>
    <x v="82"/>
    <d v="2020-03-10T00:00:00"/>
    <d v="1899-12-30T22:36:20"/>
    <x v="18"/>
    <s v="SRBM"/>
    <m/>
    <x v="31"/>
    <s v="Sondok, South Hamgyong Province"/>
    <m/>
    <n v="39.743000000000002"/>
    <n v="127.499"/>
    <s v="Sea of Japan or East Sea"/>
    <s v="50 km"/>
    <s v="200 km"/>
    <x v="0"/>
    <x v="0"/>
    <s v="2 of 3 tests"/>
    <s v="https://www.38north.org/2020/03/jdempsey031020/; https://en.yna.co.kr/view/AEN20200309000455325?section=national/defense; https://www.politico.com/news/2020/03/08/north-korea-weapons-launch-124200;"/>
  </r>
  <r>
    <x v="82"/>
    <d v="2020-03-10T00:00:00"/>
    <d v="1899-12-30T22:37:20"/>
    <x v="18"/>
    <s v="SRBM"/>
    <m/>
    <x v="31"/>
    <s v="Sondok, South Hamgyong Province"/>
    <m/>
    <n v="39.743000000000002"/>
    <n v="127.499"/>
    <s v="Sea of Japan or East Sea"/>
    <s v="50 km"/>
    <s v="200 km"/>
    <x v="0"/>
    <x v="0"/>
    <s v="3 of 3 tests"/>
    <s v="https://www.38north.org/2020/03/jdempsey031020/; https://en.yna.co.kr/view/AEN20200309000455325?section=national/defense; https://www.politico.com/news/2020/03/08/north-korea-weapons-launch-124200;"/>
  </r>
  <r>
    <x v="83"/>
    <d v="2020-03-24T00:00:00"/>
    <d v="1899-12-30T21:45:00"/>
    <x v="19"/>
    <s v="SRBM"/>
    <m/>
    <x v="32"/>
    <s v="North Pyongan Province"/>
    <m/>
    <n v="39.79"/>
    <n v="124.91"/>
    <s v="Sea of Japan or East Sea"/>
    <s v="50 km"/>
    <s v="410 km"/>
    <x v="0"/>
    <x v="0"/>
    <s v="The test came in the midst of the global coronavirus pandemic. The exact location of the missile launches is not clear. Yonhap reported them as being launched from the North Pyongan province. Later reporting narrowed it to the Sunchon area. Online open source researchers speculated it may be approx 39°49'23.3&quot;N 124°49'39.7&quot;E, approx 5 km outside of Sunchon.(1 of 2)"/>
    <s v="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
  </r>
  <r>
    <x v="83"/>
    <d v="2020-03-24T00:00:00"/>
    <d v="1899-12-30T21:50:00"/>
    <x v="19"/>
    <s v="SRBM"/>
    <m/>
    <x v="32"/>
    <s v="North Pyongan Province"/>
    <m/>
    <n v="39.79"/>
    <n v="124.91"/>
    <s v="Sea of Japan or East Sea"/>
    <s v="50 km"/>
    <s v="410 km"/>
    <x v="0"/>
    <x v="0"/>
    <s v="2 of 2 tests"/>
    <s v="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
  </r>
  <r>
    <x v="84"/>
    <d v="2020-03-30T00:00:00"/>
    <d v="1899-12-30T21:10:00"/>
    <x v="18"/>
    <s v="SRBM"/>
    <m/>
    <x v="4"/>
    <s v="Kangwon Province, (North Korea)"/>
    <m/>
    <n v="39.401670000000003"/>
    <n v="127.5369"/>
    <s v="Sea of Japan or East Sea"/>
    <s v="30 km"/>
    <s v="230 km"/>
    <x v="0"/>
    <x v="0"/>
    <s v="This test marked the busiest month of missile testing in North Korean history. Slight variations in the missile and TEL suggest this may be a newly modified version of the KN-25. Pictures released following the test show them impacting the same small island in the East Sea, off the coast of North Korea. As with several other recent tests of the system, North Korea launched these missiles in a pair with only a 20 second interval between them. The test is believed to have been carried out in the Wonson area along the shoreline. An exact location has not yet been determined. Currently, this is placed at the Hodo Peninsula, an area which North Korea has frequently used for other missile tests. (1 of 2)"/>
    <s v="https://en.yna.co.kr/view/AEN20200330000352325?section=nk/nk; https://m-en.yna.co.kr/view/AEN20200329000354325?section=nk/nk; https://www.bbc.com/news/world-asia-52087810"/>
  </r>
  <r>
    <x v="84"/>
    <d v="2020-03-30T00:00:00"/>
    <d v="1899-12-30T21:10:20"/>
    <x v="18"/>
    <s v="SRBM"/>
    <m/>
    <x v="4"/>
    <s v="Kangwon Province, (North Korea)"/>
    <m/>
    <n v="39.401670000000003"/>
    <n v="127.5369"/>
    <s v="Sea of Japan or East Sea"/>
    <s v="30 km"/>
    <s v="230 km"/>
    <x v="0"/>
    <x v="0"/>
    <s v="2 of 2 tests"/>
    <s v="https://en.yna.co.kr/view/AEN20200330000352325?section=nk/nk; https://m-en.yna.co.kr/view/AEN20200329000354325?section=nk/nk; https://www.bbc.com/news/world-asia-52087810"/>
  </r>
  <r>
    <x v="85"/>
    <d v="2021-03-26T00:00:00"/>
    <d v="1899-12-30T22:04:00"/>
    <x v="21"/>
    <s v="SRBM"/>
    <m/>
    <x v="26"/>
    <s v="Sondok, South Hamgyong Province"/>
    <m/>
    <n v="39.743699999999997"/>
    <n v="127.47320000000001"/>
    <s v="Sea of Japan or East Sea"/>
    <s v="60 km"/>
    <s v="450 km"/>
    <x v="0"/>
    <x v="0"/>
    <s v="On March 24, 2021, North Korea conducted its first ballistic missile test in nearly a year. The Japanese government initially announced detection of the tests, stating that two missiles were launched at 10:04 and 10:23 PM UTC, reaching an apogee of 60 km and a range of 450 km. According to the South Korean government, the launches occured at 10:06 and 10:25. The official North Korean announcement on March 25 claimed that the missiles had in fact flown 600 km. The missiles may have conducted a pitch-up maneuver, similar to the KN-23, however, no independent confrimation is available of a 600 km flight. (1 of 2)"/>
    <s v="https://kcnawatch.org/newstream/1616706026-838802969/new-type-tactical-guided-missiles-test-fired/_x000a_https://english.kyodonews.net/news/2021/03/fad86f1e5176-breaking-news-n-korea-may-have-fired-ballistic-missile-japan-govt.html_x000a_https://en.yna.co.kr/view/AEN20210325000656325?section=nk/nk_x000a_Joseph Dempsey"/>
  </r>
  <r>
    <x v="85"/>
    <d v="2021-03-26T00:00:00"/>
    <d v="1899-12-30T22:23:00"/>
    <x v="21"/>
    <s v="SRBM"/>
    <m/>
    <x v="29"/>
    <s v="Hamhung, South Hamgyong Province"/>
    <m/>
    <n v="39.789380000000001"/>
    <n v="127.53993"/>
    <s v="Sea of Japan or East Sea"/>
    <s v="60 km"/>
    <s v="450 km"/>
    <x v="0"/>
    <x v="0"/>
    <s v="2 of 2 tests"/>
    <s v="https://kcnawatch.org/newstream/1616706026-838802969/new-type-tactical-guided-missiles-test-fired/_x000a_https://english.kyodonews.net/news/2021/03/fad86f1e5176-breaking-news-n-korea-may-have-fired-ballistic-missile-japan-govt.html_x000a_https://en.yna.co.kr/view/AEN20210325000656325?section=nk/nk_x000a_Joseph Dempsey"/>
  </r>
  <r>
    <x v="86"/>
    <d v="2021-10-05T00:00:00"/>
    <d v="1899-12-30T03:34:00"/>
    <x v="22"/>
    <s v="SRBM"/>
    <m/>
    <x v="33"/>
    <s v="Yangdok, South Pyongan Province"/>
    <m/>
    <n v="39.275720999999997"/>
    <n v="126.804867"/>
    <s v="Sea of Japan or East Sea"/>
    <s v="60 km"/>
    <s v="800 km"/>
    <x v="0"/>
    <x v="0"/>
    <s v="On September 15,  North Korea launched two KN-23-type SRBMs from a train in Yangdok county. According to the South Korean Joint Cheifs of Staff, the missiles were launched at 3:34 and 3:39 UTC, reaching an altitude of 60 km and a range of 800 km. Several hours later, South Korea tested a submarine-launched ballistic missile.  (1 of 2)"/>
    <s v="https://en.yna.co.kr/view/AEN20210915005652325?section=nk/nk_x000a_https://www.reuters.com/business/aerospace-defense/skorea-successfully-tests-submarine-launched-ballistic-missile-blue-house-2021-09-15/_x000a_https://www.reuters.com/world/asia-pacific/nkorea-launches-were-test-new-railway-borne-missile-system-kcna-2021-09-15/"/>
  </r>
  <r>
    <x v="86"/>
    <d v="2021-10-05T00:00:00"/>
    <d v="1899-12-30T03:39:00"/>
    <x v="22"/>
    <s v="SRBM"/>
    <m/>
    <x v="33"/>
    <s v="Yangdok, South Pyongan Province"/>
    <m/>
    <n v="39.275720999999997"/>
    <n v="126.804867"/>
    <s v="Sea of Japan or East Sea"/>
    <s v="60 km"/>
    <s v="800 km"/>
    <x v="0"/>
    <x v="0"/>
    <s v="2 of 2 tests"/>
    <s v="https://en.yna.co.kr/view/AEN20210915005652325?section=nk/nk_x000a_https://www.reuters.com/business/aerospace-defense/skorea-successfully-tests-submarine-launched-ballistic-missile-blue-house-2021-09-15/_x000a_https://www.reuters.com/world/asia-pacific/nkorea-launches-were-test-new-railway-borne-missile-system-kcna-2021-09-15/"/>
  </r>
  <r>
    <x v="87"/>
    <d v="2021-10-05T00:00:00"/>
    <d v="1899-12-30T21:40:00"/>
    <x v="23"/>
    <s v="HGV"/>
    <m/>
    <x v="19"/>
    <s v="Mup'yong-ni, Chagang province"/>
    <m/>
    <n v="40.611207999999998"/>
    <n v="126.425743"/>
    <s v="Sea of Japan or East Sea"/>
    <s v="60 km"/>
    <s v="200 km"/>
    <x v="0"/>
    <x v="0"/>
    <s v="Less than two weeks after the rail-mobile missile launch, North Korea tested a new missile which it calls the Hwasong-8. The missile's payload was claimed to be a hypersonic glide vehicle, mounted on top of what appeared to be a modified Hwasong-12 missile. According to the South Korean Joint Cheifs of Staff, the missile was launched at 9:40PM UTC, reaching an altitude of 60 km and travelling 200 km. It is possible that the 200 km range is for the booster only, and the HGV travelled further, but was not observed by radar. Yonhap noted the trajectory was &quot;unique.&quot; This is the first appearance of the Hwasong-8, although Kim Jong-un hinted at the existence of an HGV in January 2021."/>
    <s v="https://m-en.yna.co.kr/view/AEN20210928000455325?section=nk/nk_x000a_https://www.bbc.com/news/world-asia-58729701"/>
  </r>
  <r>
    <x v="88"/>
    <d v="2021-11-01T00:00:00"/>
    <d v="1899-12-30T01:17:00"/>
    <x v="24"/>
    <s v="SLBM"/>
    <m/>
    <x v="12"/>
    <s v="South Hamgyong province"/>
    <m/>
    <n v="40.036799999999999"/>
    <n v="128.18389999999999"/>
    <s v="Sea of Japan or East Sea"/>
    <s v="60 km"/>
    <s v="590 km"/>
    <x v="0"/>
    <x v="0"/>
    <s v="On October 19, 2021, North Korea conducted its first SLBM test in over two years. This new missile, which appears to be a modified KN-23, was revelaed at a major defense exhibition in Pyongyang the previous week. The missile reached an altitude 60 km and travelled 590 km. The missile was launched from the Gorae-class submarine used in previous SLBM tests."/>
    <s v="https://en.yna.co.kr/view/AEN20211019002958325?section=nk/nk"/>
  </r>
  <r>
    <x v="89"/>
    <d v="2022-02-22T00:00:00"/>
    <d v="1899-12-30T23:10:00"/>
    <x v="25"/>
    <s v="MRBM"/>
    <m/>
    <x v="19"/>
    <s v="Mup'yong-ni, Chagang province"/>
    <m/>
    <n v="40.611207999999998"/>
    <n v="126.425743"/>
    <s v="Sea of Japan or East Sea"/>
    <s v="30 km"/>
    <s v="700 km"/>
    <x v="0"/>
    <x v="0"/>
    <s v="North Korea's first missile test of 2022. The missile appeared to be a new variant of the Hwasong-8, this time with a maneuvering re-entry vehicle (MaRV) rather than a hypersonic glide vehicle. The Japanese Ministry of Defense stated that the missile travelled approximately 500 km, assuming it followed a normal ballistic trajectory. The North Korean government stated that the re-entry vehicle travelled 700 km, including a 120 km lateral maneuver."/>
    <s v="https://en.yna.co.kr/view/AEN20220105001855325?section=national/defense_x000a_https://www.reuters.com/world/asia-pacific/nkorea-says-launch-wednesday-was-hypersonic-missile-yonhap-2022-01-05/_x000a_mod.go.jp/j/press/news/2022/01/05b.html"/>
  </r>
  <r>
    <x v="90"/>
    <d v="2022-02-22T00:00:00"/>
    <d v="1899-12-30T22:27:00"/>
    <x v="25"/>
    <s v="MRBM"/>
    <m/>
    <x v="19"/>
    <s v="Mup'yong-ni, Chagang province"/>
    <m/>
    <n v="40.611207999999998"/>
    <n v="126.425743"/>
    <s v="Sea of Japan or East Sea"/>
    <s v="60 km"/>
    <s v="1000 km"/>
    <x v="0"/>
    <x v="0"/>
    <s v="The second test of the MaRV-equipped Hwasong-8. The South Korean Joint Chiefs of Staff and Japanese Ministry of Defense stated that the missile travelled approximately 700km , assuming a ballistic trajectory. North Korea stated the missile flew 1000 km and conducted a 240 km &quot;corkscrew&quot; maneuver. This missile's initial trajectory alarmed North American Aerospace Defense Command (NORAD), resulting in a 15 minute ground stop of aircraft on the US west coast."/>
    <s v="https://en.yna.co.kr/view/AEN20220111001057325_x000a_https://www.mod.go.jp/j/press/news/2022/01/11b.html_x000a_https://twitter.com/JosephHDempsey/status/1481042465037688840_x000a_https://www.cnn.com/2022/01/13/politics/north-korean-missile-faa-grounded-planes/index.html"/>
  </r>
  <r>
    <x v="91"/>
    <d v="2022-02-22T00:00:00"/>
    <d v="1899-12-30T05:41:00"/>
    <x v="22"/>
    <s v="SRBM"/>
    <m/>
    <x v="34"/>
    <s v="Uiju County, North Pyongan Province"/>
    <m/>
    <n v="40.025846999999999"/>
    <n v="124.57793599999999"/>
    <s v="Sea of Japan or East Sea"/>
    <s v="36 km"/>
    <s v="430 km"/>
    <x v="0"/>
    <x v="0"/>
    <s v="Described by North Korea as a &quot;drill for checking... the action procedures of the railway-bourne missile regiment of North Phyongan Province&quot;. This was the second test of North Korea's rail-mobile KN-23 variant. Two missiles were fired, at 2:41 PM and 2:52 PM local time, travelling 430 km and reaching an apogee of 36 km."/>
    <s v="https://en.yna.co.kr/view/AEN20220114007056325?section=national/defense_x000a_https://twitter.com/joshjonsmith/status/1482099636165038080_x000a_https://twitter.com/JosephHDempsey/status/1481973693496664067"/>
  </r>
  <r>
    <x v="91"/>
    <d v="2022-02-22T00:00:00"/>
    <d v="1899-12-30T05:52:00"/>
    <x v="22"/>
    <s v="SRBM"/>
    <m/>
    <x v="34"/>
    <s v="Uiju County, North Pyongan Province"/>
    <m/>
    <n v="40.025846999999999"/>
    <n v="124.57793599999999"/>
    <s v="Sea of Japan or East Sea"/>
    <s v="36 km"/>
    <s v="430 km"/>
    <x v="0"/>
    <x v="0"/>
    <s v="2 of 2 tests"/>
    <s v="https://en.yna.co.kr/view/AEN20220114007056325?section=national/defense_x000a_https://twitter.com/joshjonsmith/status/1482099636165038080_x000a_https://twitter.com/JosephHDempsey/status/1481973693496664067"/>
  </r>
  <r>
    <x v="92"/>
    <d v="2022-02-22T00:00:00"/>
    <d v="1899-12-30T23:50:00"/>
    <x v="19"/>
    <s v="SRBM"/>
    <m/>
    <x v="20"/>
    <s v="Pyongyang, North Korea"/>
    <m/>
    <n v="39.200158999999999"/>
    <n v="125.67325599999999"/>
    <s v="Sea of Japan or East Sea"/>
    <s v="42 km"/>
    <s v="380 km"/>
    <x v="0"/>
    <x v="0"/>
    <s v="Less than 72 hours after the January 14 test, North Korea conducted another missile test. Two KN-24 missiles were fired from the Sunan area near Pyongyang at 8:50 AM and 8:54 AM January 17 (local time). The missiles travelled approximately 380 km and reached an apogee of 42 km."/>
    <s v="https://en.yna.co.kr/view/AEN20220117001954325?section=nk/nk_x000a_https://twitter.com/JosephHDempsey/status/1483061011112509441"/>
  </r>
  <r>
    <x v="92"/>
    <d v="2022-02-22T00:00:00"/>
    <d v="1899-12-30T23:54:00"/>
    <x v="19"/>
    <s v="SRBM"/>
    <m/>
    <x v="20"/>
    <s v="Pyongyang, North Korea"/>
    <m/>
    <n v="39.200158999999999"/>
    <n v="125.67325599999999"/>
    <s v="Sea of Japan or East Sea"/>
    <s v="42 km"/>
    <s v="380 km"/>
    <x v="0"/>
    <x v="0"/>
    <s v="2 of 2 tests"/>
    <s v="https://en.yna.co.kr/view/AEN20220117001954325?section=nk/nk_x000a_https://twitter.com/JosephHDempsey/status/1483061011112509441"/>
  </r>
  <r>
    <x v="93"/>
    <d v="2022-02-22T00:00:00"/>
    <d v="1899-12-30T23:01:00"/>
    <x v="17"/>
    <s v="SRBM"/>
    <m/>
    <x v="24"/>
    <s v="Hamhung, South Hamgyong"/>
    <m/>
    <n v="39.811610999999999"/>
    <n v="127.66374999999999"/>
    <s v="Sea of Japan or East Sea"/>
    <s v="20 km"/>
    <s v="190 km"/>
    <x v="0"/>
    <x v="0"/>
    <s v="North Korea conducted a test launch of two KN-23 missiles, fired at 8:00 AM and 8:05 AM January 27 (local time). The missiles flew on a deeply depressed trajectory, flying only approximately 190 km with a maximum apogee of 20 km. Due to atmospheric friction, the missiles glowed red hot as they impacted their target, Alsom island."/>
    <s v="https://en.yna.co.kr/view/AEN20220127001554325?section=nk/nk_x000a_https://twitter.com/nktpnd/status/1486826123522719748_x000a_https://twitter.com/JosephHDempsey/status/1486494673107668993"/>
  </r>
  <r>
    <x v="93"/>
    <d v="2022-02-22T00:00:00"/>
    <d v="1899-12-30T23:06:00"/>
    <x v="17"/>
    <s v="SRBM"/>
    <m/>
    <x v="24"/>
    <s v="Hamhung, South Hamgyong"/>
    <m/>
    <n v="39.811610999999999"/>
    <n v="127.66374999999999"/>
    <s v="Sea of Japan or East Sea"/>
    <s v="20 km"/>
    <s v="190 km"/>
    <x v="0"/>
    <x v="0"/>
    <s v="2 of 2 tests"/>
    <s v="https://en.yna.co.kr/view/AEN20220127001554325?section=nk/nk_x000a_https://twitter.com/nktpnd/status/1486826123522719748_x000a_https://twitter.com/JosephHDempsey/status/1486494673107668993"/>
  </r>
  <r>
    <x v="94"/>
    <d v="2022-02-22T00:00:00"/>
    <d v="1899-12-30T23:52:00"/>
    <x v="12"/>
    <s v="IRBM"/>
    <m/>
    <x v="19"/>
    <s v="Mup'yong-ni, Chagang province"/>
    <m/>
    <n v="40.611207999999998"/>
    <n v="126.425743"/>
    <s v="Sea of Japan or East Sea"/>
    <s v="2000 km"/>
    <s v="800 km"/>
    <x v="0"/>
    <x v="0"/>
    <s v="North Korea finished its January missile tests by launching one Hwasong-12 IRBM at 7:52 AM January 30 (local time). This was the first Hwasong-12 test since September 2017. The trajectory, travelling 2000 km with a 800 km apogee, closely resembled the Hwasong-12 test of May 14, 2017. During January 2022, North Korea launched 9 ballistic missiles, equalling the previous record from March 2020."/>
    <s v="https://en.yna.co.kr/view/AEN20220130000353325?section=nk/nk_x000a_https://www.mod.go.jp/j/press/news/2022/01/30b.html_x000a_https://twitter.com/DuitsyWasHere/status/1487614371303854087_x000a_https://twitter.com/ArmsControlWonk/status/1487598101225476096_x000a_https://twitter.com/JosephHDempsey/status/1487564026603261954?s=20&amp;t=yqtpvyU3v0Ec-pTaXY-1-Q"/>
  </r>
  <r>
    <x v="95"/>
    <d v="2022-03-24T00:00:00"/>
    <d v="1899-12-30T22:52:00"/>
    <x v="1"/>
    <s v="MRBM"/>
    <m/>
    <x v="20"/>
    <s v="Pyongyang, North Korea"/>
    <m/>
    <n v="39.200158999999999"/>
    <n v="125.67325599999999"/>
    <s v="Sea of Japan or East Sea"/>
    <s v="620 km"/>
    <s v="300 km"/>
    <x v="0"/>
    <x v="0"/>
    <s v="On February 27 (local time 7:52 AM), North Korea launched a ballistic missile on a lofted trajectory. The official statement made little mention of the missile itself, but noted that the payload conducted tests related to the development of a reconnaissance satellite, including camera operation, data transmission, and attitude control. KCNA released photographs of the earth taken by the payload, but no pictures of the missile itself. Equipment tested in this launch is almost certainly related to the development of a MIRV bus."/>
    <s v="https://twitter.com/nktpnd/status/1498042983098331141?s=20&amp;t=PbwgoY3Y74ajWEYLZDwpgg_x000a_https://en.yna.co.kr/view/AEN20220227000355325?section=nk/nk"/>
  </r>
  <r>
    <x v="96"/>
    <d v="2022-03-24T00:00:00"/>
    <d v="1899-12-30T23:48:00"/>
    <x v="1"/>
    <s v="MRBM"/>
    <m/>
    <x v="20"/>
    <s v="Pyongyang, North Korea"/>
    <m/>
    <n v="39.200158999999999"/>
    <n v="125.67325599999999"/>
    <s v="Sea of Japan or East Sea"/>
    <s v="560 km"/>
    <s v="270 km"/>
    <x v="0"/>
    <x v="0"/>
    <s v="At 8:48 AM on March 5 (local time) North Korea conducted a second missile launch related to the development of a reconnaissance satellite. North Korea's press release stated that the data transmission and command and control systems were tested. Equipment tested in this launch is almost certainly related to the development of a MIRV bus."/>
    <s v="https://en.yna.co.kr/view/AEN20220305000853325?section=search_x000a_https://twitter.com/GalloVOA/status/1500216157843845124?s=20&amp;t=-9e4-0m4sjUbCUbrxgJ6YA"/>
  </r>
  <r>
    <x v="97"/>
    <d v="2022-03-16T00:00:00"/>
    <d v="1899-12-30T00:30:00"/>
    <x v="1"/>
    <s v="Unknown"/>
    <m/>
    <x v="20"/>
    <s v="Pyongyang, North Korea"/>
    <m/>
    <n v="39.200158999999999"/>
    <n v="125.67325599999999"/>
    <s v="Unknown"/>
    <s v="Unknown"/>
    <s v="Unknown"/>
    <x v="0"/>
    <x v="1"/>
    <s v="North Korea conducted an attempted launch on March 16 which failed shortly after liftoff. NHK initially stated that &quot;North Korea may have launched a projectile that could be a missile,&quot; while the South Korean government was initially unable to confirm the launch. According to NKnews, the missile's erratic flight path and destruction could be heard and seen from the city, including a red cloud indicative of nitrogen tetroxide or IRFNA."/>
    <s v="https://twitter.com/ELINTNews/status/1503894603841351680_x000a_https://www.rfi.fr/en/north-korea-fires-unidentified-projectile-but-launch-fails_x000a_https://www.nknews.org/2022/03/exclusive-north-korean-projectile-debris-fell-near-pyongyang-after-test-failure/"/>
  </r>
  <r>
    <x v="98"/>
    <m/>
    <d v="1899-12-30T05:34:00"/>
    <x v="26"/>
    <s v="ICBM"/>
    <m/>
    <x v="20"/>
    <s v="Pyongyang, North Korea"/>
    <m/>
    <n v="39.200158999999999"/>
    <n v="125.67325599999999"/>
    <s v="Sea of Japan or East Sea"/>
    <s v="6248 km"/>
    <s v="1090 km"/>
    <x v="0"/>
    <x v="0"/>
    <s v="At 2:34 PM local time on March 24, 2022, North Korea conducted its first ICBM launch since 2017. The Hwasong-17, in its first launch, reached an apogee of over 6200 km, travelling nearly 1100 km downrange, with a flight time of nearly 71 minutes. With a first stage powered by two 80-ton boosters, this is easily the largest missile tested by North Korea."/>
    <s v="https://en.yna.co.kr/view/AEN20220324007454325?section=national/defense_x000a_https://twitter.com/GalloVOA/status/1507100219749515283?s=20&amp;t=OWro8Z_goTH6WIRlmM6oUg_x000a_https://twitter.com/nktpnd/status/1507103483861864457?s=20&amp;t=ZvAXFux3dYc6DqtlRC_T8Q_x000a_https://twitter.com/DaveSchmerler/status/1507105646755430410?s=20&amp;t=ZvAXFux3dYc6DqtlRC_T8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4"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Years" colHeaderCaption="Test Result">
  <location ref="A5:E30" firstHeaderRow="1" firstDataRow="2" firstDataCol="1" rowPageCount="3" colPageCount="1"/>
  <pivotFields count="20">
    <pivotField axis="axisRow" showAll="0">
      <items count="15">
        <item x="0"/>
        <item x="1"/>
        <item x="2"/>
        <item x="3"/>
        <item x="4"/>
        <item x="5"/>
        <item x="6"/>
        <item x="7"/>
        <item x="8"/>
        <item x="9"/>
        <item x="10"/>
        <item x="11"/>
        <item x="12"/>
        <item x="13"/>
        <item t="default"/>
      </items>
    </pivotField>
    <pivotField numFmtId="164" showAll="0" defaultSubtotal="0"/>
    <pivotField showAll="0" defaultSubtotal="0"/>
    <pivotField dataField="1" showAll="0"/>
    <pivotField showAll="0" defaultSubtotal="0"/>
    <pivotField showAll="0" defaultSubtotal="0"/>
    <pivotField name="Facility" axis="axisPage" multipleItemSelectionAllowed="1" showAll="0">
      <items count="42">
        <item x="1"/>
        <item x="2"/>
        <item x="11"/>
        <item x="13"/>
        <item m="1" x="36"/>
        <item x="12"/>
        <item x="3"/>
        <item x="6"/>
        <item x="0"/>
        <item x="10"/>
        <item m="1" x="40"/>
        <item x="5"/>
        <item m="1" x="37"/>
        <item x="9"/>
        <item x="8"/>
        <item x="14"/>
        <item x="15"/>
        <item x="16"/>
        <item m="1" x="39"/>
        <item x="17"/>
        <item x="18"/>
        <item x="7"/>
        <item x="19"/>
        <item x="20"/>
        <item m="1" x="38"/>
        <item x="21"/>
        <item x="4"/>
        <item x="22"/>
        <item x="23"/>
        <item x="24"/>
        <item x="25"/>
        <item x="26"/>
        <item x="27"/>
        <item x="28"/>
        <item x="29"/>
        <item x="30"/>
        <item x="31"/>
        <item x="32"/>
        <item x="33"/>
        <item m="1" x="35"/>
        <item x="34"/>
        <item t="default"/>
      </items>
    </pivotField>
    <pivotField showAll="0"/>
    <pivotField showAll="0"/>
    <pivotField showAll="0"/>
    <pivotField showAll="0"/>
    <pivotField showAll="0"/>
    <pivotField showAll="0"/>
    <pivotField showAll="0"/>
    <pivotField axis="axisPage" multipleItemSelectionAllowed="1" showAll="0">
      <items count="4">
        <item x="0"/>
        <item x="1"/>
        <item m="1" x="2"/>
        <item t="default"/>
      </items>
    </pivotField>
    <pivotField axis="axisCol" showAll="0" defaultSubtotal="0">
      <items count="4">
        <item x="1"/>
        <item x="0"/>
        <item x="2"/>
        <item m="1" x="3"/>
      </items>
    </pivotField>
    <pivotField showAll="0"/>
    <pivotField showAll="0"/>
    <pivotField axis="axisPage" showAll="0">
      <items count="7">
        <item sd="0" x="0"/>
        <item sd="0" x="1"/>
        <item sd="0" x="2"/>
        <item sd="0" x="3"/>
        <item sd="0" x="4"/>
        <item x="5"/>
        <item t="default"/>
      </items>
    </pivotField>
    <pivotField axis="axisRow" showAll="0">
      <items count="4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x="37"/>
        <item sd="0" x="38"/>
        <item x="39"/>
        <item x="40"/>
        <item t="default"/>
      </items>
    </pivotField>
  </pivotFields>
  <rowFields count="2">
    <field x="19"/>
    <field x="0"/>
  </rowFields>
  <rowItems count="24">
    <i>
      <x v="1"/>
    </i>
    <i>
      <x v="3"/>
    </i>
    <i>
      <x v="7"/>
    </i>
    <i>
      <x v="8"/>
    </i>
    <i>
      <x v="9"/>
    </i>
    <i>
      <x v="10"/>
    </i>
    <i>
      <x v="15"/>
    </i>
    <i>
      <x v="23"/>
    </i>
    <i>
      <x v="26"/>
    </i>
    <i>
      <x v="29"/>
    </i>
    <i>
      <x v="30"/>
    </i>
    <i>
      <x v="31"/>
    </i>
    <i>
      <x v="32"/>
    </i>
    <i>
      <x v="33"/>
    </i>
    <i>
      <x v="34"/>
    </i>
    <i>
      <x v="36"/>
    </i>
    <i>
      <x v="37"/>
    </i>
    <i r="1">
      <x v="3"/>
    </i>
    <i>
      <x v="38"/>
    </i>
    <i>
      <x v="39"/>
    </i>
    <i r="1">
      <x v="1"/>
    </i>
    <i r="1">
      <x v="2"/>
    </i>
    <i r="1">
      <x v="3"/>
    </i>
    <i t="grand">
      <x/>
    </i>
  </rowItems>
  <colFields count="1">
    <field x="15"/>
  </colFields>
  <colItems count="4">
    <i>
      <x/>
    </i>
    <i>
      <x v="1"/>
    </i>
    <i>
      <x v="2"/>
    </i>
    <i t="grand">
      <x/>
    </i>
  </colItems>
  <pageFields count="3">
    <pageField fld="14" hier="-1"/>
    <pageField fld="6" hier="-1"/>
    <pageField fld="18" hier="-1"/>
  </pageFields>
  <dataFields count="1">
    <dataField name="Count of Tests" fld="3" subtotal="count" baseField="0" baseItem="0"/>
  </dataFields>
  <formats count="2">
    <format dxfId="61">
      <pivotArea dataOnly="0" grandCol="1" outline="0" fieldPosition="0"/>
    </format>
    <format dxfId="60">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4"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rowHeaderCaption="Missile Types">
  <location ref="A5:E34" firstHeaderRow="1" firstDataRow="2" firstDataCol="1" rowPageCount="1" colPageCount="1"/>
  <pivotFields count="20">
    <pivotField showAll="0">
      <items count="15">
        <item x="0"/>
        <item x="1"/>
        <item x="2"/>
        <item x="3"/>
        <item x="4"/>
        <item x="5"/>
        <item x="6"/>
        <item x="7"/>
        <item x="8"/>
        <item x="9"/>
        <item x="10"/>
        <item x="11"/>
        <item x="12"/>
        <item x="13"/>
        <item t="default"/>
      </items>
    </pivotField>
    <pivotField numFmtId="164" showAll="0" defaultSubtotal="0"/>
    <pivotField showAll="0" defaultSubtotal="0"/>
    <pivotField axis="axisRow" dataField="1" showAll="0">
      <items count="35">
        <item x="10"/>
        <item x="9"/>
        <item x="2"/>
        <item m="1" x="33"/>
        <item x="0"/>
        <item x="3"/>
        <item x="4"/>
        <item m="1" x="31"/>
        <item x="5"/>
        <item x="6"/>
        <item x="1"/>
        <item x="7"/>
        <item m="1" x="29"/>
        <item m="1" x="28"/>
        <item x="12"/>
        <item x="13"/>
        <item x="14"/>
        <item x="15"/>
        <item m="1" x="30"/>
        <item x="16"/>
        <item x="17"/>
        <item x="18"/>
        <item x="19"/>
        <item x="8"/>
        <item x="11"/>
        <item x="20"/>
        <item m="1" x="27"/>
        <item m="1" x="32"/>
        <item x="22"/>
        <item x="23"/>
        <item x="24"/>
        <item x="21"/>
        <item x="25"/>
        <item x="26"/>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4">
        <item x="0"/>
        <item x="1"/>
        <item m="1" x="2"/>
        <item t="default"/>
      </items>
    </pivotField>
    <pivotField axis="axisCol" showAll="0" defaultSubtotal="0">
      <items count="4">
        <item x="1"/>
        <item x="0"/>
        <item x="2"/>
        <item m="1" x="3"/>
      </items>
    </pivotField>
    <pivotField showAll="0"/>
    <pivotField showAll="0"/>
    <pivotField showAll="0">
      <items count="7">
        <item x="0"/>
        <item x="1"/>
        <item x="2"/>
        <item x="3"/>
        <item x="4"/>
        <item x="5"/>
        <item t="default"/>
      </items>
    </pivotField>
    <pivotField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count="1">
    <field x="3"/>
  </rowFields>
  <rowItems count="28">
    <i>
      <x/>
    </i>
    <i>
      <x v="1"/>
    </i>
    <i>
      <x v="2"/>
    </i>
    <i>
      <x v="4"/>
    </i>
    <i>
      <x v="5"/>
    </i>
    <i>
      <x v="6"/>
    </i>
    <i>
      <x v="8"/>
    </i>
    <i>
      <x v="9"/>
    </i>
    <i>
      <x v="10"/>
    </i>
    <i>
      <x v="11"/>
    </i>
    <i>
      <x v="14"/>
    </i>
    <i>
      <x v="15"/>
    </i>
    <i>
      <x v="16"/>
    </i>
    <i>
      <x v="17"/>
    </i>
    <i>
      <x v="19"/>
    </i>
    <i>
      <x v="20"/>
    </i>
    <i>
      <x v="21"/>
    </i>
    <i>
      <x v="22"/>
    </i>
    <i>
      <x v="23"/>
    </i>
    <i>
      <x v="24"/>
    </i>
    <i>
      <x v="25"/>
    </i>
    <i>
      <x v="28"/>
    </i>
    <i>
      <x v="29"/>
    </i>
    <i>
      <x v="30"/>
    </i>
    <i>
      <x v="31"/>
    </i>
    <i>
      <x v="32"/>
    </i>
    <i>
      <x v="33"/>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59">
      <pivotArea type="all" dataOnly="0" outline="0" fieldPosition="0"/>
    </format>
    <format dxfId="58">
      <pivotArea type="all" dataOnly="0" outline="0" fieldPosition="0"/>
    </format>
    <format dxfId="57">
      <pivotArea outline="0" collapsedLevelsAreSubtotals="1" fieldPosition="0"/>
    </format>
    <format dxfId="56">
      <pivotArea type="origin" dataOnly="0" labelOnly="1" outline="0" fieldPosition="0"/>
    </format>
    <format dxfId="55">
      <pivotArea type="topRight" dataOnly="0" labelOnly="1" outline="0" fieldPosition="0"/>
    </format>
    <format dxfId="54">
      <pivotArea field="3" type="button" dataOnly="0" labelOnly="1" outline="0" axis="axisRow" fieldPosition="0"/>
    </format>
    <format dxfId="53">
      <pivotArea dataOnly="0" labelOnly="1" fieldPosition="0">
        <references count="1">
          <reference field="3" count="0"/>
        </references>
      </pivotArea>
    </format>
    <format dxfId="52">
      <pivotArea dataOnly="0" labelOnly="1" grandRow="1" outline="0" fieldPosition="0"/>
    </format>
    <format dxfId="51">
      <pivotArea dataOnly="0" labelOnly="1" grandCol="1"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grandCol="1" outline="0" collapsedLevelsAreSubtotals="1" fieldPosition="0"/>
    </format>
    <format dxfId="4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S175" totalsRowShown="0" headerRowDxfId="74">
  <autoFilter ref="A2:S175" xr:uid="{00000000-0009-0000-0100-000002000000}"/>
  <tableColumns count="19">
    <tableColumn id="1" xr3:uid="{00000000-0010-0000-0000-000001000000}" name="F1">
      <calculatedColumnFormula>A2+1</calculatedColumnFormula>
    </tableColumn>
    <tableColumn id="2" xr3:uid="{00000000-0010-0000-0000-000002000000}" name="Date" dataDxfId="73" totalsRowDxfId="72"/>
    <tableColumn id="13" xr3:uid="{00000000-0010-0000-0000-00000D000000}" name="Date Entered/Updated" totalsRowDxfId="71" totalsRowCellStyle="Normal_Sheet1"/>
    <tableColumn id="14" xr3:uid="{00000000-0010-0000-0000-00000E000000}" name="Launch Time (UTC)" dataDxfId="70" totalsRowDxfId="69" dataCellStyle="Normal_Sheet1" totalsRowCellStyle="Normal_Sheet1"/>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calculatedColumnFormula>VLOOKUP(H3,Table1[#All],7,FALSE)</calculatedColumnFormula>
    </tableColumn>
    <tableColumn id="8" xr3:uid="{00000000-0010-0000-0000-000008000000}" name="Other Name"/>
    <tableColumn id="9" xr3:uid="{00000000-0010-0000-0000-000009000000}" name="Facility Latitude">
      <calculatedColumnFormula>VLOOKUP(H3,Table1[],5,FALSE)</calculatedColumnFormula>
    </tableColumn>
    <tableColumn id="10" xr3:uid="{00000000-0010-0000-0000-00000A000000}" name="Facility Longitude">
      <calculatedColumnFormula>VLOOKUP(H3,Table1[],6,FALSE)</calculatedColumnFormula>
    </tableColumn>
    <tableColumn id="11" xr3:uid="{00000000-0010-0000-0000-00000B000000}" name="Landing Location" totalsRowDxfId="68"/>
    <tableColumn id="12" xr3:uid="{00000000-0010-0000-0000-00000C000000}" name="Apogee"/>
    <tableColumn id="15" xr3:uid="{00000000-0010-0000-0000-00000F000000}" name="Distance Travelled"/>
    <tableColumn id="16" xr3:uid="{00000000-0010-0000-0000-000010000000}" name="Confirmation Status" totalsRowDxfId="67"/>
    <tableColumn id="17" xr3:uid="{00000000-0010-0000-0000-000011000000}" name="Test Outcome" totalsRowDxfId="66"/>
    <tableColumn id="18" xr3:uid="{00000000-0010-0000-0000-000012000000}" name="Additional Information" dataDxfId="65" totalsRowDxfId="64"/>
    <tableColumn id="19" xr3:uid="{00000000-0010-0000-0000-000013000000}" name="Source(s)" dataDxfId="63" totalsRowDxfId="6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G38" totalsRowCount="1">
  <sortState xmlns:xlrd2="http://schemas.microsoft.com/office/spreadsheetml/2017/richdata2" ref="A2:G14">
    <sortCondition ref="B1"/>
  </sortState>
  <tableColumns count="7">
    <tableColumn id="1" xr3:uid="{00000000-0010-0000-0100-000001000000}" name="Facility" totalsRowLabel="Overall"/>
    <tableColumn id="2" xr3:uid="{00000000-0010-0000-0100-000002000000}" name="Date of First Test" totalsRowFunction="min" dataDxfId="43" totalsRowDxfId="42">
      <calculatedColumnFormula>MAX(IF('Missile Tests'!$H$3:$H$157=Table1[[#This Row],[Facility]],'Missile Tests'!$B$3:$B$157))</calculatedColumnFormula>
    </tableColumn>
    <tableColumn id="3" xr3:uid="{00000000-0010-0000-0100-000003000000}" name="Date of Most Recent Test" totalsRowFunction="max" dataDxfId="41" totalsRowDxfId="40"/>
    <tableColumn id="4" xr3:uid="{00000000-0010-0000-0100-000004000000}" name="Number of Tests" totalsRowFunction="sum" totalsRowDxfId="39">
      <calculatedColumnFormula>COUNTIF('Missile Tests'!H:H,Table1[[#This Row],[Facility]])</calculatedColumnFormula>
    </tableColumn>
    <tableColumn id="5" xr3:uid="{00000000-0010-0000-0100-000005000000}" name="Latitude" dataDxfId="38"/>
    <tableColumn id="6" xr3:uid="{00000000-0010-0000-0100-000006000000}" name="Longitude" dataDxfId="37"/>
    <tableColumn id="7" xr3:uid="{00000000-0010-0000-0100-000007000000}" name="Location" dataDxfId="36"/>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S175"/>
  <sheetViews>
    <sheetView tabSelected="1" topLeftCell="O1" zoomScale="70" zoomScaleNormal="70" workbookViewId="0">
      <pane ySplit="2" topLeftCell="A167" activePane="bottomLeft" state="frozen"/>
      <selection activeCell="L1" sqref="L1"/>
      <selection pane="bottomLeft" activeCell="S175" sqref="S175"/>
    </sheetView>
  </sheetViews>
  <sheetFormatPr defaultRowHeight="14.4" x14ac:dyDescent="0.3"/>
  <cols>
    <col min="1" max="1" width="11" customWidth="1"/>
    <col min="2" max="2" width="14.88671875" customWidth="1"/>
    <col min="3" max="3" width="29.6640625" customWidth="1"/>
    <col min="4" max="4" width="25.5546875" style="50" customWidth="1"/>
    <col min="5" max="5" width="16.6640625" customWidth="1"/>
    <col min="6" max="6" width="23.5546875" customWidth="1"/>
    <col min="7" max="7" width="22.88671875" customWidth="1"/>
    <col min="8" max="8" width="37.5546875" customWidth="1"/>
    <col min="9" max="9" width="46.44140625" customWidth="1"/>
    <col min="10" max="10" width="22.88671875" customWidth="1"/>
    <col min="11" max="11" width="17.109375" customWidth="1"/>
    <col min="12" max="12" width="18.6640625" customWidth="1"/>
    <col min="13" max="13" width="24.88671875" customWidth="1"/>
    <col min="14" max="14" width="14.6640625" customWidth="1"/>
    <col min="15" max="15" width="19.44140625" customWidth="1"/>
    <col min="16" max="16" width="20.6640625" customWidth="1"/>
    <col min="17" max="17" width="21" bestFit="1" customWidth="1"/>
    <col min="18" max="18" width="123.44140625" style="4" customWidth="1"/>
    <col min="19" max="19" width="98.33203125" style="4" customWidth="1"/>
  </cols>
  <sheetData>
    <row r="1" spans="1:19" ht="92.25" customHeight="1" x14ac:dyDescent="0.3"/>
    <row r="2" spans="1:19" x14ac:dyDescent="0.3">
      <c r="A2" s="3" t="s">
        <v>152</v>
      </c>
      <c r="B2" s="27" t="s">
        <v>4</v>
      </c>
      <c r="C2" s="27" t="s">
        <v>179</v>
      </c>
      <c r="D2" s="51" t="s">
        <v>250</v>
      </c>
      <c r="E2" s="27" t="s">
        <v>0</v>
      </c>
      <c r="F2" s="27" t="s">
        <v>178</v>
      </c>
      <c r="G2" s="27" t="s">
        <v>177</v>
      </c>
      <c r="H2" s="27" t="s">
        <v>12</v>
      </c>
      <c r="I2" s="27" t="s">
        <v>13</v>
      </c>
      <c r="J2" s="27" t="s">
        <v>20</v>
      </c>
      <c r="K2" s="27" t="s">
        <v>1</v>
      </c>
      <c r="L2" s="27" t="s">
        <v>2</v>
      </c>
      <c r="M2" s="27" t="s">
        <v>3</v>
      </c>
      <c r="N2" s="27" t="s">
        <v>29</v>
      </c>
      <c r="O2" s="27" t="s">
        <v>18</v>
      </c>
      <c r="P2" s="27" t="s">
        <v>16</v>
      </c>
      <c r="Q2" s="27" t="s">
        <v>210</v>
      </c>
      <c r="R2" s="28" t="s">
        <v>32</v>
      </c>
      <c r="S2" s="28" t="s">
        <v>11</v>
      </c>
    </row>
    <row r="3" spans="1:19" ht="115.2" x14ac:dyDescent="0.3">
      <c r="A3">
        <v>1</v>
      </c>
      <c r="B3" s="57">
        <v>30781</v>
      </c>
      <c r="C3" s="41">
        <v>42727</v>
      </c>
      <c r="D3" s="49"/>
      <c r="E3" s="9" t="s">
        <v>7</v>
      </c>
      <c r="F3" s="9" t="s">
        <v>8</v>
      </c>
      <c r="G3" s="9"/>
      <c r="H3" s="9" t="s">
        <v>14</v>
      </c>
      <c r="I3" t="str">
        <f>VLOOKUP(H3,Table1[#All],7,FALSE)</f>
        <v>Hwadae County, North Hamgyong Province</v>
      </c>
      <c r="J3" t="s">
        <v>9</v>
      </c>
      <c r="K3">
        <f>VLOOKUP(H3,Table1[],5,FALSE)</f>
        <v>40.849996599999997</v>
      </c>
      <c r="L3">
        <f>VLOOKUP(H3,Table1[],6,FALSE)</f>
        <v>129.666664</v>
      </c>
      <c r="M3" t="s">
        <v>10</v>
      </c>
      <c r="N3" s="9" t="s">
        <v>10</v>
      </c>
      <c r="O3" s="9" t="s">
        <v>10</v>
      </c>
      <c r="P3" s="9" t="s">
        <v>21</v>
      </c>
      <c r="Q3" s="9" t="s">
        <v>25</v>
      </c>
      <c r="R3" s="60" t="s">
        <v>209</v>
      </c>
      <c r="S3" s="60" t="s">
        <v>140</v>
      </c>
    </row>
    <row r="4" spans="1:19" ht="43.2" x14ac:dyDescent="0.3">
      <c r="A4">
        <f t="shared" ref="A4:A35" si="0">A3+1</f>
        <v>2</v>
      </c>
      <c r="B4" s="57">
        <v>30781</v>
      </c>
      <c r="C4" s="41">
        <v>42727</v>
      </c>
      <c r="D4" s="49"/>
      <c r="E4" s="9" t="s">
        <v>7</v>
      </c>
      <c r="F4" s="9" t="s">
        <v>8</v>
      </c>
      <c r="G4" s="9"/>
      <c r="H4" s="9" t="s">
        <v>14</v>
      </c>
      <c r="I4" t="str">
        <f>VLOOKUP(H4,Table1[#All],7,FALSE)</f>
        <v>Hwadae County, North Hamgyong Province</v>
      </c>
      <c r="J4" t="s">
        <v>9</v>
      </c>
      <c r="K4">
        <f>VLOOKUP(H4,Table1[],5,FALSE)</f>
        <v>40.849996599999997</v>
      </c>
      <c r="L4">
        <f>VLOOKUP(H4,Table1[],6,FALSE)</f>
        <v>129.666664</v>
      </c>
      <c r="M4" t="s">
        <v>10</v>
      </c>
      <c r="N4" s="9" t="s">
        <v>10</v>
      </c>
      <c r="O4" s="9" t="s">
        <v>10</v>
      </c>
      <c r="P4" s="9" t="s">
        <v>21</v>
      </c>
      <c r="Q4" s="9" t="s">
        <v>25</v>
      </c>
      <c r="R4" s="60"/>
      <c r="S4" s="60" t="s">
        <v>138</v>
      </c>
    </row>
    <row r="5" spans="1:19" ht="57.6" x14ac:dyDescent="0.3">
      <c r="A5">
        <f t="shared" si="0"/>
        <v>3</v>
      </c>
      <c r="B5" s="1">
        <v>30781</v>
      </c>
      <c r="C5" s="41">
        <v>42727</v>
      </c>
      <c r="D5" s="49"/>
      <c r="E5" t="s">
        <v>7</v>
      </c>
      <c r="F5" t="s">
        <v>8</v>
      </c>
      <c r="H5" t="s">
        <v>14</v>
      </c>
      <c r="I5" t="str">
        <f>VLOOKUP(H5,Table1[#All],7,FALSE)</f>
        <v>Hwadae County, North Hamgyong Province</v>
      </c>
      <c r="J5" t="s">
        <v>9</v>
      </c>
      <c r="K5">
        <f>VLOOKUP(H5,Table1[],5,FALSE)</f>
        <v>40.849996599999997</v>
      </c>
      <c r="L5">
        <f>VLOOKUP(H5,Table1[],6,FALSE)</f>
        <v>129.666664</v>
      </c>
      <c r="M5" t="s">
        <v>10</v>
      </c>
      <c r="N5" t="s">
        <v>30</v>
      </c>
      <c r="O5" t="s">
        <v>10</v>
      </c>
      <c r="P5" t="s">
        <v>21</v>
      </c>
      <c r="Q5" t="s">
        <v>25</v>
      </c>
      <c r="S5" s="4" t="s">
        <v>139</v>
      </c>
    </row>
    <row r="6" spans="1:19" ht="28.8" x14ac:dyDescent="0.3">
      <c r="A6">
        <f t="shared" si="0"/>
        <v>4</v>
      </c>
      <c r="B6" s="58">
        <v>30926</v>
      </c>
      <c r="C6" s="41">
        <v>42727</v>
      </c>
      <c r="D6" s="49"/>
      <c r="E6" s="9" t="s">
        <v>7</v>
      </c>
      <c r="F6" s="9" t="s">
        <v>8</v>
      </c>
      <c r="G6" s="9"/>
      <c r="H6" s="9" t="s">
        <v>14</v>
      </c>
      <c r="I6" t="str">
        <f>VLOOKUP(H6,Table1[#All],7,FALSE)</f>
        <v>Hwadae County, North Hamgyong Province</v>
      </c>
      <c r="J6" t="s">
        <v>9</v>
      </c>
      <c r="K6">
        <f>VLOOKUP(H6,Table1[],5,FALSE)</f>
        <v>40.849996599999997</v>
      </c>
      <c r="L6">
        <f>VLOOKUP(H6,Table1[],6,FALSE)</f>
        <v>129.666664</v>
      </c>
      <c r="M6" s="9" t="s">
        <v>10</v>
      </c>
      <c r="N6" s="9" t="s">
        <v>10</v>
      </c>
      <c r="O6" s="9" t="s">
        <v>10</v>
      </c>
      <c r="P6" s="9" t="s">
        <v>21</v>
      </c>
      <c r="Q6" s="9" t="s">
        <v>26</v>
      </c>
      <c r="R6" s="60"/>
      <c r="S6" s="60" t="s">
        <v>142</v>
      </c>
    </row>
    <row r="7" spans="1:19" ht="57.6" x14ac:dyDescent="0.3">
      <c r="A7">
        <f t="shared" si="0"/>
        <v>5</v>
      </c>
      <c r="B7" s="2">
        <v>30926</v>
      </c>
      <c r="C7" s="41">
        <v>42727</v>
      </c>
      <c r="D7" s="49"/>
      <c r="E7" t="s">
        <v>7</v>
      </c>
      <c r="F7" t="s">
        <v>8</v>
      </c>
      <c r="H7" t="s">
        <v>14</v>
      </c>
      <c r="I7" t="str">
        <f>VLOOKUP(H7,Table1[#All],7,FALSE)</f>
        <v>Hwadae County, North Hamgyong Province</v>
      </c>
      <c r="J7" t="s">
        <v>9</v>
      </c>
      <c r="K7">
        <f>VLOOKUP(H7,Table1[],5,FALSE)</f>
        <v>40.849996599999997</v>
      </c>
      <c r="L7">
        <f>VLOOKUP(H7,Table1[],6,FALSE)</f>
        <v>129.666664</v>
      </c>
      <c r="M7" t="s">
        <v>10</v>
      </c>
      <c r="N7" t="s">
        <v>30</v>
      </c>
      <c r="O7" t="s">
        <v>10</v>
      </c>
      <c r="P7" t="s">
        <v>21</v>
      </c>
      <c r="Q7" t="s">
        <v>26</v>
      </c>
      <c r="S7" s="4" t="s">
        <v>139</v>
      </c>
    </row>
    <row r="8" spans="1:19" ht="57.6" x14ac:dyDescent="0.3">
      <c r="A8">
        <f t="shared" si="0"/>
        <v>6</v>
      </c>
      <c r="B8" s="2">
        <v>30926</v>
      </c>
      <c r="C8" s="41">
        <v>42727</v>
      </c>
      <c r="D8" s="49"/>
      <c r="E8" t="s">
        <v>7</v>
      </c>
      <c r="F8" t="s">
        <v>8</v>
      </c>
      <c r="H8" t="s">
        <v>14</v>
      </c>
      <c r="I8" t="str">
        <f>VLOOKUP(H8,Table1[#All],7,FALSE)</f>
        <v>Hwadae County, North Hamgyong Province</v>
      </c>
      <c r="J8" t="s">
        <v>9</v>
      </c>
      <c r="K8">
        <f>VLOOKUP(H8,Table1[],5,FALSE)</f>
        <v>40.849996599999997</v>
      </c>
      <c r="L8">
        <f>VLOOKUP(H8,Table1[],6,FALSE)</f>
        <v>129.666664</v>
      </c>
      <c r="M8" t="s">
        <v>10</v>
      </c>
      <c r="N8" t="s">
        <v>30</v>
      </c>
      <c r="O8" t="s">
        <v>10</v>
      </c>
      <c r="P8" t="s">
        <v>21</v>
      </c>
      <c r="Q8" t="s">
        <v>26</v>
      </c>
      <c r="S8" s="4" t="s">
        <v>139</v>
      </c>
    </row>
    <row r="9" spans="1:19" ht="43.2" x14ac:dyDescent="0.3">
      <c r="A9">
        <f t="shared" si="0"/>
        <v>7</v>
      </c>
      <c r="B9" s="2">
        <v>31533</v>
      </c>
      <c r="C9" s="41">
        <v>42727</v>
      </c>
      <c r="D9" s="49"/>
      <c r="E9" t="s">
        <v>10</v>
      </c>
      <c r="F9" t="s">
        <v>10</v>
      </c>
      <c r="H9" t="s">
        <v>14</v>
      </c>
      <c r="I9" t="str">
        <f>VLOOKUP(H9,Table1[#All],7,FALSE)</f>
        <v>Hwadae County, North Hamgyong Province</v>
      </c>
      <c r="J9" t="s">
        <v>9</v>
      </c>
      <c r="K9">
        <f>VLOOKUP(H9,Table1[],5,FALSE)</f>
        <v>40.849996599999997</v>
      </c>
      <c r="L9">
        <f>VLOOKUP(H9,Table1[],6,FALSE)</f>
        <v>129.666664</v>
      </c>
      <c r="M9" t="s">
        <v>10</v>
      </c>
      <c r="N9" t="s">
        <v>10</v>
      </c>
      <c r="O9" t="s">
        <v>10</v>
      </c>
      <c r="P9" s="9" t="s">
        <v>17</v>
      </c>
      <c r="Q9" t="s">
        <v>10</v>
      </c>
      <c r="R9" s="4" t="s">
        <v>143</v>
      </c>
      <c r="S9" s="4" t="s">
        <v>138</v>
      </c>
    </row>
    <row r="10" spans="1:19" ht="72" x14ac:dyDescent="0.3">
      <c r="A10">
        <f t="shared" si="0"/>
        <v>8</v>
      </c>
      <c r="B10" s="2">
        <v>32994</v>
      </c>
      <c r="C10" s="41">
        <v>42727</v>
      </c>
      <c r="D10" s="49"/>
      <c r="E10" t="s">
        <v>5</v>
      </c>
      <c r="F10" t="s">
        <v>6</v>
      </c>
      <c r="H10" t="s">
        <v>14</v>
      </c>
      <c r="I10" t="str">
        <f>VLOOKUP(H10,Table1[#All],7,FALSE)</f>
        <v>Hwadae County, North Hamgyong Province</v>
      </c>
      <c r="J10" t="s">
        <v>9</v>
      </c>
      <c r="K10">
        <f>VLOOKUP(H10,Table1[],5,FALSE)</f>
        <v>40.849996599999997</v>
      </c>
      <c r="L10">
        <f>VLOOKUP(H10,Table1[],6,FALSE)</f>
        <v>129.666664</v>
      </c>
      <c r="M10" t="s">
        <v>10</v>
      </c>
      <c r="N10" t="s">
        <v>31</v>
      </c>
      <c r="O10" t="s">
        <v>10</v>
      </c>
      <c r="P10" t="s">
        <v>17</v>
      </c>
      <c r="Q10" t="s">
        <v>26</v>
      </c>
      <c r="R10" s="4" t="s">
        <v>148</v>
      </c>
      <c r="S10" s="4" t="s">
        <v>137</v>
      </c>
    </row>
    <row r="11" spans="1:19" ht="43.2" x14ac:dyDescent="0.3">
      <c r="A11">
        <f t="shared" si="0"/>
        <v>9</v>
      </c>
      <c r="B11" s="2">
        <v>33025</v>
      </c>
      <c r="C11" s="41">
        <v>42727</v>
      </c>
      <c r="D11" s="49"/>
      <c r="E11" t="s">
        <v>15</v>
      </c>
      <c r="F11" t="s">
        <v>8</v>
      </c>
      <c r="H11" t="s">
        <v>14</v>
      </c>
      <c r="I11" t="str">
        <f>VLOOKUP(H11,Table1[#All],7,FALSE)</f>
        <v>Hwadae County, North Hamgyong Province</v>
      </c>
      <c r="J11" t="s">
        <v>9</v>
      </c>
      <c r="K11">
        <f>VLOOKUP(H11,Table1[],5,FALSE)</f>
        <v>40.849996599999997</v>
      </c>
      <c r="L11">
        <f>VLOOKUP(H11,Table1[],6,FALSE)</f>
        <v>129.666664</v>
      </c>
      <c r="M11" t="s">
        <v>176</v>
      </c>
      <c r="N11" t="s">
        <v>30</v>
      </c>
      <c r="O11" t="s">
        <v>10</v>
      </c>
      <c r="P11" t="s">
        <v>21</v>
      </c>
      <c r="Q11" t="s">
        <v>25</v>
      </c>
      <c r="R11" s="4" t="s">
        <v>144</v>
      </c>
      <c r="S11" s="4" t="s">
        <v>138</v>
      </c>
    </row>
    <row r="12" spans="1:19" ht="43.2" x14ac:dyDescent="0.3">
      <c r="A12">
        <f t="shared" si="0"/>
        <v>10</v>
      </c>
      <c r="B12" s="58">
        <v>33420</v>
      </c>
      <c r="C12" s="41">
        <v>42727</v>
      </c>
      <c r="D12" s="49"/>
      <c r="E12" s="9" t="s">
        <v>15</v>
      </c>
      <c r="F12" s="9" t="s">
        <v>8</v>
      </c>
      <c r="G12" s="9"/>
      <c r="H12" s="9" t="s">
        <v>36</v>
      </c>
      <c r="I12" t="str">
        <f>VLOOKUP(H12,Table1[#All],7,FALSE)</f>
        <v>Chiha-ri , Kangwon Province, (North Korea)</v>
      </c>
      <c r="J12" t="s">
        <v>37</v>
      </c>
      <c r="K12">
        <f>VLOOKUP(H12,Table1[],5,FALSE)</f>
        <v>38.623330000000003</v>
      </c>
      <c r="L12">
        <f>VLOOKUP(H12,Table1[],6,FALSE)</f>
        <v>126.68470000000001</v>
      </c>
      <c r="M12" s="9" t="s">
        <v>176</v>
      </c>
      <c r="N12" s="9" t="s">
        <v>10</v>
      </c>
      <c r="O12" s="9" t="s">
        <v>10</v>
      </c>
      <c r="P12" s="9" t="s">
        <v>21</v>
      </c>
      <c r="Q12" s="9" t="s">
        <v>25</v>
      </c>
      <c r="R12" s="60" t="s">
        <v>146</v>
      </c>
      <c r="S12" s="60" t="s">
        <v>147</v>
      </c>
    </row>
    <row r="13" spans="1:19" ht="57.6" x14ac:dyDescent="0.3">
      <c r="A13">
        <f t="shared" si="0"/>
        <v>11</v>
      </c>
      <c r="B13" s="2">
        <v>33756</v>
      </c>
      <c r="C13" s="41">
        <v>42727</v>
      </c>
      <c r="D13" s="49"/>
      <c r="E13" t="s">
        <v>5</v>
      </c>
      <c r="F13" t="s">
        <v>6</v>
      </c>
      <c r="H13" t="s">
        <v>14</v>
      </c>
      <c r="I13" t="str">
        <f>VLOOKUP(H13,Table1[#All],7,FALSE)</f>
        <v>Hwadae County, North Hamgyong Province</v>
      </c>
      <c r="J13" t="s">
        <v>9</v>
      </c>
      <c r="K13">
        <f>VLOOKUP(H13,Table1[],5,FALSE)</f>
        <v>40.849996599999997</v>
      </c>
      <c r="L13">
        <f>VLOOKUP(H13,Table1[],6,FALSE)</f>
        <v>129.666664</v>
      </c>
      <c r="M13" t="s">
        <v>10</v>
      </c>
      <c r="N13" t="s">
        <v>33</v>
      </c>
      <c r="O13" t="s">
        <v>10</v>
      </c>
      <c r="P13" t="s">
        <v>17</v>
      </c>
      <c r="Q13" t="s">
        <v>26</v>
      </c>
      <c r="R13" s="4" t="s">
        <v>150</v>
      </c>
      <c r="S13" s="4" t="s">
        <v>149</v>
      </c>
    </row>
    <row r="14" spans="1:19" ht="72" x14ac:dyDescent="0.3">
      <c r="A14">
        <f t="shared" si="0"/>
        <v>12</v>
      </c>
      <c r="B14" s="1">
        <v>34118</v>
      </c>
      <c r="C14" s="41">
        <v>42727</v>
      </c>
      <c r="D14" s="49"/>
      <c r="E14" t="s">
        <v>5</v>
      </c>
      <c r="F14" t="s">
        <v>6</v>
      </c>
      <c r="H14" t="s">
        <v>14</v>
      </c>
      <c r="I14" t="str">
        <f>VLOOKUP(H14,Table1[#All],7,FALSE)</f>
        <v>Hwadae County, North Hamgyong Province</v>
      </c>
      <c r="J14" t="s">
        <v>9</v>
      </c>
      <c r="K14">
        <f>VLOOKUP(H14,Table1[],5,FALSE)</f>
        <v>40.849996599999997</v>
      </c>
      <c r="L14">
        <f>VLOOKUP(H14,Table1[],6,FALSE)</f>
        <v>129.666664</v>
      </c>
      <c r="M14" t="s">
        <v>176</v>
      </c>
      <c r="N14" t="s">
        <v>31</v>
      </c>
      <c r="O14" t="s">
        <v>19</v>
      </c>
      <c r="P14" t="s">
        <v>21</v>
      </c>
      <c r="Q14" t="s">
        <v>25</v>
      </c>
      <c r="R14" s="4" t="s">
        <v>211</v>
      </c>
      <c r="S14" s="4" t="s">
        <v>138</v>
      </c>
    </row>
    <row r="15" spans="1:19" ht="72" x14ac:dyDescent="0.3">
      <c r="A15">
        <f t="shared" si="0"/>
        <v>13</v>
      </c>
      <c r="B15" s="1">
        <v>34118</v>
      </c>
      <c r="C15" s="41">
        <v>42727</v>
      </c>
      <c r="D15" s="49"/>
      <c r="E15" t="s">
        <v>15</v>
      </c>
      <c r="F15" t="s">
        <v>8</v>
      </c>
      <c r="H15" t="s">
        <v>14</v>
      </c>
      <c r="I15" t="str">
        <f>VLOOKUP(H15,Table1[#All],7,FALSE)</f>
        <v>Hwadae County, North Hamgyong Province</v>
      </c>
      <c r="J15" t="s">
        <v>9</v>
      </c>
      <c r="K15">
        <f>VLOOKUP(H15,Table1[],5,FALSE)</f>
        <v>40.849996599999997</v>
      </c>
      <c r="L15">
        <f>VLOOKUP(H15,Table1[],6,FALSE)</f>
        <v>129.666664</v>
      </c>
      <c r="M15" t="s">
        <v>176</v>
      </c>
      <c r="N15" t="s">
        <v>30</v>
      </c>
      <c r="O15" t="s">
        <v>10</v>
      </c>
      <c r="P15" t="s">
        <v>21</v>
      </c>
      <c r="Q15" t="s">
        <v>10</v>
      </c>
      <c r="R15" s="4" t="s">
        <v>211</v>
      </c>
      <c r="S15" s="4" t="s">
        <v>141</v>
      </c>
    </row>
    <row r="16" spans="1:19" ht="72" x14ac:dyDescent="0.3">
      <c r="A16">
        <f t="shared" si="0"/>
        <v>14</v>
      </c>
      <c r="B16" s="1">
        <v>34118</v>
      </c>
      <c r="C16" s="41">
        <v>42727</v>
      </c>
      <c r="D16" s="49"/>
      <c r="E16" t="s">
        <v>15</v>
      </c>
      <c r="F16" t="s">
        <v>8</v>
      </c>
      <c r="H16" t="s">
        <v>14</v>
      </c>
      <c r="I16" t="str">
        <f>VLOOKUP(H16,Table1[#All],7,FALSE)</f>
        <v>Hwadae County, North Hamgyong Province</v>
      </c>
      <c r="J16" t="s">
        <v>9</v>
      </c>
      <c r="K16">
        <f>VLOOKUP(H16,Table1[],5,FALSE)</f>
        <v>40.849996599999997</v>
      </c>
      <c r="L16">
        <f>VLOOKUP(H16,Table1[],6,FALSE)</f>
        <v>129.666664</v>
      </c>
      <c r="M16" t="s">
        <v>176</v>
      </c>
      <c r="N16" t="s">
        <v>30</v>
      </c>
      <c r="O16" t="s">
        <v>10</v>
      </c>
      <c r="P16" t="s">
        <v>21</v>
      </c>
      <c r="Q16" t="s">
        <v>25</v>
      </c>
      <c r="R16" s="4" t="s">
        <v>211</v>
      </c>
      <c r="S16" s="4" t="s">
        <v>141</v>
      </c>
    </row>
    <row r="17" spans="1:19" ht="72" x14ac:dyDescent="0.3">
      <c r="A17">
        <f t="shared" si="0"/>
        <v>15</v>
      </c>
      <c r="B17" s="1">
        <v>34119</v>
      </c>
      <c r="C17" s="41">
        <v>42727</v>
      </c>
      <c r="D17" s="49"/>
      <c r="E17" t="s">
        <v>15</v>
      </c>
      <c r="F17" t="s">
        <v>8</v>
      </c>
      <c r="H17" t="s">
        <v>14</v>
      </c>
      <c r="I17" t="str">
        <f>VLOOKUP(H17,Table1[#All],7,FALSE)</f>
        <v>Hwadae County, North Hamgyong Province</v>
      </c>
      <c r="J17" t="s">
        <v>9</v>
      </c>
      <c r="K17">
        <f>VLOOKUP(H17,Table1[],5,FALSE)</f>
        <v>40.849996599999997</v>
      </c>
      <c r="L17">
        <f>VLOOKUP(H17,Table1[],6,FALSE)</f>
        <v>129.666664</v>
      </c>
      <c r="M17" t="s">
        <v>176</v>
      </c>
      <c r="N17" t="s">
        <v>30</v>
      </c>
      <c r="O17" t="s">
        <v>10</v>
      </c>
      <c r="P17" t="s">
        <v>21</v>
      </c>
      <c r="Q17" t="s">
        <v>25</v>
      </c>
      <c r="R17" s="4" t="s">
        <v>211</v>
      </c>
      <c r="S17" s="4" t="s">
        <v>141</v>
      </c>
    </row>
    <row r="18" spans="1:19" ht="158.4" x14ac:dyDescent="0.3">
      <c r="A18">
        <f t="shared" si="0"/>
        <v>16</v>
      </c>
      <c r="B18" s="1">
        <v>36038</v>
      </c>
      <c r="C18" s="41">
        <v>42727</v>
      </c>
      <c r="D18" s="49"/>
      <c r="E18" t="s">
        <v>22</v>
      </c>
      <c r="F18" t="s">
        <v>23</v>
      </c>
      <c r="H18" t="s">
        <v>14</v>
      </c>
      <c r="I18" t="str">
        <f>VLOOKUP(H18,Table1[#All],7,FALSE)</f>
        <v>Hwadae County, North Hamgyong Province</v>
      </c>
      <c r="J18" t="s">
        <v>9</v>
      </c>
      <c r="K18">
        <f>VLOOKUP(H18,Table1[],5,FALSE)</f>
        <v>40.849996599999997</v>
      </c>
      <c r="L18">
        <f>VLOOKUP(H18,Table1[],6,FALSE)</f>
        <v>129.666664</v>
      </c>
      <c r="M18" s="4" t="s">
        <v>212</v>
      </c>
      <c r="N18" t="s">
        <v>10</v>
      </c>
      <c r="O18" t="s">
        <v>24</v>
      </c>
      <c r="P18" t="s">
        <v>21</v>
      </c>
      <c r="Q18" t="s">
        <v>26</v>
      </c>
      <c r="R18" s="60" t="s">
        <v>213</v>
      </c>
      <c r="S18" s="60" t="s">
        <v>162</v>
      </c>
    </row>
    <row r="19" spans="1:19" ht="57.6" x14ac:dyDescent="0.3">
      <c r="A19">
        <f t="shared" si="0"/>
        <v>17</v>
      </c>
      <c r="B19" s="1">
        <v>38903</v>
      </c>
      <c r="C19" s="41">
        <v>42740</v>
      </c>
      <c r="D19" s="49"/>
      <c r="E19" t="s">
        <v>38</v>
      </c>
      <c r="F19" t="s">
        <v>23</v>
      </c>
      <c r="H19" t="s">
        <v>14</v>
      </c>
      <c r="I19" t="str">
        <f>VLOOKUP(H19,Table1[#All],7,FALSE)</f>
        <v>Hwadae County, North Hamgyong Province</v>
      </c>
      <c r="J19" t="s">
        <v>9</v>
      </c>
      <c r="K19">
        <f>VLOOKUP(H19,Table1[],5,FALSE)</f>
        <v>40.849996599999997</v>
      </c>
      <c r="L19">
        <f>VLOOKUP(H19,Table1[],6,FALSE)</f>
        <v>129.666664</v>
      </c>
      <c r="M19" t="s">
        <v>176</v>
      </c>
      <c r="N19" t="s">
        <v>34</v>
      </c>
      <c r="O19" t="s">
        <v>10</v>
      </c>
      <c r="P19" t="s">
        <v>21</v>
      </c>
      <c r="Q19" t="s">
        <v>26</v>
      </c>
      <c r="R19" s="4" t="s">
        <v>214</v>
      </c>
      <c r="S19" s="4" t="s">
        <v>81</v>
      </c>
    </row>
    <row r="20" spans="1:19" ht="57.6" x14ac:dyDescent="0.3">
      <c r="A20">
        <f t="shared" si="0"/>
        <v>18</v>
      </c>
      <c r="B20" s="1">
        <v>38903</v>
      </c>
      <c r="C20" s="41">
        <v>42740</v>
      </c>
      <c r="D20" s="49"/>
      <c r="E20" t="s">
        <v>15</v>
      </c>
      <c r="F20" t="s">
        <v>8</v>
      </c>
      <c r="H20" t="s">
        <v>79</v>
      </c>
      <c r="I20" t="str">
        <f>VLOOKUP(H20,Table1[#All],7,FALSE)</f>
        <v>Kittae Pass, Kangwon Province, (North Korea)</v>
      </c>
      <c r="J20" t="s">
        <v>100</v>
      </c>
      <c r="K20">
        <f>VLOOKUP(H20,Table1[],5,FALSE)</f>
        <v>38.990830000000003</v>
      </c>
      <c r="L20">
        <f>VLOOKUP(H20,Table1[],6,FALSE)</f>
        <v>127.6236</v>
      </c>
      <c r="M20" t="s">
        <v>176</v>
      </c>
      <c r="N20" t="s">
        <v>31</v>
      </c>
      <c r="O20" t="s">
        <v>10</v>
      </c>
      <c r="P20" t="s">
        <v>21</v>
      </c>
      <c r="Q20" t="s">
        <v>25</v>
      </c>
      <c r="S20" s="4" t="s">
        <v>81</v>
      </c>
    </row>
    <row r="21" spans="1:19" ht="57.6" x14ac:dyDescent="0.3">
      <c r="A21">
        <f t="shared" si="0"/>
        <v>19</v>
      </c>
      <c r="B21" s="1">
        <v>38903</v>
      </c>
      <c r="C21" s="41">
        <v>42740</v>
      </c>
      <c r="D21" s="49"/>
      <c r="E21" t="s">
        <v>5</v>
      </c>
      <c r="F21" t="s">
        <v>6</v>
      </c>
      <c r="H21" t="s">
        <v>79</v>
      </c>
      <c r="I21" t="str">
        <f>VLOOKUP(H21,Table1[#All],7,FALSE)</f>
        <v>Kittae Pass, Kangwon Province, (North Korea)</v>
      </c>
      <c r="J21" t="s">
        <v>100</v>
      </c>
      <c r="K21">
        <f>VLOOKUP(H21,Table1[],5,FALSE)</f>
        <v>38.990830000000003</v>
      </c>
      <c r="L21">
        <f>VLOOKUP(H21,Table1[],6,FALSE)</f>
        <v>127.6236</v>
      </c>
      <c r="M21" t="s">
        <v>176</v>
      </c>
      <c r="N21" t="s">
        <v>31</v>
      </c>
      <c r="O21" t="s">
        <v>10</v>
      </c>
      <c r="P21" t="s">
        <v>21</v>
      </c>
      <c r="Q21" t="s">
        <v>25</v>
      </c>
      <c r="S21" s="4" t="s">
        <v>81</v>
      </c>
    </row>
    <row r="22" spans="1:19" ht="57.6" x14ac:dyDescent="0.3">
      <c r="A22">
        <f t="shared" si="0"/>
        <v>20</v>
      </c>
      <c r="B22" s="1">
        <v>38903</v>
      </c>
      <c r="C22" s="41">
        <v>42740</v>
      </c>
      <c r="D22" s="49"/>
      <c r="E22" t="s">
        <v>15</v>
      </c>
      <c r="F22" t="s">
        <v>8</v>
      </c>
      <c r="H22" t="s">
        <v>79</v>
      </c>
      <c r="I22" t="str">
        <f>VLOOKUP(H22,Table1[#All],7,FALSE)</f>
        <v>Kittae Pass, Kangwon Province, (North Korea)</v>
      </c>
      <c r="J22" t="s">
        <v>100</v>
      </c>
      <c r="K22">
        <f>VLOOKUP(H22,Table1[],5,FALSE)</f>
        <v>38.990830000000003</v>
      </c>
      <c r="L22">
        <f>VLOOKUP(H22,Table1[],6,FALSE)</f>
        <v>127.6236</v>
      </c>
      <c r="M22" t="s">
        <v>176</v>
      </c>
      <c r="N22" t="s">
        <v>31</v>
      </c>
      <c r="O22" t="s">
        <v>10</v>
      </c>
      <c r="P22" t="s">
        <v>21</v>
      </c>
      <c r="Q22" t="s">
        <v>25</v>
      </c>
      <c r="S22" s="4" t="s">
        <v>81</v>
      </c>
    </row>
    <row r="23" spans="1:19" ht="57.6" x14ac:dyDescent="0.3">
      <c r="A23">
        <f t="shared" si="0"/>
        <v>21</v>
      </c>
      <c r="B23" s="1">
        <v>38903</v>
      </c>
      <c r="C23" s="41">
        <v>42740</v>
      </c>
      <c r="D23" s="49"/>
      <c r="E23" t="s">
        <v>5</v>
      </c>
      <c r="F23" t="s">
        <v>6</v>
      </c>
      <c r="H23" t="s">
        <v>79</v>
      </c>
      <c r="I23" t="str">
        <f>VLOOKUP(H23,Table1[#All],7,FALSE)</f>
        <v>Kittae Pass, Kangwon Province, (North Korea)</v>
      </c>
      <c r="J23" t="s">
        <v>100</v>
      </c>
      <c r="K23">
        <f>VLOOKUP(H23,Table1[],5,FALSE)</f>
        <v>38.990830000000003</v>
      </c>
      <c r="L23">
        <f>VLOOKUP(H23,Table1[],6,FALSE)</f>
        <v>127.6236</v>
      </c>
      <c r="M23" t="s">
        <v>176</v>
      </c>
      <c r="N23" t="s">
        <v>31</v>
      </c>
      <c r="O23" t="s">
        <v>10</v>
      </c>
      <c r="P23" t="s">
        <v>21</v>
      </c>
      <c r="Q23" t="s">
        <v>25</v>
      </c>
      <c r="S23" s="4" t="s">
        <v>81</v>
      </c>
    </row>
    <row r="24" spans="1:19" ht="57.6" x14ac:dyDescent="0.3">
      <c r="A24">
        <f t="shared" si="0"/>
        <v>22</v>
      </c>
      <c r="B24" s="1">
        <v>38903</v>
      </c>
      <c r="C24" s="41">
        <v>42740</v>
      </c>
      <c r="D24" s="49"/>
      <c r="E24" t="s">
        <v>5</v>
      </c>
      <c r="F24" t="s">
        <v>6</v>
      </c>
      <c r="H24" t="s">
        <v>79</v>
      </c>
      <c r="I24" t="str">
        <f>VLOOKUP(H24,Table1[#All],7,FALSE)</f>
        <v>Kittae Pass, Kangwon Province, (North Korea)</v>
      </c>
      <c r="J24" t="s">
        <v>100</v>
      </c>
      <c r="K24">
        <f>VLOOKUP(H24,Table1[],5,FALSE)</f>
        <v>38.990830000000003</v>
      </c>
      <c r="L24">
        <f>VLOOKUP(H24,Table1[],6,FALSE)</f>
        <v>127.6236</v>
      </c>
      <c r="M24" t="s">
        <v>176</v>
      </c>
      <c r="N24" t="s">
        <v>31</v>
      </c>
      <c r="O24" t="s">
        <v>10</v>
      </c>
      <c r="P24" t="s">
        <v>21</v>
      </c>
      <c r="Q24" t="s">
        <v>25</v>
      </c>
      <c r="S24" s="4" t="s">
        <v>81</v>
      </c>
    </row>
    <row r="25" spans="1:19" ht="57.6" x14ac:dyDescent="0.3">
      <c r="A25">
        <f t="shared" si="0"/>
        <v>23</v>
      </c>
      <c r="B25" s="1">
        <v>38903</v>
      </c>
      <c r="C25" s="41">
        <v>42740</v>
      </c>
      <c r="D25" s="49"/>
      <c r="E25" t="s">
        <v>5</v>
      </c>
      <c r="F25" t="s">
        <v>6</v>
      </c>
      <c r="H25" t="s">
        <v>79</v>
      </c>
      <c r="I25" t="str">
        <f>VLOOKUP(H25,Table1[#All],7,FALSE)</f>
        <v>Kittae Pass, Kangwon Province, (North Korea)</v>
      </c>
      <c r="J25" t="s">
        <v>100</v>
      </c>
      <c r="K25">
        <f>VLOOKUP(H25,Table1[],5,FALSE)</f>
        <v>38.990830000000003</v>
      </c>
      <c r="L25">
        <f>VLOOKUP(H25,Table1[],6,FALSE)</f>
        <v>127.6236</v>
      </c>
      <c r="M25" t="s">
        <v>176</v>
      </c>
      <c r="N25" t="s">
        <v>31</v>
      </c>
      <c r="O25" t="s">
        <v>10</v>
      </c>
      <c r="P25" t="s">
        <v>21</v>
      </c>
      <c r="Q25" t="s">
        <v>25</v>
      </c>
      <c r="R25" s="4" t="s">
        <v>101</v>
      </c>
      <c r="S25" s="4" t="s">
        <v>81</v>
      </c>
    </row>
    <row r="26" spans="1:19" ht="57.6" x14ac:dyDescent="0.3">
      <c r="A26">
        <f t="shared" si="0"/>
        <v>24</v>
      </c>
      <c r="B26" s="1">
        <v>39908</v>
      </c>
      <c r="C26" s="41">
        <v>42740</v>
      </c>
      <c r="D26" s="49"/>
      <c r="E26" s="3" t="s">
        <v>38</v>
      </c>
      <c r="F26" t="s">
        <v>23</v>
      </c>
      <c r="H26" t="s">
        <v>14</v>
      </c>
      <c r="I26" t="str">
        <f>VLOOKUP(H26,Table1[#All],7,FALSE)</f>
        <v>Hwadae County, North Hamgyong Province</v>
      </c>
      <c r="J26" t="s">
        <v>9</v>
      </c>
      <c r="K26">
        <f>VLOOKUP(H26,Table1[],5,FALSE)</f>
        <v>40.849996599999997</v>
      </c>
      <c r="L26">
        <f>VLOOKUP(H26,Table1[],6,FALSE)</f>
        <v>129.666664</v>
      </c>
      <c r="M26" t="s">
        <v>39</v>
      </c>
      <c r="N26" t="s">
        <v>10</v>
      </c>
      <c r="P26" t="s">
        <v>21</v>
      </c>
      <c r="Q26" t="s">
        <v>26</v>
      </c>
      <c r="R26" s="4" t="s">
        <v>40</v>
      </c>
      <c r="S26" s="4" t="s">
        <v>78</v>
      </c>
    </row>
    <row r="27" spans="1:19" ht="57.6" x14ac:dyDescent="0.3">
      <c r="A27">
        <f t="shared" si="0"/>
        <v>25</v>
      </c>
      <c r="B27" s="1">
        <v>39999</v>
      </c>
      <c r="C27" s="41">
        <v>42740</v>
      </c>
      <c r="D27" s="49"/>
      <c r="E27" t="s">
        <v>5</v>
      </c>
      <c r="F27" t="s">
        <v>6</v>
      </c>
      <c r="H27" s="5" t="s">
        <v>79</v>
      </c>
      <c r="I27" t="str">
        <f>VLOOKUP(H27,Table1[#All],7,FALSE)</f>
        <v>Kittae Pass, Kangwon Province, (North Korea)</v>
      </c>
      <c r="J27" t="s">
        <v>100</v>
      </c>
      <c r="K27">
        <f>VLOOKUP(H27,Table1[],5,FALSE)</f>
        <v>38.990830000000003</v>
      </c>
      <c r="L27">
        <f>VLOOKUP(H27,Table1[],6,FALSE)</f>
        <v>127.6236</v>
      </c>
      <c r="M27" t="s">
        <v>176</v>
      </c>
      <c r="N27" t="s">
        <v>31</v>
      </c>
      <c r="O27" t="s">
        <v>10</v>
      </c>
      <c r="P27" t="s">
        <v>21</v>
      </c>
      <c r="Q27" t="s">
        <v>25</v>
      </c>
      <c r="S27" s="4" t="s">
        <v>80</v>
      </c>
    </row>
    <row r="28" spans="1:19" ht="57.6" x14ac:dyDescent="0.3">
      <c r="A28">
        <f t="shared" si="0"/>
        <v>26</v>
      </c>
      <c r="B28" s="1">
        <v>39999</v>
      </c>
      <c r="C28" s="41">
        <v>42740</v>
      </c>
      <c r="D28" s="49"/>
      <c r="E28" t="s">
        <v>5</v>
      </c>
      <c r="F28" t="s">
        <v>6</v>
      </c>
      <c r="H28" s="5" t="s">
        <v>79</v>
      </c>
      <c r="I28" t="str">
        <f>VLOOKUP(H28,Table1[#All],7,FALSE)</f>
        <v>Kittae Pass, Kangwon Province, (North Korea)</v>
      </c>
      <c r="J28" t="s">
        <v>100</v>
      </c>
      <c r="K28">
        <f>VLOOKUP(H28,Table1[],5,FALSE)</f>
        <v>38.990830000000003</v>
      </c>
      <c r="L28">
        <f>VLOOKUP(H28,Table1[],6,FALSE)</f>
        <v>127.6236</v>
      </c>
      <c r="M28" t="s">
        <v>176</v>
      </c>
      <c r="N28" t="s">
        <v>31</v>
      </c>
      <c r="O28" t="s">
        <v>10</v>
      </c>
      <c r="P28" t="s">
        <v>21</v>
      </c>
      <c r="Q28" t="s">
        <v>25</v>
      </c>
      <c r="S28" s="4" t="s">
        <v>80</v>
      </c>
    </row>
    <row r="29" spans="1:19" ht="57.6" x14ac:dyDescent="0.3">
      <c r="A29">
        <f t="shared" si="0"/>
        <v>27</v>
      </c>
      <c r="B29" s="1">
        <v>39999</v>
      </c>
      <c r="C29" s="41">
        <v>42740</v>
      </c>
      <c r="D29" s="49"/>
      <c r="E29" t="s">
        <v>15</v>
      </c>
      <c r="F29" t="s">
        <v>8</v>
      </c>
      <c r="H29" s="5" t="s">
        <v>79</v>
      </c>
      <c r="I29" t="str">
        <f>VLOOKUP(H29,Table1[#All],7,FALSE)</f>
        <v>Kittae Pass, Kangwon Province, (North Korea)</v>
      </c>
      <c r="J29" t="s">
        <v>100</v>
      </c>
      <c r="K29">
        <f>VLOOKUP(H29,Table1[],5,FALSE)</f>
        <v>38.990830000000003</v>
      </c>
      <c r="L29">
        <f>VLOOKUP(H29,Table1[],6,FALSE)</f>
        <v>127.6236</v>
      </c>
      <c r="M29" t="s">
        <v>176</v>
      </c>
      <c r="P29" t="s">
        <v>21</v>
      </c>
      <c r="Q29" t="s">
        <v>25</v>
      </c>
      <c r="S29" s="4" t="s">
        <v>94</v>
      </c>
    </row>
    <row r="30" spans="1:19" ht="57.6" x14ac:dyDescent="0.3">
      <c r="A30">
        <f t="shared" si="0"/>
        <v>28</v>
      </c>
      <c r="B30" s="1">
        <v>39999</v>
      </c>
      <c r="C30" s="41">
        <v>42740</v>
      </c>
      <c r="D30" s="49"/>
      <c r="E30" t="s">
        <v>15</v>
      </c>
      <c r="F30" t="s">
        <v>8</v>
      </c>
      <c r="H30" s="5" t="s">
        <v>79</v>
      </c>
      <c r="I30" t="str">
        <f>VLOOKUP(H30,Table1[#All],7,FALSE)</f>
        <v>Kittae Pass, Kangwon Province, (North Korea)</v>
      </c>
      <c r="J30" t="s">
        <v>100</v>
      </c>
      <c r="K30">
        <f>VLOOKUP(H30,Table1[],5,FALSE)</f>
        <v>38.990830000000003</v>
      </c>
      <c r="L30">
        <f>VLOOKUP(H30,Table1[],6,FALSE)</f>
        <v>127.6236</v>
      </c>
      <c r="M30" t="s">
        <v>176</v>
      </c>
      <c r="P30" t="s">
        <v>21</v>
      </c>
      <c r="Q30" t="s">
        <v>25</v>
      </c>
      <c r="S30" s="4" t="s">
        <v>94</v>
      </c>
    </row>
    <row r="31" spans="1:19" ht="57.6" x14ac:dyDescent="0.3">
      <c r="A31">
        <f t="shared" si="0"/>
        <v>29</v>
      </c>
      <c r="B31" s="1">
        <v>39999</v>
      </c>
      <c r="C31" s="41">
        <v>42740</v>
      </c>
      <c r="D31" s="49"/>
      <c r="E31" t="s">
        <v>15</v>
      </c>
      <c r="F31" t="s">
        <v>8</v>
      </c>
      <c r="H31" s="5" t="s">
        <v>79</v>
      </c>
      <c r="I31" t="str">
        <f>VLOOKUP(H31,Table1[#All],7,FALSE)</f>
        <v>Kittae Pass, Kangwon Province, (North Korea)</v>
      </c>
      <c r="J31" t="s">
        <v>100</v>
      </c>
      <c r="K31">
        <f>VLOOKUP(H31,Table1[],5,FALSE)</f>
        <v>38.990830000000003</v>
      </c>
      <c r="L31">
        <f>VLOOKUP(H31,Table1[],6,FALSE)</f>
        <v>127.6236</v>
      </c>
      <c r="M31" t="s">
        <v>176</v>
      </c>
      <c r="P31" t="s">
        <v>21</v>
      </c>
      <c r="Q31" t="s">
        <v>25</v>
      </c>
      <c r="S31" s="4" t="s">
        <v>94</v>
      </c>
    </row>
    <row r="32" spans="1:19" ht="57.6" x14ac:dyDescent="0.3">
      <c r="A32">
        <f t="shared" si="0"/>
        <v>30</v>
      </c>
      <c r="B32" s="1">
        <v>39999</v>
      </c>
      <c r="C32" s="41">
        <v>42740</v>
      </c>
      <c r="D32" s="49"/>
      <c r="E32" t="s">
        <v>15</v>
      </c>
      <c r="F32" t="s">
        <v>8</v>
      </c>
      <c r="H32" s="5" t="s">
        <v>79</v>
      </c>
      <c r="I32" t="str">
        <f>VLOOKUP(H32,Table1[#All],7,FALSE)</f>
        <v>Kittae Pass, Kangwon Province, (North Korea)</v>
      </c>
      <c r="J32" t="s">
        <v>100</v>
      </c>
      <c r="K32">
        <f>VLOOKUP(H32,Table1[],5,FALSE)</f>
        <v>38.990830000000003</v>
      </c>
      <c r="L32">
        <f>VLOOKUP(H32,Table1[],6,FALSE)</f>
        <v>127.6236</v>
      </c>
      <c r="M32" t="s">
        <v>176</v>
      </c>
      <c r="P32" t="s">
        <v>21</v>
      </c>
      <c r="Q32" t="s">
        <v>25</v>
      </c>
      <c r="S32" s="4" t="s">
        <v>94</v>
      </c>
    </row>
    <row r="33" spans="1:19" ht="57.6" x14ac:dyDescent="0.3">
      <c r="A33">
        <f t="shared" si="0"/>
        <v>31</v>
      </c>
      <c r="B33" s="1">
        <v>39999</v>
      </c>
      <c r="C33" s="41">
        <v>42740</v>
      </c>
      <c r="D33" s="49"/>
      <c r="E33" t="s">
        <v>15</v>
      </c>
      <c r="F33" t="s">
        <v>8</v>
      </c>
      <c r="H33" s="5" t="s">
        <v>79</v>
      </c>
      <c r="I33" t="str">
        <f>VLOOKUP(H33,Table1[#All],7,FALSE)</f>
        <v>Kittae Pass, Kangwon Province, (North Korea)</v>
      </c>
      <c r="J33" t="s">
        <v>100</v>
      </c>
      <c r="K33">
        <f>VLOOKUP(H33,Table1[],5,FALSE)</f>
        <v>38.990830000000003</v>
      </c>
      <c r="L33">
        <f>VLOOKUP(H33,Table1[],6,FALSE)</f>
        <v>127.6236</v>
      </c>
      <c r="M33" t="s">
        <v>176</v>
      </c>
      <c r="P33" t="s">
        <v>21</v>
      </c>
      <c r="Q33" t="s">
        <v>25</v>
      </c>
      <c r="S33" s="4" t="s">
        <v>94</v>
      </c>
    </row>
    <row r="34" spans="1:19" ht="100.8" x14ac:dyDescent="0.3">
      <c r="A34">
        <f t="shared" si="0"/>
        <v>32</v>
      </c>
      <c r="B34" s="1">
        <v>41012</v>
      </c>
      <c r="C34" s="41">
        <v>42740</v>
      </c>
      <c r="D34" s="49"/>
      <c r="E34" t="s">
        <v>41</v>
      </c>
      <c r="F34" t="s">
        <v>23</v>
      </c>
      <c r="H34" t="s">
        <v>28</v>
      </c>
      <c r="I34" t="str">
        <f>VLOOKUP(H34,Table1[#All],7,FALSE)</f>
        <v>Cholsan County, North Pyongan Province</v>
      </c>
      <c r="J34" t="s">
        <v>27</v>
      </c>
      <c r="K34">
        <f>VLOOKUP(H34,Table1[],5,FALSE)</f>
        <v>39.659599999999998</v>
      </c>
      <c r="L34">
        <f>VLOOKUP(H34,Table1[],6,FALSE)</f>
        <v>124.70569999999999</v>
      </c>
      <c r="M34" t="s">
        <v>39</v>
      </c>
      <c r="N34" t="s">
        <v>10</v>
      </c>
      <c r="O34" t="s">
        <v>10</v>
      </c>
      <c r="P34" t="s">
        <v>21</v>
      </c>
      <c r="Q34" t="s">
        <v>26</v>
      </c>
      <c r="R34" s="4" t="s">
        <v>235</v>
      </c>
      <c r="S34" s="4" t="s">
        <v>42</v>
      </c>
    </row>
    <row r="35" spans="1:19" ht="43.2" x14ac:dyDescent="0.3">
      <c r="A35">
        <f t="shared" si="0"/>
        <v>33</v>
      </c>
      <c r="B35" s="1">
        <v>41255</v>
      </c>
      <c r="C35" s="41">
        <v>42740</v>
      </c>
      <c r="D35" s="49"/>
      <c r="E35" t="s">
        <v>41</v>
      </c>
      <c r="F35" t="s">
        <v>23</v>
      </c>
      <c r="H35" t="s">
        <v>28</v>
      </c>
      <c r="I35" t="str">
        <f>VLOOKUP(H35,Table1[#All],7,FALSE)</f>
        <v>Cholsan County, North Pyongan Province</v>
      </c>
      <c r="J35" t="s">
        <v>27</v>
      </c>
      <c r="K35">
        <f>VLOOKUP(H35,Table1[],5,FALSE)</f>
        <v>39.659599999999998</v>
      </c>
      <c r="L35">
        <f>VLOOKUP(H35,Table1[],6,FALSE)</f>
        <v>124.70569999999999</v>
      </c>
      <c r="M35" t="s">
        <v>44</v>
      </c>
      <c r="N35" t="s">
        <v>43</v>
      </c>
      <c r="O35" t="s">
        <v>44</v>
      </c>
      <c r="P35" t="s">
        <v>21</v>
      </c>
      <c r="Q35" t="s">
        <v>25</v>
      </c>
      <c r="R35" s="4" t="s">
        <v>45</v>
      </c>
      <c r="S35" s="4" t="s">
        <v>46</v>
      </c>
    </row>
    <row r="36" spans="1:19" ht="57.6" x14ac:dyDescent="0.3">
      <c r="A36">
        <f t="shared" ref="A36:A67" si="1">A35+1</f>
        <v>34</v>
      </c>
      <c r="B36" s="1">
        <v>41412</v>
      </c>
      <c r="C36" s="41">
        <v>42740</v>
      </c>
      <c r="D36" s="49"/>
      <c r="E36" t="s">
        <v>124</v>
      </c>
      <c r="F36" t="s">
        <v>8</v>
      </c>
      <c r="H36" s="9" t="s">
        <v>265</v>
      </c>
      <c r="I36" t="str">
        <f>VLOOKUP(H36,Table1[#All],7,FALSE)</f>
        <v>Kangwon Province, (North Korea)</v>
      </c>
      <c r="K36">
        <f>VLOOKUP(H36,Table1[],5,FALSE)</f>
        <v>39.401670000000003</v>
      </c>
      <c r="L36">
        <f>VLOOKUP(H36,Table1[],6,FALSE)</f>
        <v>127.5369</v>
      </c>
      <c r="M36" t="s">
        <v>176</v>
      </c>
      <c r="N36" t="s">
        <v>10</v>
      </c>
      <c r="O36" t="s">
        <v>10</v>
      </c>
      <c r="P36" t="s">
        <v>17</v>
      </c>
      <c r="Q36" t="s">
        <v>25</v>
      </c>
      <c r="R36" s="4" t="s">
        <v>160</v>
      </c>
      <c r="S36" s="4" t="s">
        <v>159</v>
      </c>
    </row>
    <row r="37" spans="1:19" ht="57.6" x14ac:dyDescent="0.3">
      <c r="A37">
        <f t="shared" si="1"/>
        <v>35</v>
      </c>
      <c r="B37" s="1">
        <v>41412</v>
      </c>
      <c r="C37" s="41">
        <v>42740</v>
      </c>
      <c r="D37" s="49"/>
      <c r="E37" t="s">
        <v>124</v>
      </c>
      <c r="F37" t="s">
        <v>8</v>
      </c>
      <c r="H37" t="s">
        <v>265</v>
      </c>
      <c r="I37" t="str">
        <f>VLOOKUP(H37,Table1[#All],7,FALSE)</f>
        <v>Kangwon Province, (North Korea)</v>
      </c>
      <c r="K37">
        <f>VLOOKUP(H37,Table1[],5,FALSE)</f>
        <v>39.401670000000003</v>
      </c>
      <c r="L37">
        <f>VLOOKUP(H37,Table1[],6,FALSE)</f>
        <v>127.5369</v>
      </c>
      <c r="M37" t="s">
        <v>176</v>
      </c>
      <c r="N37" t="s">
        <v>10</v>
      </c>
      <c r="O37" t="s">
        <v>10</v>
      </c>
      <c r="P37" t="s">
        <v>17</v>
      </c>
      <c r="Q37" t="s">
        <v>25</v>
      </c>
      <c r="R37" s="4" t="s">
        <v>160</v>
      </c>
      <c r="S37" s="4" t="s">
        <v>161</v>
      </c>
    </row>
    <row r="38" spans="1:19" ht="57.6" x14ac:dyDescent="0.3">
      <c r="A38">
        <f t="shared" si="1"/>
        <v>36</v>
      </c>
      <c r="B38" s="1">
        <v>41412</v>
      </c>
      <c r="C38" s="41">
        <v>42740</v>
      </c>
      <c r="D38" s="49"/>
      <c r="E38" t="s">
        <v>124</v>
      </c>
      <c r="F38" t="s">
        <v>8</v>
      </c>
      <c r="H38" t="s">
        <v>265</v>
      </c>
      <c r="I38" t="str">
        <f>VLOOKUP(H38,Table1[#All],7,FALSE)</f>
        <v>Kangwon Province, (North Korea)</v>
      </c>
      <c r="K38">
        <f>VLOOKUP(H38,Table1[],5,FALSE)</f>
        <v>39.401670000000003</v>
      </c>
      <c r="L38">
        <f>VLOOKUP(H38,Table1[],6,FALSE)</f>
        <v>127.5369</v>
      </c>
      <c r="M38" t="s">
        <v>176</v>
      </c>
      <c r="N38" t="s">
        <v>10</v>
      </c>
      <c r="O38" t="s">
        <v>10</v>
      </c>
      <c r="P38" t="s">
        <v>17</v>
      </c>
      <c r="Q38" t="s">
        <v>25</v>
      </c>
      <c r="R38" s="4" t="s">
        <v>160</v>
      </c>
      <c r="S38" s="4" t="s">
        <v>161</v>
      </c>
    </row>
    <row r="39" spans="1:19" ht="57.6" x14ac:dyDescent="0.3">
      <c r="A39">
        <f t="shared" si="1"/>
        <v>37</v>
      </c>
      <c r="B39" s="1">
        <v>41413</v>
      </c>
      <c r="C39" s="41">
        <v>42740</v>
      </c>
      <c r="D39" s="49"/>
      <c r="E39" t="s">
        <v>124</v>
      </c>
      <c r="F39" t="s">
        <v>8</v>
      </c>
      <c r="H39" t="s">
        <v>265</v>
      </c>
      <c r="I39" t="str">
        <f>VLOOKUP(H39,Table1[#All],7,FALSE)</f>
        <v>Kangwon Province, (North Korea)</v>
      </c>
      <c r="K39">
        <f>VLOOKUP(H39,Table1[],5,FALSE)</f>
        <v>39.401670000000003</v>
      </c>
      <c r="L39">
        <f>VLOOKUP(H39,Table1[],6,FALSE)</f>
        <v>127.5369</v>
      </c>
      <c r="M39" t="s">
        <v>176</v>
      </c>
      <c r="N39" t="s">
        <v>10</v>
      </c>
      <c r="O39" t="s">
        <v>10</v>
      </c>
      <c r="P39" t="s">
        <v>17</v>
      </c>
      <c r="Q39" t="s">
        <v>25</v>
      </c>
      <c r="R39" s="4" t="s">
        <v>160</v>
      </c>
      <c r="S39" s="4" t="s">
        <v>161</v>
      </c>
    </row>
    <row r="40" spans="1:19" ht="57.6" x14ac:dyDescent="0.3">
      <c r="A40">
        <f t="shared" si="1"/>
        <v>38</v>
      </c>
      <c r="B40" s="1">
        <v>41414</v>
      </c>
      <c r="C40" s="41">
        <v>42740</v>
      </c>
      <c r="D40" s="49"/>
      <c r="E40" t="s">
        <v>124</v>
      </c>
      <c r="F40" t="s">
        <v>8</v>
      </c>
      <c r="H40" t="s">
        <v>265</v>
      </c>
      <c r="I40" t="str">
        <f>VLOOKUP(H40,Table1[#All],7,FALSE)</f>
        <v>Kangwon Province, (North Korea)</v>
      </c>
      <c r="K40">
        <f>VLOOKUP(H40,Table1[],5,FALSE)</f>
        <v>39.401670000000003</v>
      </c>
      <c r="L40">
        <f>VLOOKUP(H40,Table1[],6,FALSE)</f>
        <v>127.5369</v>
      </c>
      <c r="M40" t="s">
        <v>176</v>
      </c>
      <c r="N40" t="s">
        <v>10</v>
      </c>
      <c r="O40" t="s">
        <v>10</v>
      </c>
      <c r="P40" t="s">
        <v>17</v>
      </c>
      <c r="Q40" t="s">
        <v>25</v>
      </c>
      <c r="R40" s="4" t="s">
        <v>160</v>
      </c>
      <c r="S40" s="4" t="s">
        <v>161</v>
      </c>
    </row>
    <row r="41" spans="1:19" ht="57.6" x14ac:dyDescent="0.3">
      <c r="A41">
        <f t="shared" si="1"/>
        <v>39</v>
      </c>
      <c r="B41" s="1">
        <v>41414</v>
      </c>
      <c r="C41" s="41">
        <v>42740</v>
      </c>
      <c r="D41" s="49"/>
      <c r="E41" t="s">
        <v>124</v>
      </c>
      <c r="F41" t="s">
        <v>8</v>
      </c>
      <c r="H41" t="s">
        <v>265</v>
      </c>
      <c r="I41" t="str">
        <f>VLOOKUP(H41,Table1[#All],7,FALSE)</f>
        <v>Kangwon Province, (North Korea)</v>
      </c>
      <c r="K41">
        <f>VLOOKUP(H41,Table1[],5,FALSE)</f>
        <v>39.401670000000003</v>
      </c>
      <c r="L41">
        <f>VLOOKUP(H41,Table1[],6,FALSE)</f>
        <v>127.5369</v>
      </c>
      <c r="M41" t="s">
        <v>176</v>
      </c>
      <c r="N41" t="s">
        <v>10</v>
      </c>
      <c r="O41" t="s">
        <v>10</v>
      </c>
      <c r="P41" t="s">
        <v>17</v>
      </c>
      <c r="Q41" t="s">
        <v>25</v>
      </c>
      <c r="R41" s="4" t="s">
        <v>160</v>
      </c>
      <c r="S41" s="4" t="s">
        <v>161</v>
      </c>
    </row>
    <row r="42" spans="1:19" ht="57.6" x14ac:dyDescent="0.3">
      <c r="A42">
        <f t="shared" si="1"/>
        <v>40</v>
      </c>
      <c r="B42" s="1">
        <v>41697</v>
      </c>
      <c r="C42" s="41">
        <v>42740</v>
      </c>
      <c r="D42" s="49"/>
      <c r="E42" t="s">
        <v>7</v>
      </c>
      <c r="F42" t="s">
        <v>8</v>
      </c>
      <c r="H42" t="s">
        <v>79</v>
      </c>
      <c r="I42" t="str">
        <f>VLOOKUP(H42,Table1[#All],7,FALSE)</f>
        <v>Kittae Pass, Kangwon Province, (North Korea)</v>
      </c>
      <c r="J42" s="3" t="s">
        <v>100</v>
      </c>
      <c r="K42">
        <f>VLOOKUP(H42,Table1[],5,FALSE)</f>
        <v>38.990830000000003</v>
      </c>
      <c r="L42">
        <f>VLOOKUP(H42,Table1[],6,FALSE)</f>
        <v>127.6236</v>
      </c>
      <c r="M42" t="s">
        <v>176</v>
      </c>
      <c r="N42" t="s">
        <v>35</v>
      </c>
      <c r="O42" t="s">
        <v>30</v>
      </c>
      <c r="P42" t="s">
        <v>21</v>
      </c>
      <c r="Q42" t="s">
        <v>25</v>
      </c>
      <c r="R42" s="4" t="s">
        <v>215</v>
      </c>
      <c r="S42" s="4" t="s">
        <v>151</v>
      </c>
    </row>
    <row r="43" spans="1:19" ht="57.6" x14ac:dyDescent="0.3">
      <c r="A43">
        <f t="shared" si="1"/>
        <v>41</v>
      </c>
      <c r="B43" s="1">
        <v>41697</v>
      </c>
      <c r="C43" s="41">
        <v>42740</v>
      </c>
      <c r="D43" s="49"/>
      <c r="E43" t="s">
        <v>7</v>
      </c>
      <c r="F43" t="s">
        <v>8</v>
      </c>
      <c r="H43" t="s">
        <v>79</v>
      </c>
      <c r="I43" t="str">
        <f>VLOOKUP(H43,Table1[#All],7,FALSE)</f>
        <v>Kittae Pass, Kangwon Province, (North Korea)</v>
      </c>
      <c r="J43" s="3" t="s">
        <v>100</v>
      </c>
      <c r="K43">
        <f>VLOOKUP(H43,Table1[],5,FALSE)</f>
        <v>38.990830000000003</v>
      </c>
      <c r="L43">
        <f>VLOOKUP(H43,Table1[],6,FALSE)</f>
        <v>127.6236</v>
      </c>
      <c r="M43" t="s">
        <v>176</v>
      </c>
      <c r="N43" t="s">
        <v>10</v>
      </c>
      <c r="O43" t="s">
        <v>30</v>
      </c>
      <c r="P43" t="s">
        <v>21</v>
      </c>
      <c r="Q43" t="s">
        <v>25</v>
      </c>
      <c r="R43" s="4" t="s">
        <v>215</v>
      </c>
      <c r="S43" s="4" t="s">
        <v>151</v>
      </c>
    </row>
    <row r="44" spans="1:19" ht="57.6" x14ac:dyDescent="0.3">
      <c r="A44">
        <f t="shared" si="1"/>
        <v>42</v>
      </c>
      <c r="B44" s="1">
        <v>41697</v>
      </c>
      <c r="C44" s="41">
        <v>42740</v>
      </c>
      <c r="D44" s="49"/>
      <c r="E44" t="s">
        <v>7</v>
      </c>
      <c r="F44" t="s">
        <v>8</v>
      </c>
      <c r="H44" t="s">
        <v>79</v>
      </c>
      <c r="I44" t="str">
        <f>VLOOKUP(H44,Table1[#All],7,FALSE)</f>
        <v>Kittae Pass, Kangwon Province, (North Korea)</v>
      </c>
      <c r="J44" s="3" t="s">
        <v>100</v>
      </c>
      <c r="K44">
        <f>VLOOKUP(H44,Table1[],5,FALSE)</f>
        <v>38.990830000000003</v>
      </c>
      <c r="L44">
        <f>VLOOKUP(H44,Table1[],6,FALSE)</f>
        <v>127.6236</v>
      </c>
      <c r="M44" t="s">
        <v>176</v>
      </c>
      <c r="N44" t="s">
        <v>10</v>
      </c>
      <c r="O44" t="s">
        <v>30</v>
      </c>
      <c r="P44" t="s">
        <v>21</v>
      </c>
      <c r="Q44" t="s">
        <v>25</v>
      </c>
      <c r="R44" s="4" t="s">
        <v>215</v>
      </c>
      <c r="S44" s="4" t="s">
        <v>151</v>
      </c>
    </row>
    <row r="45" spans="1:19" ht="57.6" x14ac:dyDescent="0.3">
      <c r="A45">
        <f t="shared" si="1"/>
        <v>43</v>
      </c>
      <c r="B45" s="1">
        <v>41697</v>
      </c>
      <c r="C45" s="41">
        <v>42740</v>
      </c>
      <c r="D45" s="49"/>
      <c r="E45" t="s">
        <v>7</v>
      </c>
      <c r="F45" t="s">
        <v>8</v>
      </c>
      <c r="H45" t="s">
        <v>79</v>
      </c>
      <c r="I45" t="str">
        <f>VLOOKUP(H45,Table1[#All],7,FALSE)</f>
        <v>Kittae Pass, Kangwon Province, (North Korea)</v>
      </c>
      <c r="J45" s="3" t="s">
        <v>100</v>
      </c>
      <c r="K45">
        <f>VLOOKUP(H45,Table1[],5,FALSE)</f>
        <v>38.990830000000003</v>
      </c>
      <c r="L45">
        <f>VLOOKUP(H45,Table1[],6,FALSE)</f>
        <v>127.6236</v>
      </c>
      <c r="M45" t="s">
        <v>176</v>
      </c>
      <c r="N45" t="s">
        <v>10</v>
      </c>
      <c r="O45" t="s">
        <v>30</v>
      </c>
      <c r="P45" t="s">
        <v>21</v>
      </c>
      <c r="Q45" t="s">
        <v>25</v>
      </c>
      <c r="R45" s="4" t="s">
        <v>215</v>
      </c>
      <c r="S45" s="4" t="s">
        <v>151</v>
      </c>
    </row>
    <row r="46" spans="1:19" ht="100.8" x14ac:dyDescent="0.3">
      <c r="A46">
        <f t="shared" si="1"/>
        <v>44</v>
      </c>
      <c r="B46" s="1">
        <v>41701</v>
      </c>
      <c r="C46" s="41">
        <v>42740</v>
      </c>
      <c r="D46" s="49"/>
      <c r="E46" t="s">
        <v>15</v>
      </c>
      <c r="F46" t="s">
        <v>8</v>
      </c>
      <c r="H46" t="s">
        <v>69</v>
      </c>
      <c r="I46" t="str">
        <f>VLOOKUP(H46,Table1[#All],7,FALSE)</f>
        <v>Kangwon Province, (North Korea)</v>
      </c>
      <c r="J46" t="s">
        <v>70</v>
      </c>
      <c r="K46">
        <f>VLOOKUP(H46,Table1[],5,FALSE)</f>
        <v>39.167700000000004</v>
      </c>
      <c r="L46">
        <f>VLOOKUP(H46,Table1[],6,FALSE)</f>
        <v>127.4817</v>
      </c>
      <c r="M46" t="s">
        <v>176</v>
      </c>
      <c r="N46" t="s">
        <v>31</v>
      </c>
      <c r="O46" t="s">
        <v>19</v>
      </c>
      <c r="P46" t="s">
        <v>21</v>
      </c>
      <c r="Q46" t="s">
        <v>25</v>
      </c>
      <c r="S46" s="4" t="s">
        <v>121</v>
      </c>
    </row>
    <row r="47" spans="1:19" ht="100.8" x14ac:dyDescent="0.3">
      <c r="A47">
        <f t="shared" si="1"/>
        <v>45</v>
      </c>
      <c r="B47" s="1">
        <v>41701</v>
      </c>
      <c r="C47" s="41">
        <v>42740</v>
      </c>
      <c r="D47" s="49"/>
      <c r="E47" t="s">
        <v>15</v>
      </c>
      <c r="F47" t="s">
        <v>8</v>
      </c>
      <c r="H47" t="s">
        <v>69</v>
      </c>
      <c r="I47" t="str">
        <f>VLOOKUP(H47,Table1[#All],7,FALSE)</f>
        <v>Kangwon Province, (North Korea)</v>
      </c>
      <c r="J47" t="s">
        <v>70</v>
      </c>
      <c r="K47">
        <f>VLOOKUP(H47,Table1[],5,FALSE)</f>
        <v>39.167700000000004</v>
      </c>
      <c r="L47">
        <f>VLOOKUP(H47,Table1[],6,FALSE)</f>
        <v>127.4817</v>
      </c>
      <c r="M47" t="s">
        <v>176</v>
      </c>
      <c r="N47" s="3" t="s">
        <v>10</v>
      </c>
      <c r="O47" t="s">
        <v>19</v>
      </c>
      <c r="P47" t="s">
        <v>21</v>
      </c>
      <c r="Q47" t="s">
        <v>25</v>
      </c>
      <c r="S47" s="4" t="s">
        <v>121</v>
      </c>
    </row>
    <row r="48" spans="1:19" ht="57.6" x14ac:dyDescent="0.3">
      <c r="A48">
        <f t="shared" si="1"/>
        <v>46</v>
      </c>
      <c r="B48" s="1">
        <v>41724</v>
      </c>
      <c r="C48" s="41">
        <v>42740</v>
      </c>
      <c r="D48" s="49"/>
      <c r="E48" t="s">
        <v>5</v>
      </c>
      <c r="F48" t="s">
        <v>6</v>
      </c>
      <c r="H48" t="s">
        <v>47</v>
      </c>
      <c r="I48" t="str">
        <f>VLOOKUP(H48,Table1[#All],7,FALSE)</f>
        <v>South Pyongan Province</v>
      </c>
      <c r="J48" s="3"/>
      <c r="K48">
        <f>VLOOKUP(H48,Table1[],5,FALSE)</f>
        <v>39.412593999999999</v>
      </c>
      <c r="L48">
        <f>VLOOKUP(H48,Table1[],6,FALSE)</f>
        <v>125.89031</v>
      </c>
      <c r="M48" t="s">
        <v>176</v>
      </c>
      <c r="N48" s="3" t="s">
        <v>31</v>
      </c>
      <c r="O48" s="3" t="s">
        <v>92</v>
      </c>
      <c r="P48" s="3" t="s">
        <v>21</v>
      </c>
      <c r="Q48" s="3" t="s">
        <v>25</v>
      </c>
      <c r="S48" s="4" t="s">
        <v>93</v>
      </c>
    </row>
    <row r="49" spans="1:19" ht="57.6" x14ac:dyDescent="0.3">
      <c r="A49">
        <f t="shared" si="1"/>
        <v>47</v>
      </c>
      <c r="B49" s="1">
        <v>41724</v>
      </c>
      <c r="C49" s="41">
        <v>42740</v>
      </c>
      <c r="D49" s="49"/>
      <c r="E49" t="s">
        <v>5</v>
      </c>
      <c r="F49" t="s">
        <v>6</v>
      </c>
      <c r="H49" t="s">
        <v>47</v>
      </c>
      <c r="I49" t="str">
        <f>VLOOKUP(H49,Table1[#All],7,FALSE)</f>
        <v>South Pyongan Province</v>
      </c>
      <c r="J49" s="3"/>
      <c r="K49">
        <f>VLOOKUP(H49,Table1[],5,FALSE)</f>
        <v>39.412593999999999</v>
      </c>
      <c r="L49">
        <f>VLOOKUP(H49,Table1[],6,FALSE)</f>
        <v>125.89031</v>
      </c>
      <c r="M49" t="s">
        <v>176</v>
      </c>
      <c r="N49" s="3" t="s">
        <v>31</v>
      </c>
      <c r="O49" s="3" t="s">
        <v>92</v>
      </c>
      <c r="P49" s="3" t="s">
        <v>21</v>
      </c>
      <c r="Q49" s="3" t="s">
        <v>25</v>
      </c>
      <c r="S49" s="4" t="s">
        <v>93</v>
      </c>
    </row>
    <row r="50" spans="1:19" ht="28.8" x14ac:dyDescent="0.3">
      <c r="A50">
        <f t="shared" si="1"/>
        <v>48</v>
      </c>
      <c r="B50" s="1">
        <v>41816</v>
      </c>
      <c r="C50" s="41">
        <v>42740</v>
      </c>
      <c r="D50" s="49"/>
      <c r="E50" t="s">
        <v>124</v>
      </c>
      <c r="F50" t="s">
        <v>8</v>
      </c>
      <c r="H50" t="s">
        <v>265</v>
      </c>
      <c r="I50" t="str">
        <f>VLOOKUP(H50,Table1[#All],7,FALSE)</f>
        <v>Kangwon Province, (North Korea)</v>
      </c>
      <c r="J50" s="3"/>
      <c r="K50">
        <f>VLOOKUP(H50,Table1[],5,FALSE)</f>
        <v>39.401670000000003</v>
      </c>
      <c r="L50">
        <f>VLOOKUP(H50,Table1[],6,FALSE)</f>
        <v>127.5369</v>
      </c>
      <c r="M50" t="s">
        <v>176</v>
      </c>
      <c r="N50" s="3" t="s">
        <v>10</v>
      </c>
      <c r="O50" s="3" t="s">
        <v>10</v>
      </c>
      <c r="P50" s="3" t="s">
        <v>21</v>
      </c>
      <c r="Q50" s="3" t="s">
        <v>25</v>
      </c>
      <c r="R50" s="47" t="s">
        <v>216</v>
      </c>
      <c r="S50" s="4" t="s">
        <v>126</v>
      </c>
    </row>
    <row r="51" spans="1:19" ht="86.4" x14ac:dyDescent="0.3">
      <c r="A51">
        <f t="shared" si="1"/>
        <v>49</v>
      </c>
      <c r="B51" s="1">
        <v>41819</v>
      </c>
      <c r="C51" s="41">
        <v>42970</v>
      </c>
      <c r="D51" s="49"/>
      <c r="E51" t="s">
        <v>15</v>
      </c>
      <c r="F51" t="s">
        <v>8</v>
      </c>
      <c r="H51" t="s">
        <v>217</v>
      </c>
      <c r="I51" t="str">
        <f>VLOOKUP(H51,Table1[#All],7,FALSE)</f>
        <v>Kangwon Province, (North Korea)</v>
      </c>
      <c r="J51" s="4" t="s">
        <v>219</v>
      </c>
      <c r="K51">
        <f>VLOOKUP(H51,Table1[],5,FALSE)</f>
        <v>39.065961999999999</v>
      </c>
      <c r="L51">
        <f>VLOOKUP(H51,Table1[],6,FALSE)</f>
        <v>127.250257</v>
      </c>
      <c r="M51" t="s">
        <v>176</v>
      </c>
      <c r="N51" t="s">
        <v>31</v>
      </c>
      <c r="O51" t="s">
        <v>10</v>
      </c>
      <c r="P51" s="3" t="s">
        <v>21</v>
      </c>
      <c r="Q51" s="3" t="s">
        <v>25</v>
      </c>
      <c r="R51" s="4" t="s">
        <v>218</v>
      </c>
      <c r="S51" s="4" t="s">
        <v>91</v>
      </c>
    </row>
    <row r="52" spans="1:19" ht="86.4" x14ac:dyDescent="0.3">
      <c r="A52">
        <f t="shared" si="1"/>
        <v>50</v>
      </c>
      <c r="B52" s="1">
        <v>41819</v>
      </c>
      <c r="C52" s="41">
        <v>42970</v>
      </c>
      <c r="D52" s="49"/>
      <c r="E52" t="s">
        <v>15</v>
      </c>
      <c r="F52" t="s">
        <v>8</v>
      </c>
      <c r="H52" t="s">
        <v>217</v>
      </c>
      <c r="I52" t="str">
        <f>VLOOKUP(H52,Table1[#All],7,FALSE)</f>
        <v>Kangwon Province, (North Korea)</v>
      </c>
      <c r="J52" s="4" t="s">
        <v>219</v>
      </c>
      <c r="K52">
        <f>VLOOKUP(H52,Table1[],5,FALSE)</f>
        <v>39.065961999999999</v>
      </c>
      <c r="L52">
        <f>VLOOKUP(H52,Table1[],6,FALSE)</f>
        <v>127.250257</v>
      </c>
      <c r="M52" t="s">
        <v>176</v>
      </c>
      <c r="N52" t="s">
        <v>31</v>
      </c>
      <c r="O52" t="s">
        <v>10</v>
      </c>
      <c r="P52" s="3" t="s">
        <v>21</v>
      </c>
      <c r="Q52" s="3" t="s">
        <v>25</v>
      </c>
      <c r="R52" s="4" t="s">
        <v>218</v>
      </c>
      <c r="S52" s="4" t="s">
        <v>91</v>
      </c>
    </row>
    <row r="53" spans="1:19" ht="144" x14ac:dyDescent="0.3">
      <c r="A53">
        <f t="shared" si="1"/>
        <v>51</v>
      </c>
      <c r="B53" s="1">
        <v>41829</v>
      </c>
      <c r="C53" s="41">
        <v>43068</v>
      </c>
      <c r="D53" s="49"/>
      <c r="E53" t="s">
        <v>15</v>
      </c>
      <c r="F53" t="s">
        <v>8</v>
      </c>
      <c r="H53" t="s">
        <v>120</v>
      </c>
      <c r="I53" t="str">
        <f>VLOOKUP(H53,Table1[#All],7,FALSE)</f>
        <v>Hwangju,  North Hwanghae province</v>
      </c>
      <c r="J53" s="3" t="s">
        <v>10</v>
      </c>
      <c r="K53">
        <f>VLOOKUP(H53,Table1[],5,FALSE)</f>
        <v>38.686833999999998</v>
      </c>
      <c r="L53">
        <f>VLOOKUP(H53,Table1[],6,FALSE)</f>
        <v>125.702005</v>
      </c>
      <c r="M53" t="s">
        <v>176</v>
      </c>
      <c r="N53" t="s">
        <v>48</v>
      </c>
      <c r="O53" t="s">
        <v>19</v>
      </c>
      <c r="P53" t="s">
        <v>21</v>
      </c>
      <c r="Q53" t="s">
        <v>25</v>
      </c>
      <c r="R53" s="4" t="s">
        <v>251</v>
      </c>
      <c r="S53" s="4" t="s">
        <v>252</v>
      </c>
    </row>
    <row r="54" spans="1:19" ht="144" x14ac:dyDescent="0.3">
      <c r="A54">
        <f t="shared" si="1"/>
        <v>52</v>
      </c>
      <c r="B54" s="1">
        <v>41829</v>
      </c>
      <c r="C54" s="41">
        <v>43068</v>
      </c>
      <c r="D54" s="49"/>
      <c r="E54" t="s">
        <v>15</v>
      </c>
      <c r="F54" t="s">
        <v>8</v>
      </c>
      <c r="H54" t="s">
        <v>120</v>
      </c>
      <c r="I54" t="str">
        <f>VLOOKUP(H54,Table1[#All],7,FALSE)</f>
        <v>Hwangju,  North Hwanghae province</v>
      </c>
      <c r="J54" s="3" t="s">
        <v>10</v>
      </c>
      <c r="K54">
        <f>VLOOKUP(H54,Table1[],5,FALSE)</f>
        <v>38.686833999999998</v>
      </c>
      <c r="L54">
        <f>VLOOKUP(H54,Table1[],6,FALSE)</f>
        <v>125.702005</v>
      </c>
      <c r="M54" t="s">
        <v>176</v>
      </c>
      <c r="N54" t="s">
        <v>48</v>
      </c>
      <c r="O54" t="s">
        <v>19</v>
      </c>
      <c r="P54" t="s">
        <v>21</v>
      </c>
      <c r="Q54" t="s">
        <v>25</v>
      </c>
      <c r="S54" s="4" t="s">
        <v>252</v>
      </c>
    </row>
    <row r="55" spans="1:19" ht="100.8" x14ac:dyDescent="0.3">
      <c r="A55">
        <f t="shared" si="1"/>
        <v>53</v>
      </c>
      <c r="B55" s="1">
        <v>41833</v>
      </c>
      <c r="C55" s="41">
        <v>42740</v>
      </c>
      <c r="D55" s="49"/>
      <c r="E55" t="s">
        <v>15</v>
      </c>
      <c r="F55" t="s">
        <v>8</v>
      </c>
      <c r="H55" t="s">
        <v>118</v>
      </c>
      <c r="I55" t="str">
        <f>VLOOKUP(H55,Table1[#All],7,FALSE)</f>
        <v>North Hwanghae Province</v>
      </c>
      <c r="J55" s="3"/>
      <c r="K55">
        <f>VLOOKUP(H55,Table1[],5,FALSE)</f>
        <v>37.938200000000002</v>
      </c>
      <c r="L55">
        <f>VLOOKUP(H55,Table1[],6,FALSE)</f>
        <v>126.5878</v>
      </c>
      <c r="M55" t="s">
        <v>176</v>
      </c>
      <c r="N55" t="s">
        <v>89</v>
      </c>
      <c r="O55" t="s">
        <v>19</v>
      </c>
      <c r="P55" t="s">
        <v>21</v>
      </c>
      <c r="Q55" t="s">
        <v>25</v>
      </c>
      <c r="R55" s="4" t="s">
        <v>220</v>
      </c>
      <c r="S55" s="4" t="s">
        <v>122</v>
      </c>
    </row>
    <row r="56" spans="1:19" ht="100.8" x14ac:dyDescent="0.3">
      <c r="A56">
        <f t="shared" si="1"/>
        <v>54</v>
      </c>
      <c r="B56" s="1">
        <v>41833</v>
      </c>
      <c r="C56" s="41">
        <v>42740</v>
      </c>
      <c r="D56" s="49"/>
      <c r="E56" t="s">
        <v>15</v>
      </c>
      <c r="F56" t="s">
        <v>8</v>
      </c>
      <c r="H56" t="s">
        <v>118</v>
      </c>
      <c r="I56" t="str">
        <f>VLOOKUP(H56,Table1[#All],7,FALSE)</f>
        <v>North Hwanghae Province</v>
      </c>
      <c r="J56" s="3"/>
      <c r="K56">
        <f>VLOOKUP(H56,Table1[],5,FALSE)</f>
        <v>37.938200000000002</v>
      </c>
      <c r="L56">
        <f>VLOOKUP(H56,Table1[],6,FALSE)</f>
        <v>126.5878</v>
      </c>
      <c r="M56" t="s">
        <v>176</v>
      </c>
      <c r="N56" t="s">
        <v>89</v>
      </c>
      <c r="O56" t="s">
        <v>19</v>
      </c>
      <c r="P56" t="s">
        <v>21</v>
      </c>
      <c r="Q56" t="s">
        <v>25</v>
      </c>
      <c r="R56" s="4" t="s">
        <v>220</v>
      </c>
      <c r="S56" s="4" t="s">
        <v>122</v>
      </c>
    </row>
    <row r="57" spans="1:19" ht="43.2" x14ac:dyDescent="0.3">
      <c r="A57">
        <f t="shared" si="1"/>
        <v>55</v>
      </c>
      <c r="B57" s="1">
        <v>41846</v>
      </c>
      <c r="C57" s="41">
        <v>42740</v>
      </c>
      <c r="D57" s="49"/>
      <c r="E57" t="s">
        <v>15</v>
      </c>
      <c r="F57" t="s">
        <v>8</v>
      </c>
      <c r="H57" t="s">
        <v>10</v>
      </c>
      <c r="I57" t="str">
        <f>VLOOKUP(H57,Table1[#All],7,FALSE)</f>
        <v>Unknown</v>
      </c>
      <c r="J57" s="3" t="s">
        <v>10</v>
      </c>
      <c r="K57" t="str">
        <f>VLOOKUP(H57,Table1[],5,FALSE)</f>
        <v>Unknown</v>
      </c>
      <c r="L57" t="str">
        <f>VLOOKUP(H57,Table1[],6,FALSE)</f>
        <v>Unknown</v>
      </c>
      <c r="M57" t="s">
        <v>176</v>
      </c>
      <c r="N57" s="3" t="s">
        <v>10</v>
      </c>
      <c r="O57" s="3" t="s">
        <v>19</v>
      </c>
      <c r="P57" s="3" t="s">
        <v>21</v>
      </c>
      <c r="Q57" s="3" t="s">
        <v>25</v>
      </c>
      <c r="R57" s="47" t="s">
        <v>136</v>
      </c>
      <c r="S57" s="4" t="s">
        <v>90</v>
      </c>
    </row>
    <row r="58" spans="1:19" ht="28.8" x14ac:dyDescent="0.3">
      <c r="A58">
        <f t="shared" si="1"/>
        <v>56</v>
      </c>
      <c r="B58" s="1">
        <v>41865</v>
      </c>
      <c r="C58" s="41">
        <v>42740</v>
      </c>
      <c r="D58" s="49"/>
      <c r="E58" t="s">
        <v>124</v>
      </c>
      <c r="F58" t="s">
        <v>8</v>
      </c>
      <c r="H58" t="s">
        <v>265</v>
      </c>
      <c r="I58" t="str">
        <f>VLOOKUP(H58,Table1[#All],7,FALSE)</f>
        <v>Kangwon Province, (North Korea)</v>
      </c>
      <c r="J58" s="3"/>
      <c r="K58">
        <f>VLOOKUP(H58,Table1[],5,FALSE)</f>
        <v>39.401670000000003</v>
      </c>
      <c r="L58">
        <f>VLOOKUP(H58,Table1[],6,FALSE)</f>
        <v>127.5369</v>
      </c>
      <c r="M58" t="s">
        <v>176</v>
      </c>
      <c r="N58" s="3" t="s">
        <v>10</v>
      </c>
      <c r="O58" s="3" t="s">
        <v>10</v>
      </c>
      <c r="P58" s="3" t="s">
        <v>21</v>
      </c>
      <c r="Q58" s="3" t="s">
        <v>25</v>
      </c>
      <c r="S58" s="4" t="s">
        <v>126</v>
      </c>
    </row>
    <row r="59" spans="1:19" ht="28.8" x14ac:dyDescent="0.3">
      <c r="A59">
        <f t="shared" si="1"/>
        <v>57</v>
      </c>
      <c r="B59" s="1">
        <v>41883</v>
      </c>
      <c r="C59" s="41">
        <v>42740</v>
      </c>
      <c r="D59" s="49"/>
      <c r="E59" t="s">
        <v>124</v>
      </c>
      <c r="F59" t="s">
        <v>8</v>
      </c>
      <c r="H59" t="s">
        <v>265</v>
      </c>
      <c r="I59" t="str">
        <f>VLOOKUP(H59,Table1[#All],7,FALSE)</f>
        <v>Kangwon Province, (North Korea)</v>
      </c>
      <c r="J59" s="3"/>
      <c r="K59">
        <f>VLOOKUP(H59,Table1[],5,FALSE)</f>
        <v>39.401670000000003</v>
      </c>
      <c r="L59">
        <f>VLOOKUP(H59,Table1[],6,FALSE)</f>
        <v>127.5369</v>
      </c>
      <c r="M59" t="s">
        <v>176</v>
      </c>
      <c r="N59" s="3" t="s">
        <v>10</v>
      </c>
      <c r="O59" s="3" t="s">
        <v>10</v>
      </c>
      <c r="P59" s="3" t="s">
        <v>21</v>
      </c>
      <c r="Q59" s="3" t="s">
        <v>25</v>
      </c>
      <c r="S59" s="4" t="s">
        <v>126</v>
      </c>
    </row>
    <row r="60" spans="1:19" ht="28.8" x14ac:dyDescent="0.3">
      <c r="A60">
        <f t="shared" si="1"/>
        <v>58</v>
      </c>
      <c r="B60" s="1">
        <v>41888</v>
      </c>
      <c r="C60" s="41">
        <v>42740</v>
      </c>
      <c r="D60" s="49"/>
      <c r="E60" t="s">
        <v>124</v>
      </c>
      <c r="F60" t="s">
        <v>8</v>
      </c>
      <c r="H60" t="s">
        <v>265</v>
      </c>
      <c r="I60" t="str">
        <f>VLOOKUP(H60,Table1[#All],7,FALSE)</f>
        <v>Kangwon Province, (North Korea)</v>
      </c>
      <c r="J60" s="3"/>
      <c r="K60">
        <f>VLOOKUP(H60,Table1[],5,FALSE)</f>
        <v>39.401670000000003</v>
      </c>
      <c r="L60">
        <f>VLOOKUP(H60,Table1[],6,FALSE)</f>
        <v>127.5369</v>
      </c>
      <c r="M60" t="s">
        <v>176</v>
      </c>
      <c r="N60" s="3" t="s">
        <v>10</v>
      </c>
      <c r="O60" s="3" t="s">
        <v>10</v>
      </c>
      <c r="P60" s="3" t="s">
        <v>21</v>
      </c>
      <c r="Q60" s="3" t="s">
        <v>25</v>
      </c>
      <c r="S60" s="4" t="s">
        <v>126</v>
      </c>
    </row>
    <row r="61" spans="1:19" ht="28.8" x14ac:dyDescent="0.3">
      <c r="A61">
        <f t="shared" si="1"/>
        <v>59</v>
      </c>
      <c r="B61" s="1">
        <v>42043</v>
      </c>
      <c r="C61" s="41">
        <v>42740</v>
      </c>
      <c r="D61" s="49"/>
      <c r="E61" t="s">
        <v>124</v>
      </c>
      <c r="F61" t="s">
        <v>8</v>
      </c>
      <c r="H61" t="s">
        <v>265</v>
      </c>
      <c r="I61" t="str">
        <f>VLOOKUP(H61,Table1[#All],7,FALSE)</f>
        <v>Kangwon Province, (North Korea)</v>
      </c>
      <c r="J61" s="3"/>
      <c r="K61">
        <f>VLOOKUP(H61,Table1[],5,FALSE)</f>
        <v>39.401670000000003</v>
      </c>
      <c r="L61">
        <f>VLOOKUP(H61,Table1[],6,FALSE)</f>
        <v>127.5369</v>
      </c>
      <c r="M61" t="s">
        <v>176</v>
      </c>
      <c r="N61" s="3" t="s">
        <v>10</v>
      </c>
      <c r="O61" s="3" t="s">
        <v>10</v>
      </c>
      <c r="P61" s="3" t="s">
        <v>21</v>
      </c>
      <c r="Q61" s="3" t="s">
        <v>25</v>
      </c>
      <c r="S61" s="4" t="s">
        <v>126</v>
      </c>
    </row>
    <row r="62" spans="1:19" ht="28.8" x14ac:dyDescent="0.3">
      <c r="A62">
        <f t="shared" si="1"/>
        <v>60</v>
      </c>
      <c r="B62" s="1">
        <v>42043</v>
      </c>
      <c r="C62" s="41">
        <v>42740</v>
      </c>
      <c r="D62" s="49"/>
      <c r="E62" t="s">
        <v>124</v>
      </c>
      <c r="F62" t="s">
        <v>8</v>
      </c>
      <c r="H62" t="s">
        <v>265</v>
      </c>
      <c r="I62" t="str">
        <f>VLOOKUP(H62,Table1[#All],7,FALSE)</f>
        <v>Kangwon Province, (North Korea)</v>
      </c>
      <c r="J62" s="3"/>
      <c r="K62">
        <f>VLOOKUP(H62,Table1[],5,FALSE)</f>
        <v>39.401670000000003</v>
      </c>
      <c r="L62">
        <f>VLOOKUP(H62,Table1[],6,FALSE)</f>
        <v>127.5369</v>
      </c>
      <c r="M62" t="s">
        <v>176</v>
      </c>
      <c r="N62" s="3" t="s">
        <v>10</v>
      </c>
      <c r="O62" s="3" t="s">
        <v>10</v>
      </c>
      <c r="P62" s="3" t="s">
        <v>21</v>
      </c>
      <c r="Q62" s="3" t="s">
        <v>25</v>
      </c>
      <c r="S62" s="4" t="s">
        <v>126</v>
      </c>
    </row>
    <row r="63" spans="1:19" ht="28.8" x14ac:dyDescent="0.3">
      <c r="A63">
        <f t="shared" si="1"/>
        <v>61</v>
      </c>
      <c r="B63" s="1">
        <v>42043</v>
      </c>
      <c r="C63" s="41">
        <v>42740</v>
      </c>
      <c r="D63" s="49"/>
      <c r="E63" t="s">
        <v>124</v>
      </c>
      <c r="F63" t="s">
        <v>8</v>
      </c>
      <c r="H63" t="s">
        <v>265</v>
      </c>
      <c r="I63" t="str">
        <f>VLOOKUP(H63,Table1[#All],7,FALSE)</f>
        <v>Kangwon Province, (North Korea)</v>
      </c>
      <c r="J63" s="3"/>
      <c r="K63">
        <f>VLOOKUP(H63,Table1[],5,FALSE)</f>
        <v>39.401670000000003</v>
      </c>
      <c r="L63">
        <f>VLOOKUP(H63,Table1[],6,FALSE)</f>
        <v>127.5369</v>
      </c>
      <c r="M63" t="s">
        <v>176</v>
      </c>
      <c r="N63" s="3" t="s">
        <v>10</v>
      </c>
      <c r="O63" s="3" t="s">
        <v>10</v>
      </c>
      <c r="P63" s="3" t="s">
        <v>21</v>
      </c>
      <c r="Q63" s="3" t="s">
        <v>25</v>
      </c>
      <c r="S63" s="4" t="s">
        <v>126</v>
      </c>
    </row>
    <row r="64" spans="1:19" ht="28.8" x14ac:dyDescent="0.3">
      <c r="A64">
        <f t="shared" si="1"/>
        <v>62</v>
      </c>
      <c r="B64" s="1">
        <v>42043</v>
      </c>
      <c r="C64" s="41">
        <v>42740</v>
      </c>
      <c r="D64" s="49"/>
      <c r="E64" t="s">
        <v>124</v>
      </c>
      <c r="F64" t="s">
        <v>8</v>
      </c>
      <c r="H64" t="s">
        <v>265</v>
      </c>
      <c r="I64" t="str">
        <f>VLOOKUP(H64,Table1[#All],7,FALSE)</f>
        <v>Kangwon Province, (North Korea)</v>
      </c>
      <c r="J64" s="3"/>
      <c r="K64">
        <f>VLOOKUP(H64,Table1[],5,FALSE)</f>
        <v>39.401670000000003</v>
      </c>
      <c r="L64">
        <f>VLOOKUP(H64,Table1[],6,FALSE)</f>
        <v>127.5369</v>
      </c>
      <c r="M64" t="s">
        <v>176</v>
      </c>
      <c r="N64" s="3" t="s">
        <v>10</v>
      </c>
      <c r="O64" s="3" t="s">
        <v>10</v>
      </c>
      <c r="P64" s="3" t="s">
        <v>21</v>
      </c>
      <c r="Q64" s="3" t="s">
        <v>25</v>
      </c>
      <c r="S64" s="4" t="s">
        <v>126</v>
      </c>
    </row>
    <row r="65" spans="1:19" ht="28.8" x14ac:dyDescent="0.3">
      <c r="A65">
        <f t="shared" si="1"/>
        <v>63</v>
      </c>
      <c r="B65" s="1">
        <v>42043</v>
      </c>
      <c r="C65" s="41">
        <v>42740</v>
      </c>
      <c r="D65" s="49"/>
      <c r="E65" t="s">
        <v>124</v>
      </c>
      <c r="F65" t="s">
        <v>8</v>
      </c>
      <c r="H65" t="s">
        <v>265</v>
      </c>
      <c r="I65" t="str">
        <f>VLOOKUP(H65,Table1[#All],7,FALSE)</f>
        <v>Kangwon Province, (North Korea)</v>
      </c>
      <c r="J65" s="3"/>
      <c r="K65">
        <f>VLOOKUP(H65,Table1[],5,FALSE)</f>
        <v>39.401670000000003</v>
      </c>
      <c r="L65">
        <f>VLOOKUP(H65,Table1[],6,FALSE)</f>
        <v>127.5369</v>
      </c>
      <c r="M65" t="s">
        <v>176</v>
      </c>
      <c r="N65" s="3" t="s">
        <v>10</v>
      </c>
      <c r="O65" s="3" t="s">
        <v>10</v>
      </c>
      <c r="P65" s="3" t="s">
        <v>21</v>
      </c>
      <c r="Q65" s="3" t="s">
        <v>25</v>
      </c>
      <c r="S65" s="4" t="s">
        <v>126</v>
      </c>
    </row>
    <row r="66" spans="1:19" ht="28.8" x14ac:dyDescent="0.3">
      <c r="A66">
        <f t="shared" si="1"/>
        <v>64</v>
      </c>
      <c r="B66" s="1">
        <v>42064</v>
      </c>
      <c r="C66" s="41">
        <v>42741</v>
      </c>
      <c r="D66" s="49"/>
      <c r="E66" t="s">
        <v>15</v>
      </c>
      <c r="F66" t="s">
        <v>8</v>
      </c>
      <c r="H66" t="s">
        <v>49</v>
      </c>
      <c r="I66" t="str">
        <f>VLOOKUP(H66,Table1[#All],7,FALSE)</f>
        <v>South Pyongan Province</v>
      </c>
      <c r="K66">
        <f>VLOOKUP(H66,Table1[],5,FALSE)</f>
        <v>38.752299999999998</v>
      </c>
      <c r="L66">
        <f>VLOOKUP(H66,Table1[],6,FALSE)</f>
        <v>125.32470000000001</v>
      </c>
      <c r="M66" t="s">
        <v>176</v>
      </c>
      <c r="N66" t="s">
        <v>50</v>
      </c>
      <c r="O66" t="s">
        <v>51</v>
      </c>
      <c r="P66" t="s">
        <v>21</v>
      </c>
      <c r="Q66" t="s">
        <v>25</v>
      </c>
      <c r="R66" s="4" t="s">
        <v>221</v>
      </c>
      <c r="S66" s="4" t="s">
        <v>123</v>
      </c>
    </row>
    <row r="67" spans="1:19" ht="28.8" x14ac:dyDescent="0.3">
      <c r="A67">
        <f t="shared" si="1"/>
        <v>65</v>
      </c>
      <c r="B67" s="1">
        <v>42064</v>
      </c>
      <c r="C67" s="41">
        <v>42741</v>
      </c>
      <c r="D67" s="49"/>
      <c r="E67" t="s">
        <v>15</v>
      </c>
      <c r="F67" t="s">
        <v>8</v>
      </c>
      <c r="H67" t="s">
        <v>49</v>
      </c>
      <c r="I67" t="str">
        <f>VLOOKUP(H67,Table1[#All],7,FALSE)</f>
        <v>South Pyongan Province</v>
      </c>
      <c r="K67">
        <f>VLOOKUP(H67,Table1[],5,FALSE)</f>
        <v>38.752299999999998</v>
      </c>
      <c r="L67">
        <f>VLOOKUP(H67,Table1[],6,FALSE)</f>
        <v>125.32470000000001</v>
      </c>
      <c r="M67" t="s">
        <v>176</v>
      </c>
      <c r="N67" t="s">
        <v>50</v>
      </c>
      <c r="O67" t="s">
        <v>51</v>
      </c>
      <c r="P67" t="s">
        <v>21</v>
      </c>
      <c r="Q67" t="s">
        <v>25</v>
      </c>
      <c r="R67" s="4" t="s">
        <v>221</v>
      </c>
      <c r="S67" s="4" t="s">
        <v>123</v>
      </c>
    </row>
    <row r="68" spans="1:19" ht="28.8" x14ac:dyDescent="0.3">
      <c r="A68">
        <f t="shared" ref="A68:A99" si="2">A67+1</f>
        <v>66</v>
      </c>
      <c r="B68" s="1">
        <v>42096</v>
      </c>
      <c r="C68" s="41">
        <v>42741</v>
      </c>
      <c r="D68" s="49"/>
      <c r="E68" t="s">
        <v>124</v>
      </c>
      <c r="F68" t="s">
        <v>8</v>
      </c>
      <c r="H68" t="s">
        <v>265</v>
      </c>
      <c r="I68" t="str">
        <f>VLOOKUP(H68,Table1[#All],7,FALSE)</f>
        <v>Kangwon Province, (North Korea)</v>
      </c>
      <c r="J68" s="3"/>
      <c r="K68">
        <f>VLOOKUP(H68,Table1[],5,FALSE)</f>
        <v>39.401670000000003</v>
      </c>
      <c r="L68">
        <f>VLOOKUP(H68,Table1[],6,FALSE)</f>
        <v>127.5369</v>
      </c>
      <c r="M68" t="s">
        <v>176</v>
      </c>
      <c r="N68" t="s">
        <v>10</v>
      </c>
      <c r="O68" t="s">
        <v>10</v>
      </c>
      <c r="P68" t="s">
        <v>21</v>
      </c>
      <c r="Q68" t="s">
        <v>25</v>
      </c>
      <c r="S68" s="4" t="s">
        <v>126</v>
      </c>
    </row>
    <row r="69" spans="1:19" ht="28.8" x14ac:dyDescent="0.3">
      <c r="A69">
        <f t="shared" si="2"/>
        <v>67</v>
      </c>
      <c r="B69" s="1">
        <v>42097</v>
      </c>
      <c r="C69" s="41">
        <v>42741</v>
      </c>
      <c r="D69" s="49"/>
      <c r="E69" t="s">
        <v>124</v>
      </c>
      <c r="F69" t="s">
        <v>8</v>
      </c>
      <c r="H69" t="s">
        <v>265</v>
      </c>
      <c r="I69" t="str">
        <f>VLOOKUP(H69,Table1[#All],7,FALSE)</f>
        <v>Kangwon Province, (North Korea)</v>
      </c>
      <c r="J69" s="3"/>
      <c r="K69">
        <f>VLOOKUP(H69,Table1[],5,FALSE)</f>
        <v>39.401670000000003</v>
      </c>
      <c r="L69">
        <f>VLOOKUP(H69,Table1[],6,FALSE)</f>
        <v>127.5369</v>
      </c>
      <c r="M69" t="s">
        <v>176</v>
      </c>
      <c r="N69" t="s">
        <v>10</v>
      </c>
      <c r="O69" t="s">
        <v>10</v>
      </c>
      <c r="P69" t="s">
        <v>21</v>
      </c>
      <c r="Q69" t="s">
        <v>25</v>
      </c>
      <c r="S69" s="4" t="s">
        <v>126</v>
      </c>
    </row>
    <row r="70" spans="1:19" ht="28.8" x14ac:dyDescent="0.3">
      <c r="A70">
        <f t="shared" si="2"/>
        <v>68</v>
      </c>
      <c r="B70" s="1">
        <v>42097</v>
      </c>
      <c r="C70" s="41">
        <v>42741</v>
      </c>
      <c r="D70" s="49"/>
      <c r="E70" t="s">
        <v>124</v>
      </c>
      <c r="F70" t="s">
        <v>8</v>
      </c>
      <c r="H70" t="s">
        <v>265</v>
      </c>
      <c r="I70" t="str">
        <f>VLOOKUP(H70,Table1[#All],7,FALSE)</f>
        <v>Kangwon Province, (North Korea)</v>
      </c>
      <c r="J70" s="3"/>
      <c r="K70">
        <f>VLOOKUP(H70,Table1[],5,FALSE)</f>
        <v>39.401670000000003</v>
      </c>
      <c r="L70">
        <f>VLOOKUP(H70,Table1[],6,FALSE)</f>
        <v>127.5369</v>
      </c>
      <c r="M70" t="s">
        <v>176</v>
      </c>
      <c r="N70" t="s">
        <v>10</v>
      </c>
      <c r="O70" t="s">
        <v>10</v>
      </c>
      <c r="P70" t="s">
        <v>21</v>
      </c>
      <c r="Q70" t="s">
        <v>25</v>
      </c>
      <c r="S70" s="4" t="s">
        <v>126</v>
      </c>
    </row>
    <row r="71" spans="1:19" ht="28.8" x14ac:dyDescent="0.3">
      <c r="A71">
        <f t="shared" si="2"/>
        <v>69</v>
      </c>
      <c r="B71" s="1">
        <v>42097</v>
      </c>
      <c r="C71" s="41">
        <v>42741</v>
      </c>
      <c r="D71" s="49"/>
      <c r="E71" t="s">
        <v>124</v>
      </c>
      <c r="F71" t="s">
        <v>8</v>
      </c>
      <c r="H71" t="s">
        <v>265</v>
      </c>
      <c r="I71" t="str">
        <f>VLOOKUP(H71,Table1[#All],7,FALSE)</f>
        <v>Kangwon Province, (North Korea)</v>
      </c>
      <c r="J71" s="3"/>
      <c r="K71">
        <f>VLOOKUP(H71,Table1[],5,FALSE)</f>
        <v>39.401670000000003</v>
      </c>
      <c r="L71">
        <f>VLOOKUP(H71,Table1[],6,FALSE)</f>
        <v>127.5369</v>
      </c>
      <c r="M71" t="s">
        <v>176</v>
      </c>
      <c r="N71" t="s">
        <v>10</v>
      </c>
      <c r="O71" t="s">
        <v>10</v>
      </c>
      <c r="P71" t="s">
        <v>21</v>
      </c>
      <c r="Q71" t="s">
        <v>25</v>
      </c>
      <c r="S71" s="4" t="s">
        <v>126</v>
      </c>
    </row>
    <row r="72" spans="1:19" ht="28.8" x14ac:dyDescent="0.3">
      <c r="A72">
        <f t="shared" si="2"/>
        <v>70</v>
      </c>
      <c r="B72" s="1">
        <v>42097</v>
      </c>
      <c r="C72" s="41">
        <v>42741</v>
      </c>
      <c r="D72" s="49"/>
      <c r="E72" t="s">
        <v>124</v>
      </c>
      <c r="F72" t="s">
        <v>8</v>
      </c>
      <c r="H72" t="s">
        <v>265</v>
      </c>
      <c r="I72" t="str">
        <f>VLOOKUP(H72,Table1[#All],7,FALSE)</f>
        <v>Kangwon Province, (North Korea)</v>
      </c>
      <c r="J72" s="3"/>
      <c r="K72">
        <f>VLOOKUP(H72,Table1[],5,FALSE)</f>
        <v>39.401670000000003</v>
      </c>
      <c r="L72">
        <f>VLOOKUP(H72,Table1[],6,FALSE)</f>
        <v>127.5369</v>
      </c>
      <c r="M72" t="s">
        <v>176</v>
      </c>
      <c r="N72" t="s">
        <v>10</v>
      </c>
      <c r="O72" t="s">
        <v>10</v>
      </c>
      <c r="P72" t="s">
        <v>21</v>
      </c>
      <c r="Q72" t="s">
        <v>25</v>
      </c>
      <c r="S72" s="4" t="s">
        <v>126</v>
      </c>
    </row>
    <row r="73" spans="1:19" ht="43.2" x14ac:dyDescent="0.3">
      <c r="A73">
        <f t="shared" si="2"/>
        <v>71</v>
      </c>
      <c r="B73" s="1">
        <v>42132</v>
      </c>
      <c r="C73" s="41">
        <v>42741</v>
      </c>
      <c r="D73" s="49"/>
      <c r="E73" t="s">
        <v>322</v>
      </c>
      <c r="F73" t="s">
        <v>52</v>
      </c>
      <c r="H73" t="s">
        <v>53</v>
      </c>
      <c r="I73" t="str">
        <f>VLOOKUP(H73,Table1[#All],7,FALSE)</f>
        <v>South Hamgyong province</v>
      </c>
      <c r="K73">
        <f>VLOOKUP(H73,Table1[],5,FALSE)</f>
        <v>40.036799999999999</v>
      </c>
      <c r="L73">
        <f>VLOOKUP(H73,Table1[],6,FALSE)</f>
        <v>128.18389999999999</v>
      </c>
      <c r="M73" t="s">
        <v>10</v>
      </c>
      <c r="N73" t="s">
        <v>10</v>
      </c>
      <c r="O73" t="s">
        <v>10</v>
      </c>
      <c r="P73" t="s">
        <v>21</v>
      </c>
      <c r="Q73" t="s">
        <v>25</v>
      </c>
      <c r="R73" s="4" t="s">
        <v>110</v>
      </c>
      <c r="S73" s="4" t="s">
        <v>55</v>
      </c>
    </row>
    <row r="74" spans="1:19" ht="28.8" x14ac:dyDescent="0.3">
      <c r="A74">
        <f t="shared" si="2"/>
        <v>72</v>
      </c>
      <c r="B74" s="57">
        <v>42336</v>
      </c>
      <c r="C74" s="41">
        <v>42741</v>
      </c>
      <c r="D74" s="49"/>
      <c r="E74" s="9" t="s">
        <v>322</v>
      </c>
      <c r="F74" s="9" t="s">
        <v>52</v>
      </c>
      <c r="G74" s="9"/>
      <c r="H74" s="9" t="s">
        <v>53</v>
      </c>
      <c r="I74" t="str">
        <f>VLOOKUP(H74,Table1[#All],7,FALSE)</f>
        <v>South Hamgyong province</v>
      </c>
      <c r="K74">
        <f>VLOOKUP(H74,Table1[],5,FALSE)</f>
        <v>40.036799999999999</v>
      </c>
      <c r="L74">
        <f>VLOOKUP(H74,Table1[],6,FALSE)</f>
        <v>128.18389999999999</v>
      </c>
      <c r="M74" t="s">
        <v>44</v>
      </c>
      <c r="N74" s="9" t="s">
        <v>44</v>
      </c>
      <c r="O74" s="9" t="s">
        <v>44</v>
      </c>
      <c r="P74" s="9" t="s">
        <v>21</v>
      </c>
      <c r="Q74" s="9" t="s">
        <v>26</v>
      </c>
      <c r="R74" s="60" t="s">
        <v>57</v>
      </c>
      <c r="S74" s="60" t="s">
        <v>56</v>
      </c>
    </row>
    <row r="75" spans="1:19" ht="28.8" x14ac:dyDescent="0.3">
      <c r="A75">
        <f t="shared" si="2"/>
        <v>73</v>
      </c>
      <c r="B75" s="57">
        <v>42359</v>
      </c>
      <c r="C75" s="41">
        <v>42741</v>
      </c>
      <c r="D75" s="49"/>
      <c r="E75" s="9" t="s">
        <v>322</v>
      </c>
      <c r="F75" s="9" t="s">
        <v>52</v>
      </c>
      <c r="G75" s="9"/>
      <c r="H75" s="9" t="s">
        <v>53</v>
      </c>
      <c r="I75" t="str">
        <f>VLOOKUP(H75,Table1[#All],7,FALSE)</f>
        <v>South Hamgyong province</v>
      </c>
      <c r="K75">
        <f>VLOOKUP(H75,Table1[],5,FALSE)</f>
        <v>40.036799999999999</v>
      </c>
      <c r="L75">
        <f>VLOOKUP(H75,Table1[],6,FALSE)</f>
        <v>128.18389999999999</v>
      </c>
      <c r="M75" t="s">
        <v>44</v>
      </c>
      <c r="N75" s="9" t="s">
        <v>44</v>
      </c>
      <c r="O75" s="9" t="s">
        <v>44</v>
      </c>
      <c r="P75" s="9" t="s">
        <v>21</v>
      </c>
      <c r="Q75" s="9" t="s">
        <v>26</v>
      </c>
      <c r="R75" s="60" t="s">
        <v>58</v>
      </c>
      <c r="S75" s="60" t="s">
        <v>59</v>
      </c>
    </row>
    <row r="76" spans="1:19" ht="28.8" x14ac:dyDescent="0.3">
      <c r="A76">
        <f t="shared" si="2"/>
        <v>74</v>
      </c>
      <c r="B76" s="1">
        <v>42407</v>
      </c>
      <c r="C76" s="41">
        <v>43067</v>
      </c>
      <c r="D76" s="49">
        <v>2.013888888888889E-2</v>
      </c>
      <c r="E76" t="s">
        <v>41</v>
      </c>
      <c r="F76" t="s">
        <v>23</v>
      </c>
      <c r="H76" t="s">
        <v>28</v>
      </c>
      <c r="I76" t="str">
        <f>VLOOKUP(H76,Table1[#All],7,FALSE)</f>
        <v>Cholsan County, North Pyongan Province</v>
      </c>
      <c r="J76" t="s">
        <v>27</v>
      </c>
      <c r="K76">
        <f>VLOOKUP(H76,Table1[],5,FALSE)</f>
        <v>39.659599999999998</v>
      </c>
      <c r="L76">
        <f>VLOOKUP(H76,Table1[],6,FALSE)</f>
        <v>124.70569999999999</v>
      </c>
      <c r="M76" t="s">
        <v>44</v>
      </c>
      <c r="N76" t="s">
        <v>86</v>
      </c>
      <c r="O76" t="s">
        <v>44</v>
      </c>
      <c r="P76" t="s">
        <v>21</v>
      </c>
      <c r="Q76" t="s">
        <v>25</v>
      </c>
      <c r="R76" s="4" t="s">
        <v>87</v>
      </c>
      <c r="S76" s="4" t="s">
        <v>88</v>
      </c>
    </row>
    <row r="77" spans="1:19" ht="72" x14ac:dyDescent="0.3">
      <c r="A77">
        <f t="shared" si="2"/>
        <v>75</v>
      </c>
      <c r="B77" s="1">
        <v>42439</v>
      </c>
      <c r="C77" s="41">
        <v>42741</v>
      </c>
      <c r="D77" s="49"/>
      <c r="E77" t="s">
        <v>15</v>
      </c>
      <c r="F77" t="s">
        <v>8</v>
      </c>
      <c r="H77" t="s">
        <v>120</v>
      </c>
      <c r="I77" t="str">
        <f>VLOOKUP(H77,Table1[#All],7,FALSE)</f>
        <v>Hwangju,  North Hwanghae province</v>
      </c>
      <c r="J77" t="s">
        <v>77</v>
      </c>
      <c r="K77">
        <f>VLOOKUP(H77,Table1[],5,FALSE)</f>
        <v>38.686833999999998</v>
      </c>
      <c r="L77">
        <f>VLOOKUP(H77,Table1[],6,FALSE)</f>
        <v>125.702005</v>
      </c>
      <c r="M77" t="s">
        <v>176</v>
      </c>
      <c r="N77" t="s">
        <v>10</v>
      </c>
      <c r="O77" t="s">
        <v>10</v>
      </c>
      <c r="P77" t="s">
        <v>21</v>
      </c>
      <c r="Q77" t="s">
        <v>25</v>
      </c>
      <c r="R77" s="4" t="s">
        <v>156</v>
      </c>
      <c r="S77" s="4" t="s">
        <v>157</v>
      </c>
    </row>
    <row r="78" spans="1:19" ht="72" x14ac:dyDescent="0.3">
      <c r="A78">
        <f t="shared" si="2"/>
        <v>76</v>
      </c>
      <c r="B78" s="1">
        <v>42439</v>
      </c>
      <c r="C78" s="41">
        <v>42741</v>
      </c>
      <c r="D78" s="49"/>
      <c r="E78" t="s">
        <v>15</v>
      </c>
      <c r="F78" t="s">
        <v>8</v>
      </c>
      <c r="H78" t="s">
        <v>120</v>
      </c>
      <c r="I78" t="str">
        <f>VLOOKUP(H78,Table1[#All],7,FALSE)</f>
        <v>Hwangju,  North Hwanghae province</v>
      </c>
      <c r="J78" t="s">
        <v>77</v>
      </c>
      <c r="K78">
        <f>VLOOKUP(H78,Table1[],5,FALSE)</f>
        <v>38.686833999999998</v>
      </c>
      <c r="L78">
        <f>VLOOKUP(H78,Table1[],6,FALSE)</f>
        <v>125.702005</v>
      </c>
      <c r="M78" t="s">
        <v>176</v>
      </c>
      <c r="N78" t="s">
        <v>10</v>
      </c>
      <c r="O78" t="s">
        <v>10</v>
      </c>
      <c r="P78" t="s">
        <v>21</v>
      </c>
      <c r="Q78" t="s">
        <v>25</v>
      </c>
      <c r="R78" s="4" t="s">
        <v>156</v>
      </c>
      <c r="S78" s="4" t="s">
        <v>157</v>
      </c>
    </row>
    <row r="79" spans="1:19" ht="43.2" x14ac:dyDescent="0.3">
      <c r="A79">
        <f t="shared" si="2"/>
        <v>77</v>
      </c>
      <c r="B79" s="1">
        <v>42447</v>
      </c>
      <c r="C79" s="41">
        <v>42741</v>
      </c>
      <c r="D79" s="49"/>
      <c r="E79" t="s">
        <v>5</v>
      </c>
      <c r="F79" t="s">
        <v>6</v>
      </c>
      <c r="H79" t="s">
        <v>47</v>
      </c>
      <c r="I79" t="str">
        <f>VLOOKUP(H79,Table1[#All],7,FALSE)</f>
        <v>South Pyongan Province</v>
      </c>
      <c r="K79">
        <f>VLOOKUP(H79,Table1[],5,FALSE)</f>
        <v>39.412593999999999</v>
      </c>
      <c r="L79">
        <f>VLOOKUP(H79,Table1[],6,FALSE)</f>
        <v>125.89031</v>
      </c>
      <c r="M79" t="s">
        <v>176</v>
      </c>
      <c r="N79" t="s">
        <v>10</v>
      </c>
      <c r="O79" t="s">
        <v>83</v>
      </c>
      <c r="P79" t="s">
        <v>21</v>
      </c>
      <c r="Q79" t="s">
        <v>25</v>
      </c>
      <c r="R79" s="4" t="s">
        <v>154</v>
      </c>
      <c r="S79" s="4" t="s">
        <v>153</v>
      </c>
    </row>
    <row r="80" spans="1:19" ht="57.6" x14ac:dyDescent="0.3">
      <c r="A80">
        <f t="shared" si="2"/>
        <v>78</v>
      </c>
      <c r="B80" s="1">
        <v>42447</v>
      </c>
      <c r="C80" s="41">
        <v>42741</v>
      </c>
      <c r="D80" s="49"/>
      <c r="E80" t="s">
        <v>5</v>
      </c>
      <c r="F80" t="s">
        <v>6</v>
      </c>
      <c r="H80" t="s">
        <v>47</v>
      </c>
      <c r="I80" t="str">
        <f>VLOOKUP(H80,Table1[#All],7,FALSE)</f>
        <v>South Pyongan Province</v>
      </c>
      <c r="K80">
        <f>VLOOKUP(H80,Table1[],5,FALSE)</f>
        <v>39.412593999999999</v>
      </c>
      <c r="L80">
        <f>VLOOKUP(H80,Table1[],6,FALSE)</f>
        <v>125.89031</v>
      </c>
      <c r="M80" t="s">
        <v>176</v>
      </c>
      <c r="N80" t="s">
        <v>84</v>
      </c>
      <c r="O80" t="s">
        <v>10</v>
      </c>
      <c r="P80" t="s">
        <v>21</v>
      </c>
      <c r="Q80" t="s">
        <v>26</v>
      </c>
      <c r="R80" s="4" t="s">
        <v>155</v>
      </c>
      <c r="S80" s="4" t="s">
        <v>153</v>
      </c>
    </row>
    <row r="81" spans="1:19" ht="129.6" x14ac:dyDescent="0.3">
      <c r="A81">
        <f t="shared" si="2"/>
        <v>79</v>
      </c>
      <c r="B81" s="1">
        <v>42475</v>
      </c>
      <c r="C81" s="41">
        <v>43067</v>
      </c>
      <c r="D81" s="49">
        <v>0.85625000000000007</v>
      </c>
      <c r="E81" t="s">
        <v>67</v>
      </c>
      <c r="F81" t="s">
        <v>68</v>
      </c>
      <c r="H81" t="s">
        <v>69</v>
      </c>
      <c r="I81" t="str">
        <f>VLOOKUP(H81,Table1[#All],7,FALSE)</f>
        <v>Kangwon Province, (North Korea)</v>
      </c>
      <c r="J81" t="s">
        <v>70</v>
      </c>
      <c r="K81">
        <f>VLOOKUP(H81,Table1[],5,FALSE)</f>
        <v>39.167700000000004</v>
      </c>
      <c r="L81">
        <f>VLOOKUP(H81,Table1[],6,FALSE)</f>
        <v>127.4817</v>
      </c>
      <c r="M81" t="s">
        <v>10</v>
      </c>
      <c r="N81" t="s">
        <v>10</v>
      </c>
      <c r="O81" t="s">
        <v>10</v>
      </c>
      <c r="P81" t="s">
        <v>21</v>
      </c>
      <c r="Q81" t="s">
        <v>26</v>
      </c>
      <c r="R81" s="4" t="s">
        <v>222</v>
      </c>
      <c r="S81" s="4" t="s">
        <v>158</v>
      </c>
    </row>
    <row r="82" spans="1:19" ht="43.2" x14ac:dyDescent="0.3">
      <c r="A82">
        <f t="shared" si="2"/>
        <v>80</v>
      </c>
      <c r="B82" s="1">
        <v>42483</v>
      </c>
      <c r="C82" s="41">
        <v>43067</v>
      </c>
      <c r="D82" s="49">
        <v>0.39513888888888887</v>
      </c>
      <c r="E82" t="s">
        <v>322</v>
      </c>
      <c r="F82" t="s">
        <v>52</v>
      </c>
      <c r="H82" t="s">
        <v>53</v>
      </c>
      <c r="I82" t="str">
        <f>VLOOKUP(H82,Table1[#All],7,FALSE)</f>
        <v>South Hamgyong province</v>
      </c>
      <c r="K82">
        <f>VLOOKUP(H82,Table1[],5,FALSE)</f>
        <v>40.036799999999999</v>
      </c>
      <c r="L82">
        <f>VLOOKUP(H82,Table1[],6,FALSE)</f>
        <v>128.18389999999999</v>
      </c>
      <c r="M82" t="s">
        <v>10</v>
      </c>
      <c r="N82" t="s">
        <v>10</v>
      </c>
      <c r="O82" t="s">
        <v>60</v>
      </c>
      <c r="P82" t="s">
        <v>21</v>
      </c>
      <c r="Q82" t="s">
        <v>25</v>
      </c>
      <c r="R82" s="4" t="s">
        <v>223</v>
      </c>
      <c r="S82" s="4" t="s">
        <v>61</v>
      </c>
    </row>
    <row r="83" spans="1:19" ht="43.2" x14ac:dyDescent="0.3">
      <c r="A83">
        <f t="shared" si="2"/>
        <v>81</v>
      </c>
      <c r="B83" s="1">
        <v>42487</v>
      </c>
      <c r="C83" s="41">
        <v>43067</v>
      </c>
      <c r="D83" s="49">
        <v>0.8979166666666667</v>
      </c>
      <c r="E83" t="s">
        <v>67</v>
      </c>
      <c r="F83" t="s">
        <v>68</v>
      </c>
      <c r="H83" t="s">
        <v>69</v>
      </c>
      <c r="I83" t="str">
        <f>VLOOKUP(H83,Table1[#All],7,FALSE)</f>
        <v>Kangwon Province, (North Korea)</v>
      </c>
      <c r="J83" t="s">
        <v>70</v>
      </c>
      <c r="K83">
        <f>VLOOKUP(H83,Table1[],5,FALSE)</f>
        <v>39.167700000000004</v>
      </c>
      <c r="L83">
        <f>VLOOKUP(H83,Table1[],6,FALSE)</f>
        <v>127.4817</v>
      </c>
      <c r="M83" t="s">
        <v>44</v>
      </c>
      <c r="N83" t="s">
        <v>10</v>
      </c>
      <c r="O83" t="s">
        <v>10</v>
      </c>
      <c r="P83" t="s">
        <v>21</v>
      </c>
      <c r="Q83" t="s">
        <v>26</v>
      </c>
      <c r="S83" s="4" t="s">
        <v>96</v>
      </c>
    </row>
    <row r="84" spans="1:19" ht="43.2" x14ac:dyDescent="0.3">
      <c r="A84">
        <f t="shared" si="2"/>
        <v>82</v>
      </c>
      <c r="B84" s="1">
        <v>42488</v>
      </c>
      <c r="C84" s="41">
        <v>43067</v>
      </c>
      <c r="D84" s="49">
        <v>0.43333333333333335</v>
      </c>
      <c r="E84" t="s">
        <v>67</v>
      </c>
      <c r="F84" t="s">
        <v>68</v>
      </c>
      <c r="H84" t="s">
        <v>69</v>
      </c>
      <c r="I84" t="str">
        <f>VLOOKUP(H84,Table1[#All],7,FALSE)</f>
        <v>Kangwon Province, (North Korea)</v>
      </c>
      <c r="J84" t="s">
        <v>70</v>
      </c>
      <c r="K84">
        <f>VLOOKUP(H84,Table1[],5,FALSE)</f>
        <v>39.167700000000004</v>
      </c>
      <c r="L84">
        <f>VLOOKUP(H84,Table1[],6,FALSE)</f>
        <v>127.4817</v>
      </c>
      <c r="M84" t="s">
        <v>44</v>
      </c>
      <c r="N84" t="s">
        <v>10</v>
      </c>
      <c r="O84" t="s">
        <v>10</v>
      </c>
      <c r="P84" t="s">
        <v>21</v>
      </c>
      <c r="Q84" t="s">
        <v>26</v>
      </c>
      <c r="S84" s="4" t="s">
        <v>96</v>
      </c>
    </row>
    <row r="85" spans="1:19" ht="28.8" x14ac:dyDescent="0.3">
      <c r="A85">
        <f t="shared" si="2"/>
        <v>83</v>
      </c>
      <c r="B85" s="1">
        <v>42520</v>
      </c>
      <c r="C85" s="41">
        <v>43067</v>
      </c>
      <c r="D85" s="49">
        <v>0.85416666666666663</v>
      </c>
      <c r="E85" t="s">
        <v>67</v>
      </c>
      <c r="F85" t="s">
        <v>68</v>
      </c>
      <c r="H85" t="s">
        <v>69</v>
      </c>
      <c r="I85" t="str">
        <f>VLOOKUP(H85,Table1[#All],7,FALSE)</f>
        <v>Kangwon Province, (North Korea)</v>
      </c>
      <c r="J85" t="s">
        <v>70</v>
      </c>
      <c r="K85">
        <f>VLOOKUP(H85,Table1[],5,FALSE)</f>
        <v>39.167700000000004</v>
      </c>
      <c r="L85">
        <f>VLOOKUP(H85,Table1[],6,FALSE)</f>
        <v>127.4817</v>
      </c>
      <c r="M85" t="s">
        <v>44</v>
      </c>
      <c r="N85" t="s">
        <v>10</v>
      </c>
      <c r="O85" t="s">
        <v>10</v>
      </c>
      <c r="P85" t="s">
        <v>21</v>
      </c>
      <c r="Q85" t="s">
        <v>26</v>
      </c>
      <c r="S85" s="4" t="s">
        <v>97</v>
      </c>
    </row>
    <row r="86" spans="1:19" ht="57.6" x14ac:dyDescent="0.3">
      <c r="A86">
        <f t="shared" si="2"/>
        <v>84</v>
      </c>
      <c r="B86" s="1">
        <v>42542</v>
      </c>
      <c r="C86" s="41">
        <v>43067</v>
      </c>
      <c r="D86" s="49">
        <v>0.87222222222222223</v>
      </c>
      <c r="E86" t="s">
        <v>67</v>
      </c>
      <c r="F86" t="s">
        <v>68</v>
      </c>
      <c r="H86" t="s">
        <v>69</v>
      </c>
      <c r="I86" t="str">
        <f>VLOOKUP(H86,Table1[#All],7,FALSE)</f>
        <v>Kangwon Province, (North Korea)</v>
      </c>
      <c r="J86" t="s">
        <v>70</v>
      </c>
      <c r="K86">
        <f>VLOOKUP(H86,Table1[],5,FALSE)</f>
        <v>39.167700000000004</v>
      </c>
      <c r="L86">
        <f>VLOOKUP(H86,Table1[],6,FALSE)</f>
        <v>127.4817</v>
      </c>
      <c r="M86" t="s">
        <v>176</v>
      </c>
      <c r="N86" t="s">
        <v>10</v>
      </c>
      <c r="O86" t="s">
        <v>10</v>
      </c>
      <c r="P86" t="s">
        <v>21</v>
      </c>
      <c r="Q86" t="s">
        <v>26</v>
      </c>
      <c r="R86" s="4" t="s">
        <v>95</v>
      </c>
      <c r="S86" s="4" t="s">
        <v>98</v>
      </c>
    </row>
    <row r="87" spans="1:19" ht="43.2" x14ac:dyDescent="0.3">
      <c r="A87">
        <f t="shared" si="2"/>
        <v>85</v>
      </c>
      <c r="B87" s="1">
        <v>42542</v>
      </c>
      <c r="C87" s="41">
        <v>43067</v>
      </c>
      <c r="D87" s="49">
        <v>0.9604166666666667</v>
      </c>
      <c r="E87" t="s">
        <v>67</v>
      </c>
      <c r="F87" t="s">
        <v>68</v>
      </c>
      <c r="H87" t="s">
        <v>69</v>
      </c>
      <c r="I87" t="str">
        <f>VLOOKUP(H87,Table1[#All],7,FALSE)</f>
        <v>Kangwon Province, (North Korea)</v>
      </c>
      <c r="J87" t="s">
        <v>70</v>
      </c>
      <c r="K87">
        <f>VLOOKUP(H87,Table1[],5,FALSE)</f>
        <v>39.167700000000004</v>
      </c>
      <c r="L87">
        <f>VLOOKUP(H87,Table1[],6,FALSE)</f>
        <v>127.4817</v>
      </c>
      <c r="M87" t="s">
        <v>176</v>
      </c>
      <c r="N87" t="s">
        <v>71</v>
      </c>
      <c r="O87" t="s">
        <v>72</v>
      </c>
      <c r="P87" t="s">
        <v>21</v>
      </c>
      <c r="Q87" t="s">
        <v>25</v>
      </c>
      <c r="R87" s="4" t="s">
        <v>224</v>
      </c>
      <c r="S87" s="4" t="s">
        <v>99</v>
      </c>
    </row>
    <row r="88" spans="1:19" ht="28.8" x14ac:dyDescent="0.3">
      <c r="A88">
        <f t="shared" si="2"/>
        <v>86</v>
      </c>
      <c r="B88" s="1">
        <v>42560</v>
      </c>
      <c r="C88" s="41">
        <v>43067</v>
      </c>
      <c r="D88" s="49">
        <v>0.10277777777777779</v>
      </c>
      <c r="E88" t="s">
        <v>322</v>
      </c>
      <c r="F88" t="s">
        <v>52</v>
      </c>
      <c r="H88" t="s">
        <v>53</v>
      </c>
      <c r="I88" t="str">
        <f>VLOOKUP(H88,Table1[#All],7,FALSE)</f>
        <v>South Hamgyong province</v>
      </c>
      <c r="K88">
        <f>VLOOKUP(H88,Table1[],5,FALSE)</f>
        <v>40.036799999999999</v>
      </c>
      <c r="L88">
        <f>VLOOKUP(H88,Table1[],6,FALSE)</f>
        <v>128.18389999999999</v>
      </c>
      <c r="M88" t="s">
        <v>176</v>
      </c>
      <c r="N88" t="s">
        <v>62</v>
      </c>
      <c r="O88" t="s">
        <v>10</v>
      </c>
      <c r="P88" t="s">
        <v>21</v>
      </c>
      <c r="Q88" t="s">
        <v>26</v>
      </c>
      <c r="R88" s="4" t="s">
        <v>63</v>
      </c>
      <c r="S88" s="4" t="s">
        <v>64</v>
      </c>
    </row>
    <row r="89" spans="1:19" ht="28.8" x14ac:dyDescent="0.3">
      <c r="A89">
        <f t="shared" si="2"/>
        <v>87</v>
      </c>
      <c r="B89" s="1">
        <v>42569</v>
      </c>
      <c r="C89" s="41">
        <v>43067</v>
      </c>
      <c r="D89" s="49">
        <v>0.86388888888888893</v>
      </c>
      <c r="E89" t="s">
        <v>15</v>
      </c>
      <c r="F89" t="s">
        <v>8</v>
      </c>
      <c r="G89" s="30" t="s">
        <v>168</v>
      </c>
      <c r="H89" t="s">
        <v>120</v>
      </c>
      <c r="I89" t="str">
        <f>VLOOKUP(H89,Table1[#All],7,FALSE)</f>
        <v>Hwangju,  North Hwanghae province</v>
      </c>
      <c r="J89" t="s">
        <v>77</v>
      </c>
      <c r="K89">
        <f>VLOOKUP(H89,Table1[],5,FALSE)</f>
        <v>38.686833999999998</v>
      </c>
      <c r="L89">
        <f>VLOOKUP(H89,Table1[],6,FALSE)</f>
        <v>125.702005</v>
      </c>
      <c r="M89" t="s">
        <v>10</v>
      </c>
      <c r="N89" t="s">
        <v>10</v>
      </c>
      <c r="O89" t="s">
        <v>10</v>
      </c>
      <c r="P89" t="s">
        <v>21</v>
      </c>
      <c r="Q89" t="s">
        <v>25</v>
      </c>
      <c r="R89" s="4" t="s">
        <v>82</v>
      </c>
      <c r="S89" s="4" t="s">
        <v>125</v>
      </c>
    </row>
    <row r="90" spans="1:19" ht="28.8" x14ac:dyDescent="0.3">
      <c r="A90">
        <f t="shared" si="2"/>
        <v>88</v>
      </c>
      <c r="B90" s="1">
        <v>42569</v>
      </c>
      <c r="C90" s="41">
        <v>43067</v>
      </c>
      <c r="D90" s="49">
        <v>0.87361111111111101</v>
      </c>
      <c r="E90" t="s">
        <v>15</v>
      </c>
      <c r="F90" t="s">
        <v>8</v>
      </c>
      <c r="G90" s="30" t="s">
        <v>168</v>
      </c>
      <c r="H90" t="s">
        <v>120</v>
      </c>
      <c r="I90" t="str">
        <f>VLOOKUP(H90,Table1[#All],7,FALSE)</f>
        <v>Hwangju,  North Hwanghae province</v>
      </c>
      <c r="J90" t="s">
        <v>77</v>
      </c>
      <c r="K90">
        <f>VLOOKUP(H90,Table1[],5,FALSE)</f>
        <v>38.686833999999998</v>
      </c>
      <c r="L90">
        <f>VLOOKUP(H90,Table1[],6,FALSE)</f>
        <v>125.702005</v>
      </c>
      <c r="M90" t="s">
        <v>10</v>
      </c>
      <c r="N90" t="s">
        <v>10</v>
      </c>
      <c r="O90" t="s">
        <v>10</v>
      </c>
      <c r="P90" t="s">
        <v>21</v>
      </c>
      <c r="Q90" t="s">
        <v>25</v>
      </c>
      <c r="R90" s="4" t="s">
        <v>82</v>
      </c>
      <c r="S90" s="4" t="s">
        <v>125</v>
      </c>
    </row>
    <row r="91" spans="1:19" ht="28.8" x14ac:dyDescent="0.3">
      <c r="A91">
        <f t="shared" si="2"/>
        <v>89</v>
      </c>
      <c r="B91" s="1">
        <v>42569</v>
      </c>
      <c r="C91" s="41">
        <v>43067</v>
      </c>
      <c r="D91" s="49">
        <v>0.89930555555555547</v>
      </c>
      <c r="E91" t="s">
        <v>5</v>
      </c>
      <c r="F91" t="s">
        <v>6</v>
      </c>
      <c r="G91" s="30" t="s">
        <v>168</v>
      </c>
      <c r="H91" t="s">
        <v>120</v>
      </c>
      <c r="I91" t="str">
        <f>VLOOKUP(H91,Table1[#All],7,FALSE)</f>
        <v>Hwangju,  North Hwanghae province</v>
      </c>
      <c r="J91" t="s">
        <v>77</v>
      </c>
      <c r="K91">
        <f>VLOOKUP(H91,Table1[],5,FALSE)</f>
        <v>38.686833999999998</v>
      </c>
      <c r="L91">
        <f>VLOOKUP(H91,Table1[],6,FALSE)</f>
        <v>125.702005</v>
      </c>
      <c r="M91" t="s">
        <v>176</v>
      </c>
      <c r="N91" t="s">
        <v>10</v>
      </c>
      <c r="O91" t="s">
        <v>19</v>
      </c>
      <c r="P91" t="s">
        <v>21</v>
      </c>
      <c r="Q91" t="s">
        <v>25</v>
      </c>
      <c r="S91" s="4" t="s">
        <v>125</v>
      </c>
    </row>
    <row r="92" spans="1:19" ht="28.8" x14ac:dyDescent="0.3">
      <c r="A92">
        <f t="shared" si="2"/>
        <v>90</v>
      </c>
      <c r="B92" s="1">
        <v>42584</v>
      </c>
      <c r="C92" s="41">
        <v>43067</v>
      </c>
      <c r="D92" s="49">
        <v>0.95347222222222217</v>
      </c>
      <c r="E92" t="s">
        <v>5</v>
      </c>
      <c r="F92" t="s">
        <v>6</v>
      </c>
      <c r="H92" t="s">
        <v>120</v>
      </c>
      <c r="I92" t="str">
        <f>VLOOKUP(H92,Table1[#All],7,FALSE)</f>
        <v>Hwangju,  North Hwanghae province</v>
      </c>
      <c r="J92" t="s">
        <v>77</v>
      </c>
      <c r="K92">
        <f>VLOOKUP(H92,Table1[],5,FALSE)</f>
        <v>38.686833999999998</v>
      </c>
      <c r="L92">
        <f>VLOOKUP(H92,Table1[],6,FALSE)</f>
        <v>125.702005</v>
      </c>
      <c r="M92" t="s">
        <v>176</v>
      </c>
      <c r="N92" t="s">
        <v>10</v>
      </c>
      <c r="O92" t="s">
        <v>73</v>
      </c>
      <c r="P92" t="s">
        <v>21</v>
      </c>
      <c r="Q92" t="s">
        <v>25</v>
      </c>
      <c r="S92" s="4" t="s">
        <v>119</v>
      </c>
    </row>
    <row r="93" spans="1:19" ht="28.8" x14ac:dyDescent="0.3">
      <c r="A93">
        <f t="shared" si="2"/>
        <v>91</v>
      </c>
      <c r="B93" s="1">
        <v>42584</v>
      </c>
      <c r="C93" s="41">
        <v>43067</v>
      </c>
      <c r="D93" s="49">
        <v>0.95347222222222217</v>
      </c>
      <c r="E93" t="s">
        <v>5</v>
      </c>
      <c r="F93" t="s">
        <v>6</v>
      </c>
      <c r="H93" t="s">
        <v>120</v>
      </c>
      <c r="I93" t="str">
        <f>VLOOKUP(H93,Table1[#All],7,FALSE)</f>
        <v>Hwangju,  North Hwanghae province</v>
      </c>
      <c r="J93" t="s">
        <v>77</v>
      </c>
      <c r="K93">
        <f>VLOOKUP(H93,Table1[],5,FALSE)</f>
        <v>38.686833999999998</v>
      </c>
      <c r="L93">
        <f>VLOOKUP(H93,Table1[],6,FALSE)</f>
        <v>125.702005</v>
      </c>
      <c r="M93" t="s">
        <v>10</v>
      </c>
      <c r="N93" t="s">
        <v>10</v>
      </c>
      <c r="O93" t="s">
        <v>10</v>
      </c>
      <c r="P93" t="s">
        <v>21</v>
      </c>
      <c r="Q93" t="s">
        <v>26</v>
      </c>
      <c r="S93" s="4" t="s">
        <v>119</v>
      </c>
    </row>
    <row r="94" spans="1:19" ht="28.8" x14ac:dyDescent="0.3">
      <c r="A94">
        <f t="shared" si="2"/>
        <v>92</v>
      </c>
      <c r="B94" s="1">
        <v>42605</v>
      </c>
      <c r="C94" s="41">
        <v>43067</v>
      </c>
      <c r="D94" s="49">
        <v>0.8534722222222223</v>
      </c>
      <c r="E94" t="s">
        <v>322</v>
      </c>
      <c r="F94" t="s">
        <v>52</v>
      </c>
      <c r="H94" t="s">
        <v>53</v>
      </c>
      <c r="I94" t="str">
        <f>VLOOKUP(H94,Table1[#All],7,FALSE)</f>
        <v>South Hamgyong province</v>
      </c>
      <c r="K94">
        <f>VLOOKUP(H94,Table1[],5,FALSE)</f>
        <v>40.036799999999999</v>
      </c>
      <c r="L94">
        <f>VLOOKUP(H94,Table1[],6,FALSE)</f>
        <v>128.18389999999999</v>
      </c>
      <c r="M94" t="s">
        <v>176</v>
      </c>
      <c r="N94" t="s">
        <v>10</v>
      </c>
      <c r="O94" t="s">
        <v>19</v>
      </c>
      <c r="P94" t="s">
        <v>21</v>
      </c>
      <c r="Q94" t="s">
        <v>25</v>
      </c>
      <c r="R94" s="4" t="s">
        <v>65</v>
      </c>
      <c r="S94" s="4" t="s">
        <v>66</v>
      </c>
    </row>
    <row r="95" spans="1:19" ht="43.2" x14ac:dyDescent="0.3">
      <c r="A95">
        <f t="shared" si="2"/>
        <v>93</v>
      </c>
      <c r="B95" s="1">
        <v>42618</v>
      </c>
      <c r="C95" s="41">
        <v>43067</v>
      </c>
      <c r="D95" s="49">
        <v>0.13402777777777777</v>
      </c>
      <c r="E95" t="s">
        <v>74</v>
      </c>
      <c r="F95" t="s">
        <v>6</v>
      </c>
      <c r="G95" s="30" t="s">
        <v>168</v>
      </c>
      <c r="H95" t="s">
        <v>120</v>
      </c>
      <c r="I95" t="str">
        <f>VLOOKUP(H95,Table1[#All],7,FALSE)</f>
        <v>Hwangju,  North Hwanghae province</v>
      </c>
      <c r="J95" t="s">
        <v>77</v>
      </c>
      <c r="K95">
        <f>VLOOKUP(H95,Table1[],5,FALSE)</f>
        <v>38.686833999999998</v>
      </c>
      <c r="L95">
        <f>VLOOKUP(H95,Table1[],6,FALSE)</f>
        <v>125.702005</v>
      </c>
      <c r="M95" t="s">
        <v>176</v>
      </c>
      <c r="N95" t="s">
        <v>10</v>
      </c>
      <c r="O95" t="s">
        <v>73</v>
      </c>
      <c r="P95" t="s">
        <v>21</v>
      </c>
      <c r="Q95" t="s">
        <v>25</v>
      </c>
      <c r="R95" s="4" t="s">
        <v>225</v>
      </c>
      <c r="S95" s="4" t="s">
        <v>75</v>
      </c>
    </row>
    <row r="96" spans="1:19" ht="43.2" x14ac:dyDescent="0.3">
      <c r="A96">
        <f t="shared" si="2"/>
        <v>94</v>
      </c>
      <c r="B96" s="1">
        <v>42618</v>
      </c>
      <c r="C96" s="41">
        <v>43067</v>
      </c>
      <c r="D96" s="49">
        <v>0.13402777777777777</v>
      </c>
      <c r="E96" t="s">
        <v>74</v>
      </c>
      <c r="F96" t="s">
        <v>6</v>
      </c>
      <c r="G96" s="30" t="s">
        <v>168</v>
      </c>
      <c r="H96" t="s">
        <v>120</v>
      </c>
      <c r="I96" t="str">
        <f>VLOOKUP(H96,Table1[#All],7,FALSE)</f>
        <v>Hwangju,  North Hwanghae province</v>
      </c>
      <c r="J96" t="s">
        <v>77</v>
      </c>
      <c r="K96">
        <f>VLOOKUP(H96,Table1[],5,FALSE)</f>
        <v>38.686833999999998</v>
      </c>
      <c r="L96">
        <f>VLOOKUP(H96,Table1[],6,FALSE)</f>
        <v>125.702005</v>
      </c>
      <c r="M96" t="s">
        <v>176</v>
      </c>
      <c r="N96" t="s">
        <v>10</v>
      </c>
      <c r="O96" t="s">
        <v>73</v>
      </c>
      <c r="P96" t="s">
        <v>21</v>
      </c>
      <c r="Q96" t="s">
        <v>25</v>
      </c>
      <c r="S96" s="4" t="s">
        <v>75</v>
      </c>
    </row>
    <row r="97" spans="1:19" ht="43.2" x14ac:dyDescent="0.3">
      <c r="A97">
        <f t="shared" si="2"/>
        <v>95</v>
      </c>
      <c r="B97" s="1">
        <v>42618</v>
      </c>
      <c r="C97" s="41">
        <v>43067</v>
      </c>
      <c r="D97" s="49">
        <v>0.13402777777777777</v>
      </c>
      <c r="E97" t="s">
        <v>74</v>
      </c>
      <c r="F97" t="s">
        <v>6</v>
      </c>
      <c r="G97" s="30" t="s">
        <v>168</v>
      </c>
      <c r="H97" t="s">
        <v>120</v>
      </c>
      <c r="I97" t="str">
        <f>VLOOKUP(H97,Table1[#All],7,FALSE)</f>
        <v>Hwangju,  North Hwanghae province</v>
      </c>
      <c r="J97" t="s">
        <v>77</v>
      </c>
      <c r="K97">
        <f>VLOOKUP(H97,Table1[],5,FALSE)</f>
        <v>38.686833999999998</v>
      </c>
      <c r="L97">
        <f>VLOOKUP(H97,Table1[],6,FALSE)</f>
        <v>125.702005</v>
      </c>
      <c r="M97" t="s">
        <v>176</v>
      </c>
      <c r="N97" t="s">
        <v>10</v>
      </c>
      <c r="O97" t="s">
        <v>73</v>
      </c>
      <c r="P97" t="s">
        <v>21</v>
      </c>
      <c r="Q97" t="s">
        <v>25</v>
      </c>
      <c r="S97" s="4" t="s">
        <v>75</v>
      </c>
    </row>
    <row r="98" spans="1:19" ht="144" x14ac:dyDescent="0.3">
      <c r="A98">
        <f t="shared" si="2"/>
        <v>96</v>
      </c>
      <c r="B98" s="1">
        <v>42657</v>
      </c>
      <c r="C98" s="41">
        <v>43067</v>
      </c>
      <c r="D98" s="49">
        <v>0.7729166666666667</v>
      </c>
      <c r="E98" t="s">
        <v>67</v>
      </c>
      <c r="F98" t="s">
        <v>68</v>
      </c>
      <c r="H98" t="s">
        <v>102</v>
      </c>
      <c r="I98" t="str">
        <f>VLOOKUP(H98,Table1[#All],7,FALSE)</f>
        <v>Kusong, North Pyongan</v>
      </c>
      <c r="J98" t="s">
        <v>103</v>
      </c>
      <c r="K98">
        <f>VLOOKUP(H98,Table1[],5,FALSE)</f>
        <v>39.927472000000002</v>
      </c>
      <c r="L98">
        <f>VLOOKUP(H98,Table1[],6,FALSE)</f>
        <v>125.20788899999999</v>
      </c>
      <c r="M98" t="s">
        <v>10</v>
      </c>
      <c r="N98" t="s">
        <v>10</v>
      </c>
      <c r="O98" t="s">
        <v>10</v>
      </c>
      <c r="P98" t="s">
        <v>21</v>
      </c>
      <c r="Q98" t="s">
        <v>26</v>
      </c>
      <c r="R98" s="4" t="s">
        <v>226</v>
      </c>
      <c r="S98" s="4" t="s">
        <v>105</v>
      </c>
    </row>
    <row r="99" spans="1:19" ht="57.6" x14ac:dyDescent="0.3">
      <c r="A99">
        <f t="shared" si="2"/>
        <v>97</v>
      </c>
      <c r="B99" s="1">
        <v>42662</v>
      </c>
      <c r="C99" s="41">
        <v>43067</v>
      </c>
      <c r="D99" s="49">
        <v>0.91666666666666663</v>
      </c>
      <c r="E99" t="s">
        <v>67</v>
      </c>
      <c r="F99" t="s">
        <v>68</v>
      </c>
      <c r="H99" t="s">
        <v>102</v>
      </c>
      <c r="I99" t="str">
        <f>VLOOKUP(H99,Table1[#All],7,FALSE)</f>
        <v>Kusong, North Pyongan</v>
      </c>
      <c r="J99" t="s">
        <v>103</v>
      </c>
      <c r="K99">
        <f>VLOOKUP(H99,Table1[],5,FALSE)</f>
        <v>39.927472000000002</v>
      </c>
      <c r="L99">
        <f>VLOOKUP(H99,Table1[],6,FALSE)</f>
        <v>125.20788899999999</v>
      </c>
      <c r="M99" t="s">
        <v>10</v>
      </c>
      <c r="N99" t="s">
        <v>10</v>
      </c>
      <c r="O99" t="s">
        <v>10</v>
      </c>
      <c r="P99" t="s">
        <v>21</v>
      </c>
      <c r="Q99" t="s">
        <v>26</v>
      </c>
      <c r="R99" s="4" t="s">
        <v>180</v>
      </c>
      <c r="S99" s="4" t="s">
        <v>104</v>
      </c>
    </row>
    <row r="100" spans="1:19" ht="103.5" customHeight="1" x14ac:dyDescent="0.3">
      <c r="A100">
        <f t="shared" ref="A100:A131" si="3">A99+1</f>
        <v>98</v>
      </c>
      <c r="B100" s="31">
        <v>42777</v>
      </c>
      <c r="C100" s="41">
        <v>43067</v>
      </c>
      <c r="D100" s="49">
        <v>0.95486111111111116</v>
      </c>
      <c r="E100" s="30" t="s">
        <v>321</v>
      </c>
      <c r="F100" s="30" t="s">
        <v>6</v>
      </c>
      <c r="G100" s="29" t="s">
        <v>163</v>
      </c>
      <c r="H100" s="30" t="s">
        <v>164</v>
      </c>
      <c r="I100" t="str">
        <f>VLOOKUP(H100,Table1[#All],7,FALSE)</f>
        <v>Kusong, North Pyongan</v>
      </c>
      <c r="J100" s="29" t="s">
        <v>163</v>
      </c>
      <c r="K100">
        <f>VLOOKUP(H100,Table1[],5,FALSE)</f>
        <v>40.013249999999999</v>
      </c>
      <c r="L100">
        <f>VLOOKUP(H100,Table1[],6,FALSE)</f>
        <v>125.22302000000001</v>
      </c>
      <c r="M100" t="s">
        <v>176</v>
      </c>
      <c r="N100" s="30" t="s">
        <v>167</v>
      </c>
      <c r="O100" s="30" t="s">
        <v>19</v>
      </c>
      <c r="P100" t="s">
        <v>21</v>
      </c>
      <c r="Q100" s="30" t="s">
        <v>25</v>
      </c>
      <c r="R100" s="30" t="s">
        <v>181</v>
      </c>
      <c r="S100" s="30" t="s">
        <v>166</v>
      </c>
    </row>
    <row r="101" spans="1:19" ht="129.6" x14ac:dyDescent="0.3">
      <c r="A101">
        <f t="shared" si="3"/>
        <v>99</v>
      </c>
      <c r="B101" s="31">
        <v>42799</v>
      </c>
      <c r="C101" s="41">
        <v>43067</v>
      </c>
      <c r="D101" s="49">
        <v>0.94027777777777777</v>
      </c>
      <c r="E101" s="30" t="s">
        <v>74</v>
      </c>
      <c r="F101" s="30" t="s">
        <v>6</v>
      </c>
      <c r="G101" s="30" t="s">
        <v>168</v>
      </c>
      <c r="H101" s="30" t="s">
        <v>28</v>
      </c>
      <c r="I101" s="9" t="str">
        <f>VLOOKUP(H101,Table1[#All],7,FALSE)</f>
        <v>Cholsan County, North Pyongan Province</v>
      </c>
      <c r="J101" s="9"/>
      <c r="K101" s="9">
        <f>VLOOKUP(H101,Table1[],5,FALSE)</f>
        <v>39.659599999999998</v>
      </c>
      <c r="L101" s="9">
        <f>VLOOKUP(H101,Table1[],6,FALSE)</f>
        <v>124.70569999999999</v>
      </c>
      <c r="M101" t="s">
        <v>176</v>
      </c>
      <c r="N101" s="30" t="s">
        <v>170</v>
      </c>
      <c r="O101" s="30" t="s">
        <v>73</v>
      </c>
      <c r="P101" s="32" t="s">
        <v>21</v>
      </c>
      <c r="Q101" s="33" t="s">
        <v>25</v>
      </c>
      <c r="R101" s="33" t="s">
        <v>263</v>
      </c>
      <c r="S101" s="33" t="s">
        <v>169</v>
      </c>
    </row>
    <row r="102" spans="1:19" ht="129.6" x14ac:dyDescent="0.3">
      <c r="A102">
        <f t="shared" si="3"/>
        <v>100</v>
      </c>
      <c r="B102" s="31">
        <v>42799</v>
      </c>
      <c r="C102" s="41">
        <v>43067</v>
      </c>
      <c r="D102" s="49">
        <v>0.94027777777777777</v>
      </c>
      <c r="E102" s="30" t="s">
        <v>74</v>
      </c>
      <c r="F102" s="30" t="s">
        <v>6</v>
      </c>
      <c r="G102" s="30" t="s">
        <v>168</v>
      </c>
      <c r="H102" s="30" t="s">
        <v>28</v>
      </c>
      <c r="I102" s="9" t="str">
        <f>VLOOKUP(H102,Table1[#All],7,FALSE)</f>
        <v>Cholsan County, North Pyongan Province</v>
      </c>
      <c r="J102" s="9"/>
      <c r="K102" s="9">
        <f>VLOOKUP(H102,Table1[],5,FALSE)</f>
        <v>39.659599999999998</v>
      </c>
      <c r="L102" s="9">
        <f>VLOOKUP(H102,Table1[],6,FALSE)</f>
        <v>124.70569999999999</v>
      </c>
      <c r="M102" t="s">
        <v>176</v>
      </c>
      <c r="N102" s="30" t="s">
        <v>170</v>
      </c>
      <c r="O102" s="30" t="s">
        <v>73</v>
      </c>
      <c r="P102" s="32" t="s">
        <v>21</v>
      </c>
      <c r="Q102" s="33" t="s">
        <v>25</v>
      </c>
      <c r="R102" s="33" t="s">
        <v>263</v>
      </c>
      <c r="S102" s="33" t="s">
        <v>169</v>
      </c>
    </row>
    <row r="103" spans="1:19" ht="129.6" x14ac:dyDescent="0.3">
      <c r="A103">
        <f t="shared" si="3"/>
        <v>101</v>
      </c>
      <c r="B103" s="31">
        <v>42799</v>
      </c>
      <c r="C103" s="41">
        <v>43067</v>
      </c>
      <c r="D103" s="49">
        <v>0.94027777777777777</v>
      </c>
      <c r="E103" s="30" t="s">
        <v>74</v>
      </c>
      <c r="F103" s="30" t="s">
        <v>6</v>
      </c>
      <c r="G103" s="30" t="s">
        <v>168</v>
      </c>
      <c r="H103" s="30" t="s">
        <v>28</v>
      </c>
      <c r="I103" s="9" t="str">
        <f>VLOOKUP(H103,Table1[#All],7,FALSE)</f>
        <v>Cholsan County, North Pyongan Province</v>
      </c>
      <c r="J103" s="9"/>
      <c r="K103" s="9">
        <f>VLOOKUP(H103,Table1[],5,FALSE)</f>
        <v>39.659599999999998</v>
      </c>
      <c r="L103" s="9">
        <f>VLOOKUP(H103,Table1[],6,FALSE)</f>
        <v>124.70569999999999</v>
      </c>
      <c r="M103" t="s">
        <v>176</v>
      </c>
      <c r="N103" s="30" t="s">
        <v>170</v>
      </c>
      <c r="O103" s="30" t="s">
        <v>73</v>
      </c>
      <c r="P103" s="32" t="s">
        <v>21</v>
      </c>
      <c r="Q103" s="33" t="s">
        <v>25</v>
      </c>
      <c r="R103" s="33" t="s">
        <v>263</v>
      </c>
      <c r="S103" s="33" t="s">
        <v>169</v>
      </c>
    </row>
    <row r="104" spans="1:19" ht="129.6" x14ac:dyDescent="0.3">
      <c r="A104" s="9">
        <f t="shared" si="3"/>
        <v>102</v>
      </c>
      <c r="B104" s="31">
        <v>42799</v>
      </c>
      <c r="C104" s="41">
        <v>43067</v>
      </c>
      <c r="D104" s="49">
        <v>0.94027777777777777</v>
      </c>
      <c r="E104" s="30" t="s">
        <v>74</v>
      </c>
      <c r="F104" s="30" t="s">
        <v>6</v>
      </c>
      <c r="G104" s="30" t="s">
        <v>168</v>
      </c>
      <c r="H104" s="30" t="s">
        <v>28</v>
      </c>
      <c r="I104" s="9" t="str">
        <f>VLOOKUP(H104,Table1[#All],7,FALSE)</f>
        <v>Cholsan County, North Pyongan Province</v>
      </c>
      <c r="J104" s="9"/>
      <c r="K104" s="9">
        <f>VLOOKUP(H104,Table1[],5,FALSE)</f>
        <v>39.659599999999998</v>
      </c>
      <c r="L104" s="9">
        <f>VLOOKUP(H104,Table1[],6,FALSE)</f>
        <v>124.70569999999999</v>
      </c>
      <c r="M104" t="s">
        <v>176</v>
      </c>
      <c r="N104" s="30" t="s">
        <v>170</v>
      </c>
      <c r="O104" s="30" t="s">
        <v>73</v>
      </c>
      <c r="P104" s="35" t="s">
        <v>21</v>
      </c>
      <c r="Q104" s="30" t="s">
        <v>25</v>
      </c>
      <c r="R104" s="33" t="s">
        <v>263</v>
      </c>
      <c r="S104" s="30" t="s">
        <v>169</v>
      </c>
    </row>
    <row r="105" spans="1:19" ht="72" x14ac:dyDescent="0.3">
      <c r="A105" s="9">
        <f t="shared" si="3"/>
        <v>103</v>
      </c>
      <c r="B105" s="31">
        <v>42799</v>
      </c>
      <c r="C105" s="41">
        <v>43550</v>
      </c>
      <c r="D105" s="49">
        <v>0.94027777777777777</v>
      </c>
      <c r="E105" s="30" t="s">
        <v>74</v>
      </c>
      <c r="F105" s="30" t="s">
        <v>6</v>
      </c>
      <c r="G105" s="30" t="s">
        <v>168</v>
      </c>
      <c r="H105" s="30" t="s">
        <v>28</v>
      </c>
      <c r="I105" s="9" t="str">
        <f>VLOOKUP(H105,Table1[#All],7,FALSE)</f>
        <v>Cholsan County, North Pyongan Province</v>
      </c>
      <c r="J105" s="9"/>
      <c r="K105" s="9">
        <f>VLOOKUP(H105,Table1[],5,FALSE)</f>
        <v>39.659599999999998</v>
      </c>
      <c r="L105" s="9">
        <f>VLOOKUP(H105,Table1[],6,FALSE)</f>
        <v>124.70569999999999</v>
      </c>
      <c r="N105" s="30"/>
      <c r="O105" s="30"/>
      <c r="P105" s="35" t="s">
        <v>21</v>
      </c>
      <c r="Q105" s="30" t="s">
        <v>26</v>
      </c>
      <c r="R105" s="33" t="s">
        <v>261</v>
      </c>
      <c r="S105" s="30" t="s">
        <v>262</v>
      </c>
    </row>
    <row r="106" spans="1:19" ht="72" x14ac:dyDescent="0.3">
      <c r="A106" s="9">
        <f t="shared" si="3"/>
        <v>104</v>
      </c>
      <c r="B106" s="40">
        <v>42815</v>
      </c>
      <c r="C106" s="41">
        <v>43067</v>
      </c>
      <c r="D106" s="49">
        <v>0.91666666666666663</v>
      </c>
      <c r="E106" s="30" t="s">
        <v>10</v>
      </c>
      <c r="F106" s="30" t="s">
        <v>10</v>
      </c>
      <c r="G106" s="29" t="s">
        <v>163</v>
      </c>
      <c r="H106" s="30" t="s">
        <v>69</v>
      </c>
      <c r="I106" s="9" t="str">
        <f>VLOOKUP(H106,Table1[#All],7,FALSE)</f>
        <v>Kangwon Province, (North Korea)</v>
      </c>
      <c r="J106" s="9" t="s">
        <v>70</v>
      </c>
      <c r="K106" s="9">
        <f>VLOOKUP(H106,Table1[],5,FALSE)</f>
        <v>39.167700000000004</v>
      </c>
      <c r="L106" s="9">
        <f>VLOOKUP(H106,Table1[],6,FALSE)</f>
        <v>127.4817</v>
      </c>
      <c r="M106" s="37" t="s">
        <v>44</v>
      </c>
      <c r="N106" s="34" t="s">
        <v>33</v>
      </c>
      <c r="O106" s="38"/>
      <c r="P106" s="32" t="s">
        <v>21</v>
      </c>
      <c r="Q106" s="34" t="s">
        <v>26</v>
      </c>
      <c r="R106" s="33" t="s">
        <v>171</v>
      </c>
      <c r="S106" s="36" t="s">
        <v>172</v>
      </c>
    </row>
    <row r="107" spans="1:19" ht="129.6" x14ac:dyDescent="0.3">
      <c r="A107" s="9">
        <f t="shared" si="3"/>
        <v>105</v>
      </c>
      <c r="B107" s="1">
        <v>42829</v>
      </c>
      <c r="C107" s="41">
        <v>43067</v>
      </c>
      <c r="D107" s="49">
        <v>0.90416666666666667</v>
      </c>
      <c r="E107" t="s">
        <v>184</v>
      </c>
      <c r="F107" t="s">
        <v>68</v>
      </c>
      <c r="G107" t="s">
        <v>163</v>
      </c>
      <c r="H107" t="s">
        <v>53</v>
      </c>
      <c r="I107" t="str">
        <f>VLOOKUP(H107,Table1[#All],7,FALSE)</f>
        <v>South Hamgyong province</v>
      </c>
      <c r="K107">
        <f>VLOOKUP(H107,Table1[],5,FALSE)</f>
        <v>40.036799999999999</v>
      </c>
      <c r="L107">
        <f>VLOOKUP(H107,Table1[],6,FALSE)</f>
        <v>128.18389999999999</v>
      </c>
      <c r="M107" t="s">
        <v>176</v>
      </c>
      <c r="N107" t="s">
        <v>174</v>
      </c>
      <c r="O107" t="s">
        <v>175</v>
      </c>
      <c r="P107" s="32" t="s">
        <v>21</v>
      </c>
      <c r="Q107" t="s">
        <v>26</v>
      </c>
      <c r="R107" s="4" t="s">
        <v>227</v>
      </c>
      <c r="S107" s="4" t="s">
        <v>173</v>
      </c>
    </row>
    <row r="108" spans="1:19" ht="172.8" x14ac:dyDescent="0.3">
      <c r="A108" s="9">
        <f t="shared" si="3"/>
        <v>106</v>
      </c>
      <c r="B108" s="39">
        <v>42840</v>
      </c>
      <c r="C108" s="41">
        <v>43067</v>
      </c>
      <c r="D108" s="49">
        <v>0.88958333333333339</v>
      </c>
      <c r="E108" s="33" t="s">
        <v>184</v>
      </c>
      <c r="F108" s="33" t="s">
        <v>68</v>
      </c>
      <c r="G108" s="36" t="s">
        <v>163</v>
      </c>
      <c r="H108" s="33" t="s">
        <v>53</v>
      </c>
      <c r="I108" t="str">
        <f>VLOOKUP(H108,Table1[#All],7,FALSE)</f>
        <v>South Hamgyong province</v>
      </c>
      <c r="K108">
        <f>VLOOKUP(H108,Table1[],5,FALSE)</f>
        <v>40.036799999999999</v>
      </c>
      <c r="L108">
        <f>VLOOKUP(H108,Table1[],6,FALSE)</f>
        <v>128.18389999999999</v>
      </c>
      <c r="M108" s="33" t="s">
        <v>44</v>
      </c>
      <c r="N108" s="33" t="s">
        <v>33</v>
      </c>
      <c r="O108" s="33" t="s">
        <v>33</v>
      </c>
      <c r="P108" s="32" t="s">
        <v>21</v>
      </c>
      <c r="Q108" s="33" t="s">
        <v>26</v>
      </c>
      <c r="R108" s="33" t="s">
        <v>228</v>
      </c>
      <c r="S108" s="36" t="s">
        <v>191</v>
      </c>
    </row>
    <row r="109" spans="1:19" ht="115.2" x14ac:dyDescent="0.3">
      <c r="A109" s="9">
        <f t="shared" si="3"/>
        <v>107</v>
      </c>
      <c r="B109" s="1">
        <v>42853</v>
      </c>
      <c r="C109" s="41">
        <v>43067</v>
      </c>
      <c r="D109" s="49">
        <v>0.85625000000000007</v>
      </c>
      <c r="E109" t="s">
        <v>184</v>
      </c>
      <c r="F109" s="42" t="s">
        <v>68</v>
      </c>
      <c r="G109" s="43"/>
      <c r="H109" t="s">
        <v>182</v>
      </c>
      <c r="I109" t="str">
        <f>VLOOKUP(H109,Table1[#All],7,FALSE)</f>
        <v>South Pyongan Province</v>
      </c>
      <c r="K109">
        <f>VLOOKUP(H109,Table1[],5,FALSE)</f>
        <v>39.504416999999997</v>
      </c>
      <c r="L109">
        <f>VLOOKUP(H109,Table1[],6,FALSE)</f>
        <v>125.964333</v>
      </c>
      <c r="M109" s="42" t="s">
        <v>44</v>
      </c>
      <c r="N109" s="42" t="s">
        <v>183</v>
      </c>
      <c r="O109" s="42"/>
      <c r="P109" s="44" t="s">
        <v>21</v>
      </c>
      <c r="Q109" s="42" t="s">
        <v>26</v>
      </c>
      <c r="R109" s="48" t="s">
        <v>229</v>
      </c>
      <c r="S109" s="45" t="s">
        <v>192</v>
      </c>
    </row>
    <row r="110" spans="1:19" ht="100.8" x14ac:dyDescent="0.3">
      <c r="A110" s="9">
        <f t="shared" si="3"/>
        <v>108</v>
      </c>
      <c r="B110" s="1">
        <v>42869</v>
      </c>
      <c r="C110" s="41">
        <v>43067</v>
      </c>
      <c r="D110" s="49">
        <v>0.85277777777777775</v>
      </c>
      <c r="E110" t="s">
        <v>184</v>
      </c>
      <c r="F110" s="42" t="s">
        <v>68</v>
      </c>
      <c r="G110" s="43"/>
      <c r="H110" t="s">
        <v>185</v>
      </c>
      <c r="I110" t="str">
        <f>VLOOKUP(H110,Table1[#All],7,FALSE)</f>
        <v>Kusong, North Pyongan</v>
      </c>
      <c r="K110">
        <f>VLOOKUP(H110,Table1[],5,FALSE)</f>
        <v>40.065899999999999</v>
      </c>
      <c r="L110">
        <f>VLOOKUP(H110,Table1[],6,FALSE)</f>
        <v>125.2099</v>
      </c>
      <c r="M110" s="42" t="s">
        <v>176</v>
      </c>
      <c r="N110" t="s">
        <v>186</v>
      </c>
      <c r="O110" t="s">
        <v>187</v>
      </c>
      <c r="P110" s="44" t="s">
        <v>21</v>
      </c>
      <c r="Q110" s="42" t="s">
        <v>25</v>
      </c>
      <c r="R110" s="4" t="s">
        <v>230</v>
      </c>
      <c r="S110" s="4" t="s">
        <v>193</v>
      </c>
    </row>
    <row r="111" spans="1:19" ht="233.25" customHeight="1" x14ac:dyDescent="0.3">
      <c r="A111" s="9">
        <f t="shared" si="3"/>
        <v>109</v>
      </c>
      <c r="B111" s="1">
        <v>42876</v>
      </c>
      <c r="C111" s="41">
        <v>43067</v>
      </c>
      <c r="D111" s="49">
        <v>0.33263888888888887</v>
      </c>
      <c r="E111" t="s">
        <v>321</v>
      </c>
      <c r="F111" t="s">
        <v>6</v>
      </c>
      <c r="G111" s="43"/>
      <c r="H111" t="s">
        <v>189</v>
      </c>
      <c r="I111" t="str">
        <f>VLOOKUP(H111,Table1[#All],7,FALSE)</f>
        <v>South Pyongan Province</v>
      </c>
      <c r="K111">
        <f>VLOOKUP(H111,Table1[],5,FALSE)</f>
        <v>39.618282999999998</v>
      </c>
      <c r="L111">
        <f>VLOOKUP(H111,Table1[],6,FALSE)</f>
        <v>125.80358510000001</v>
      </c>
      <c r="M111" s="42" t="s">
        <v>176</v>
      </c>
      <c r="N111" t="s">
        <v>188</v>
      </c>
      <c r="O111" t="s">
        <v>19</v>
      </c>
      <c r="P111" s="44" t="s">
        <v>21</v>
      </c>
      <c r="Q111" s="42" t="s">
        <v>25</v>
      </c>
      <c r="R111" s="4" t="s">
        <v>231</v>
      </c>
      <c r="S111" s="4" t="s">
        <v>194</v>
      </c>
    </row>
    <row r="112" spans="1:19" ht="144" x14ac:dyDescent="0.3">
      <c r="A112" s="9">
        <f t="shared" si="3"/>
        <v>110</v>
      </c>
      <c r="B112" s="1">
        <v>42883</v>
      </c>
      <c r="C112" s="41">
        <v>43067</v>
      </c>
      <c r="D112" s="49">
        <v>0.86111111111111116</v>
      </c>
      <c r="E112" t="s">
        <v>190</v>
      </c>
      <c r="F112" t="s">
        <v>8</v>
      </c>
      <c r="G112" s="43"/>
      <c r="H112" s="30" t="s">
        <v>69</v>
      </c>
      <c r="I112" t="str">
        <f>VLOOKUP(H112,Table1[#All],7,FALSE)</f>
        <v>Kangwon Province, (North Korea)</v>
      </c>
      <c r="J112" t="s">
        <v>70</v>
      </c>
      <c r="K112">
        <f>VLOOKUP(H112,Table1[],5,FALSE)</f>
        <v>39.167700000000004</v>
      </c>
      <c r="L112">
        <f>VLOOKUP(H112,Table1[],6,FALSE)</f>
        <v>127.4817</v>
      </c>
      <c r="M112" s="42" t="s">
        <v>176</v>
      </c>
      <c r="N112" t="s">
        <v>89</v>
      </c>
      <c r="O112" t="s">
        <v>72</v>
      </c>
      <c r="P112" s="44" t="s">
        <v>21</v>
      </c>
      <c r="Q112" s="42" t="s">
        <v>25</v>
      </c>
      <c r="R112" s="4" t="s">
        <v>232</v>
      </c>
      <c r="S112" s="4" t="s">
        <v>195</v>
      </c>
    </row>
    <row r="113" spans="1:19" ht="86.4" x14ac:dyDescent="0.3">
      <c r="A113" s="9">
        <f t="shared" si="3"/>
        <v>111</v>
      </c>
      <c r="B113" s="1">
        <v>42920</v>
      </c>
      <c r="C113" s="41">
        <v>43067</v>
      </c>
      <c r="D113" s="49">
        <v>2.7777777777777776E-2</v>
      </c>
      <c r="E113" t="s">
        <v>196</v>
      </c>
      <c r="F113" t="s">
        <v>197</v>
      </c>
      <c r="G113" s="43"/>
      <c r="H113" s="42" t="s">
        <v>198</v>
      </c>
      <c r="I113" t="str">
        <f>VLOOKUP(H113,Table1[#All],7,FALSE)</f>
        <v>Kusong, North Pyongan</v>
      </c>
      <c r="J113" t="s">
        <v>199</v>
      </c>
      <c r="K113">
        <f>VLOOKUP(H113,Table1[],5,FALSE)</f>
        <v>39.872152999999997</v>
      </c>
      <c r="L113">
        <f>VLOOKUP(H113,Table1[],6,FALSE)</f>
        <v>125.269192</v>
      </c>
      <c r="M113" s="42" t="s">
        <v>176</v>
      </c>
      <c r="N113" t="s">
        <v>200</v>
      </c>
      <c r="O113" t="s">
        <v>201</v>
      </c>
      <c r="P113" s="44" t="s">
        <v>21</v>
      </c>
      <c r="Q113" s="42" t="s">
        <v>25</v>
      </c>
      <c r="R113" s="4" t="s">
        <v>233</v>
      </c>
      <c r="S113" s="4" t="s">
        <v>202</v>
      </c>
    </row>
    <row r="114" spans="1:19" ht="187.2" x14ac:dyDescent="0.3">
      <c r="A114" s="9">
        <f t="shared" si="3"/>
        <v>112</v>
      </c>
      <c r="B114" s="1">
        <v>42944</v>
      </c>
      <c r="C114" s="41">
        <v>43067</v>
      </c>
      <c r="D114" s="49">
        <v>0.61249999999999993</v>
      </c>
      <c r="E114" t="s">
        <v>196</v>
      </c>
      <c r="F114" t="s">
        <v>197</v>
      </c>
      <c r="G114" s="43"/>
      <c r="H114" s="42" t="s">
        <v>203</v>
      </c>
      <c r="I114" t="str">
        <f>VLOOKUP(H114,Table1[#All],7,FALSE)</f>
        <v>Mup'yong-ni, Chagang province</v>
      </c>
      <c r="J114" t="s">
        <v>205</v>
      </c>
      <c r="K114">
        <f>VLOOKUP(H114,Table1[],5,FALSE)</f>
        <v>40.611207999999998</v>
      </c>
      <c r="L114">
        <f>VLOOKUP(H114,Table1[],6,FALSE)</f>
        <v>126.425743</v>
      </c>
      <c r="M114" s="42" t="s">
        <v>176</v>
      </c>
      <c r="N114" t="s">
        <v>206</v>
      </c>
      <c r="O114" t="s">
        <v>207</v>
      </c>
      <c r="P114" s="44" t="s">
        <v>21</v>
      </c>
      <c r="Q114" s="42" t="s">
        <v>25</v>
      </c>
      <c r="R114" s="4" t="s">
        <v>234</v>
      </c>
      <c r="S114" s="4" t="s">
        <v>208</v>
      </c>
    </row>
    <row r="115" spans="1:19" ht="158.4" x14ac:dyDescent="0.3">
      <c r="A115" s="9">
        <f t="shared" si="3"/>
        <v>113</v>
      </c>
      <c r="B115" s="1">
        <v>42972</v>
      </c>
      <c r="C115" s="41">
        <v>43067</v>
      </c>
      <c r="D115" s="49">
        <v>0.90902777777777777</v>
      </c>
      <c r="E115" t="s">
        <v>247</v>
      </c>
      <c r="F115" t="s">
        <v>8</v>
      </c>
      <c r="G115" s="43"/>
      <c r="H115" s="42" t="s">
        <v>79</v>
      </c>
      <c r="I115" t="str">
        <f>VLOOKUP(H115,Table1[#All],7,FALSE)</f>
        <v>Kittae Pass, Kangwon Province, (North Korea)</v>
      </c>
      <c r="J115" s="3" t="s">
        <v>100</v>
      </c>
      <c r="K115">
        <f>VLOOKUP(H115,Table1[],5,FALSE)</f>
        <v>38.990830000000003</v>
      </c>
      <c r="L115">
        <f>VLOOKUP(H115,Table1[],6,FALSE)</f>
        <v>127.6236</v>
      </c>
      <c r="M115" s="42" t="s">
        <v>176</v>
      </c>
      <c r="O115" t="s">
        <v>236</v>
      </c>
      <c r="P115" s="44" t="s">
        <v>21</v>
      </c>
      <c r="Q115" s="42" t="s">
        <v>25</v>
      </c>
      <c r="R115" s="4" t="s">
        <v>248</v>
      </c>
      <c r="S115" s="4" t="s">
        <v>249</v>
      </c>
    </row>
    <row r="116" spans="1:19" ht="158.4" x14ac:dyDescent="0.3">
      <c r="A116" s="9">
        <f t="shared" si="3"/>
        <v>114</v>
      </c>
      <c r="B116" s="1">
        <v>42972</v>
      </c>
      <c r="C116" s="41">
        <v>43067</v>
      </c>
      <c r="D116" s="49">
        <v>0.92152777777777783</v>
      </c>
      <c r="E116" t="s">
        <v>247</v>
      </c>
      <c r="F116" t="s">
        <v>8</v>
      </c>
      <c r="G116" s="43"/>
      <c r="H116" s="42" t="s">
        <v>79</v>
      </c>
      <c r="I116" t="str">
        <f>VLOOKUP(H116,Table1[#All],7,FALSE)</f>
        <v>Kittae Pass, Kangwon Province, (North Korea)</v>
      </c>
      <c r="J116" s="3" t="s">
        <v>100</v>
      </c>
      <c r="K116">
        <f>VLOOKUP(H116,Table1[],5,FALSE)</f>
        <v>38.990830000000003</v>
      </c>
      <c r="L116">
        <f>VLOOKUP(H116,Table1[],6,FALSE)</f>
        <v>127.6236</v>
      </c>
      <c r="M116" s="42" t="s">
        <v>176</v>
      </c>
      <c r="O116" t="s">
        <v>44</v>
      </c>
      <c r="P116" s="44" t="s">
        <v>21</v>
      </c>
      <c r="Q116" s="42" t="s">
        <v>26</v>
      </c>
      <c r="R116" s="4" t="s">
        <v>248</v>
      </c>
      <c r="S116" s="4" t="s">
        <v>249</v>
      </c>
    </row>
    <row r="117" spans="1:19" ht="158.4" x14ac:dyDescent="0.3">
      <c r="A117" s="9">
        <f t="shared" si="3"/>
        <v>115</v>
      </c>
      <c r="B117" s="1">
        <v>42972</v>
      </c>
      <c r="C117" s="41">
        <v>43067</v>
      </c>
      <c r="D117" s="49">
        <v>0.92986111111111114</v>
      </c>
      <c r="E117" t="s">
        <v>247</v>
      </c>
      <c r="F117" t="s">
        <v>8</v>
      </c>
      <c r="G117" s="43"/>
      <c r="H117" s="42" t="s">
        <v>79</v>
      </c>
      <c r="I117" t="str">
        <f>VLOOKUP(H117,Table1[#All],7,FALSE)</f>
        <v>Kittae Pass, Kangwon Province, (North Korea)</v>
      </c>
      <c r="J117" s="3" t="s">
        <v>100</v>
      </c>
      <c r="K117">
        <f>VLOOKUP(H117,Table1[],5,FALSE)</f>
        <v>38.990830000000003</v>
      </c>
      <c r="L117">
        <f>VLOOKUP(H117,Table1[],6,FALSE)</f>
        <v>127.6236</v>
      </c>
      <c r="M117" s="42" t="s">
        <v>176</v>
      </c>
      <c r="O117" t="s">
        <v>236</v>
      </c>
      <c r="P117" s="44" t="s">
        <v>21</v>
      </c>
      <c r="Q117" s="42" t="s">
        <v>25</v>
      </c>
      <c r="R117" s="4" t="s">
        <v>248</v>
      </c>
      <c r="S117" s="4" t="s">
        <v>249</v>
      </c>
    </row>
    <row r="118" spans="1:19" ht="158.4" x14ac:dyDescent="0.3">
      <c r="A118" s="9">
        <f t="shared" si="3"/>
        <v>116</v>
      </c>
      <c r="B118" s="1">
        <v>42975</v>
      </c>
      <c r="C118" s="41">
        <v>43067</v>
      </c>
      <c r="D118" s="49">
        <v>0.87361111111111101</v>
      </c>
      <c r="E118" t="s">
        <v>184</v>
      </c>
      <c r="F118" t="s">
        <v>68</v>
      </c>
      <c r="G118" s="43"/>
      <c r="H118" s="42" t="s">
        <v>237</v>
      </c>
      <c r="I118" t="str">
        <f>VLOOKUP(H118,Table1[#All],7,FALSE)</f>
        <v>Pyongyang, North Korea</v>
      </c>
      <c r="J118" s="3" t="s">
        <v>239</v>
      </c>
      <c r="K118">
        <f>VLOOKUP(H118,Table1[],5,FALSE)</f>
        <v>39.200158999999999</v>
      </c>
      <c r="L118">
        <f>VLOOKUP(H118,Table1[],6,FALSE)</f>
        <v>125.67325599999999</v>
      </c>
      <c r="M118" s="42" t="s">
        <v>39</v>
      </c>
      <c r="N118" t="s">
        <v>167</v>
      </c>
      <c r="O118" t="s">
        <v>240</v>
      </c>
      <c r="P118" s="44" t="s">
        <v>21</v>
      </c>
      <c r="Q118" s="42" t="s">
        <v>10</v>
      </c>
      <c r="R118" s="4" t="s">
        <v>246</v>
      </c>
      <c r="S118" s="4" t="s">
        <v>241</v>
      </c>
    </row>
    <row r="119" spans="1:19" ht="115.2" x14ac:dyDescent="0.3">
      <c r="A119" s="9">
        <f t="shared" si="3"/>
        <v>117</v>
      </c>
      <c r="B119" s="1">
        <v>42992</v>
      </c>
      <c r="C119" s="41">
        <v>43067</v>
      </c>
      <c r="D119" s="49">
        <v>0.9145833333333333</v>
      </c>
      <c r="E119" t="s">
        <v>184</v>
      </c>
      <c r="F119" t="s">
        <v>68</v>
      </c>
      <c r="G119" s="43"/>
      <c r="H119" s="42" t="s">
        <v>237</v>
      </c>
      <c r="I119" t="str">
        <f>VLOOKUP(H119,Table1[#All],7,FALSE)</f>
        <v>Pyongyang, North Korea</v>
      </c>
      <c r="J119" s="3" t="s">
        <v>239</v>
      </c>
      <c r="K119">
        <f>VLOOKUP(H119,Table1[],5,FALSE)</f>
        <v>39.200158999999999</v>
      </c>
      <c r="L119">
        <f>VLOOKUP(H119,Table1[],6,FALSE)</f>
        <v>125.67325599999999</v>
      </c>
      <c r="M119" s="42" t="s">
        <v>39</v>
      </c>
      <c r="N119" t="s">
        <v>242</v>
      </c>
      <c r="O119" t="s">
        <v>243</v>
      </c>
      <c r="P119" s="44" t="s">
        <v>21</v>
      </c>
      <c r="Q119" s="42" t="s">
        <v>25</v>
      </c>
      <c r="R119" s="4" t="s">
        <v>244</v>
      </c>
      <c r="S119" s="4" t="s">
        <v>245</v>
      </c>
    </row>
    <row r="120" spans="1:19" ht="172.8" x14ac:dyDescent="0.3">
      <c r="A120" s="9">
        <f t="shared" si="3"/>
        <v>118</v>
      </c>
      <c r="B120" s="1">
        <v>43067</v>
      </c>
      <c r="C120" s="46">
        <v>43068</v>
      </c>
      <c r="D120" s="49">
        <v>0.76250000000000007</v>
      </c>
      <c r="E120" t="s">
        <v>253</v>
      </c>
      <c r="F120" t="s">
        <v>197</v>
      </c>
      <c r="G120" s="43"/>
      <c r="H120" t="s">
        <v>257</v>
      </c>
      <c r="I120" t="str">
        <f>VLOOKUP(H120,Table1[#All],7,FALSE)</f>
        <v>Pyongsong, South Pyongan Province</v>
      </c>
      <c r="J120" s="3" t="s">
        <v>259</v>
      </c>
      <c r="K120">
        <f>VLOOKUP(H120,Table1[],5,FALSE)</f>
        <v>39.281999999999996</v>
      </c>
      <c r="L120">
        <f>VLOOKUP(H120,Table1[],6,FALSE)</f>
        <v>125.869</v>
      </c>
      <c r="M120" s="42" t="s">
        <v>176</v>
      </c>
      <c r="N120" t="s">
        <v>254</v>
      </c>
      <c r="O120" t="s">
        <v>255</v>
      </c>
      <c r="P120" s="44" t="s">
        <v>21</v>
      </c>
      <c r="Q120" s="42" t="s">
        <v>25</v>
      </c>
      <c r="R120" s="4" t="s">
        <v>260</v>
      </c>
      <c r="S120" s="4" t="s">
        <v>256</v>
      </c>
    </row>
    <row r="121" spans="1:19" ht="57.6" x14ac:dyDescent="0.3">
      <c r="A121" s="9">
        <f t="shared" si="3"/>
        <v>119</v>
      </c>
      <c r="B121" s="1">
        <v>43572</v>
      </c>
      <c r="C121" s="46">
        <v>44120</v>
      </c>
      <c r="D121" s="52"/>
      <c r="E121" t="s">
        <v>10</v>
      </c>
      <c r="F121" t="s">
        <v>8</v>
      </c>
      <c r="G121" s="43"/>
      <c r="H121" t="s">
        <v>10</v>
      </c>
      <c r="I121" t="str">
        <f>VLOOKUP(H121,Table1[#All],7,FALSE)</f>
        <v>Unknown</v>
      </c>
      <c r="J121" s="3"/>
      <c r="K121" t="str">
        <f>VLOOKUP(H121,Table1[],5,FALSE)</f>
        <v>Unknown</v>
      </c>
      <c r="L121" t="str">
        <f>VLOOKUP(H121,Table1[],6,FALSE)</f>
        <v>Unknown</v>
      </c>
      <c r="M121" s="42" t="s">
        <v>176</v>
      </c>
      <c r="P121" s="44" t="s">
        <v>21</v>
      </c>
      <c r="Q121" s="42" t="s">
        <v>25</v>
      </c>
      <c r="R121" s="4" t="s">
        <v>347</v>
      </c>
      <c r="S121" s="4" t="s">
        <v>348</v>
      </c>
    </row>
    <row r="122" spans="1:19" ht="129.6" x14ac:dyDescent="0.3">
      <c r="A122" s="9">
        <f t="shared" si="3"/>
        <v>120</v>
      </c>
      <c r="B122" s="1">
        <v>43589</v>
      </c>
      <c r="C122" s="46">
        <v>43591</v>
      </c>
      <c r="D122" s="52">
        <v>7.9166666666666663E-2</v>
      </c>
      <c r="E122" t="s">
        <v>264</v>
      </c>
      <c r="F122" t="s">
        <v>8</v>
      </c>
      <c r="G122" s="43"/>
      <c r="H122" t="s">
        <v>265</v>
      </c>
      <c r="I122" t="str">
        <f>VLOOKUP(H122,Table1[#All],7,FALSE)</f>
        <v>Kangwon Province, (North Korea)</v>
      </c>
      <c r="J122" s="3" t="s">
        <v>266</v>
      </c>
      <c r="K122">
        <f>VLOOKUP(H122,Table1[],5,FALSE)</f>
        <v>39.401670000000003</v>
      </c>
      <c r="L122">
        <f>VLOOKUP(H122,Table1[],6,FALSE)</f>
        <v>127.5369</v>
      </c>
      <c r="M122" s="42" t="s">
        <v>176</v>
      </c>
      <c r="O122" t="s">
        <v>30</v>
      </c>
      <c r="P122" s="44" t="s">
        <v>21</v>
      </c>
      <c r="Q122" s="42" t="s">
        <v>25</v>
      </c>
      <c r="R122" s="4" t="s">
        <v>267</v>
      </c>
      <c r="S122" s="4" t="s">
        <v>268</v>
      </c>
    </row>
    <row r="123" spans="1:19" ht="129.6" x14ac:dyDescent="0.3">
      <c r="A123" s="9">
        <f t="shared" si="3"/>
        <v>121</v>
      </c>
      <c r="B123" s="1">
        <v>43589</v>
      </c>
      <c r="C123" s="46">
        <v>43595</v>
      </c>
      <c r="D123" s="52"/>
      <c r="E123" t="s">
        <v>264</v>
      </c>
      <c r="F123" t="s">
        <v>8</v>
      </c>
      <c r="G123" s="43"/>
      <c r="H123" t="s">
        <v>265</v>
      </c>
      <c r="I123" t="str">
        <f>VLOOKUP(H123,Table1[#All],7,FALSE)</f>
        <v>Kangwon Province, (North Korea)</v>
      </c>
      <c r="J123" s="3" t="s">
        <v>266</v>
      </c>
      <c r="K123">
        <f>VLOOKUP(H123,Table1[],5,FALSE)</f>
        <v>39.401670000000003</v>
      </c>
      <c r="L123">
        <f>VLOOKUP(H123,Table1[],6,FALSE)</f>
        <v>127.5369</v>
      </c>
      <c r="M123" s="42"/>
      <c r="P123" s="44" t="s">
        <v>21</v>
      </c>
      <c r="Q123" s="42" t="s">
        <v>25</v>
      </c>
      <c r="R123" s="4" t="s">
        <v>269</v>
      </c>
      <c r="S123" s="4" t="s">
        <v>268</v>
      </c>
    </row>
    <row r="124" spans="1:19" ht="43.2" x14ac:dyDescent="0.3">
      <c r="A124" s="9">
        <f t="shared" si="3"/>
        <v>122</v>
      </c>
      <c r="B124" s="1">
        <v>43594</v>
      </c>
      <c r="C124" s="46">
        <v>43595</v>
      </c>
      <c r="D124" s="52">
        <v>0.31180555555555556</v>
      </c>
      <c r="E124" t="s">
        <v>264</v>
      </c>
      <c r="F124" t="s">
        <v>8</v>
      </c>
      <c r="G124" s="43"/>
      <c r="H124" t="s">
        <v>270</v>
      </c>
      <c r="I124" t="str">
        <f>VLOOKUP(H124,Table1[#All],7,FALSE)</f>
        <v>North Pyongan, North Korea</v>
      </c>
      <c r="J124" s="3" t="s">
        <v>272</v>
      </c>
      <c r="K124">
        <f>VLOOKUP(H124,Table1[],5,FALSE)</f>
        <v>40.029677999999997</v>
      </c>
      <c r="L124">
        <f>VLOOKUP(H124,Table1[],6,FALSE)</f>
        <v>125.22732600000001</v>
      </c>
      <c r="M124" s="42"/>
      <c r="N124" t="s">
        <v>276</v>
      </c>
      <c r="O124" t="s">
        <v>277</v>
      </c>
      <c r="P124" s="44" t="s">
        <v>21</v>
      </c>
      <c r="Q124" s="42" t="s">
        <v>25</v>
      </c>
      <c r="R124" s="4" t="s">
        <v>273</v>
      </c>
      <c r="S124" s="4" t="s">
        <v>274</v>
      </c>
    </row>
    <row r="125" spans="1:19" ht="43.2" x14ac:dyDescent="0.3">
      <c r="A125" s="9">
        <f t="shared" si="3"/>
        <v>123</v>
      </c>
      <c r="B125" s="1">
        <v>43594</v>
      </c>
      <c r="C125" s="46">
        <v>43595</v>
      </c>
      <c r="D125" s="52">
        <v>0.32569444444444445</v>
      </c>
      <c r="E125" t="s">
        <v>264</v>
      </c>
      <c r="F125" t="s">
        <v>8</v>
      </c>
      <c r="G125" s="43"/>
      <c r="H125" t="s">
        <v>270</v>
      </c>
      <c r="I125" t="str">
        <f>VLOOKUP(H125,Table1[#All],7,FALSE)</f>
        <v>North Pyongan, North Korea</v>
      </c>
      <c r="J125" s="3" t="s">
        <v>272</v>
      </c>
      <c r="K125">
        <f>VLOOKUP(H125,Table1[],5,FALSE)</f>
        <v>40.029677999999997</v>
      </c>
      <c r="L125">
        <f>VLOOKUP(H125,Table1[],6,FALSE)</f>
        <v>125.22732600000001</v>
      </c>
      <c r="M125" s="42"/>
      <c r="P125" s="44" t="s">
        <v>21</v>
      </c>
      <c r="Q125" s="42" t="s">
        <v>25</v>
      </c>
      <c r="R125" s="4" t="s">
        <v>273</v>
      </c>
      <c r="S125" s="4" t="s">
        <v>274</v>
      </c>
    </row>
    <row r="126" spans="1:19" ht="43.2" x14ac:dyDescent="0.3">
      <c r="A126" s="9">
        <f t="shared" si="3"/>
        <v>124</v>
      </c>
      <c r="B126" s="1">
        <v>43670</v>
      </c>
      <c r="C126" s="46">
        <v>43693</v>
      </c>
      <c r="D126" s="52">
        <v>0.8569444444444444</v>
      </c>
      <c r="E126" t="s">
        <v>264</v>
      </c>
      <c r="F126" t="s">
        <v>8</v>
      </c>
      <c r="H126" t="s">
        <v>265</v>
      </c>
      <c r="I126" t="str">
        <f>VLOOKUP(H126,Table1[#All],7,FALSE)</f>
        <v>Kangwon Province, (North Korea)</v>
      </c>
      <c r="J126" t="s">
        <v>275</v>
      </c>
      <c r="K126">
        <f>VLOOKUP(H126,Table1[],5,FALSE)</f>
        <v>39.401670000000003</v>
      </c>
      <c r="L126">
        <f>VLOOKUP(H126,Table1[],6,FALSE)</f>
        <v>127.5369</v>
      </c>
      <c r="M126" s="42" t="s">
        <v>176</v>
      </c>
      <c r="N126" t="s">
        <v>276</v>
      </c>
      <c r="O126" t="s">
        <v>278</v>
      </c>
      <c r="P126" s="44" t="s">
        <v>21</v>
      </c>
      <c r="Q126" s="42" t="s">
        <v>25</v>
      </c>
      <c r="R126" s="4" t="s">
        <v>279</v>
      </c>
      <c r="S126" s="4" t="s">
        <v>280</v>
      </c>
    </row>
    <row r="127" spans="1:19" ht="43.2" x14ac:dyDescent="0.3">
      <c r="A127" s="9">
        <f t="shared" si="3"/>
        <v>125</v>
      </c>
      <c r="B127" s="1">
        <v>43670</v>
      </c>
      <c r="C127" s="46">
        <v>43693</v>
      </c>
      <c r="D127" s="52">
        <v>0.87291666666666667</v>
      </c>
      <c r="E127" t="s">
        <v>264</v>
      </c>
      <c r="F127" t="s">
        <v>8</v>
      </c>
      <c r="H127" t="s">
        <v>265</v>
      </c>
      <c r="I127" t="str">
        <f>VLOOKUP(H127,Table1[#All],7,FALSE)</f>
        <v>Kangwon Province, (North Korea)</v>
      </c>
      <c r="J127" t="s">
        <v>275</v>
      </c>
      <c r="K127">
        <f>VLOOKUP(H127,Table1[],5,FALSE)</f>
        <v>39.401670000000003</v>
      </c>
      <c r="L127">
        <f>VLOOKUP(H127,Table1[],6,FALSE)</f>
        <v>127.5369</v>
      </c>
      <c r="M127" s="42" t="s">
        <v>176</v>
      </c>
      <c r="N127" t="s">
        <v>276</v>
      </c>
      <c r="O127" t="s">
        <v>281</v>
      </c>
      <c r="P127" s="44" t="s">
        <v>21</v>
      </c>
      <c r="Q127" s="42" t="s">
        <v>25</v>
      </c>
      <c r="R127" t="s">
        <v>282</v>
      </c>
      <c r="S127" s="4" t="s">
        <v>280</v>
      </c>
    </row>
    <row r="128" spans="1:19" ht="28.8" x14ac:dyDescent="0.3">
      <c r="A128" s="9">
        <f t="shared" si="3"/>
        <v>126</v>
      </c>
      <c r="B128" s="1">
        <v>43676</v>
      </c>
      <c r="C128" s="46">
        <v>44120</v>
      </c>
      <c r="D128" s="52">
        <v>0.83750000000000002</v>
      </c>
      <c r="E128" t="s">
        <v>10</v>
      </c>
      <c r="F128" t="s">
        <v>10</v>
      </c>
      <c r="H128" t="s">
        <v>10</v>
      </c>
      <c r="I128" t="str">
        <f>VLOOKUP(H128,Table1[#All],7,FALSE)</f>
        <v>Unknown</v>
      </c>
      <c r="K128" t="str">
        <f>VLOOKUP(H128,Table1[],5,FALSE)</f>
        <v>Unknown</v>
      </c>
      <c r="L128" t="str">
        <f>VLOOKUP(H128,Table1[],6,FALSE)</f>
        <v>Unknown</v>
      </c>
      <c r="M128" s="42" t="s">
        <v>176</v>
      </c>
      <c r="N128" t="s">
        <v>60</v>
      </c>
      <c r="O128" t="s">
        <v>236</v>
      </c>
      <c r="P128" s="44" t="s">
        <v>21</v>
      </c>
      <c r="Q128" s="42" t="s">
        <v>25</v>
      </c>
      <c r="R128" s="4" t="s">
        <v>353</v>
      </c>
      <c r="S128" s="4" t="s">
        <v>354</v>
      </c>
    </row>
    <row r="129" spans="1:19" x14ac:dyDescent="0.3">
      <c r="A129" s="9">
        <f t="shared" si="3"/>
        <v>127</v>
      </c>
      <c r="B129" s="1">
        <v>43676</v>
      </c>
      <c r="C129" s="46">
        <v>44120</v>
      </c>
      <c r="D129" s="52">
        <v>0.8520833333333333</v>
      </c>
      <c r="E129" t="s">
        <v>10</v>
      </c>
      <c r="F129" t="s">
        <v>10</v>
      </c>
      <c r="H129" t="s">
        <v>10</v>
      </c>
      <c r="I129" t="str">
        <f>VLOOKUP(H129,Table1[#All],7,FALSE)</f>
        <v>Unknown</v>
      </c>
      <c r="K129" t="str">
        <f>VLOOKUP(H129,Table1[],5,FALSE)</f>
        <v>Unknown</v>
      </c>
      <c r="L129" t="str">
        <f>VLOOKUP(H129,Table1[],6,FALSE)</f>
        <v>Unknown</v>
      </c>
      <c r="M129" s="42" t="s">
        <v>176</v>
      </c>
      <c r="N129" t="s">
        <v>60</v>
      </c>
      <c r="O129" t="s">
        <v>236</v>
      </c>
      <c r="P129" s="44" t="s">
        <v>21</v>
      </c>
      <c r="Q129" s="42" t="s">
        <v>25</v>
      </c>
      <c r="R129" t="s">
        <v>282</v>
      </c>
      <c r="S129" s="4" t="s">
        <v>354</v>
      </c>
    </row>
    <row r="130" spans="1:19" ht="43.2" x14ac:dyDescent="0.3">
      <c r="A130" s="9">
        <f t="shared" si="3"/>
        <v>128</v>
      </c>
      <c r="B130" s="1">
        <v>43678</v>
      </c>
      <c r="C130" s="46">
        <v>44120</v>
      </c>
      <c r="D130" s="52">
        <v>0.74930555555555556</v>
      </c>
      <c r="E130" t="s">
        <v>302</v>
      </c>
      <c r="F130" t="s">
        <v>8</v>
      </c>
      <c r="H130" t="s">
        <v>10</v>
      </c>
      <c r="I130" t="str">
        <f>VLOOKUP(H130,Table1[#All],7,FALSE)</f>
        <v>Unknown</v>
      </c>
      <c r="K130" t="str">
        <f>VLOOKUP(H130,Table1[],5,FALSE)</f>
        <v>Unknown</v>
      </c>
      <c r="L130" t="str">
        <f>VLOOKUP(H130,Table1[],6,FALSE)</f>
        <v>Unknown</v>
      </c>
      <c r="M130" s="42" t="s">
        <v>176</v>
      </c>
      <c r="N130" t="s">
        <v>349</v>
      </c>
      <c r="O130" t="s">
        <v>350</v>
      </c>
      <c r="P130" s="44" t="s">
        <v>21</v>
      </c>
      <c r="Q130" s="42" t="s">
        <v>25</v>
      </c>
      <c r="R130" s="4" t="s">
        <v>351</v>
      </c>
      <c r="S130" s="4" t="s">
        <v>352</v>
      </c>
    </row>
    <row r="131" spans="1:19" ht="43.2" x14ac:dyDescent="0.3">
      <c r="A131" s="9">
        <f t="shared" si="3"/>
        <v>129</v>
      </c>
      <c r="B131" s="1">
        <v>43678</v>
      </c>
      <c r="C131" s="46">
        <v>44120</v>
      </c>
      <c r="D131" s="52">
        <v>0.76597222222222217</v>
      </c>
      <c r="E131" t="s">
        <v>302</v>
      </c>
      <c r="F131" t="s">
        <v>8</v>
      </c>
      <c r="H131" t="s">
        <v>10</v>
      </c>
      <c r="I131" t="str">
        <f>VLOOKUP(H131,Table1[#All],7,FALSE)</f>
        <v>Unknown</v>
      </c>
      <c r="K131" t="str">
        <f>VLOOKUP(H131,Table1[],5,FALSE)</f>
        <v>Unknown</v>
      </c>
      <c r="L131" t="str">
        <f>VLOOKUP(H131,Table1[],6,FALSE)</f>
        <v>Unknown</v>
      </c>
      <c r="M131" s="42" t="s">
        <v>176</v>
      </c>
      <c r="N131" t="s">
        <v>349</v>
      </c>
      <c r="O131" t="s">
        <v>350</v>
      </c>
      <c r="P131" s="44" t="s">
        <v>21</v>
      </c>
      <c r="Q131" s="42" t="s">
        <v>25</v>
      </c>
      <c r="R131" s="4" t="s">
        <v>282</v>
      </c>
      <c r="S131" s="4" t="s">
        <v>352</v>
      </c>
    </row>
    <row r="132" spans="1:19" ht="43.2" x14ac:dyDescent="0.3">
      <c r="A132" s="9">
        <f t="shared" ref="A132:A163" si="4">A131+1</f>
        <v>130</v>
      </c>
      <c r="B132" s="1">
        <v>43682</v>
      </c>
      <c r="C132" s="46">
        <v>44120</v>
      </c>
      <c r="D132" s="52">
        <v>0.85</v>
      </c>
      <c r="E132" t="s">
        <v>264</v>
      </c>
      <c r="F132" t="s">
        <v>8</v>
      </c>
      <c r="H132" t="s">
        <v>283</v>
      </c>
      <c r="I132" t="str">
        <f>VLOOKUP(H132,Table1[#All],7,FALSE)</f>
        <v>Kwail, Kwail-gun, South Hwanghae</v>
      </c>
      <c r="J132" t="s">
        <v>287</v>
      </c>
      <c r="K132">
        <f>VLOOKUP(H132,Table1[],5,FALSE)</f>
        <v>38.421522000000003</v>
      </c>
      <c r="L132">
        <f>VLOOKUP(H132,Table1[],6,FALSE)</f>
        <v>125.024421</v>
      </c>
      <c r="M132" s="42" t="s">
        <v>176</v>
      </c>
      <c r="N132" t="s">
        <v>288</v>
      </c>
      <c r="O132" t="s">
        <v>289</v>
      </c>
      <c r="P132" s="44" t="s">
        <v>21</v>
      </c>
      <c r="Q132" s="42" t="s">
        <v>25</v>
      </c>
      <c r="R132" s="4" t="s">
        <v>290</v>
      </c>
      <c r="S132" s="4" t="s">
        <v>291</v>
      </c>
    </row>
    <row r="133" spans="1:19" ht="43.2" x14ac:dyDescent="0.3">
      <c r="A133" s="9">
        <f t="shared" si="4"/>
        <v>131</v>
      </c>
      <c r="B133" s="1">
        <v>43682</v>
      </c>
      <c r="C133" s="46">
        <v>44120</v>
      </c>
      <c r="D133" s="52">
        <v>0.85833333333333339</v>
      </c>
      <c r="E133" t="s">
        <v>264</v>
      </c>
      <c r="F133" t="s">
        <v>8</v>
      </c>
      <c r="H133" t="s">
        <v>283</v>
      </c>
      <c r="I133" t="str">
        <f>VLOOKUP(H133,Table1[#All],7,FALSE)</f>
        <v>Kwail, Kwail-gun, South Hwanghae</v>
      </c>
      <c r="J133" t="s">
        <v>287</v>
      </c>
      <c r="K133">
        <f>VLOOKUP(H133,Table1[],5,FALSE)</f>
        <v>38.421522000000003</v>
      </c>
      <c r="L133">
        <f>VLOOKUP(H133,Table1[],6,FALSE)</f>
        <v>125.024421</v>
      </c>
      <c r="M133" s="42" t="s">
        <v>176</v>
      </c>
      <c r="N133" t="s">
        <v>288</v>
      </c>
      <c r="O133" t="s">
        <v>289</v>
      </c>
      <c r="P133" s="44" t="s">
        <v>21</v>
      </c>
      <c r="Q133" s="42" t="s">
        <v>25</v>
      </c>
      <c r="R133" t="s">
        <v>282</v>
      </c>
      <c r="S133" s="4" t="s">
        <v>291</v>
      </c>
    </row>
    <row r="134" spans="1:19" ht="115.2" x14ac:dyDescent="0.3">
      <c r="A134" s="9">
        <f t="shared" si="4"/>
        <v>132</v>
      </c>
      <c r="B134" s="1">
        <v>43686</v>
      </c>
      <c r="C134" s="46">
        <v>43693</v>
      </c>
      <c r="D134" s="52">
        <v>0.8569444444444444</v>
      </c>
      <c r="E134" t="s">
        <v>296</v>
      </c>
      <c r="F134" t="s">
        <v>8</v>
      </c>
      <c r="H134" t="s">
        <v>284</v>
      </c>
      <c r="I134" t="str">
        <f>VLOOKUP(H134,Table1[#All],7,FALSE)</f>
        <v>Hamhung, South Hamgyong</v>
      </c>
      <c r="J134" t="s">
        <v>292</v>
      </c>
      <c r="K134">
        <f>VLOOKUP(H134,Table1[],5,FALSE)</f>
        <v>39.811610999999999</v>
      </c>
      <c r="L134">
        <f>VLOOKUP(H134,Table1[],6,FALSE)</f>
        <v>127.66374999999999</v>
      </c>
      <c r="M134" s="42" t="s">
        <v>176</v>
      </c>
      <c r="N134" t="s">
        <v>293</v>
      </c>
      <c r="O134" t="s">
        <v>72</v>
      </c>
      <c r="P134" s="44" t="s">
        <v>21</v>
      </c>
      <c r="Q134" s="42" t="s">
        <v>25</v>
      </c>
      <c r="R134" s="4" t="s">
        <v>294</v>
      </c>
      <c r="S134" s="4" t="s">
        <v>295</v>
      </c>
    </row>
    <row r="135" spans="1:19" ht="115.2" x14ac:dyDescent="0.3">
      <c r="A135" s="9">
        <f t="shared" si="4"/>
        <v>133</v>
      </c>
      <c r="B135" s="1">
        <v>43686</v>
      </c>
      <c r="C135" s="46">
        <v>43693</v>
      </c>
      <c r="D135" s="52">
        <v>0.86805555555555547</v>
      </c>
      <c r="E135" t="s">
        <v>296</v>
      </c>
      <c r="F135" t="s">
        <v>8</v>
      </c>
      <c r="H135" t="s">
        <v>284</v>
      </c>
      <c r="I135" t="str">
        <f>VLOOKUP(H135,Table1[#All],7,FALSE)</f>
        <v>Hamhung, South Hamgyong</v>
      </c>
      <c r="J135" t="s">
        <v>292</v>
      </c>
      <c r="K135">
        <f>VLOOKUP(H135,Table1[],5,FALSE)</f>
        <v>39.811610999999999</v>
      </c>
      <c r="L135">
        <f>VLOOKUP(H135,Table1[],6,FALSE)</f>
        <v>127.66374999999999</v>
      </c>
      <c r="M135" s="42" t="s">
        <v>176</v>
      </c>
      <c r="N135" t="s">
        <v>293</v>
      </c>
      <c r="O135" t="s">
        <v>72</v>
      </c>
      <c r="P135" s="44" t="s">
        <v>21</v>
      </c>
      <c r="Q135" s="42" t="s">
        <v>25</v>
      </c>
      <c r="R135" s="4" t="s">
        <v>294</v>
      </c>
      <c r="S135" s="4" t="s">
        <v>295</v>
      </c>
    </row>
    <row r="136" spans="1:19" ht="57.6" x14ac:dyDescent="0.3">
      <c r="A136" s="9">
        <f t="shared" si="4"/>
        <v>134</v>
      </c>
      <c r="B136" s="1">
        <v>43692</v>
      </c>
      <c r="C136" s="46">
        <v>43696</v>
      </c>
      <c r="D136" s="52">
        <v>0.9590277777777777</v>
      </c>
      <c r="E136" t="s">
        <v>296</v>
      </c>
      <c r="F136" t="s">
        <v>8</v>
      </c>
      <c r="H136" t="s">
        <v>297</v>
      </c>
      <c r="I136" t="str">
        <f>VLOOKUP(H136,Table1[#All],7,FALSE)</f>
        <v>Kangwon Province, (North Korea)</v>
      </c>
      <c r="J136" t="s">
        <v>298</v>
      </c>
      <c r="K136">
        <f>VLOOKUP(H136,Table1[],5,FALSE)</f>
        <v>38.953797000000002</v>
      </c>
      <c r="L136">
        <f>VLOOKUP(H136,Table1[],6,FALSE)</f>
        <v>127.891882</v>
      </c>
      <c r="M136" s="42" t="s">
        <v>176</v>
      </c>
      <c r="N136" t="s">
        <v>60</v>
      </c>
      <c r="O136" t="s">
        <v>299</v>
      </c>
      <c r="P136" s="44" t="s">
        <v>21</v>
      </c>
      <c r="Q136" s="42" t="s">
        <v>25</v>
      </c>
      <c r="R136" s="4" t="s">
        <v>300</v>
      </c>
      <c r="S136" s="4" t="s">
        <v>301</v>
      </c>
    </row>
    <row r="137" spans="1:19" ht="57.6" x14ac:dyDescent="0.3">
      <c r="A137" s="9">
        <f t="shared" si="4"/>
        <v>135</v>
      </c>
      <c r="B137" s="1">
        <v>43692</v>
      </c>
      <c r="C137" s="46">
        <v>43696</v>
      </c>
      <c r="D137" s="52">
        <v>0.96944444444444444</v>
      </c>
      <c r="E137" t="s">
        <v>296</v>
      </c>
      <c r="F137" t="s">
        <v>8</v>
      </c>
      <c r="H137" t="s">
        <v>297</v>
      </c>
      <c r="I137" t="str">
        <f>VLOOKUP(H137,Table1[#All],7,FALSE)</f>
        <v>Kangwon Province, (North Korea)</v>
      </c>
      <c r="J137" t="s">
        <v>298</v>
      </c>
      <c r="K137">
        <f>VLOOKUP(H137,Table1[],5,FALSE)</f>
        <v>38.953797000000002</v>
      </c>
      <c r="L137">
        <f>VLOOKUP(H137,Table1[],6,FALSE)</f>
        <v>127.891882</v>
      </c>
      <c r="M137" s="42" t="s">
        <v>176</v>
      </c>
      <c r="N137" t="s">
        <v>60</v>
      </c>
      <c r="O137" t="s">
        <v>299</v>
      </c>
      <c r="P137" s="44" t="s">
        <v>21</v>
      </c>
      <c r="Q137" s="42" t="s">
        <v>25</v>
      </c>
      <c r="R137" s="4" t="s">
        <v>282</v>
      </c>
      <c r="S137" s="4" t="s">
        <v>301</v>
      </c>
    </row>
    <row r="138" spans="1:19" ht="57.6" x14ac:dyDescent="0.3">
      <c r="A138" s="9">
        <f t="shared" si="4"/>
        <v>136</v>
      </c>
      <c r="B138" s="1">
        <v>43700</v>
      </c>
      <c r="C138" s="46">
        <v>43719</v>
      </c>
      <c r="D138" s="52">
        <v>0.90625</v>
      </c>
      <c r="E138" t="s">
        <v>302</v>
      </c>
      <c r="F138" t="s">
        <v>8</v>
      </c>
      <c r="H138" t="s">
        <v>303</v>
      </c>
      <c r="I138" t="str">
        <f>VLOOKUP(H138,Table1[#All],7,FALSE)</f>
        <v>Sondok, South Hamgyong Province</v>
      </c>
      <c r="J138" t="s">
        <v>307</v>
      </c>
      <c r="K138">
        <f>VLOOKUP(H138,Table1[],5,FALSE)</f>
        <v>39.743699999999997</v>
      </c>
      <c r="L138">
        <f>VLOOKUP(H138,Table1[],6,FALSE)</f>
        <v>127.47320000000001</v>
      </c>
      <c r="M138" s="42" t="s">
        <v>176</v>
      </c>
      <c r="N138" t="s">
        <v>308</v>
      </c>
      <c r="O138" t="s">
        <v>309</v>
      </c>
      <c r="P138" s="44" t="s">
        <v>21</v>
      </c>
      <c r="Q138" s="42" t="s">
        <v>25</v>
      </c>
      <c r="R138" t="s">
        <v>300</v>
      </c>
      <c r="S138" s="4" t="s">
        <v>310</v>
      </c>
    </row>
    <row r="139" spans="1:19" ht="57.6" x14ac:dyDescent="0.3">
      <c r="A139" s="9">
        <f t="shared" si="4"/>
        <v>137</v>
      </c>
      <c r="B139" s="1">
        <v>43700</v>
      </c>
      <c r="C139" s="46">
        <v>43719</v>
      </c>
      <c r="D139" s="52">
        <v>0.91805555555555562</v>
      </c>
      <c r="E139" t="s">
        <v>302</v>
      </c>
      <c r="F139" t="s">
        <v>8</v>
      </c>
      <c r="H139" t="s">
        <v>303</v>
      </c>
      <c r="I139" t="str">
        <f>VLOOKUP(H139,Table1[#All],7,FALSE)</f>
        <v>Sondok, South Hamgyong Province</v>
      </c>
      <c r="J139" t="s">
        <v>307</v>
      </c>
      <c r="K139">
        <f>VLOOKUP(H139,Table1[],5,FALSE)</f>
        <v>39.743699999999997</v>
      </c>
      <c r="L139">
        <f>VLOOKUP(H139,Table1[],6,FALSE)</f>
        <v>127.47320000000001</v>
      </c>
      <c r="M139" s="42" t="s">
        <v>176</v>
      </c>
      <c r="N139" t="s">
        <v>308</v>
      </c>
      <c r="O139" t="s">
        <v>309</v>
      </c>
      <c r="P139" s="44" t="s">
        <v>21</v>
      </c>
      <c r="Q139" s="42" t="s">
        <v>25</v>
      </c>
      <c r="R139" s="4" t="s">
        <v>282</v>
      </c>
      <c r="S139" s="4" t="s">
        <v>310</v>
      </c>
    </row>
    <row r="140" spans="1:19" ht="115.2" x14ac:dyDescent="0.3">
      <c r="A140" s="9">
        <f t="shared" si="4"/>
        <v>138</v>
      </c>
      <c r="B140" s="1">
        <v>43717</v>
      </c>
      <c r="C140" s="46">
        <v>43719</v>
      </c>
      <c r="D140" s="52">
        <v>0.91180555555555554</v>
      </c>
      <c r="E140" t="s">
        <v>302</v>
      </c>
      <c r="F140" t="s">
        <v>8</v>
      </c>
      <c r="H140" t="s">
        <v>305</v>
      </c>
      <c r="I140" t="str">
        <f>VLOOKUP(H140,Table1[#All],7,FALSE)</f>
        <v>Kaechon, South Pyongan Province</v>
      </c>
      <c r="K140">
        <f>VLOOKUP(H140,Table1[],5,FALSE)</f>
        <v>39.752321000000002</v>
      </c>
      <c r="L140">
        <f>VLOOKUP(H140,Table1[],6,FALSE)</f>
        <v>125.899905</v>
      </c>
      <c r="M140" s="42" t="s">
        <v>176</v>
      </c>
      <c r="N140" t="s">
        <v>276</v>
      </c>
      <c r="O140" t="s">
        <v>311</v>
      </c>
      <c r="P140" s="44" t="s">
        <v>21</v>
      </c>
      <c r="Q140" s="42" t="s">
        <v>25</v>
      </c>
      <c r="R140" s="4" t="s">
        <v>312</v>
      </c>
      <c r="S140" s="4" t="s">
        <v>313</v>
      </c>
    </row>
    <row r="141" spans="1:19" ht="115.2" x14ac:dyDescent="0.3">
      <c r="A141" s="9">
        <f t="shared" si="4"/>
        <v>139</v>
      </c>
      <c r="B141" s="1">
        <v>43717</v>
      </c>
      <c r="C141" s="46">
        <v>43719</v>
      </c>
      <c r="D141" s="52">
        <v>0.92499999999999993</v>
      </c>
      <c r="E141" t="s">
        <v>302</v>
      </c>
      <c r="F141" t="s">
        <v>8</v>
      </c>
      <c r="H141" t="s">
        <v>305</v>
      </c>
      <c r="I141" t="str">
        <f>VLOOKUP(H141,Table1[#All],7,FALSE)</f>
        <v>Kaechon, South Pyongan Province</v>
      </c>
      <c r="K141">
        <f>VLOOKUP(H141,Table1[],5,FALSE)</f>
        <v>39.752321000000002</v>
      </c>
      <c r="L141">
        <f>VLOOKUP(H141,Table1[],6,FALSE)</f>
        <v>125.899905</v>
      </c>
      <c r="M141" s="42" t="s">
        <v>176</v>
      </c>
      <c r="N141" t="s">
        <v>276</v>
      </c>
      <c r="O141" t="s">
        <v>311</v>
      </c>
      <c r="P141" s="44" t="s">
        <v>21</v>
      </c>
      <c r="Q141" s="42" t="s">
        <v>25</v>
      </c>
      <c r="R141" s="4" t="s">
        <v>314</v>
      </c>
      <c r="S141" s="4" t="s">
        <v>313</v>
      </c>
    </row>
    <row r="142" spans="1:19" ht="115.2" x14ac:dyDescent="0.3">
      <c r="A142" s="9">
        <f t="shared" si="4"/>
        <v>140</v>
      </c>
      <c r="B142" s="1">
        <v>43717</v>
      </c>
      <c r="C142" s="46">
        <v>43719</v>
      </c>
      <c r="D142" s="52"/>
      <c r="E142" t="s">
        <v>302</v>
      </c>
      <c r="F142" t="s">
        <v>8</v>
      </c>
      <c r="H142" t="s">
        <v>305</v>
      </c>
      <c r="I142" t="str">
        <f>VLOOKUP(H142,Table1[#All],7,FALSE)</f>
        <v>Kaechon, South Pyongan Province</v>
      </c>
      <c r="K142">
        <f>VLOOKUP(H142,Table1[],5,FALSE)</f>
        <v>39.752321000000002</v>
      </c>
      <c r="L142">
        <f>VLOOKUP(H142,Table1[],6,FALSE)</f>
        <v>125.899905</v>
      </c>
      <c r="M142" s="42" t="s">
        <v>176</v>
      </c>
      <c r="P142" s="44" t="s">
        <v>21</v>
      </c>
      <c r="Q142" s="42" t="s">
        <v>26</v>
      </c>
      <c r="R142" s="4" t="s">
        <v>315</v>
      </c>
      <c r="S142" s="4" t="s">
        <v>313</v>
      </c>
    </row>
    <row r="143" spans="1:19" ht="57.6" x14ac:dyDescent="0.3">
      <c r="A143" s="9">
        <f t="shared" si="4"/>
        <v>141</v>
      </c>
      <c r="B143" s="1">
        <v>43739</v>
      </c>
      <c r="C143" s="46">
        <v>43742</v>
      </c>
      <c r="D143" s="52">
        <v>0.91666666666666663</v>
      </c>
      <c r="E143" t="s">
        <v>316</v>
      </c>
      <c r="F143" t="s">
        <v>52</v>
      </c>
      <c r="G143" s="9"/>
      <c r="H143" t="s">
        <v>317</v>
      </c>
      <c r="I143" t="str">
        <f>VLOOKUP(H143,Table1[#All],7,FALSE)</f>
        <v>Kangwon Province, (North Korea)</v>
      </c>
      <c r="K143">
        <f>VLOOKUP(H143,Table1[],5,FALSE)</f>
        <v>39.26</v>
      </c>
      <c r="L143">
        <f>VLOOKUP(H143,Table1[],6,FALSE)</f>
        <v>127.58</v>
      </c>
      <c r="M143" s="42" t="s">
        <v>176</v>
      </c>
      <c r="N143" t="s">
        <v>318</v>
      </c>
      <c r="O143" t="s">
        <v>289</v>
      </c>
      <c r="P143" s="44" t="s">
        <v>21</v>
      </c>
      <c r="Q143" s="42" t="s">
        <v>25</v>
      </c>
      <c r="R143" s="4" t="s">
        <v>319</v>
      </c>
      <c r="S143" s="4" t="s">
        <v>320</v>
      </c>
    </row>
    <row r="144" spans="1:19" ht="72" x14ac:dyDescent="0.3">
      <c r="A144" s="9">
        <f t="shared" si="4"/>
        <v>142</v>
      </c>
      <c r="B144" s="1">
        <v>43769</v>
      </c>
      <c r="C144" s="46">
        <v>43773</v>
      </c>
      <c r="D144" s="52">
        <v>0.31597222222222221</v>
      </c>
      <c r="E144" t="s">
        <v>302</v>
      </c>
      <c r="F144" t="s">
        <v>8</v>
      </c>
      <c r="G144" s="9"/>
      <c r="H144" t="s">
        <v>47</v>
      </c>
      <c r="I144" t="str">
        <f>VLOOKUP(H144,Table1[#All],7,FALSE)</f>
        <v>South Pyongan Province</v>
      </c>
      <c r="K144">
        <f>VLOOKUP(H144,Table1[],5,FALSE)</f>
        <v>39.412593999999999</v>
      </c>
      <c r="L144">
        <f>VLOOKUP(H144,Table1[],6,FALSE)</f>
        <v>125.89031</v>
      </c>
      <c r="M144" s="42" t="s">
        <v>176</v>
      </c>
      <c r="N144" t="s">
        <v>323</v>
      </c>
      <c r="O144" t="s">
        <v>324</v>
      </c>
      <c r="P144" s="44" t="s">
        <v>21</v>
      </c>
      <c r="Q144" s="42" t="s">
        <v>25</v>
      </c>
      <c r="R144" s="4" t="s">
        <v>325</v>
      </c>
      <c r="S144" s="4" t="s">
        <v>326</v>
      </c>
    </row>
    <row r="145" spans="1:19" ht="43.2" x14ac:dyDescent="0.3">
      <c r="A145" s="9">
        <f t="shared" si="4"/>
        <v>143</v>
      </c>
      <c r="B145" s="1">
        <v>43769</v>
      </c>
      <c r="C145" s="46">
        <v>43773</v>
      </c>
      <c r="D145" s="52">
        <v>0.31805555555555554</v>
      </c>
      <c r="E145" t="s">
        <v>302</v>
      </c>
      <c r="F145" t="s">
        <v>8</v>
      </c>
      <c r="G145" s="9"/>
      <c r="H145" t="s">
        <v>47</v>
      </c>
      <c r="I145" t="str">
        <f>VLOOKUP(H145,Table1[#All],7,FALSE)</f>
        <v>South Pyongan Province</v>
      </c>
      <c r="K145">
        <f>VLOOKUP(H145,Table1[],5,FALSE)</f>
        <v>39.412593999999999</v>
      </c>
      <c r="L145">
        <f>VLOOKUP(H145,Table1[],6,FALSE)</f>
        <v>125.89031</v>
      </c>
      <c r="M145" s="42" t="s">
        <v>176</v>
      </c>
      <c r="N145" t="s">
        <v>323</v>
      </c>
      <c r="O145" t="s">
        <v>324</v>
      </c>
      <c r="P145" s="44" t="s">
        <v>21</v>
      </c>
      <c r="Q145" s="42" t="s">
        <v>25</v>
      </c>
      <c r="R145" s="4" t="s">
        <v>282</v>
      </c>
      <c r="S145" s="4" t="s">
        <v>326</v>
      </c>
    </row>
    <row r="146" spans="1:19" ht="72" x14ac:dyDescent="0.3">
      <c r="A146" s="9">
        <f t="shared" si="4"/>
        <v>144</v>
      </c>
      <c r="B146" s="57">
        <v>43797</v>
      </c>
      <c r="C146" s="46">
        <v>43801</v>
      </c>
      <c r="D146" s="52">
        <v>0.33263888888888887</v>
      </c>
      <c r="E146" s="9" t="s">
        <v>302</v>
      </c>
      <c r="F146" s="9" t="s">
        <v>8</v>
      </c>
      <c r="G146" s="9"/>
      <c r="H146" s="9" t="s">
        <v>327</v>
      </c>
      <c r="I146" t="str">
        <f>VLOOKUP(H146,Table1[#All],7,FALSE)</f>
        <v>Hamhung, South Hamgyong Province</v>
      </c>
      <c r="J146" s="9"/>
      <c r="K146">
        <f>VLOOKUP(H146,Table1[],5,FALSE)</f>
        <v>39.789380000000001</v>
      </c>
      <c r="L146">
        <f>VLOOKUP(H146,Table1[],6,FALSE)</f>
        <v>127.53993</v>
      </c>
      <c r="M146" s="42" t="s">
        <v>176</v>
      </c>
      <c r="N146" s="9" t="s">
        <v>308</v>
      </c>
      <c r="O146" s="9" t="s">
        <v>309</v>
      </c>
      <c r="P146" s="44" t="s">
        <v>21</v>
      </c>
      <c r="Q146" s="42" t="s">
        <v>25</v>
      </c>
      <c r="R146" s="60" t="s">
        <v>329</v>
      </c>
      <c r="S146" s="60" t="s">
        <v>330</v>
      </c>
    </row>
    <row r="147" spans="1:19" ht="72" x14ac:dyDescent="0.3">
      <c r="A147" s="9">
        <f t="shared" si="4"/>
        <v>145</v>
      </c>
      <c r="B147" s="57">
        <v>43797</v>
      </c>
      <c r="C147" s="46">
        <v>43801</v>
      </c>
      <c r="D147" s="52">
        <v>0.33298611111111115</v>
      </c>
      <c r="E147" s="9" t="s">
        <v>302</v>
      </c>
      <c r="F147" s="9" t="s">
        <v>8</v>
      </c>
      <c r="G147" s="9"/>
      <c r="H147" s="9" t="s">
        <v>327</v>
      </c>
      <c r="I147" t="str">
        <f>VLOOKUP(H147,Table1[#All],7,FALSE)</f>
        <v>Hamhung, South Hamgyong Province</v>
      </c>
      <c r="K147">
        <f>VLOOKUP(H147,Table1[],5,FALSE)</f>
        <v>39.789380000000001</v>
      </c>
      <c r="L147">
        <f>VLOOKUP(H147,Table1[],6,FALSE)</f>
        <v>127.53993</v>
      </c>
      <c r="M147" s="42" t="s">
        <v>176</v>
      </c>
      <c r="N147" s="9" t="s">
        <v>308</v>
      </c>
      <c r="O147" s="9" t="s">
        <v>309</v>
      </c>
      <c r="P147" s="44" t="s">
        <v>21</v>
      </c>
      <c r="Q147" s="42" t="s">
        <v>25</v>
      </c>
      <c r="R147" s="60" t="s">
        <v>282</v>
      </c>
      <c r="S147" s="60" t="s">
        <v>330</v>
      </c>
    </row>
    <row r="148" spans="1:19" ht="86.4" x14ac:dyDescent="0.3">
      <c r="A148" s="9">
        <f t="shared" si="4"/>
        <v>146</v>
      </c>
      <c r="B148" s="1">
        <v>43892</v>
      </c>
      <c r="C148" s="46">
        <v>43895</v>
      </c>
      <c r="D148" s="52">
        <v>0.15069444444444444</v>
      </c>
      <c r="E148" t="s">
        <v>302</v>
      </c>
      <c r="F148" t="s">
        <v>8</v>
      </c>
      <c r="H148" t="s">
        <v>331</v>
      </c>
      <c r="I148" t="str">
        <f>VLOOKUP(H148,Table1[#All],7,FALSE)</f>
        <v>Anbyon County, Kangwon Province (North Korea)</v>
      </c>
      <c r="K148">
        <f>VLOOKUP(H148,Table1[],5,FALSE)</f>
        <v>39.140999999999998</v>
      </c>
      <c r="L148">
        <f>VLOOKUP(H148,Table1[],6,FALSE)</f>
        <v>127.616</v>
      </c>
      <c r="M148" s="42" t="s">
        <v>176</v>
      </c>
      <c r="N148" t="s">
        <v>333</v>
      </c>
      <c r="O148" t="s">
        <v>334</v>
      </c>
      <c r="P148" s="44" t="s">
        <v>21</v>
      </c>
      <c r="Q148" s="42" t="s">
        <v>25</v>
      </c>
      <c r="R148" s="4" t="s">
        <v>335</v>
      </c>
      <c r="S148" s="4" t="s">
        <v>336</v>
      </c>
    </row>
    <row r="149" spans="1:19" ht="86.4" x14ac:dyDescent="0.3">
      <c r="A149" s="9">
        <f t="shared" si="4"/>
        <v>147</v>
      </c>
      <c r="B149" s="1">
        <v>43892</v>
      </c>
      <c r="C149" s="46">
        <v>43895</v>
      </c>
      <c r="D149" s="52">
        <v>0.15092592592592594</v>
      </c>
      <c r="E149" t="s">
        <v>302</v>
      </c>
      <c r="F149" t="s">
        <v>8</v>
      </c>
      <c r="H149" t="s">
        <v>331</v>
      </c>
      <c r="I149" t="str">
        <f>VLOOKUP(H149,Table1[#All],7,FALSE)</f>
        <v>Anbyon County, Kangwon Province (North Korea)</v>
      </c>
      <c r="K149">
        <f>VLOOKUP(H149,Table1[],5,FALSE)</f>
        <v>39.140999999999998</v>
      </c>
      <c r="L149">
        <f>VLOOKUP(H149,Table1[],6,FALSE)</f>
        <v>127.616</v>
      </c>
      <c r="M149" s="42" t="s">
        <v>176</v>
      </c>
      <c r="N149" t="s">
        <v>333</v>
      </c>
      <c r="O149" t="s">
        <v>334</v>
      </c>
      <c r="P149" s="44" t="s">
        <v>21</v>
      </c>
      <c r="Q149" s="42" t="s">
        <v>25</v>
      </c>
      <c r="R149" s="4" t="s">
        <v>282</v>
      </c>
      <c r="S149" s="4" t="s">
        <v>336</v>
      </c>
    </row>
    <row r="150" spans="1:19" ht="86.4" x14ac:dyDescent="0.3">
      <c r="A150" s="9">
        <f t="shared" si="4"/>
        <v>148</v>
      </c>
      <c r="B150" s="1">
        <v>43898</v>
      </c>
      <c r="C150" s="46">
        <v>43900</v>
      </c>
      <c r="D150" s="52">
        <v>0.94166666666666676</v>
      </c>
      <c r="E150" t="s">
        <v>302</v>
      </c>
      <c r="F150" t="s">
        <v>8</v>
      </c>
      <c r="H150" t="s">
        <v>337</v>
      </c>
      <c r="I150" t="str">
        <f>VLOOKUP(H150,Table1[#All],7,FALSE)</f>
        <v>Sondok, South Hamgyong Province</v>
      </c>
      <c r="K150">
        <f>VLOOKUP(H150,Table1[],5,FALSE)</f>
        <v>39.743000000000002</v>
      </c>
      <c r="L150">
        <f>VLOOKUP(H150,Table1[],6,FALSE)</f>
        <v>127.499</v>
      </c>
      <c r="M150" s="42" t="s">
        <v>176</v>
      </c>
      <c r="N150" t="s">
        <v>276</v>
      </c>
      <c r="O150" t="s">
        <v>30</v>
      </c>
      <c r="P150" s="44" t="s">
        <v>21</v>
      </c>
      <c r="Q150" s="42" t="s">
        <v>25</v>
      </c>
      <c r="R150" s="4" t="s">
        <v>338</v>
      </c>
      <c r="S150" s="4" t="s">
        <v>339</v>
      </c>
    </row>
    <row r="151" spans="1:19" ht="43.2" x14ac:dyDescent="0.3">
      <c r="A151" s="9">
        <f t="shared" si="4"/>
        <v>149</v>
      </c>
      <c r="B151" s="1">
        <v>43898</v>
      </c>
      <c r="C151" s="46">
        <v>43900</v>
      </c>
      <c r="D151" s="52">
        <v>0.9418981481481481</v>
      </c>
      <c r="E151" t="s">
        <v>302</v>
      </c>
      <c r="F151" t="s">
        <v>8</v>
      </c>
      <c r="H151" t="s">
        <v>337</v>
      </c>
      <c r="I151" t="str">
        <f>VLOOKUP(H151,Table1[#All],7,FALSE)</f>
        <v>Sondok, South Hamgyong Province</v>
      </c>
      <c r="K151">
        <f>VLOOKUP(H151,Table1[],5,FALSE)</f>
        <v>39.743000000000002</v>
      </c>
      <c r="L151">
        <f>VLOOKUP(H151,Table1[],6,FALSE)</f>
        <v>127.499</v>
      </c>
      <c r="M151" s="42" t="s">
        <v>176</v>
      </c>
      <c r="N151" t="s">
        <v>276</v>
      </c>
      <c r="O151" t="s">
        <v>30</v>
      </c>
      <c r="P151" s="44" t="s">
        <v>21</v>
      </c>
      <c r="Q151" s="42" t="s">
        <v>25</v>
      </c>
      <c r="R151" s="4" t="s">
        <v>314</v>
      </c>
      <c r="S151" s="4" t="s">
        <v>339</v>
      </c>
    </row>
    <row r="152" spans="1:19" ht="43.2" x14ac:dyDescent="0.3">
      <c r="A152" s="9">
        <f t="shared" si="4"/>
        <v>150</v>
      </c>
      <c r="B152" s="1">
        <v>43898</v>
      </c>
      <c r="C152" s="46">
        <v>43900</v>
      </c>
      <c r="D152" s="52">
        <v>0.94259259259259265</v>
      </c>
      <c r="E152" t="s">
        <v>302</v>
      </c>
      <c r="F152" t="s">
        <v>8</v>
      </c>
      <c r="H152" t="s">
        <v>337</v>
      </c>
      <c r="I152" t="str">
        <f>VLOOKUP(H152,Table1[#All],7,FALSE)</f>
        <v>Sondok, South Hamgyong Province</v>
      </c>
      <c r="K152">
        <f>VLOOKUP(H152,Table1[],5,FALSE)</f>
        <v>39.743000000000002</v>
      </c>
      <c r="L152">
        <f>VLOOKUP(H152,Table1[],6,FALSE)</f>
        <v>127.499</v>
      </c>
      <c r="M152" s="42" t="s">
        <v>176</v>
      </c>
      <c r="N152" t="s">
        <v>276</v>
      </c>
      <c r="O152" t="s">
        <v>30</v>
      </c>
      <c r="P152" s="44" t="s">
        <v>21</v>
      </c>
      <c r="Q152" s="42" t="s">
        <v>25</v>
      </c>
      <c r="R152" s="4" t="s">
        <v>315</v>
      </c>
      <c r="S152" s="4" t="s">
        <v>339</v>
      </c>
    </row>
    <row r="153" spans="1:19" ht="86.4" x14ac:dyDescent="0.3">
      <c r="A153" s="9">
        <f t="shared" si="4"/>
        <v>151</v>
      </c>
      <c r="B153" s="1">
        <v>43910</v>
      </c>
      <c r="C153" s="46">
        <v>43914</v>
      </c>
      <c r="D153" s="52">
        <v>0.90625</v>
      </c>
      <c r="E153" t="s">
        <v>296</v>
      </c>
      <c r="F153" t="s">
        <v>8</v>
      </c>
      <c r="H153" t="s">
        <v>340</v>
      </c>
      <c r="I153" t="str">
        <f>VLOOKUP(H153,Table1[#All],7,FALSE)</f>
        <v>North Pyongan Province</v>
      </c>
      <c r="K153">
        <f>VLOOKUP(H153,Table1[],5,FALSE)</f>
        <v>39.79</v>
      </c>
      <c r="L153">
        <f>VLOOKUP(H153,Table1[],6,FALSE)</f>
        <v>124.91</v>
      </c>
      <c r="M153" s="42" t="s">
        <v>176</v>
      </c>
      <c r="N153" t="s">
        <v>276</v>
      </c>
      <c r="O153" t="s">
        <v>342</v>
      </c>
      <c r="P153" s="44" t="s">
        <v>21</v>
      </c>
      <c r="Q153" s="42" t="s">
        <v>25</v>
      </c>
      <c r="R153" s="4" t="s">
        <v>343</v>
      </c>
      <c r="S153" s="4" t="s">
        <v>344</v>
      </c>
    </row>
    <row r="154" spans="1:19" ht="86.4" x14ac:dyDescent="0.3">
      <c r="A154" s="9">
        <f t="shared" si="4"/>
        <v>152</v>
      </c>
      <c r="B154" s="1">
        <v>43910</v>
      </c>
      <c r="C154" s="46">
        <v>43914</v>
      </c>
      <c r="D154" s="52">
        <v>0.90972222222222221</v>
      </c>
      <c r="E154" t="s">
        <v>296</v>
      </c>
      <c r="F154" t="s">
        <v>8</v>
      </c>
      <c r="H154" t="s">
        <v>340</v>
      </c>
      <c r="I154" t="str">
        <f>VLOOKUP(H154,Table1[#All],7,FALSE)</f>
        <v>North Pyongan Province</v>
      </c>
      <c r="K154">
        <f>VLOOKUP(H154,Table1[],5,FALSE)</f>
        <v>39.79</v>
      </c>
      <c r="L154">
        <f>VLOOKUP(H154,Table1[],6,FALSE)</f>
        <v>124.91</v>
      </c>
      <c r="M154" s="42" t="s">
        <v>176</v>
      </c>
      <c r="N154" t="s">
        <v>276</v>
      </c>
      <c r="O154" t="s">
        <v>342</v>
      </c>
      <c r="P154" s="44" t="s">
        <v>21</v>
      </c>
      <c r="Q154" s="42" t="s">
        <v>25</v>
      </c>
      <c r="R154" s="4" t="s">
        <v>282</v>
      </c>
      <c r="S154" s="4" t="s">
        <v>344</v>
      </c>
    </row>
    <row r="155" spans="1:19" ht="72" x14ac:dyDescent="0.3">
      <c r="A155" s="9">
        <f t="shared" si="4"/>
        <v>153</v>
      </c>
      <c r="B155" s="1">
        <v>43918</v>
      </c>
      <c r="C155" s="46">
        <v>43920</v>
      </c>
      <c r="D155" s="52">
        <v>0.88194444444444453</v>
      </c>
      <c r="E155" t="s">
        <v>302</v>
      </c>
      <c r="F155" t="s">
        <v>8</v>
      </c>
      <c r="H155" t="s">
        <v>265</v>
      </c>
      <c r="I155" t="str">
        <f>VLOOKUP(H155,Table1[#All],7,FALSE)</f>
        <v>Kangwon Province, (North Korea)</v>
      </c>
      <c r="K155">
        <f>VLOOKUP(H155,Table1[],5,FALSE)</f>
        <v>39.401670000000003</v>
      </c>
      <c r="L155">
        <f>VLOOKUP(H155,Table1[],6,FALSE)</f>
        <v>127.5369</v>
      </c>
      <c r="M155" s="42" t="s">
        <v>176</v>
      </c>
      <c r="N155" t="s">
        <v>60</v>
      </c>
      <c r="O155" t="s">
        <v>299</v>
      </c>
      <c r="P155" s="44" t="s">
        <v>21</v>
      </c>
      <c r="Q155" s="42" t="s">
        <v>25</v>
      </c>
      <c r="R155" s="4" t="s">
        <v>345</v>
      </c>
      <c r="S155" s="4" t="s">
        <v>346</v>
      </c>
    </row>
    <row r="156" spans="1:19" ht="28.8" x14ac:dyDescent="0.3">
      <c r="A156" s="9">
        <f t="shared" si="4"/>
        <v>154</v>
      </c>
      <c r="B156" s="1">
        <v>43918</v>
      </c>
      <c r="C156" s="46">
        <v>43920</v>
      </c>
      <c r="D156" s="52">
        <v>0.88217592592592586</v>
      </c>
      <c r="E156" t="s">
        <v>302</v>
      </c>
      <c r="F156" t="s">
        <v>8</v>
      </c>
      <c r="H156" t="s">
        <v>265</v>
      </c>
      <c r="I156" t="str">
        <f>VLOOKUP(H156,Table1[#All],7,FALSE)</f>
        <v>Kangwon Province, (North Korea)</v>
      </c>
      <c r="K156">
        <f>VLOOKUP(H156,Table1[],5,FALSE)</f>
        <v>39.401670000000003</v>
      </c>
      <c r="L156">
        <f>VLOOKUP(H156,Table1[],6,FALSE)</f>
        <v>127.5369</v>
      </c>
      <c r="M156" s="54" t="s">
        <v>176</v>
      </c>
      <c r="N156" t="s">
        <v>60</v>
      </c>
      <c r="O156" t="s">
        <v>299</v>
      </c>
      <c r="P156" s="44" t="s">
        <v>21</v>
      </c>
      <c r="Q156" s="42" t="s">
        <v>25</v>
      </c>
      <c r="R156" s="4" t="s">
        <v>282</v>
      </c>
      <c r="S156" s="4" t="s">
        <v>346</v>
      </c>
    </row>
    <row r="157" spans="1:19" ht="72" x14ac:dyDescent="0.3">
      <c r="A157">
        <f t="shared" si="4"/>
        <v>155</v>
      </c>
      <c r="B157" s="1">
        <v>44279</v>
      </c>
      <c r="C157" s="59">
        <v>44281</v>
      </c>
      <c r="D157" s="52">
        <v>0.9194444444444444</v>
      </c>
      <c r="E157" t="s">
        <v>389</v>
      </c>
      <c r="F157" t="s">
        <v>8</v>
      </c>
      <c r="H157" t="s">
        <v>303</v>
      </c>
      <c r="I157" t="str">
        <f>VLOOKUP(H157,Table1[#All],7,FALSE)</f>
        <v>Sondok, South Hamgyong Province</v>
      </c>
      <c r="K157">
        <f>VLOOKUP(H157,Table1[],5,FALSE)</f>
        <v>39.743699999999997</v>
      </c>
      <c r="L157">
        <f>VLOOKUP(H157,Table1[],6,FALSE)</f>
        <v>127.47320000000001</v>
      </c>
      <c r="M157" t="s">
        <v>176</v>
      </c>
      <c r="N157" t="s">
        <v>175</v>
      </c>
      <c r="O157" t="s">
        <v>289</v>
      </c>
      <c r="P157" s="44" t="s">
        <v>21</v>
      </c>
      <c r="Q157" s="42" t="s">
        <v>25</v>
      </c>
      <c r="R157" s="4" t="s">
        <v>374</v>
      </c>
      <c r="S157" s="4" t="s">
        <v>375</v>
      </c>
    </row>
    <row r="158" spans="1:19" ht="72" x14ac:dyDescent="0.3">
      <c r="A158">
        <f t="shared" si="4"/>
        <v>156</v>
      </c>
      <c r="B158" s="1">
        <v>44279</v>
      </c>
      <c r="C158" s="59">
        <v>44281</v>
      </c>
      <c r="D158" s="52">
        <v>0.93263888888888891</v>
      </c>
      <c r="E158" t="s">
        <v>389</v>
      </c>
      <c r="F158" t="s">
        <v>8</v>
      </c>
      <c r="H158" t="s">
        <v>327</v>
      </c>
      <c r="I158" t="str">
        <f>VLOOKUP(H158,Table1[#All],7,FALSE)</f>
        <v>Hamhung, South Hamgyong Province</v>
      </c>
      <c r="K158">
        <f>VLOOKUP(H158,Table1[],5,FALSE)</f>
        <v>39.789380000000001</v>
      </c>
      <c r="L158">
        <f>VLOOKUP(H158,Table1[],6,FALSE)</f>
        <v>127.53993</v>
      </c>
      <c r="M158" t="s">
        <v>176</v>
      </c>
      <c r="N158" t="s">
        <v>175</v>
      </c>
      <c r="O158" t="s">
        <v>289</v>
      </c>
      <c r="P158" s="44" t="s">
        <v>21</v>
      </c>
      <c r="Q158" s="42" t="s">
        <v>25</v>
      </c>
      <c r="R158" s="4" t="s">
        <v>282</v>
      </c>
      <c r="S158" s="4" t="s">
        <v>375</v>
      </c>
    </row>
    <row r="159" spans="1:19" ht="72" x14ac:dyDescent="0.3">
      <c r="A159">
        <f t="shared" si="4"/>
        <v>157</v>
      </c>
      <c r="B159" s="1">
        <v>44454</v>
      </c>
      <c r="C159" s="59">
        <v>44474</v>
      </c>
      <c r="D159" s="55">
        <v>0.14861111111111111</v>
      </c>
      <c r="E159" t="s">
        <v>378</v>
      </c>
      <c r="F159" t="s">
        <v>8</v>
      </c>
      <c r="H159" t="s">
        <v>377</v>
      </c>
      <c r="I159" t="str">
        <f>VLOOKUP(H159,Table1[#All],7,FALSE)</f>
        <v>Yangdok, South Pyongan Province</v>
      </c>
      <c r="K159">
        <f>VLOOKUP(H159,Table1[],5,FALSE)</f>
        <v>39.275720999999997</v>
      </c>
      <c r="L159">
        <f>VLOOKUP(H159,Table1[],6,FALSE)</f>
        <v>126.804867</v>
      </c>
      <c r="M159" t="s">
        <v>176</v>
      </c>
      <c r="N159" t="s">
        <v>175</v>
      </c>
      <c r="O159" t="s">
        <v>83</v>
      </c>
      <c r="P159" t="s">
        <v>21</v>
      </c>
      <c r="Q159" t="s">
        <v>25</v>
      </c>
      <c r="R159" s="4" t="s">
        <v>380</v>
      </c>
      <c r="S159" s="4" t="s">
        <v>379</v>
      </c>
    </row>
    <row r="160" spans="1:19" ht="72" x14ac:dyDescent="0.3">
      <c r="A160">
        <f t="shared" si="4"/>
        <v>158</v>
      </c>
      <c r="B160" s="1">
        <v>44454</v>
      </c>
      <c r="C160" s="59">
        <v>44474</v>
      </c>
      <c r="D160" s="55">
        <v>0.15208333333333332</v>
      </c>
      <c r="E160" t="s">
        <v>378</v>
      </c>
      <c r="F160" t="s">
        <v>8</v>
      </c>
      <c r="H160" t="s">
        <v>377</v>
      </c>
      <c r="I160" t="str">
        <f>VLOOKUP(H160,Table1[#All],7,FALSE)</f>
        <v>Yangdok, South Pyongan Province</v>
      </c>
      <c r="K160">
        <f>VLOOKUP(H160,Table1[],5,FALSE)</f>
        <v>39.275720999999997</v>
      </c>
      <c r="L160">
        <f>VLOOKUP(H160,Table1[],6,FALSE)</f>
        <v>126.804867</v>
      </c>
      <c r="M160" t="s">
        <v>176</v>
      </c>
      <c r="N160" t="s">
        <v>175</v>
      </c>
      <c r="O160" t="s">
        <v>83</v>
      </c>
      <c r="P160" t="s">
        <v>21</v>
      </c>
      <c r="Q160" t="s">
        <v>25</v>
      </c>
      <c r="R160" s="4" t="s">
        <v>282</v>
      </c>
      <c r="S160" s="4" t="s">
        <v>379</v>
      </c>
    </row>
    <row r="161" spans="1:19" ht="72" x14ac:dyDescent="0.3">
      <c r="A161">
        <f t="shared" si="4"/>
        <v>159</v>
      </c>
      <c r="B161" s="1">
        <v>44466</v>
      </c>
      <c r="C161" s="59">
        <v>44474</v>
      </c>
      <c r="D161" s="55">
        <v>0.90277777777777779</v>
      </c>
      <c r="E161" t="s">
        <v>381</v>
      </c>
      <c r="F161" t="s">
        <v>384</v>
      </c>
      <c r="G161" s="9"/>
      <c r="H161" t="s">
        <v>203</v>
      </c>
      <c r="I161" t="str">
        <f>VLOOKUP(H161,Table1[#All],7,FALSE)</f>
        <v>Mup'yong-ni, Chagang province</v>
      </c>
      <c r="K161">
        <f>VLOOKUP(H161,Table1[],5,FALSE)</f>
        <v>40.611207999999998</v>
      </c>
      <c r="L161">
        <f>VLOOKUP(H161,Table1[],6,FALSE)</f>
        <v>126.425743</v>
      </c>
      <c r="M161" t="s">
        <v>176</v>
      </c>
      <c r="N161" t="s">
        <v>175</v>
      </c>
      <c r="O161" t="s">
        <v>30</v>
      </c>
      <c r="P161" t="s">
        <v>21</v>
      </c>
      <c r="Q161" t="s">
        <v>25</v>
      </c>
      <c r="R161" s="4" t="s">
        <v>382</v>
      </c>
      <c r="S161" s="4" t="s">
        <v>383</v>
      </c>
    </row>
    <row r="162" spans="1:19" ht="43.2" x14ac:dyDescent="0.3">
      <c r="A162">
        <f t="shared" si="4"/>
        <v>160</v>
      </c>
      <c r="B162" s="1">
        <v>44488</v>
      </c>
      <c r="C162" s="59">
        <v>44501</v>
      </c>
      <c r="D162" s="55">
        <v>5.347222222222222E-2</v>
      </c>
      <c r="E162" t="s">
        <v>387</v>
      </c>
      <c r="F162" t="s">
        <v>52</v>
      </c>
      <c r="G162" s="9"/>
      <c r="H162" t="s">
        <v>53</v>
      </c>
      <c r="I162" t="str">
        <f>VLOOKUP(H162,Table1[#All],7,FALSE)</f>
        <v>South Hamgyong province</v>
      </c>
      <c r="K162">
        <f>VLOOKUP(H162,Table1[],5,FALSE)</f>
        <v>40.036799999999999</v>
      </c>
      <c r="L162">
        <f>VLOOKUP(H162,Table1[],6,FALSE)</f>
        <v>128.18389999999999</v>
      </c>
      <c r="M162" t="s">
        <v>176</v>
      </c>
      <c r="N162" t="s">
        <v>175</v>
      </c>
      <c r="O162" t="s">
        <v>385</v>
      </c>
      <c r="P162" t="s">
        <v>21</v>
      </c>
      <c r="Q162" t="s">
        <v>25</v>
      </c>
      <c r="R162" s="4" t="s">
        <v>388</v>
      </c>
      <c r="S162" s="4" t="s">
        <v>386</v>
      </c>
    </row>
    <row r="163" spans="1:19" ht="57.6" x14ac:dyDescent="0.3">
      <c r="A163">
        <f t="shared" si="4"/>
        <v>161</v>
      </c>
      <c r="B163" s="1">
        <v>44566</v>
      </c>
      <c r="C163" s="59">
        <v>44614</v>
      </c>
      <c r="D163" s="55">
        <v>0.96527777777777779</v>
      </c>
      <c r="E163" t="s">
        <v>390</v>
      </c>
      <c r="F163" t="s">
        <v>6</v>
      </c>
      <c r="H163" t="s">
        <v>203</v>
      </c>
      <c r="I163" t="str">
        <f>VLOOKUP(H163,Table1[#All],7,FALSE)</f>
        <v>Mup'yong-ni, Chagang province</v>
      </c>
      <c r="K163">
        <f>VLOOKUP(H163,Table1[],5,FALSE)</f>
        <v>40.611207999999998</v>
      </c>
      <c r="L163">
        <f>VLOOKUP(H163,Table1[],6,FALSE)</f>
        <v>126.425743</v>
      </c>
      <c r="M163" t="s">
        <v>176</v>
      </c>
      <c r="N163" t="s">
        <v>60</v>
      </c>
      <c r="O163" t="s">
        <v>391</v>
      </c>
      <c r="P163" t="s">
        <v>21</v>
      </c>
      <c r="Q163" t="s">
        <v>25</v>
      </c>
      <c r="R163" s="4" t="s">
        <v>396</v>
      </c>
      <c r="S163" s="4" t="s">
        <v>395</v>
      </c>
    </row>
    <row r="164" spans="1:19" ht="57.6" x14ac:dyDescent="0.3">
      <c r="A164">
        <f t="shared" ref="A164:A174" si="5">A163+1</f>
        <v>162</v>
      </c>
      <c r="B164" s="1">
        <v>44571</v>
      </c>
      <c r="C164" s="59">
        <v>44614</v>
      </c>
      <c r="D164" s="55">
        <v>0.93541666666666667</v>
      </c>
      <c r="E164" t="s">
        <v>390</v>
      </c>
      <c r="F164" t="s">
        <v>6</v>
      </c>
      <c r="G164" s="9"/>
      <c r="H164" t="s">
        <v>203</v>
      </c>
      <c r="I164" t="str">
        <f>VLOOKUP(H164,Table1[#All],7,FALSE)</f>
        <v>Mup'yong-ni, Chagang province</v>
      </c>
      <c r="K164">
        <f>VLOOKUP(H164,Table1[],5,FALSE)</f>
        <v>40.611207999999998</v>
      </c>
      <c r="L164">
        <f>VLOOKUP(H164,Table1[],6,FALSE)</f>
        <v>126.425743</v>
      </c>
      <c r="M164" t="s">
        <v>176</v>
      </c>
      <c r="N164" t="s">
        <v>175</v>
      </c>
      <c r="O164" t="s">
        <v>73</v>
      </c>
      <c r="P164" t="s">
        <v>21</v>
      </c>
      <c r="Q164" t="s">
        <v>25</v>
      </c>
      <c r="R164" s="4" t="s">
        <v>397</v>
      </c>
      <c r="S164" s="4" t="s">
        <v>398</v>
      </c>
    </row>
    <row r="165" spans="1:19" ht="43.2" x14ac:dyDescent="0.3">
      <c r="A165">
        <f t="shared" si="5"/>
        <v>163</v>
      </c>
      <c r="B165" s="1">
        <v>44575</v>
      </c>
      <c r="C165" s="59">
        <v>44614</v>
      </c>
      <c r="D165" s="55">
        <v>0.23680555555555557</v>
      </c>
      <c r="E165" t="s">
        <v>378</v>
      </c>
      <c r="F165" t="s">
        <v>8</v>
      </c>
      <c r="H165" t="s">
        <v>394</v>
      </c>
      <c r="I165" t="str">
        <f>VLOOKUP(H165,Table1[#All],7,FALSE)</f>
        <v>Uiju County, North Pyongan Province</v>
      </c>
      <c r="K165">
        <f>VLOOKUP(H165,Table1[],5,FALSE)</f>
        <v>40.025846999999999</v>
      </c>
      <c r="L165">
        <f>VLOOKUP(H165,Table1[],6,FALSE)</f>
        <v>124.57793599999999</v>
      </c>
      <c r="M165" t="s">
        <v>176</v>
      </c>
      <c r="N165" t="s">
        <v>400</v>
      </c>
      <c r="O165" t="s">
        <v>278</v>
      </c>
      <c r="P165" t="s">
        <v>21</v>
      </c>
      <c r="Q165" t="s">
        <v>25</v>
      </c>
      <c r="R165" s="4" t="s">
        <v>401</v>
      </c>
      <c r="S165" s="4" t="s">
        <v>402</v>
      </c>
    </row>
    <row r="166" spans="1:19" ht="43.2" x14ac:dyDescent="0.3">
      <c r="A166">
        <f t="shared" si="5"/>
        <v>164</v>
      </c>
      <c r="B166" s="1">
        <v>44575</v>
      </c>
      <c r="C166" s="59">
        <v>44614</v>
      </c>
      <c r="D166" s="55">
        <v>0.24444444444444446</v>
      </c>
      <c r="E166" t="s">
        <v>378</v>
      </c>
      <c r="F166" t="s">
        <v>8</v>
      </c>
      <c r="H166" t="s">
        <v>394</v>
      </c>
      <c r="I166" t="str">
        <f>VLOOKUP(H166,Table1[#All],7,FALSE)</f>
        <v>Uiju County, North Pyongan Province</v>
      </c>
      <c r="K166">
        <f>VLOOKUP(H166,Table1[],5,FALSE)</f>
        <v>40.025846999999999</v>
      </c>
      <c r="L166">
        <f>VLOOKUP(H166,Table1[],6,FALSE)</f>
        <v>124.57793599999999</v>
      </c>
      <c r="M166" t="s">
        <v>176</v>
      </c>
      <c r="N166" t="s">
        <v>400</v>
      </c>
      <c r="O166" t="s">
        <v>278</v>
      </c>
      <c r="P166" t="s">
        <v>21</v>
      </c>
      <c r="Q166" t="s">
        <v>25</v>
      </c>
      <c r="R166" s="4" t="s">
        <v>282</v>
      </c>
      <c r="S166" s="4" t="s">
        <v>402</v>
      </c>
    </row>
    <row r="167" spans="1:19" ht="42.6" customHeight="1" x14ac:dyDescent="0.3">
      <c r="A167">
        <f t="shared" si="5"/>
        <v>165</v>
      </c>
      <c r="B167" s="1">
        <v>44577</v>
      </c>
      <c r="C167" s="59">
        <v>44614</v>
      </c>
      <c r="D167" s="55">
        <v>0.99305555555555547</v>
      </c>
      <c r="E167" t="s">
        <v>296</v>
      </c>
      <c r="F167" t="s">
        <v>8</v>
      </c>
      <c r="H167" t="s">
        <v>237</v>
      </c>
      <c r="I167" t="str">
        <f>VLOOKUP(H167,Table1[#All],7,FALSE)</f>
        <v>Pyongyang, North Korea</v>
      </c>
      <c r="K167">
        <f>VLOOKUP(H167,Table1[],5,FALSE)</f>
        <v>39.200158999999999</v>
      </c>
      <c r="L167">
        <f>VLOOKUP(H167,Table1[],6,FALSE)</f>
        <v>125.67325599999999</v>
      </c>
      <c r="M167" t="s">
        <v>176</v>
      </c>
      <c r="N167" t="s">
        <v>403</v>
      </c>
      <c r="O167" t="s">
        <v>309</v>
      </c>
      <c r="P167" t="s">
        <v>21</v>
      </c>
      <c r="Q167" t="s">
        <v>25</v>
      </c>
      <c r="R167" s="4" t="s">
        <v>405</v>
      </c>
      <c r="S167" s="4" t="s">
        <v>404</v>
      </c>
    </row>
    <row r="168" spans="1:19" ht="28.8" x14ac:dyDescent="0.3">
      <c r="A168">
        <f t="shared" si="5"/>
        <v>166</v>
      </c>
      <c r="B168" s="1">
        <v>44577</v>
      </c>
      <c r="C168" s="59">
        <v>44614</v>
      </c>
      <c r="D168" s="55">
        <v>0.99583333333333324</v>
      </c>
      <c r="E168" t="s">
        <v>296</v>
      </c>
      <c r="F168" t="s">
        <v>8</v>
      </c>
      <c r="H168" t="s">
        <v>237</v>
      </c>
      <c r="I168" t="str">
        <f>VLOOKUP(H168,Table1[#All],7,FALSE)</f>
        <v>Pyongyang, North Korea</v>
      </c>
      <c r="K168">
        <f>VLOOKUP(H168,Table1[],5,FALSE)</f>
        <v>39.200158999999999</v>
      </c>
      <c r="L168">
        <f>VLOOKUP(H168,Table1[],6,FALSE)</f>
        <v>125.67325599999999</v>
      </c>
      <c r="M168" t="s">
        <v>176</v>
      </c>
      <c r="N168" t="s">
        <v>403</v>
      </c>
      <c r="O168" t="s">
        <v>309</v>
      </c>
      <c r="P168" t="s">
        <v>21</v>
      </c>
      <c r="Q168" t="s">
        <v>25</v>
      </c>
      <c r="R168" s="4" t="s">
        <v>282</v>
      </c>
      <c r="S168" s="4" t="s">
        <v>404</v>
      </c>
    </row>
    <row r="169" spans="1:19" ht="43.2" x14ac:dyDescent="0.3">
      <c r="A169">
        <f t="shared" si="5"/>
        <v>167</v>
      </c>
      <c r="B169" s="1">
        <v>44587</v>
      </c>
      <c r="C169" s="59">
        <v>44614</v>
      </c>
      <c r="D169" s="55">
        <v>0.9590277777777777</v>
      </c>
      <c r="E169" t="s">
        <v>264</v>
      </c>
      <c r="F169" t="s">
        <v>8</v>
      </c>
      <c r="H169" t="s">
        <v>284</v>
      </c>
      <c r="I169" t="str">
        <f>VLOOKUP(H169,Table1[#All],7,FALSE)</f>
        <v>Hamhung, South Hamgyong</v>
      </c>
      <c r="K169">
        <f>VLOOKUP(H169,Table1[],5,FALSE)</f>
        <v>39.811610999999999</v>
      </c>
      <c r="L169">
        <f>VLOOKUP(H169,Table1[],6,FALSE)</f>
        <v>127.66374999999999</v>
      </c>
      <c r="M169" t="s">
        <v>176</v>
      </c>
      <c r="N169" t="s">
        <v>408</v>
      </c>
      <c r="O169" t="s">
        <v>409</v>
      </c>
      <c r="P169" t="s">
        <v>21</v>
      </c>
      <c r="Q169" t="s">
        <v>25</v>
      </c>
      <c r="R169" s="4" t="s">
        <v>406</v>
      </c>
      <c r="S169" s="4" t="s">
        <v>407</v>
      </c>
    </row>
    <row r="170" spans="1:19" ht="43.2" x14ac:dyDescent="0.3">
      <c r="A170">
        <f t="shared" si="5"/>
        <v>168</v>
      </c>
      <c r="B170" s="1">
        <v>44587</v>
      </c>
      <c r="C170" s="59">
        <v>44614</v>
      </c>
      <c r="D170" s="55">
        <v>0.96250000000000002</v>
      </c>
      <c r="E170" t="s">
        <v>264</v>
      </c>
      <c r="F170" t="s">
        <v>8</v>
      </c>
      <c r="H170" t="s">
        <v>284</v>
      </c>
      <c r="I170" t="str">
        <f>VLOOKUP(H170,Table1[#All],7,FALSE)</f>
        <v>Hamhung, South Hamgyong</v>
      </c>
      <c r="K170">
        <f>VLOOKUP(H170,Table1[],5,FALSE)</f>
        <v>39.811610999999999</v>
      </c>
      <c r="L170">
        <f>VLOOKUP(H170,Table1[],6,FALSE)</f>
        <v>127.66374999999999</v>
      </c>
      <c r="M170" t="s">
        <v>176</v>
      </c>
      <c r="N170" t="s">
        <v>408</v>
      </c>
      <c r="O170" t="s">
        <v>409</v>
      </c>
      <c r="P170" t="s">
        <v>21</v>
      </c>
      <c r="Q170" t="s">
        <v>25</v>
      </c>
      <c r="R170" s="4" t="s">
        <v>282</v>
      </c>
      <c r="S170" s="4" t="s">
        <v>407</v>
      </c>
    </row>
    <row r="171" spans="1:19" ht="75.599999999999994" customHeight="1" x14ac:dyDescent="0.3">
      <c r="A171">
        <f t="shared" si="5"/>
        <v>169</v>
      </c>
      <c r="B171" s="1">
        <v>44590</v>
      </c>
      <c r="C171" s="59">
        <v>44614</v>
      </c>
      <c r="D171" s="55">
        <v>0.99444444444444446</v>
      </c>
      <c r="E171" t="s">
        <v>184</v>
      </c>
      <c r="F171" t="s">
        <v>68</v>
      </c>
      <c r="H171" t="s">
        <v>203</v>
      </c>
      <c r="I171" t="str">
        <f>VLOOKUP(H171,Table1[#All],7,FALSE)</f>
        <v>Mup'yong-ni, Chagang province</v>
      </c>
      <c r="K171">
        <f>VLOOKUP(H171,Table1[],5,FALSE)</f>
        <v>40.611207999999998</v>
      </c>
      <c r="L171">
        <f>VLOOKUP(H171,Table1[],6,FALSE)</f>
        <v>126.425743</v>
      </c>
      <c r="M171" t="s">
        <v>176</v>
      </c>
      <c r="N171" t="s">
        <v>415</v>
      </c>
      <c r="O171" t="s">
        <v>83</v>
      </c>
      <c r="P171" t="s">
        <v>21</v>
      </c>
      <c r="Q171" t="s">
        <v>25</v>
      </c>
      <c r="R171" s="4" t="s">
        <v>411</v>
      </c>
      <c r="S171" s="4" t="s">
        <v>412</v>
      </c>
    </row>
    <row r="172" spans="1:19" ht="57.6" x14ac:dyDescent="0.3">
      <c r="A172">
        <f t="shared" si="5"/>
        <v>170</v>
      </c>
      <c r="B172" s="1">
        <v>44618</v>
      </c>
      <c r="C172" s="53">
        <v>44644</v>
      </c>
      <c r="D172" s="55">
        <v>0.95277777777777783</v>
      </c>
      <c r="E172" t="s">
        <v>10</v>
      </c>
      <c r="F172" t="s">
        <v>6</v>
      </c>
      <c r="H172" t="s">
        <v>237</v>
      </c>
      <c r="I172" t="str">
        <f>VLOOKUP(H172,Table1[#All],7,FALSE)</f>
        <v>Pyongyang, North Korea</v>
      </c>
      <c r="K172">
        <f>VLOOKUP(H172,Table1[],5,FALSE)</f>
        <v>39.200158999999999</v>
      </c>
      <c r="L172">
        <f>VLOOKUP(H172,Table1[],6,FALSE)</f>
        <v>125.67325599999999</v>
      </c>
      <c r="M172" t="s">
        <v>176</v>
      </c>
      <c r="N172" t="s">
        <v>416</v>
      </c>
      <c r="O172" t="s">
        <v>417</v>
      </c>
      <c r="P172" t="s">
        <v>21</v>
      </c>
      <c r="Q172" t="s">
        <v>25</v>
      </c>
      <c r="R172" s="4" t="s">
        <v>422</v>
      </c>
      <c r="S172" s="4" t="s">
        <v>418</v>
      </c>
    </row>
    <row r="173" spans="1:19" ht="43.2" x14ac:dyDescent="0.3">
      <c r="A173">
        <f t="shared" si="5"/>
        <v>171</v>
      </c>
      <c r="B173" s="1">
        <v>44624</v>
      </c>
      <c r="C173" s="53">
        <v>44644</v>
      </c>
      <c r="D173" s="55">
        <v>0.9916666666666667</v>
      </c>
      <c r="E173" t="s">
        <v>10</v>
      </c>
      <c r="F173" t="s">
        <v>6</v>
      </c>
      <c r="H173" t="s">
        <v>237</v>
      </c>
      <c r="I173" t="str">
        <f>VLOOKUP(H173,Table1[#All],7,FALSE)</f>
        <v>Pyongyang, North Korea</v>
      </c>
      <c r="K173">
        <f>VLOOKUP(H173,Table1[],5,FALSE)</f>
        <v>39.200158999999999</v>
      </c>
      <c r="L173">
        <f>VLOOKUP(H173,Table1[],6,FALSE)</f>
        <v>125.67325599999999</v>
      </c>
      <c r="M173" t="s">
        <v>176</v>
      </c>
      <c r="N173" t="s">
        <v>188</v>
      </c>
      <c r="O173" t="s">
        <v>419</v>
      </c>
      <c r="P173" t="s">
        <v>21</v>
      </c>
      <c r="Q173" t="s">
        <v>25</v>
      </c>
      <c r="R173" s="4" t="s">
        <v>423</v>
      </c>
      <c r="S173" s="4" t="s">
        <v>420</v>
      </c>
    </row>
    <row r="174" spans="1:19" ht="57.6" x14ac:dyDescent="0.3">
      <c r="A174">
        <f t="shared" si="5"/>
        <v>172</v>
      </c>
      <c r="B174" s="1">
        <v>44636</v>
      </c>
      <c r="C174" s="53">
        <v>44636</v>
      </c>
      <c r="D174" s="55">
        <v>2.0833333333333332E-2</v>
      </c>
      <c r="E174" t="s">
        <v>10</v>
      </c>
      <c r="F174" t="s">
        <v>10</v>
      </c>
      <c r="H174" t="s">
        <v>237</v>
      </c>
      <c r="I174" t="str">
        <f>VLOOKUP(H174,Table1[#All],7,FALSE)</f>
        <v>Pyongyang, North Korea</v>
      </c>
      <c r="K174">
        <f>VLOOKUP(H174,Table1[],5,FALSE)</f>
        <v>39.200158999999999</v>
      </c>
      <c r="L174">
        <f>VLOOKUP(H174,Table1[],6,FALSE)</f>
        <v>125.67325599999999</v>
      </c>
      <c r="M174" t="s">
        <v>10</v>
      </c>
      <c r="N174" t="s">
        <v>10</v>
      </c>
      <c r="O174" t="s">
        <v>10</v>
      </c>
      <c r="P174" t="s">
        <v>21</v>
      </c>
      <c r="Q174" t="s">
        <v>26</v>
      </c>
      <c r="R174" s="4" t="s">
        <v>413</v>
      </c>
      <c r="S174" s="4" t="s">
        <v>414</v>
      </c>
    </row>
    <row r="175" spans="1:19" ht="57.6" x14ac:dyDescent="0.3">
      <c r="A175">
        <f>A174+1</f>
        <v>173</v>
      </c>
      <c r="B175" s="1">
        <v>44644</v>
      </c>
      <c r="D175" s="55">
        <v>0.23194444444444443</v>
      </c>
      <c r="E175" t="s">
        <v>428</v>
      </c>
      <c r="F175" t="s">
        <v>197</v>
      </c>
      <c r="H175" t="s">
        <v>237</v>
      </c>
      <c r="I175" t="str">
        <f>VLOOKUP(H175,Table1[#All],7,FALSE)</f>
        <v>Pyongyang, North Korea</v>
      </c>
      <c r="K175">
        <f>VLOOKUP(H175,Table1[],5,FALSE)</f>
        <v>39.200158999999999</v>
      </c>
      <c r="L175">
        <f>VLOOKUP(H175,Table1[],6,FALSE)</f>
        <v>125.67325599999999</v>
      </c>
      <c r="M175" t="s">
        <v>176</v>
      </c>
      <c r="N175" t="s">
        <v>425</v>
      </c>
      <c r="O175" t="s">
        <v>424</v>
      </c>
      <c r="P175" t="s">
        <v>21</v>
      </c>
      <c r="Q175" t="s">
        <v>25</v>
      </c>
      <c r="R175" s="4" t="s">
        <v>427</v>
      </c>
      <c r="S175" s="4" t="s">
        <v>426</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opLeftCell="A10" workbookViewId="0">
      <selection activeCell="E38" sqref="E38"/>
    </sheetView>
  </sheetViews>
  <sheetFormatPr defaultRowHeight="14.4" x14ac:dyDescent="0.3"/>
  <cols>
    <col min="1" max="1" width="17.44140625" bestFit="1" customWidth="1"/>
    <col min="2" max="2" width="12.21875" bestFit="1" customWidth="1"/>
    <col min="3" max="3" width="7.44140625" bestFit="1" customWidth="1"/>
    <col min="4" max="4" width="9.21875" bestFit="1" customWidth="1"/>
    <col min="5" max="6" width="10.77734375" bestFit="1" customWidth="1"/>
    <col min="7" max="7" width="5.6640625" customWidth="1"/>
    <col min="8" max="8" width="7.44140625" customWidth="1"/>
    <col min="9" max="9" width="12" bestFit="1" customWidth="1"/>
    <col min="10" max="10" width="9.5546875" bestFit="1" customWidth="1"/>
    <col min="11" max="11" width="9.33203125" bestFit="1" customWidth="1"/>
    <col min="12" max="12" width="8" customWidth="1"/>
    <col min="13" max="13" width="8.6640625" customWidth="1"/>
    <col min="14" max="15" width="7" customWidth="1"/>
    <col min="16" max="16" width="7.44140625" customWidth="1"/>
    <col min="17" max="17" width="12.5546875" bestFit="1" customWidth="1"/>
    <col min="18" max="18" width="11.44140625" bestFit="1" customWidth="1"/>
    <col min="19" max="20" width="7" customWidth="1"/>
    <col min="21" max="21" width="9.5546875" bestFit="1" customWidth="1"/>
    <col min="22" max="22" width="14.5546875" bestFit="1" customWidth="1"/>
    <col min="23" max="23" width="11.33203125" bestFit="1" customWidth="1"/>
  </cols>
  <sheetData>
    <row r="1" spans="1:5" ht="81" customHeight="1" x14ac:dyDescent="0.3">
      <c r="A1" s="6" t="s">
        <v>16</v>
      </c>
      <c r="B1" t="s">
        <v>107</v>
      </c>
    </row>
    <row r="2" spans="1:5" x14ac:dyDescent="0.3">
      <c r="A2" s="6" t="s">
        <v>116</v>
      </c>
      <c r="B2" t="s">
        <v>107</v>
      </c>
    </row>
    <row r="3" spans="1:5" x14ac:dyDescent="0.3">
      <c r="A3" s="6" t="s">
        <v>372</v>
      </c>
      <c r="B3" t="s">
        <v>107</v>
      </c>
    </row>
    <row r="5" spans="1:5" x14ac:dyDescent="0.3">
      <c r="A5" s="6" t="s">
        <v>115</v>
      </c>
      <c r="B5" s="6" t="s">
        <v>114</v>
      </c>
    </row>
    <row r="6" spans="1:5" x14ac:dyDescent="0.3">
      <c r="A6" s="6" t="s">
        <v>109</v>
      </c>
      <c r="B6" t="s">
        <v>26</v>
      </c>
      <c r="C6" t="s">
        <v>25</v>
      </c>
      <c r="D6" t="s">
        <v>10</v>
      </c>
      <c r="E6" s="19" t="s">
        <v>106</v>
      </c>
    </row>
    <row r="7" spans="1:5" x14ac:dyDescent="0.3">
      <c r="A7" s="7" t="s">
        <v>363</v>
      </c>
      <c r="B7" s="8">
        <v>3</v>
      </c>
      <c r="C7" s="8">
        <v>3</v>
      </c>
      <c r="D7" s="8"/>
      <c r="E7" s="20">
        <v>6</v>
      </c>
    </row>
    <row r="8" spans="1:5" x14ac:dyDescent="0.3">
      <c r="A8" s="7" t="s">
        <v>368</v>
      </c>
      <c r="B8" s="8"/>
      <c r="C8" s="8"/>
      <c r="D8" s="8">
        <v>1</v>
      </c>
      <c r="E8" s="20">
        <v>1</v>
      </c>
    </row>
    <row r="9" spans="1:5" x14ac:dyDescent="0.3">
      <c r="A9" s="7" t="s">
        <v>357</v>
      </c>
      <c r="B9" s="8">
        <v>1</v>
      </c>
      <c r="C9" s="8">
        <v>1</v>
      </c>
      <c r="D9" s="8"/>
      <c r="E9" s="20">
        <v>2</v>
      </c>
    </row>
    <row r="10" spans="1:5" x14ac:dyDescent="0.3">
      <c r="A10" s="7" t="s">
        <v>364</v>
      </c>
      <c r="B10" s="8"/>
      <c r="C10" s="8">
        <v>1</v>
      </c>
      <c r="D10" s="8"/>
      <c r="E10" s="20">
        <v>1</v>
      </c>
    </row>
    <row r="11" spans="1:5" x14ac:dyDescent="0.3">
      <c r="A11" s="7" t="s">
        <v>358</v>
      </c>
      <c r="B11" s="8">
        <v>1</v>
      </c>
      <c r="C11" s="8"/>
      <c r="D11" s="8"/>
      <c r="E11" s="20">
        <v>1</v>
      </c>
    </row>
    <row r="12" spans="1:5" x14ac:dyDescent="0.3">
      <c r="A12" s="7" t="s">
        <v>359</v>
      </c>
      <c r="B12" s="8"/>
      <c r="C12" s="8">
        <v>3</v>
      </c>
      <c r="D12" s="8">
        <v>1</v>
      </c>
      <c r="E12" s="20">
        <v>4</v>
      </c>
    </row>
    <row r="13" spans="1:5" x14ac:dyDescent="0.3">
      <c r="A13" s="7" t="s">
        <v>366</v>
      </c>
      <c r="B13" s="8">
        <v>1</v>
      </c>
      <c r="C13" s="8"/>
      <c r="D13" s="8"/>
      <c r="E13" s="20">
        <v>1</v>
      </c>
    </row>
    <row r="14" spans="1:5" x14ac:dyDescent="0.3">
      <c r="A14" s="7" t="s">
        <v>360</v>
      </c>
      <c r="B14" s="8">
        <v>1</v>
      </c>
      <c r="C14" s="8">
        <v>6</v>
      </c>
      <c r="D14" s="8"/>
      <c r="E14" s="20">
        <v>7</v>
      </c>
    </row>
    <row r="15" spans="1:5" x14ac:dyDescent="0.3">
      <c r="A15" s="7" t="s">
        <v>361</v>
      </c>
      <c r="B15" s="8">
        <v>1</v>
      </c>
      <c r="C15" s="8">
        <v>7</v>
      </c>
      <c r="D15" s="8"/>
      <c r="E15" s="20">
        <v>8</v>
      </c>
    </row>
    <row r="16" spans="1:5" x14ac:dyDescent="0.3">
      <c r="A16" s="7" t="s">
        <v>367</v>
      </c>
      <c r="B16" s="8">
        <v>1</v>
      </c>
      <c r="C16" s="8">
        <v>1</v>
      </c>
      <c r="D16" s="8"/>
      <c r="E16" s="20">
        <v>2</v>
      </c>
    </row>
    <row r="17" spans="1:5" x14ac:dyDescent="0.3">
      <c r="A17" s="7" t="s">
        <v>370</v>
      </c>
      <c r="B17" s="8"/>
      <c r="C17" s="8">
        <v>6</v>
      </c>
      <c r="D17" s="8"/>
      <c r="E17" s="20">
        <v>6</v>
      </c>
    </row>
    <row r="18" spans="1:5" x14ac:dyDescent="0.3">
      <c r="A18" s="7" t="s">
        <v>362</v>
      </c>
      <c r="B18" s="8"/>
      <c r="C18" s="8">
        <v>19</v>
      </c>
      <c r="D18" s="8"/>
      <c r="E18" s="20">
        <v>19</v>
      </c>
    </row>
    <row r="19" spans="1:5" x14ac:dyDescent="0.3">
      <c r="A19" s="7" t="s">
        <v>365</v>
      </c>
      <c r="B19" s="8">
        <v>2</v>
      </c>
      <c r="C19" s="8">
        <v>13</v>
      </c>
      <c r="D19" s="8"/>
      <c r="E19" s="20">
        <v>15</v>
      </c>
    </row>
    <row r="20" spans="1:5" x14ac:dyDescent="0.3">
      <c r="A20" s="7" t="s">
        <v>355</v>
      </c>
      <c r="B20" s="8">
        <v>10</v>
      </c>
      <c r="C20" s="8">
        <v>14</v>
      </c>
      <c r="D20" s="8"/>
      <c r="E20" s="20">
        <v>24</v>
      </c>
    </row>
    <row r="21" spans="1:5" x14ac:dyDescent="0.3">
      <c r="A21" s="7" t="s">
        <v>356</v>
      </c>
      <c r="B21" s="8">
        <v>6</v>
      </c>
      <c r="C21" s="8">
        <v>14</v>
      </c>
      <c r="D21" s="8">
        <v>1</v>
      </c>
      <c r="E21" s="20">
        <v>21</v>
      </c>
    </row>
    <row r="22" spans="1:5" x14ac:dyDescent="0.3">
      <c r="A22" s="7" t="s">
        <v>369</v>
      </c>
      <c r="B22" s="8">
        <v>1</v>
      </c>
      <c r="C22" s="8">
        <v>26</v>
      </c>
      <c r="D22" s="8"/>
      <c r="E22" s="20">
        <v>27</v>
      </c>
    </row>
    <row r="23" spans="1:5" x14ac:dyDescent="0.3">
      <c r="A23" s="7" t="s">
        <v>371</v>
      </c>
      <c r="B23" s="8"/>
      <c r="C23" s="8">
        <v>9</v>
      </c>
      <c r="D23" s="8"/>
      <c r="E23" s="20">
        <v>9</v>
      </c>
    </row>
    <row r="24" spans="1:5" x14ac:dyDescent="0.3">
      <c r="A24" s="56" t="s">
        <v>410</v>
      </c>
      <c r="B24" s="8"/>
      <c r="C24" s="8">
        <v>9</v>
      </c>
      <c r="D24" s="8"/>
      <c r="E24" s="20">
        <v>9</v>
      </c>
    </row>
    <row r="25" spans="1:5" x14ac:dyDescent="0.3">
      <c r="A25" s="7" t="s">
        <v>373</v>
      </c>
      <c r="B25" s="8"/>
      <c r="C25" s="8">
        <v>6</v>
      </c>
      <c r="D25" s="8"/>
      <c r="E25" s="20">
        <v>6</v>
      </c>
    </row>
    <row r="26" spans="1:5" x14ac:dyDescent="0.3">
      <c r="A26" s="7" t="s">
        <v>392</v>
      </c>
      <c r="B26" s="8">
        <v>1</v>
      </c>
      <c r="C26" s="8">
        <v>12</v>
      </c>
      <c r="D26" s="8"/>
      <c r="E26" s="20">
        <v>13</v>
      </c>
    </row>
    <row r="27" spans="1:5" x14ac:dyDescent="0.3">
      <c r="A27" s="56" t="s">
        <v>393</v>
      </c>
      <c r="B27" s="8"/>
      <c r="C27" s="8">
        <v>9</v>
      </c>
      <c r="D27" s="8"/>
      <c r="E27" s="20">
        <v>9</v>
      </c>
    </row>
    <row r="28" spans="1:5" x14ac:dyDescent="0.3">
      <c r="A28" s="56" t="s">
        <v>421</v>
      </c>
      <c r="B28" s="8"/>
      <c r="C28" s="8">
        <v>1</v>
      </c>
      <c r="D28" s="8"/>
      <c r="E28" s="20">
        <v>1</v>
      </c>
    </row>
    <row r="29" spans="1:5" x14ac:dyDescent="0.3">
      <c r="A29" s="56" t="s">
        <v>410</v>
      </c>
      <c r="B29" s="8">
        <v>1</v>
      </c>
      <c r="C29" s="8">
        <v>2</v>
      </c>
      <c r="D29" s="8"/>
      <c r="E29" s="20">
        <v>3</v>
      </c>
    </row>
    <row r="30" spans="1:5" x14ac:dyDescent="0.3">
      <c r="A30" s="7" t="s">
        <v>106</v>
      </c>
      <c r="B30" s="8">
        <v>29</v>
      </c>
      <c r="C30" s="8">
        <v>141</v>
      </c>
      <c r="D30" s="8">
        <v>3</v>
      </c>
      <c r="E30" s="20">
        <v>173</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
  <sheetViews>
    <sheetView topLeftCell="A7" workbookViewId="0">
      <selection activeCell="A19" sqref="A19"/>
    </sheetView>
  </sheetViews>
  <sheetFormatPr defaultRowHeight="14.4" x14ac:dyDescent="0.3"/>
  <cols>
    <col min="1" max="1" width="43.44140625" bestFit="1" customWidth="1"/>
    <col min="2" max="2" width="15.5546875" bestFit="1" customWidth="1"/>
    <col min="3" max="3" width="7.44140625" bestFit="1" customWidth="1"/>
    <col min="4" max="4" width="9.21875" bestFit="1" customWidth="1"/>
    <col min="5" max="6" width="10.77734375" bestFit="1" customWidth="1"/>
  </cols>
  <sheetData>
    <row r="1" spans="1:7" ht="74.25" customHeight="1" x14ac:dyDescent="0.3"/>
    <row r="3" spans="1:7" x14ac:dyDescent="0.3">
      <c r="A3" s="10" t="s">
        <v>16</v>
      </c>
      <c r="B3" s="9" t="s">
        <v>107</v>
      </c>
    </row>
    <row r="5" spans="1:7" x14ac:dyDescent="0.3">
      <c r="A5" s="11" t="s">
        <v>115</v>
      </c>
      <c r="B5" s="11" t="s">
        <v>108</v>
      </c>
      <c r="C5" s="12"/>
      <c r="D5" s="12"/>
      <c r="E5" s="12"/>
    </row>
    <row r="6" spans="1:7" x14ac:dyDescent="0.3">
      <c r="A6" s="13" t="s">
        <v>117</v>
      </c>
      <c r="B6" s="14" t="s">
        <v>26</v>
      </c>
      <c r="C6" s="14" t="s">
        <v>25</v>
      </c>
      <c r="D6" s="14" t="s">
        <v>10</v>
      </c>
      <c r="E6" s="26" t="s">
        <v>106</v>
      </c>
    </row>
    <row r="7" spans="1:7" x14ac:dyDescent="0.3">
      <c r="A7" s="15" t="s">
        <v>74</v>
      </c>
      <c r="B7" s="16">
        <v>1</v>
      </c>
      <c r="C7" s="16">
        <v>7</v>
      </c>
      <c r="D7" s="16"/>
      <c r="E7" s="24">
        <v>8</v>
      </c>
      <c r="G7" s="9"/>
    </row>
    <row r="8" spans="1:7" x14ac:dyDescent="0.3">
      <c r="A8" s="15" t="s">
        <v>67</v>
      </c>
      <c r="B8" s="16">
        <v>7</v>
      </c>
      <c r="C8" s="16">
        <v>1</v>
      </c>
      <c r="D8" s="16"/>
      <c r="E8" s="24">
        <v>8</v>
      </c>
    </row>
    <row r="9" spans="1:7" x14ac:dyDescent="0.3">
      <c r="A9" s="15" t="s">
        <v>5</v>
      </c>
      <c r="B9" s="16">
        <v>4</v>
      </c>
      <c r="C9" s="16">
        <v>12</v>
      </c>
      <c r="D9" s="16"/>
      <c r="E9" s="24">
        <v>16</v>
      </c>
    </row>
    <row r="10" spans="1:7" x14ac:dyDescent="0.3">
      <c r="A10" s="15" t="s">
        <v>7</v>
      </c>
      <c r="B10" s="16">
        <v>3</v>
      </c>
      <c r="C10" s="16">
        <v>7</v>
      </c>
      <c r="D10" s="16"/>
      <c r="E10" s="24">
        <v>10</v>
      </c>
    </row>
    <row r="11" spans="1:7" x14ac:dyDescent="0.3">
      <c r="A11" s="15" t="s">
        <v>15</v>
      </c>
      <c r="B11" s="16"/>
      <c r="C11" s="16">
        <v>26</v>
      </c>
      <c r="D11" s="16">
        <v>1</v>
      </c>
      <c r="E11" s="24">
        <v>27</v>
      </c>
    </row>
    <row r="12" spans="1:7" x14ac:dyDescent="0.3">
      <c r="A12" s="15" t="s">
        <v>22</v>
      </c>
      <c r="B12" s="16">
        <v>1</v>
      </c>
      <c r="C12" s="16"/>
      <c r="D12" s="16"/>
      <c r="E12" s="24">
        <v>1</v>
      </c>
    </row>
    <row r="13" spans="1:7" x14ac:dyDescent="0.3">
      <c r="A13" s="15" t="s">
        <v>38</v>
      </c>
      <c r="B13" s="16">
        <v>2</v>
      </c>
      <c r="C13" s="16"/>
      <c r="D13" s="16"/>
      <c r="E13" s="24">
        <v>2</v>
      </c>
    </row>
    <row r="14" spans="1:7" x14ac:dyDescent="0.3">
      <c r="A14" s="15" t="s">
        <v>41</v>
      </c>
      <c r="B14" s="16">
        <v>1</v>
      </c>
      <c r="C14" s="16">
        <v>2</v>
      </c>
      <c r="D14" s="16"/>
      <c r="E14" s="24">
        <v>3</v>
      </c>
    </row>
    <row r="15" spans="1:7" x14ac:dyDescent="0.3">
      <c r="A15" s="15" t="s">
        <v>10</v>
      </c>
      <c r="B15" s="16">
        <v>2</v>
      </c>
      <c r="C15" s="16">
        <v>5</v>
      </c>
      <c r="D15" s="16">
        <v>1</v>
      </c>
      <c r="E15" s="24">
        <v>8</v>
      </c>
    </row>
    <row r="16" spans="1:7" x14ac:dyDescent="0.3">
      <c r="A16" s="15" t="s">
        <v>124</v>
      </c>
      <c r="B16" s="16"/>
      <c r="C16" s="16">
        <v>20</v>
      </c>
      <c r="D16" s="16"/>
      <c r="E16" s="24">
        <v>20</v>
      </c>
    </row>
    <row r="17" spans="1:5" x14ac:dyDescent="0.3">
      <c r="A17" s="15" t="s">
        <v>184</v>
      </c>
      <c r="B17" s="16">
        <v>3</v>
      </c>
      <c r="C17" s="16">
        <v>3</v>
      </c>
      <c r="D17" s="16">
        <v>1</v>
      </c>
      <c r="E17" s="24">
        <v>7</v>
      </c>
    </row>
    <row r="18" spans="1:5" x14ac:dyDescent="0.3">
      <c r="A18" s="15" t="s">
        <v>190</v>
      </c>
      <c r="B18" s="16"/>
      <c r="C18" s="16">
        <v>1</v>
      </c>
      <c r="D18" s="16"/>
      <c r="E18" s="24">
        <v>1</v>
      </c>
    </row>
    <row r="19" spans="1:5" x14ac:dyDescent="0.3">
      <c r="A19" s="15" t="s">
        <v>196</v>
      </c>
      <c r="B19" s="16"/>
      <c r="C19" s="16">
        <v>2</v>
      </c>
      <c r="D19" s="16"/>
      <c r="E19" s="24">
        <v>2</v>
      </c>
    </row>
    <row r="20" spans="1:5" x14ac:dyDescent="0.3">
      <c r="A20" s="15" t="s">
        <v>247</v>
      </c>
      <c r="B20" s="16">
        <v>1</v>
      </c>
      <c r="C20" s="16">
        <v>2</v>
      </c>
      <c r="D20" s="16"/>
      <c r="E20" s="24">
        <v>3</v>
      </c>
    </row>
    <row r="21" spans="1:5" x14ac:dyDescent="0.3">
      <c r="A21" s="15" t="s">
        <v>253</v>
      </c>
      <c r="B21" s="16"/>
      <c r="C21" s="16">
        <v>1</v>
      </c>
      <c r="D21" s="16"/>
      <c r="E21" s="24">
        <v>1</v>
      </c>
    </row>
    <row r="22" spans="1:5" x14ac:dyDescent="0.3">
      <c r="A22" s="15" t="s">
        <v>264</v>
      </c>
      <c r="B22" s="16"/>
      <c r="C22" s="16">
        <v>10</v>
      </c>
      <c r="D22" s="16"/>
      <c r="E22" s="24">
        <v>10</v>
      </c>
    </row>
    <row r="23" spans="1:5" x14ac:dyDescent="0.3">
      <c r="A23" s="15" t="s">
        <v>302</v>
      </c>
      <c r="B23" s="16">
        <v>1</v>
      </c>
      <c r="C23" s="16">
        <v>17</v>
      </c>
      <c r="D23" s="16"/>
      <c r="E23" s="24">
        <v>18</v>
      </c>
    </row>
    <row r="24" spans="1:5" x14ac:dyDescent="0.3">
      <c r="A24" s="15" t="s">
        <v>296</v>
      </c>
      <c r="B24" s="16"/>
      <c r="C24" s="16">
        <v>8</v>
      </c>
      <c r="D24" s="16"/>
      <c r="E24" s="24">
        <v>8</v>
      </c>
    </row>
    <row r="25" spans="1:5" x14ac:dyDescent="0.3">
      <c r="A25" s="15" t="s">
        <v>322</v>
      </c>
      <c r="B25" s="16">
        <v>3</v>
      </c>
      <c r="C25" s="16">
        <v>3</v>
      </c>
      <c r="D25" s="16"/>
      <c r="E25" s="24">
        <v>6</v>
      </c>
    </row>
    <row r="26" spans="1:5" x14ac:dyDescent="0.3">
      <c r="A26" s="15" t="s">
        <v>321</v>
      </c>
      <c r="B26" s="16"/>
      <c r="C26" s="16">
        <v>2</v>
      </c>
      <c r="D26" s="16"/>
      <c r="E26" s="24">
        <v>2</v>
      </c>
    </row>
    <row r="27" spans="1:5" x14ac:dyDescent="0.3">
      <c r="A27" s="15" t="s">
        <v>316</v>
      </c>
      <c r="B27" s="16"/>
      <c r="C27" s="16">
        <v>1</v>
      </c>
      <c r="D27" s="16"/>
      <c r="E27" s="24">
        <v>1</v>
      </c>
    </row>
    <row r="28" spans="1:5" x14ac:dyDescent="0.3">
      <c r="A28" s="15" t="s">
        <v>378</v>
      </c>
      <c r="B28" s="16"/>
      <c r="C28" s="16">
        <v>4</v>
      </c>
      <c r="D28" s="16"/>
      <c r="E28" s="24">
        <v>4</v>
      </c>
    </row>
    <row r="29" spans="1:5" x14ac:dyDescent="0.3">
      <c r="A29" s="15" t="s">
        <v>381</v>
      </c>
      <c r="B29" s="16"/>
      <c r="C29" s="16">
        <v>1</v>
      </c>
      <c r="D29" s="16"/>
      <c r="E29" s="24">
        <v>1</v>
      </c>
    </row>
    <row r="30" spans="1:5" x14ac:dyDescent="0.3">
      <c r="A30" s="15" t="s">
        <v>387</v>
      </c>
      <c r="B30" s="16"/>
      <c r="C30" s="16">
        <v>1</v>
      </c>
      <c r="D30" s="16"/>
      <c r="E30" s="24">
        <v>1</v>
      </c>
    </row>
    <row r="31" spans="1:5" x14ac:dyDescent="0.3">
      <c r="A31" s="15" t="s">
        <v>389</v>
      </c>
      <c r="B31" s="16"/>
      <c r="C31" s="16">
        <v>2</v>
      </c>
      <c r="D31" s="16"/>
      <c r="E31" s="24">
        <v>2</v>
      </c>
    </row>
    <row r="32" spans="1:5" x14ac:dyDescent="0.3">
      <c r="A32" s="15" t="s">
        <v>390</v>
      </c>
      <c r="B32" s="16"/>
      <c r="C32" s="16">
        <v>2</v>
      </c>
      <c r="D32" s="16"/>
      <c r="E32" s="24">
        <v>2</v>
      </c>
    </row>
    <row r="33" spans="1:5" x14ac:dyDescent="0.3">
      <c r="A33" s="15" t="s">
        <v>428</v>
      </c>
      <c r="B33" s="16"/>
      <c r="C33" s="16">
        <v>1</v>
      </c>
      <c r="D33" s="16"/>
      <c r="E33" s="24">
        <v>1</v>
      </c>
    </row>
    <row r="34" spans="1:5" x14ac:dyDescent="0.3">
      <c r="A34" s="17" t="s">
        <v>106</v>
      </c>
      <c r="B34" s="18">
        <v>29</v>
      </c>
      <c r="C34" s="18">
        <v>141</v>
      </c>
      <c r="D34" s="18">
        <v>3</v>
      </c>
      <c r="E34" s="25">
        <v>173</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5"/>
  <sheetViews>
    <sheetView topLeftCell="C16" workbookViewId="0">
      <selection activeCell="E33" sqref="E33"/>
    </sheetView>
  </sheetViews>
  <sheetFormatPr defaultRowHeight="14.4" x14ac:dyDescent="0.3"/>
  <cols>
    <col min="1" max="1" width="34.6640625" customWidth="1"/>
    <col min="2" max="2" width="18" customWidth="1"/>
    <col min="3" max="3" width="25.109375" customWidth="1"/>
    <col min="4" max="4" width="18.6640625" customWidth="1"/>
    <col min="5" max="5" width="15.5546875" customWidth="1"/>
    <col min="6" max="6" width="14.88671875" customWidth="1"/>
    <col min="7" max="7" width="44.44140625" customWidth="1"/>
    <col min="8" max="11" width="5" customWidth="1"/>
    <col min="12" max="12" width="11.33203125" customWidth="1"/>
    <col min="13" max="13" width="6.6640625" customWidth="1"/>
    <col min="14" max="14" width="6.88671875" customWidth="1"/>
    <col min="15" max="15" width="4.5546875" customWidth="1"/>
    <col min="16" max="17" width="6.6640625" customWidth="1"/>
    <col min="18" max="18" width="6.88671875" customWidth="1"/>
    <col min="19" max="20" width="6.6640625" customWidth="1"/>
    <col min="21" max="21" width="4.33203125" customWidth="1"/>
    <col min="22" max="22" width="6.88671875" customWidth="1"/>
    <col min="23" max="23" width="4.5546875" customWidth="1"/>
    <col min="24" max="24" width="6.6640625" customWidth="1"/>
    <col min="25" max="25" width="4.88671875" customWidth="1"/>
    <col min="26" max="26" width="4" customWidth="1"/>
    <col min="27" max="27" width="6.6640625" customWidth="1"/>
    <col min="28" max="28" width="4.44140625" customWidth="1"/>
    <col min="29" max="29" width="4.33203125" customWidth="1"/>
    <col min="30" max="30" width="6.6640625" customWidth="1"/>
    <col min="31" max="31" width="11.33203125" bestFit="1" customWidth="1"/>
  </cols>
  <sheetData>
    <row r="1" spans="1:12" ht="73.5" customHeight="1" x14ac:dyDescent="0.3"/>
    <row r="2" spans="1:12" x14ac:dyDescent="0.3">
      <c r="A2" t="s">
        <v>116</v>
      </c>
      <c r="B2" t="s">
        <v>111</v>
      </c>
      <c r="C2" t="s">
        <v>112</v>
      </c>
      <c r="D2" s="22" t="s">
        <v>113</v>
      </c>
      <c r="E2" t="s">
        <v>128</v>
      </c>
      <c r="F2" t="s">
        <v>129</v>
      </c>
      <c r="G2" t="s">
        <v>130</v>
      </c>
    </row>
    <row r="3" spans="1:12" x14ac:dyDescent="0.3">
      <c r="A3" t="s">
        <v>14</v>
      </c>
      <c r="B3" s="1">
        <f t="array" ref="B3">MIN(IF('Missile Tests'!$H$3:$H$175=Table1[[#This Row],[Facility]], 'Missile Tests'!$B$3:$B$175))</f>
        <v>30781</v>
      </c>
      <c r="C3" s="1">
        <f t="array" ref="C3">MAX(IF('Missile Tests'!$H$3:$H$175=Table1[[#This Row],[Facility]], 'Missile Tests'!$B$3:$B$175))</f>
        <v>39908</v>
      </c>
      <c r="D3" s="22">
        <f>COUNTIF('Missile Tests'!H:H,Table1[[#This Row],[Facility]])</f>
        <v>17</v>
      </c>
      <c r="E3">
        <v>40.849996599999997</v>
      </c>
      <c r="F3">
        <v>129.666664</v>
      </c>
      <c r="G3" s="8" t="s">
        <v>134</v>
      </c>
    </row>
    <row r="4" spans="1:12" x14ac:dyDescent="0.3">
      <c r="A4" t="s">
        <v>36</v>
      </c>
      <c r="B4" s="1">
        <f t="array" ref="B4">MIN(IF('Missile Tests'!$H$3:$H$175=Table1[[#This Row],[Facility]], 'Missile Tests'!$B$3:$B$175))</f>
        <v>33420</v>
      </c>
      <c r="C4" s="1">
        <f t="array" ref="C4">MAX(IF('Missile Tests'!$H$3:$H$175=Table1[[#This Row],[Facility]], 'Missile Tests'!$B$3:$B$175))</f>
        <v>33420</v>
      </c>
      <c r="D4" s="22">
        <f>COUNTIF('Missile Tests'!H:H,Table1[[#This Row],[Facility]])</f>
        <v>1</v>
      </c>
      <c r="E4">
        <v>38.623330000000003</v>
      </c>
      <c r="F4">
        <v>126.68470000000001</v>
      </c>
      <c r="G4" t="s">
        <v>145</v>
      </c>
    </row>
    <row r="5" spans="1:12" x14ac:dyDescent="0.3">
      <c r="A5" t="s">
        <v>10</v>
      </c>
      <c r="B5" s="1">
        <f t="array" ref="B5">MIN(IF('Missile Tests'!$H$3:$H$175=Table1[[#This Row],[Facility]], 'Missile Tests'!$B$3:$B$175))</f>
        <v>41846</v>
      </c>
      <c r="C5" s="1">
        <f t="array" ref="C5">MAX(IF('Missile Tests'!$H$3:$H$175=Table1[[#This Row],[Facility]], 'Missile Tests'!$B$3:$B$175))</f>
        <v>43678</v>
      </c>
      <c r="D5" s="22">
        <f>COUNTIF('Missile Tests'!H:H,Table1[[#This Row],[Facility]])</f>
        <v>6</v>
      </c>
      <c r="E5" s="21" t="s">
        <v>10</v>
      </c>
      <c r="F5" s="21" t="s">
        <v>10</v>
      </c>
      <c r="G5" s="8" t="s">
        <v>10</v>
      </c>
    </row>
    <row r="6" spans="1:12" x14ac:dyDescent="0.3">
      <c r="A6" t="s">
        <v>79</v>
      </c>
      <c r="B6" s="1">
        <f t="array" ref="B6">MIN(IF('Missile Tests'!$H$3:$H$175=Table1[[#This Row],[Facility]], 'Missile Tests'!$B$3:$B$175))</f>
        <v>38903</v>
      </c>
      <c r="C6" s="1">
        <f t="array" ref="C6">MAX(IF('Missile Tests'!$H$3:$H$175=Table1[[#This Row],[Facility]], 'Missile Tests'!$B$3:$B$175))</f>
        <v>42972</v>
      </c>
      <c r="D6" s="22">
        <f>COUNTIF('Missile Tests'!H:H,Table1[[#This Row],[Facility]])</f>
        <v>20</v>
      </c>
      <c r="E6">
        <v>38.990830000000003</v>
      </c>
      <c r="F6">
        <v>127.6236</v>
      </c>
      <c r="G6" s="3" t="s">
        <v>135</v>
      </c>
    </row>
    <row r="7" spans="1:12" x14ac:dyDescent="0.3">
      <c r="A7" t="s">
        <v>28</v>
      </c>
      <c r="B7" s="1">
        <f t="array" ref="B7">MIN(IF('Missile Tests'!$H$3:$H$175=Table1[[#This Row],[Facility]], 'Missile Tests'!$B$3:$B$175))</f>
        <v>41012</v>
      </c>
      <c r="C7" s="1">
        <f t="array" ref="C7">MAX(IF('Missile Tests'!$H$3:$H$175=Table1[[#This Row],[Facility]], 'Missile Tests'!$B$3:$B$175))</f>
        <v>42799</v>
      </c>
      <c r="D7" s="22">
        <f>COUNTIF('Missile Tests'!H:H,Table1[[#This Row],[Facility]])</f>
        <v>8</v>
      </c>
      <c r="E7">
        <v>39.659599999999998</v>
      </c>
      <c r="F7">
        <v>124.70569999999999</v>
      </c>
      <c r="G7" s="8" t="s">
        <v>133</v>
      </c>
    </row>
    <row r="8" spans="1:12" x14ac:dyDescent="0.3">
      <c r="A8" t="s">
        <v>69</v>
      </c>
      <c r="B8" s="1">
        <f t="array" ref="B8">MIN(IF('Missile Tests'!$H$3:$H$175=Table1[[#This Row],[Facility]], 'Missile Tests'!$B$3:$B$175))</f>
        <v>41701</v>
      </c>
      <c r="C8" s="1">
        <f t="array" ref="C8">MAX(IF('Missile Tests'!$H$3:$H$175=Table1[[#This Row],[Facility]], 'Missile Tests'!$B$3:$B$175))</f>
        <v>42883</v>
      </c>
      <c r="D8" s="22">
        <f>COUNTIF('Missile Tests'!H:H,Table1[[#This Row],[Facility]])</f>
        <v>10</v>
      </c>
      <c r="E8">
        <v>39.167700000000004</v>
      </c>
      <c r="F8">
        <v>127.4817</v>
      </c>
      <c r="G8" s="8" t="s">
        <v>131</v>
      </c>
    </row>
    <row r="9" spans="1:12" x14ac:dyDescent="0.3">
      <c r="A9" t="s">
        <v>47</v>
      </c>
      <c r="B9" s="1">
        <f t="array" ref="B9">MIN(IF('Missile Tests'!$H$3:$H$175=Table1[[#This Row],[Facility]], 'Missile Tests'!$B$3:$B$175))</f>
        <v>41724</v>
      </c>
      <c r="C9" s="1">
        <f t="array" ref="C9">MAX(IF('Missile Tests'!$H$3:$H$175=Table1[[#This Row],[Facility]], 'Missile Tests'!$B$3:$B$175))</f>
        <v>43769</v>
      </c>
      <c r="D9" s="22">
        <f>COUNTIF('Missile Tests'!H:H,Table1[[#This Row],[Facility]])</f>
        <v>6</v>
      </c>
      <c r="E9" s="3">
        <v>39.412593999999999</v>
      </c>
      <c r="F9" s="3">
        <v>125.89031</v>
      </c>
      <c r="G9" s="8" t="s">
        <v>54</v>
      </c>
    </row>
    <row r="10" spans="1:12" x14ac:dyDescent="0.3">
      <c r="A10" t="s">
        <v>265</v>
      </c>
      <c r="B10" s="1">
        <f t="array" ref="B10">MIN(IF('Missile Tests'!$H$3:$H$175=Table1[[#This Row],[Facility]], 'Missile Tests'!$B$3:$B$175))</f>
        <v>41412</v>
      </c>
      <c r="C10" s="1">
        <f t="array" ref="C10">MAX(IF('Missile Tests'!$H$3:$H$175=Table1[[#This Row],[Facility]], 'Missile Tests'!$B$3:$B$175))</f>
        <v>43918</v>
      </c>
      <c r="D10" s="23">
        <f>COUNTIF('Missile Tests'!H:H,Table1[[#This Row],[Facility]])</f>
        <v>26</v>
      </c>
      <c r="E10">
        <v>39.401670000000003</v>
      </c>
      <c r="F10">
        <v>127.5369</v>
      </c>
      <c r="G10" s="8" t="s">
        <v>131</v>
      </c>
    </row>
    <row r="11" spans="1:12" x14ac:dyDescent="0.3">
      <c r="A11" t="s">
        <v>120</v>
      </c>
      <c r="B11" s="1">
        <f t="array" ref="B11">MIN(IF('Missile Tests'!$H$3:$H$175=Table1[[#This Row],[Facility]], 'Missile Tests'!$B$3:$B$175))</f>
        <v>41829</v>
      </c>
      <c r="C11" s="1">
        <f t="array" ref="C11">MAX(IF('Missile Tests'!$H$3:$H$175=Table1[[#This Row],[Facility]], 'Missile Tests'!$B$3:$B$175))</f>
        <v>42618</v>
      </c>
      <c r="D11" s="22">
        <f>COUNTIF('Missile Tests'!H:H,Table1[[#This Row],[Facility]])</f>
        <v>12</v>
      </c>
      <c r="E11">
        <v>38.686833999999998</v>
      </c>
      <c r="F11">
        <v>125.702005</v>
      </c>
      <c r="G11" t="s">
        <v>76</v>
      </c>
      <c r="H11" s="8"/>
      <c r="I11" s="8"/>
      <c r="J11" s="8"/>
      <c r="K11" s="8"/>
      <c r="L11" s="8"/>
    </row>
    <row r="12" spans="1:12" x14ac:dyDescent="0.3">
      <c r="A12" t="s">
        <v>118</v>
      </c>
      <c r="B12" s="1">
        <f t="array" ref="B12">MIN(IF('Missile Tests'!$H$3:$H$175=Table1[[#This Row],[Facility]], 'Missile Tests'!$B$3:$B$175))</f>
        <v>41833</v>
      </c>
      <c r="C12" s="1">
        <f t="array" ref="C12">MAX(IF('Missile Tests'!$H$3:$H$175=Table1[[#This Row],[Facility]], 'Missile Tests'!$B$3:$B$175))</f>
        <v>41833</v>
      </c>
      <c r="D12" s="23">
        <f>COUNTIF('Missile Tests'!H:H,Table1[[#This Row],[Facility]])</f>
        <v>2</v>
      </c>
      <c r="E12">
        <v>37.938200000000002</v>
      </c>
      <c r="F12">
        <v>126.5878</v>
      </c>
      <c r="G12" s="3" t="s">
        <v>85</v>
      </c>
      <c r="H12" s="8"/>
      <c r="I12" s="8"/>
      <c r="J12" s="8"/>
      <c r="K12" s="8"/>
      <c r="L12" s="8"/>
    </row>
    <row r="13" spans="1:12" x14ac:dyDescent="0.3">
      <c r="A13" t="s">
        <v>49</v>
      </c>
      <c r="B13" s="1">
        <f t="array" ref="B13">MIN(IF('Missile Tests'!$H$3:$H$175=Table1[[#This Row],[Facility]], 'Missile Tests'!$B$3:$B$175))</f>
        <v>42064</v>
      </c>
      <c r="C13" s="1">
        <f t="array" ref="C13">MAX(IF('Missile Tests'!$H$3:$H$175=Table1[[#This Row],[Facility]], 'Missile Tests'!$B$3:$B$175))</f>
        <v>42064</v>
      </c>
      <c r="D13" s="22">
        <f>COUNTIF('Missile Tests'!H:H,Table1[[#This Row],[Facility]])</f>
        <v>2</v>
      </c>
      <c r="E13">
        <v>38.752299999999998</v>
      </c>
      <c r="F13">
        <v>125.32470000000001</v>
      </c>
      <c r="G13" s="8" t="s">
        <v>54</v>
      </c>
      <c r="H13" s="8"/>
      <c r="I13" s="8"/>
      <c r="J13" s="8"/>
      <c r="K13" s="8"/>
      <c r="L13" s="8"/>
    </row>
    <row r="14" spans="1:12" x14ac:dyDescent="0.3">
      <c r="A14" t="s">
        <v>53</v>
      </c>
      <c r="B14" s="1">
        <f t="array" ref="B14">MIN(IF('Missile Tests'!$H$3:$H$175=Table1[[#This Row],[Facility]], 'Missile Tests'!$B$3:$B$175))</f>
        <v>42132</v>
      </c>
      <c r="C14" s="1">
        <f t="array" ref="C14">MAX(IF('Missile Tests'!$H$3:$H$175=Table1[[#This Row],[Facility]], 'Missile Tests'!$B$3:$B$175))</f>
        <v>44488</v>
      </c>
      <c r="D14" s="22">
        <f>COUNTIF('Missile Tests'!H:H,Table1[[#This Row],[Facility]])</f>
        <v>9</v>
      </c>
      <c r="E14">
        <v>40.036799999999999</v>
      </c>
      <c r="F14">
        <v>128.18389999999999</v>
      </c>
      <c r="G14" s="8" t="s">
        <v>132</v>
      </c>
      <c r="H14" s="8"/>
      <c r="I14" s="8"/>
      <c r="J14" s="8"/>
      <c r="K14" s="8"/>
      <c r="L14" s="8"/>
    </row>
    <row r="15" spans="1:12" x14ac:dyDescent="0.3">
      <c r="A15" t="s">
        <v>102</v>
      </c>
      <c r="B15" s="1">
        <f t="array" ref="B15">MIN(IF('Missile Tests'!$H$3:$H$175=Table1[[#This Row],[Facility]], 'Missile Tests'!$B$3:$B$175))</f>
        <v>42657</v>
      </c>
      <c r="C15" s="1">
        <f t="array" ref="C15">MAX(IF('Missile Tests'!$H$3:$H$175=Table1[[#This Row],[Facility]], 'Missile Tests'!$B$3:$B$175))</f>
        <v>42662</v>
      </c>
      <c r="D15" s="22">
        <f>COUNTIF('Missile Tests'!H:H,Table1[[#This Row],[Facility]])</f>
        <v>2</v>
      </c>
      <c r="E15">
        <v>39.927472000000002</v>
      </c>
      <c r="F15">
        <v>125.20788899999999</v>
      </c>
      <c r="G15" s="8" t="s">
        <v>165</v>
      </c>
      <c r="H15" s="8"/>
      <c r="I15" s="8"/>
      <c r="J15" s="8"/>
      <c r="K15" s="8"/>
      <c r="L15" s="8"/>
    </row>
    <row r="16" spans="1:12" x14ac:dyDescent="0.3">
      <c r="A16" t="s">
        <v>164</v>
      </c>
      <c r="B16" s="1">
        <f t="array" ref="B16">MIN(IF('Missile Tests'!$H$3:$H$175=Table1[[#This Row],[Facility]], 'Missile Tests'!$B$3:$B$175))</f>
        <v>42777</v>
      </c>
      <c r="C16" s="1">
        <f t="array" ref="C16">MAX(IF('Missile Tests'!$H$3:$H$175=Table1[[#This Row],[Facility]], 'Missile Tests'!$B$3:$B$175))</f>
        <v>42777</v>
      </c>
      <c r="D16" s="22">
        <f>COUNTIF('Missile Tests'!H:H,Table1[[#This Row],[Facility]])</f>
        <v>1</v>
      </c>
      <c r="E16" s="8">
        <v>40.013249999999999</v>
      </c>
      <c r="F16" s="8">
        <v>125.22302000000001</v>
      </c>
      <c r="G16" s="8" t="s">
        <v>165</v>
      </c>
      <c r="H16" s="8"/>
      <c r="I16" s="8"/>
      <c r="J16" s="8"/>
      <c r="K16" s="8"/>
      <c r="L16" s="8"/>
    </row>
    <row r="17" spans="1:12" x14ac:dyDescent="0.3">
      <c r="A17" t="s">
        <v>182</v>
      </c>
      <c r="B17" s="1">
        <f t="array" ref="B17">MIN(IF('Missile Tests'!$H$3:$H$175=Table1[[#This Row],[Facility]], 'Missile Tests'!$B$3:$B$175))</f>
        <v>42853</v>
      </c>
      <c r="C17" s="1">
        <f t="array" ref="C17">MAX(IF('Missile Tests'!$H$3:$H$175=Table1[[#This Row],[Facility]], 'Missile Tests'!$B$3:$B$175))</f>
        <v>42853</v>
      </c>
      <c r="D17" s="22">
        <f>COUNTIF('Missile Tests'!H:H,Table1[[#This Row],[Facility]])</f>
        <v>1</v>
      </c>
      <c r="E17" s="8">
        <v>39.504416999999997</v>
      </c>
      <c r="F17" s="8">
        <v>125.964333</v>
      </c>
      <c r="G17" s="8" t="s">
        <v>54</v>
      </c>
      <c r="H17" s="8"/>
      <c r="I17" s="8"/>
      <c r="J17" s="8"/>
      <c r="K17" s="8"/>
      <c r="L17" s="8"/>
    </row>
    <row r="18" spans="1:12" x14ac:dyDescent="0.3">
      <c r="A18" t="s">
        <v>185</v>
      </c>
      <c r="B18" s="1">
        <f t="array" ref="B18">MIN(IF('Missile Tests'!$H$3:$H$175=Table1[[#This Row],[Facility]], 'Missile Tests'!$B$3:$B$175))</f>
        <v>42869</v>
      </c>
      <c r="C18" s="1">
        <f t="array" ref="C18">MAX(IF('Missile Tests'!$H$3:$H$175=Table1[[#This Row],[Facility]], 'Missile Tests'!$B$3:$B$175))</f>
        <v>42869</v>
      </c>
      <c r="D18" s="22">
        <f>COUNTIF('Missile Tests'!H:H,Table1[[#This Row],[Facility]])</f>
        <v>1</v>
      </c>
      <c r="E18" s="8">
        <v>40.065899999999999</v>
      </c>
      <c r="F18" s="8">
        <v>125.2099</v>
      </c>
      <c r="G18" s="8" t="s">
        <v>165</v>
      </c>
      <c r="H18" s="8"/>
      <c r="I18" s="8"/>
      <c r="J18" s="8"/>
      <c r="K18" s="8"/>
      <c r="L18" s="8"/>
    </row>
    <row r="19" spans="1:12" x14ac:dyDescent="0.3">
      <c r="A19" t="s">
        <v>189</v>
      </c>
      <c r="B19" s="1">
        <f t="array" ref="B19">MIN(IF('Missile Tests'!$H$3:$H$175=Table1[[#This Row],[Facility]], 'Missile Tests'!$B$3:$B$175))</f>
        <v>42876</v>
      </c>
      <c r="C19" s="1">
        <f t="array" ref="C19">MAX(IF('Missile Tests'!$H$3:$H$175=Table1[[#This Row],[Facility]], 'Missile Tests'!$B$3:$B$175))</f>
        <v>42876</v>
      </c>
      <c r="D19" s="22">
        <f>COUNTIF('Missile Tests'!H:H,Table1[[#This Row],[Facility]])</f>
        <v>1</v>
      </c>
      <c r="E19" s="8">
        <v>39.618282999999998</v>
      </c>
      <c r="F19" s="8">
        <v>125.80358510000001</v>
      </c>
      <c r="G19" s="8" t="s">
        <v>54</v>
      </c>
      <c r="H19" s="8"/>
      <c r="I19" s="8"/>
      <c r="J19" s="8"/>
      <c r="K19" s="8"/>
      <c r="L19" s="8"/>
    </row>
    <row r="20" spans="1:12" x14ac:dyDescent="0.3">
      <c r="A20" t="s">
        <v>198</v>
      </c>
      <c r="B20" s="1">
        <f t="array" ref="B20">MIN(IF('Missile Tests'!$H$3:$H$175=Table1[[#This Row],[Facility]], 'Missile Tests'!$B$3:$B$175))</f>
        <v>42920</v>
      </c>
      <c r="C20" s="1">
        <f t="array" ref="C20">MAX(IF('Missile Tests'!$H$3:$H$175=Table1[[#This Row],[Facility]], 'Missile Tests'!$B$3:$B$175))</f>
        <v>42920</v>
      </c>
      <c r="D20" s="22">
        <f>COUNTIF('Missile Tests'!H:H,Table1[[#This Row],[Facility]])</f>
        <v>1</v>
      </c>
      <c r="E20" s="8">
        <v>39.872152999999997</v>
      </c>
      <c r="F20" s="8">
        <v>125.269192</v>
      </c>
      <c r="G20" s="8" t="s">
        <v>165</v>
      </c>
      <c r="H20" s="8"/>
      <c r="I20" s="8"/>
      <c r="J20" s="8"/>
      <c r="K20" s="8"/>
      <c r="L20" s="8"/>
    </row>
    <row r="21" spans="1:12" x14ac:dyDescent="0.3">
      <c r="A21" t="s">
        <v>203</v>
      </c>
      <c r="B21" s="1">
        <f t="array" ref="B21">MIN(IF('Missile Tests'!$H$3:$H$175=Table1[[#This Row],[Facility]], 'Missile Tests'!$B$3:$B$175))</f>
        <v>42944</v>
      </c>
      <c r="C21" s="1">
        <f t="array" ref="C21">MAX(IF('Missile Tests'!$H$3:$H$175=Table1[[#This Row],[Facility]], 'Missile Tests'!$B$3:$B$175))</f>
        <v>44590</v>
      </c>
      <c r="D21" s="22">
        <f>COUNTIF('Missile Tests'!H:H,Table1[[#This Row],[Facility]])</f>
        <v>5</v>
      </c>
      <c r="E21" s="8">
        <v>40.611207999999998</v>
      </c>
      <c r="F21" s="8">
        <v>126.425743</v>
      </c>
      <c r="G21" s="8" t="s">
        <v>204</v>
      </c>
      <c r="H21" s="8"/>
      <c r="I21" s="8"/>
      <c r="J21" s="8"/>
      <c r="K21" s="8"/>
      <c r="L21" s="8"/>
    </row>
    <row r="22" spans="1:12" x14ac:dyDescent="0.3">
      <c r="A22" t="s">
        <v>217</v>
      </c>
      <c r="B22" s="1">
        <f t="array" ref="B22">MIN(IF('Missile Tests'!$H$3:$H$175=Table1[[#This Row],[Facility]], 'Missile Tests'!$B$3:$B$175))</f>
        <v>41819</v>
      </c>
      <c r="C22" s="1">
        <f t="array" ref="C22">MAX(IF('Missile Tests'!$H$3:$H$175=Table1[[#This Row],[Facility]], 'Missile Tests'!$B$3:$B$175))</f>
        <v>41819</v>
      </c>
      <c r="D22" s="22">
        <f>COUNTIF('Missile Tests'!H:H,Table1[[#This Row],[Facility]])</f>
        <v>2</v>
      </c>
      <c r="E22" s="8">
        <v>39.065961999999999</v>
      </c>
      <c r="F22" s="8">
        <v>127.250257</v>
      </c>
      <c r="G22" s="8" t="s">
        <v>131</v>
      </c>
      <c r="H22" s="8"/>
      <c r="I22" s="8"/>
      <c r="J22" s="8"/>
      <c r="K22" s="8"/>
      <c r="L22" s="8"/>
    </row>
    <row r="23" spans="1:12" x14ac:dyDescent="0.3">
      <c r="A23" t="s">
        <v>237</v>
      </c>
      <c r="B23" s="1">
        <f t="array" ref="B23">MIN(IF('Missile Tests'!$H$3:$H$175=Table1[[#This Row],[Facility]], 'Missile Tests'!$B$3:$B$175))</f>
        <v>42975</v>
      </c>
      <c r="C23" s="1">
        <f t="array" ref="C23">MAX(IF('Missile Tests'!$H$3:$H$175=Table1[[#This Row],[Facility]], 'Missile Tests'!$B$3:$B$175))</f>
        <v>44644</v>
      </c>
      <c r="D23" s="22">
        <f>COUNTIF('Missile Tests'!H:H,Table1[[#This Row],[Facility]])</f>
        <v>8</v>
      </c>
      <c r="E23" s="8">
        <v>39.200158999999999</v>
      </c>
      <c r="F23" s="8">
        <v>125.67325599999999</v>
      </c>
      <c r="G23" s="8" t="s">
        <v>238</v>
      </c>
      <c r="H23" s="8"/>
      <c r="I23" s="8"/>
      <c r="J23" s="8"/>
      <c r="K23" s="8"/>
      <c r="L23" s="8"/>
    </row>
    <row r="24" spans="1:12" x14ac:dyDescent="0.3">
      <c r="A24" t="s">
        <v>257</v>
      </c>
      <c r="B24" s="1">
        <f t="array" ref="B24">MIN(IF('Missile Tests'!$H$3:$H$175=Table1[[#This Row],[Facility]], 'Missile Tests'!$B$3:$B$175))</f>
        <v>43067</v>
      </c>
      <c r="C24" s="1">
        <f t="array" ref="C24">MAX(IF('Missile Tests'!$H$3:$H$175=Table1[[#This Row],[Facility]], 'Missile Tests'!$B$3:$B$175))</f>
        <v>43067</v>
      </c>
      <c r="D24" s="22">
        <f>COUNTIF('Missile Tests'!H:H,Table1[[#This Row],[Facility]])</f>
        <v>1</v>
      </c>
      <c r="E24" s="8">
        <v>39.281999999999996</v>
      </c>
      <c r="F24" s="8">
        <v>125.869</v>
      </c>
      <c r="G24" s="8" t="s">
        <v>258</v>
      </c>
      <c r="H24" s="8"/>
      <c r="I24" s="8"/>
      <c r="J24" s="8"/>
      <c r="K24" s="8"/>
      <c r="L24" s="8"/>
    </row>
    <row r="25" spans="1:12" x14ac:dyDescent="0.3">
      <c r="A25" t="s">
        <v>270</v>
      </c>
      <c r="B25" s="1">
        <f t="array" ref="B25">MIN(IF('Missile Tests'!$H$3:$H$175=Table1[[#This Row],[Facility]], 'Missile Tests'!$B$3:$B$175))</f>
        <v>43594</v>
      </c>
      <c r="C25" s="1">
        <f t="array" ref="C25">MAX(IF('Missile Tests'!$H$3:$H$175=Table1[[#This Row],[Facility]], 'Missile Tests'!$B$3:$B$175))</f>
        <v>43594</v>
      </c>
      <c r="D25" s="22">
        <f>COUNTIF('Missile Tests'!H:H,Table1[[#This Row],[Facility]])</f>
        <v>2</v>
      </c>
      <c r="E25" s="8">
        <v>40.029677999999997</v>
      </c>
      <c r="F25" s="8">
        <v>125.22732600000001</v>
      </c>
      <c r="G25" s="8" t="s">
        <v>271</v>
      </c>
      <c r="H25" s="8"/>
      <c r="I25" s="8"/>
      <c r="J25" s="8"/>
      <c r="K25" s="8"/>
      <c r="L25" s="8"/>
    </row>
    <row r="26" spans="1:12" x14ac:dyDescent="0.3">
      <c r="A26" t="s">
        <v>283</v>
      </c>
      <c r="B26" s="1">
        <f t="array" ref="B26">MIN(IF('Missile Tests'!$H$3:$H$175=Table1[[#This Row],[Facility]], 'Missile Tests'!$B$3:$B$175))</f>
        <v>43682</v>
      </c>
      <c r="C26" s="1">
        <f t="array" ref="C26">MAX(IF('Missile Tests'!$H$3:$H$175=Table1[[#This Row],[Facility]], 'Missile Tests'!$B$3:$B$175))</f>
        <v>43682</v>
      </c>
      <c r="D26" s="22">
        <f>COUNTIF('Missile Tests'!H:H,Table1[[#This Row],[Facility]])</f>
        <v>2</v>
      </c>
      <c r="E26" s="8">
        <v>38.421522000000003</v>
      </c>
      <c r="F26" s="8">
        <v>125.024421</v>
      </c>
      <c r="G26" s="8" t="s">
        <v>285</v>
      </c>
      <c r="H26" s="8"/>
      <c r="I26" s="8"/>
      <c r="J26" s="8"/>
      <c r="K26" s="8"/>
      <c r="L26" s="8"/>
    </row>
    <row r="27" spans="1:12" x14ac:dyDescent="0.3">
      <c r="A27" t="s">
        <v>284</v>
      </c>
      <c r="B27" s="1">
        <f t="array" ref="B27">MIN(IF('Missile Tests'!$H$3:$H$175=Table1[[#This Row],[Facility]], 'Missile Tests'!$B$3:$B$175))</f>
        <v>43686</v>
      </c>
      <c r="C27" s="1">
        <f t="array" ref="C27">MAX(IF('Missile Tests'!$H$3:$H$175=Table1[[#This Row],[Facility]], 'Missile Tests'!$B$3:$B$175))</f>
        <v>44587</v>
      </c>
      <c r="D27" s="22">
        <f>COUNTIF('Missile Tests'!H:H,Table1[[#This Row],[Facility]])</f>
        <v>4</v>
      </c>
      <c r="E27" s="8">
        <v>39.811610999999999</v>
      </c>
      <c r="F27" s="8">
        <v>127.66374999999999</v>
      </c>
      <c r="G27" s="8" t="s">
        <v>286</v>
      </c>
      <c r="H27" s="8"/>
      <c r="I27" s="8"/>
      <c r="J27" s="8"/>
      <c r="K27" s="8"/>
      <c r="L27" s="8"/>
    </row>
    <row r="28" spans="1:12" x14ac:dyDescent="0.3">
      <c r="A28" t="s">
        <v>297</v>
      </c>
      <c r="B28" s="1">
        <f t="array" ref="B28">MIN(IF('Missile Tests'!$H$3:$H$175=Table1[[#This Row],[Facility]], 'Missile Tests'!$B$3:$B$175))</f>
        <v>43692</v>
      </c>
      <c r="C28" s="1">
        <f t="array" ref="C28">MAX(IF('Missile Tests'!$H$3:$H$175=Table1[[#This Row],[Facility]], 'Missile Tests'!$B$3:$B$175))</f>
        <v>43692</v>
      </c>
      <c r="D28" s="22">
        <f>COUNTIF('Missile Tests'!H:H,Table1[[#This Row],[Facility]])</f>
        <v>2</v>
      </c>
      <c r="E28" s="8">
        <v>38.953797000000002</v>
      </c>
      <c r="F28" s="8">
        <v>127.891882</v>
      </c>
      <c r="G28" s="8" t="s">
        <v>131</v>
      </c>
      <c r="H28" s="8"/>
      <c r="I28" s="8"/>
      <c r="J28" s="8"/>
      <c r="K28" s="8"/>
      <c r="L28" s="8"/>
    </row>
    <row r="29" spans="1:12" x14ac:dyDescent="0.3">
      <c r="A29" t="s">
        <v>303</v>
      </c>
      <c r="B29" s="1">
        <f t="array" ref="B29">MIN(IF('Missile Tests'!$H$3:$H$175=Table1[[#This Row],[Facility]], 'Missile Tests'!$B$3:$B$175))</f>
        <v>43700</v>
      </c>
      <c r="C29" s="1">
        <f t="array" ref="C29">MAX(IF('Missile Tests'!$H$3:$H$175=Table1[[#This Row],[Facility]], 'Missile Tests'!$B$3:$B$175))</f>
        <v>44279</v>
      </c>
      <c r="D29" s="22">
        <f>COUNTIF('Missile Tests'!H:H,Table1[[#This Row],[Facility]])</f>
        <v>3</v>
      </c>
      <c r="E29" s="8">
        <v>39.743699999999997</v>
      </c>
      <c r="F29" s="8">
        <v>127.47320000000001</v>
      </c>
      <c r="G29" s="8" t="s">
        <v>304</v>
      </c>
      <c r="H29" s="8"/>
      <c r="I29" s="8"/>
      <c r="J29" s="8"/>
      <c r="K29" s="8"/>
      <c r="L29" s="8"/>
    </row>
    <row r="30" spans="1:12" x14ac:dyDescent="0.3">
      <c r="A30" t="s">
        <v>305</v>
      </c>
      <c r="B30" s="1">
        <f t="array" ref="B30">MIN(IF('Missile Tests'!$H$3:$H$175=Table1[[#This Row],[Facility]], 'Missile Tests'!$B$3:$B$175))</f>
        <v>43717</v>
      </c>
      <c r="C30" s="1">
        <f t="array" ref="C30">MAX(IF('Missile Tests'!$H$3:$H$175=Table1[[#This Row],[Facility]], 'Missile Tests'!$B$3:$B$175))</f>
        <v>43717</v>
      </c>
      <c r="D30" s="22">
        <f>COUNTIF('Missile Tests'!H:H,Table1[[#This Row],[Facility]])</f>
        <v>3</v>
      </c>
      <c r="E30" s="8">
        <v>39.752321000000002</v>
      </c>
      <c r="F30" s="8">
        <v>125.899905</v>
      </c>
      <c r="G30" s="8" t="s">
        <v>306</v>
      </c>
      <c r="H30" s="8"/>
      <c r="I30" s="8"/>
      <c r="J30" s="8"/>
      <c r="K30" s="8"/>
      <c r="L30" s="8"/>
    </row>
    <row r="31" spans="1:12" x14ac:dyDescent="0.3">
      <c r="A31" t="s">
        <v>317</v>
      </c>
      <c r="B31" s="1">
        <f t="array" ref="B31">MIN(IF('Missile Tests'!$H$3:$H$175=Table1[[#This Row],[Facility]], 'Missile Tests'!$B$3:$B$175))</f>
        <v>43739</v>
      </c>
      <c r="C31" s="1">
        <f t="array" ref="C31">MAX(IF('Missile Tests'!$H$3:$H$175=Table1[[#This Row],[Facility]], 'Missile Tests'!$B$3:$B$175))</f>
        <v>43739</v>
      </c>
      <c r="D31" s="22">
        <f>COUNTIF('Missile Tests'!H:H,Table1[[#This Row],[Facility]])</f>
        <v>1</v>
      </c>
      <c r="E31" s="8">
        <v>39.26</v>
      </c>
      <c r="F31" s="8">
        <v>127.58</v>
      </c>
      <c r="G31" s="8" t="s">
        <v>131</v>
      </c>
      <c r="H31" s="8"/>
      <c r="I31" s="8"/>
      <c r="J31" s="8"/>
      <c r="K31" s="8"/>
      <c r="L31" s="8"/>
    </row>
    <row r="32" spans="1:12" x14ac:dyDescent="0.3">
      <c r="A32" t="s">
        <v>327</v>
      </c>
      <c r="B32" s="1">
        <f t="array" ref="B32">MIN(IF('Missile Tests'!$H$3:$H$175=Table1[[#This Row],[Facility]], 'Missile Tests'!$B$3:$B$175))</f>
        <v>43797</v>
      </c>
      <c r="C32" s="1">
        <f t="array" ref="C32">MAX(IF('Missile Tests'!$H$3:$H$175=Table1[[#This Row],[Facility]], 'Missile Tests'!$B$3:$B$175))</f>
        <v>44279</v>
      </c>
      <c r="D32" s="22">
        <f>COUNTIF('Missile Tests'!H:H,Table1[[#This Row],[Facility]])</f>
        <v>3</v>
      </c>
      <c r="E32" s="8">
        <v>39.789380000000001</v>
      </c>
      <c r="F32" s="8">
        <v>127.53993</v>
      </c>
      <c r="G32" s="8" t="s">
        <v>328</v>
      </c>
      <c r="H32" s="8"/>
      <c r="I32" s="8"/>
      <c r="J32" s="8"/>
      <c r="K32" s="8"/>
      <c r="L32" s="8"/>
    </row>
    <row r="33" spans="1:12" x14ac:dyDescent="0.3">
      <c r="A33" t="s">
        <v>331</v>
      </c>
      <c r="B33" s="1">
        <f t="array" ref="B33">MIN(IF('Missile Tests'!$H$3:$H$175=Table1[[#This Row],[Facility]], 'Missile Tests'!$B$3:$B$175))</f>
        <v>43892</v>
      </c>
      <c r="C33" s="1">
        <f t="array" ref="C33">MAX(IF('Missile Tests'!$H$3:$H$175=Table1[[#This Row],[Facility]], 'Missile Tests'!$B$3:$B$175))</f>
        <v>43892</v>
      </c>
      <c r="D33" s="22">
        <f>COUNTIF('Missile Tests'!H:H,Table1[[#This Row],[Facility]])</f>
        <v>2</v>
      </c>
      <c r="E33" s="8">
        <v>39.140999999999998</v>
      </c>
      <c r="F33" s="8">
        <v>127.616</v>
      </c>
      <c r="G33" s="8" t="s">
        <v>332</v>
      </c>
      <c r="H33" s="8"/>
      <c r="I33" s="8"/>
      <c r="J33" s="8"/>
      <c r="K33" s="8"/>
      <c r="L33" s="8"/>
    </row>
    <row r="34" spans="1:12" x14ac:dyDescent="0.3">
      <c r="A34" t="s">
        <v>337</v>
      </c>
      <c r="B34" s="1">
        <f t="array" ref="B34">MIN(IF('Missile Tests'!$H$3:$H$175=Table1[[#This Row],[Facility]], 'Missile Tests'!$B$3:$B$175))</f>
        <v>43898</v>
      </c>
      <c r="C34" s="1">
        <f t="array" ref="C34">MAX(IF('Missile Tests'!$H$3:$H$175=Table1[[#This Row],[Facility]], 'Missile Tests'!$B$3:$B$175))</f>
        <v>43898</v>
      </c>
      <c r="D34" s="22">
        <f>COUNTIF('Missile Tests'!H:H,Table1[[#This Row],[Facility]])</f>
        <v>3</v>
      </c>
      <c r="E34" s="8">
        <v>39.743000000000002</v>
      </c>
      <c r="F34" s="8">
        <v>127.499</v>
      </c>
      <c r="G34" s="8" t="s">
        <v>304</v>
      </c>
      <c r="H34" s="8"/>
      <c r="I34" s="8"/>
      <c r="J34" s="8"/>
      <c r="K34" s="8"/>
      <c r="L34" s="8"/>
    </row>
    <row r="35" spans="1:12" x14ac:dyDescent="0.3">
      <c r="A35" t="s">
        <v>340</v>
      </c>
      <c r="B35" s="1">
        <f t="array" ref="B35">MIN(IF('Missile Tests'!$H$3:$H$175=Table1[[#This Row],[Facility]], 'Missile Tests'!$B$3:$B$175))</f>
        <v>43910</v>
      </c>
      <c r="C35" s="1">
        <f t="array" ref="C35">MAX(IF('Missile Tests'!$H$3:$H$175=Table1[[#This Row],[Facility]], 'Missile Tests'!$B$3:$B$175))</f>
        <v>43910</v>
      </c>
      <c r="D35" s="22">
        <f>COUNTIF('Missile Tests'!H:H,Table1[[#This Row],[Facility]])</f>
        <v>2</v>
      </c>
      <c r="E35" s="8">
        <v>39.79</v>
      </c>
      <c r="F35" s="8">
        <v>124.91</v>
      </c>
      <c r="G35" s="8" t="s">
        <v>341</v>
      </c>
      <c r="H35" s="8"/>
      <c r="I35" s="8"/>
      <c r="J35" s="8"/>
      <c r="K35" s="8"/>
      <c r="L35" s="8"/>
    </row>
    <row r="36" spans="1:12" x14ac:dyDescent="0.3">
      <c r="A36" t="s">
        <v>394</v>
      </c>
      <c r="B36" s="1">
        <f t="array" ref="B36">MIN(IF('Missile Tests'!$H$3:$H$175=Table1[[#This Row],[Facility]], 'Missile Tests'!$B$3:$B$175))</f>
        <v>44575</v>
      </c>
      <c r="C36" s="1">
        <f t="array" ref="C36">MAX(IF('Missile Tests'!$H$3:$H$175=Table1[[#This Row],[Facility]], 'Missile Tests'!$B$3:$B$175))</f>
        <v>44575</v>
      </c>
      <c r="D36" s="22">
        <f>COUNTIF('Missile Tests'!H:H,Table1[[#This Row],[Facility]])</f>
        <v>2</v>
      </c>
      <c r="E36" s="8">
        <v>40.025846999999999</v>
      </c>
      <c r="F36" s="8">
        <v>124.57793599999999</v>
      </c>
      <c r="G36" s="8" t="s">
        <v>399</v>
      </c>
      <c r="H36" s="8"/>
      <c r="I36" s="8"/>
      <c r="J36" s="8"/>
      <c r="K36" s="8"/>
      <c r="L36" s="8"/>
    </row>
    <row r="37" spans="1:12" x14ac:dyDescent="0.3">
      <c r="A37" t="s">
        <v>377</v>
      </c>
      <c r="B37" s="1">
        <f t="array" ref="B37">MIN(IF('Missile Tests'!$H$3:$H$175=Table1[[#This Row],[Facility]], 'Missile Tests'!$B$3:$B$175))</f>
        <v>44454</v>
      </c>
      <c r="C37" s="1">
        <f t="array" ref="C37">MAX(IF('Missile Tests'!$H$3:$H$175=Table1[[#This Row],[Facility]], 'Missile Tests'!$B$3:$B$175))</f>
        <v>44454</v>
      </c>
      <c r="D37" s="22">
        <f>COUNTIF('Missile Tests'!H:H,Table1[[#This Row],[Facility]])</f>
        <v>2</v>
      </c>
      <c r="E37" s="8">
        <v>39.275720999999997</v>
      </c>
      <c r="F37" s="8">
        <v>126.804867</v>
      </c>
      <c r="G37" s="8" t="s">
        <v>376</v>
      </c>
      <c r="H37" s="8"/>
      <c r="I37" s="8"/>
      <c r="J37" s="8"/>
      <c r="K37" s="8"/>
      <c r="L37" s="8"/>
    </row>
    <row r="38" spans="1:12" x14ac:dyDescent="0.3">
      <c r="A38" t="s">
        <v>127</v>
      </c>
      <c r="B38" s="1">
        <f>SUBTOTAL(105,Table1[Date of First Test])</f>
        <v>30781</v>
      </c>
      <c r="C38" s="1">
        <f>SUBTOTAL(104,Table1[Date of Most Recent Test])</f>
        <v>44644</v>
      </c>
      <c r="D38" s="23">
        <f>SUBTOTAL(109,Table1[Number of Tests])</f>
        <v>173</v>
      </c>
      <c r="H38" s="8"/>
      <c r="I38" s="8"/>
      <c r="J38" s="8"/>
      <c r="K38" s="8"/>
      <c r="L38" s="8"/>
    </row>
    <row r="39" spans="1:12" x14ac:dyDescent="0.3">
      <c r="B39" s="7"/>
      <c r="C39" s="8"/>
      <c r="D39" s="8"/>
      <c r="E39" s="8"/>
      <c r="F39" s="8"/>
      <c r="G39" s="8"/>
      <c r="H39" s="8"/>
      <c r="I39" s="8"/>
      <c r="J39" s="8"/>
      <c r="K39" s="8"/>
      <c r="L39" s="8"/>
    </row>
    <row r="40" spans="1:12" x14ac:dyDescent="0.3">
      <c r="B40" s="7"/>
      <c r="C40" s="8"/>
      <c r="D40" s="8"/>
      <c r="E40" s="8"/>
      <c r="F40" s="8"/>
      <c r="G40" s="8"/>
      <c r="H40" s="8"/>
      <c r="I40" s="8"/>
      <c r="J40" s="8"/>
      <c r="K40" s="8"/>
      <c r="L40" s="8"/>
    </row>
    <row r="41" spans="1:12" x14ac:dyDescent="0.3">
      <c r="B41" s="7"/>
      <c r="C41" s="8"/>
      <c r="D41" s="8"/>
      <c r="E41" s="8"/>
      <c r="F41" s="8"/>
      <c r="G41" s="8"/>
      <c r="H41" s="8"/>
      <c r="I41" s="8"/>
      <c r="J41" s="8"/>
      <c r="K41" s="8"/>
      <c r="L41" s="8"/>
    </row>
    <row r="42" spans="1:12" x14ac:dyDescent="0.3">
      <c r="B42" s="7"/>
      <c r="C42" s="8"/>
      <c r="D42" s="8"/>
      <c r="E42" s="8"/>
      <c r="F42" s="8"/>
      <c r="G42" s="8"/>
      <c r="H42" s="8"/>
      <c r="I42" s="8"/>
      <c r="J42" s="8"/>
      <c r="K42" s="8"/>
      <c r="L42" s="8"/>
    </row>
    <row r="43" spans="1:12" x14ac:dyDescent="0.3">
      <c r="B43" s="7"/>
      <c r="C43" s="8"/>
      <c r="D43" s="8"/>
      <c r="E43" s="8"/>
      <c r="F43" s="8"/>
      <c r="G43" s="8"/>
      <c r="H43" s="8"/>
      <c r="I43" s="8"/>
      <c r="J43" s="8"/>
      <c r="K43" s="8"/>
      <c r="L43" s="8"/>
    </row>
    <row r="44" spans="1:12" x14ac:dyDescent="0.3">
      <c r="B44" s="7"/>
      <c r="C44" s="8"/>
      <c r="D44" s="8"/>
      <c r="E44" s="8"/>
      <c r="F44" s="8"/>
      <c r="G44" s="8"/>
      <c r="H44" s="8"/>
      <c r="I44" s="8"/>
      <c r="J44" s="8"/>
      <c r="K44" s="8"/>
      <c r="L44" s="8"/>
    </row>
    <row r="45" spans="1:12" x14ac:dyDescent="0.3">
      <c r="B45" s="7"/>
      <c r="C45" s="8"/>
      <c r="D45" s="8"/>
      <c r="E45" s="8"/>
      <c r="F45" s="8"/>
      <c r="G45" s="8"/>
      <c r="H45" s="8"/>
      <c r="I45" s="8"/>
      <c r="J45" s="8"/>
      <c r="K45" s="8"/>
      <c r="L45" s="8"/>
    </row>
  </sheetData>
  <dataConsolidate/>
  <pageMargins left="0.7" right="0.7" top="0.75" bottom="0.75" header="0.3" footer="0.3"/>
  <pageSetup orientation="portrait" r:id="rId1"/>
  <ignoredErrors>
    <ignoredError sqref="B37 B3:B35"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31" workbookViewId="0"/>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A9C930-96D1-4971-B3F0-35161F850DC9}">
  <ds:schemaRefs>
    <ds:schemaRef ds:uri="http://schemas.microsoft.com/office/infopath/2007/PartnerControls"/>
    <ds:schemaRef ds:uri="f58e5246-e0f2-4431-8520-c00858564643"/>
    <ds:schemaRef ds:uri="http://purl.org/dc/elements/1.1/"/>
    <ds:schemaRef ds:uri="http://schemas.microsoft.com/office/2006/metadata/properties"/>
    <ds:schemaRef ds:uri="http://schemas.microsoft.com/sharepoint/v3"/>
    <ds:schemaRef ds:uri="http://purl.org/dc/terms/"/>
    <ds:schemaRef ds:uri="d13bbc8a-e3d9-48de-8983-1e590a17740a"/>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76755E8-8297-43DB-AC62-3FFE5C851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 Duitsman, Michael Scott</dc:creator>
  <cp:lastModifiedBy>M Duitsman</cp:lastModifiedBy>
  <cp:lastPrinted>2016-11-02T21:33:34Z</cp:lastPrinted>
  <dcterms:created xsi:type="dcterms:W3CDTF">2016-09-09T20:07:59Z</dcterms:created>
  <dcterms:modified xsi:type="dcterms:W3CDTF">2022-03-24T21:54:19Z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