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4646ADEA-7941-48D6-BCBE-FE56667F9674}" xr6:coauthVersionLast="47" xr6:coauthVersionMax="47" xr10:uidLastSave="{00000000-0000-0000-0000-000000000000}"/>
  <bookViews>
    <workbookView xWindow="19095" yWindow="0" windowWidth="19410" windowHeight="20985" tabRatio="681" firstSheet="2" activeTab="4" xr2:uid="{975FE18E-98E8-4582-9B08-6D7A5418944B}"/>
  </bookViews>
  <sheets>
    <sheet name="normtest" sheetId="1" r:id="rId1"/>
    <sheet name="ttest" sheetId="2" r:id="rId2"/>
    <sheet name="normsegmented" sheetId="3" r:id="rId3"/>
    <sheet name="diff_peaks_stats" sheetId="5" r:id="rId4"/>
    <sheet name="all_data_nat_exo" sheetId="6" r:id="rId5"/>
    <sheet name="extensors_data_nat_exo" sheetId="8" r:id="rId6"/>
    <sheet name="adductors_data_nat_exo" sheetId="7" r:id="rId7"/>
    <sheet name="abductors_data_nat_exo" sheetId="10" r:id="rId8"/>
    <sheet name="flexors_data_nat_exo" sheetId="13" r:id="rId9"/>
    <sheet name="hams_data_nat_exo" sheetId="9" r:id="rId10"/>
    <sheet name="inter_data_nat_exo" sheetId="11" r:id="rId11"/>
    <sheet name="reserve_data_nat_exo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3" l="1"/>
  <c r="G9" i="13"/>
  <c r="F9" i="13"/>
  <c r="I19" i="13" s="1"/>
  <c r="G8" i="13"/>
  <c r="F8" i="13"/>
  <c r="I18" i="13" s="1"/>
  <c r="Z7" i="13"/>
  <c r="AA7" i="13" s="1"/>
  <c r="G7" i="13"/>
  <c r="I7" i="13" s="1"/>
  <c r="F7" i="13"/>
  <c r="I17" i="13" s="1"/>
  <c r="Z6" i="13"/>
  <c r="AA6" i="13" s="1"/>
  <c r="G6" i="13"/>
  <c r="F6" i="13"/>
  <c r="I16" i="13" s="1"/>
  <c r="Z5" i="13"/>
  <c r="AA5" i="13" s="1"/>
  <c r="G5" i="13"/>
  <c r="F5" i="13"/>
  <c r="I15" i="13" s="1"/>
  <c r="G4" i="13"/>
  <c r="F4" i="13"/>
  <c r="W3" i="13"/>
  <c r="G3" i="13"/>
  <c r="I13" i="13" s="1"/>
  <c r="F3" i="13"/>
  <c r="G12" i="12"/>
  <c r="F12" i="12"/>
  <c r="G11" i="12"/>
  <c r="F11" i="12"/>
  <c r="W22" i="13" l="1"/>
  <c r="W23" i="13" s="1"/>
  <c r="W26" i="13" s="1"/>
  <c r="I8" i="13"/>
  <c r="I9" i="13"/>
  <c r="I3" i="13"/>
  <c r="I14" i="13"/>
  <c r="K13" i="13" s="1"/>
  <c r="I5" i="13"/>
  <c r="I6" i="13"/>
  <c r="J13" i="13"/>
  <c r="F12" i="13"/>
  <c r="I4" i="13"/>
  <c r="J3" i="13" s="1"/>
  <c r="F11" i="13"/>
  <c r="G11" i="13"/>
  <c r="G12" i="13"/>
  <c r="W21" i="12"/>
  <c r="G9" i="12"/>
  <c r="F9" i="12"/>
  <c r="I19" i="12" s="1"/>
  <c r="G8" i="12"/>
  <c r="F8" i="12"/>
  <c r="I18" i="12" s="1"/>
  <c r="Z7" i="12"/>
  <c r="AA7" i="12" s="1"/>
  <c r="G7" i="12"/>
  <c r="F7" i="12"/>
  <c r="I17" i="12" s="1"/>
  <c r="Z6" i="12"/>
  <c r="AA6" i="12" s="1"/>
  <c r="G6" i="12"/>
  <c r="F6" i="12"/>
  <c r="Z5" i="12"/>
  <c r="AA5" i="12" s="1"/>
  <c r="W22" i="12" s="1"/>
  <c r="W23" i="12" s="1"/>
  <c r="W26" i="12" s="1"/>
  <c r="G5" i="12"/>
  <c r="F5" i="12"/>
  <c r="I15" i="12" s="1"/>
  <c r="G4" i="12"/>
  <c r="F4" i="12"/>
  <c r="W3" i="12"/>
  <c r="G3" i="12"/>
  <c r="F3" i="12"/>
  <c r="I13" i="12" s="1"/>
  <c r="W21" i="11"/>
  <c r="G9" i="11"/>
  <c r="F9" i="11"/>
  <c r="G8" i="11"/>
  <c r="F8" i="11"/>
  <c r="I18" i="11" s="1"/>
  <c r="Z7" i="11"/>
  <c r="AA7" i="11" s="1"/>
  <c r="G7" i="11"/>
  <c r="F7" i="11"/>
  <c r="Z6" i="11"/>
  <c r="AA6" i="11" s="1"/>
  <c r="G6" i="11"/>
  <c r="F6" i="11"/>
  <c r="I16" i="11" s="1"/>
  <c r="Z5" i="11"/>
  <c r="AA5" i="11" s="1"/>
  <c r="G5" i="11"/>
  <c r="F5" i="11"/>
  <c r="I15" i="11" s="1"/>
  <c r="G4" i="11"/>
  <c r="F4" i="11"/>
  <c r="W3" i="11"/>
  <c r="G3" i="11"/>
  <c r="F3" i="11"/>
  <c r="W21" i="10"/>
  <c r="G9" i="10"/>
  <c r="F9" i="10"/>
  <c r="G8" i="10"/>
  <c r="F8" i="10"/>
  <c r="Z7" i="10"/>
  <c r="AA7" i="10" s="1"/>
  <c r="G7" i="10"/>
  <c r="F7" i="10"/>
  <c r="Z6" i="10"/>
  <c r="AA6" i="10" s="1"/>
  <c r="G6" i="10"/>
  <c r="F6" i="10"/>
  <c r="I16" i="10" s="1"/>
  <c r="Z5" i="10"/>
  <c r="AA5" i="10" s="1"/>
  <c r="G5" i="10"/>
  <c r="F5" i="10"/>
  <c r="I15" i="10" s="1"/>
  <c r="G4" i="10"/>
  <c r="F4" i="10"/>
  <c r="I14" i="10" s="1"/>
  <c r="W3" i="10"/>
  <c r="G3" i="10"/>
  <c r="F3" i="10"/>
  <c r="W21" i="9"/>
  <c r="G9" i="9"/>
  <c r="F9" i="9"/>
  <c r="G8" i="9"/>
  <c r="F8" i="9"/>
  <c r="I18" i="9" s="1"/>
  <c r="Z7" i="9"/>
  <c r="AA7" i="9" s="1"/>
  <c r="G7" i="9"/>
  <c r="F7" i="9"/>
  <c r="I17" i="9" s="1"/>
  <c r="Z6" i="9"/>
  <c r="AA6" i="9" s="1"/>
  <c r="G6" i="9"/>
  <c r="F6" i="9"/>
  <c r="I16" i="9" s="1"/>
  <c r="Z5" i="9"/>
  <c r="AA5" i="9" s="1"/>
  <c r="G5" i="9"/>
  <c r="F5" i="9"/>
  <c r="G4" i="9"/>
  <c r="F4" i="9"/>
  <c r="W3" i="9"/>
  <c r="G3" i="9"/>
  <c r="F3" i="9"/>
  <c r="W21" i="8"/>
  <c r="G9" i="8"/>
  <c r="F9" i="8"/>
  <c r="G8" i="8"/>
  <c r="F8" i="8"/>
  <c r="I18" i="8" s="1"/>
  <c r="Z7" i="8"/>
  <c r="AA7" i="8" s="1"/>
  <c r="G7" i="8"/>
  <c r="F7" i="8"/>
  <c r="Z6" i="8"/>
  <c r="AA6" i="8" s="1"/>
  <c r="G6" i="8"/>
  <c r="F6" i="8"/>
  <c r="I16" i="8" s="1"/>
  <c r="Z5" i="8"/>
  <c r="AA5" i="8" s="1"/>
  <c r="G5" i="8"/>
  <c r="F5" i="8"/>
  <c r="G4" i="8"/>
  <c r="F4" i="8"/>
  <c r="W3" i="8"/>
  <c r="G3" i="8"/>
  <c r="F3" i="8"/>
  <c r="W21" i="7"/>
  <c r="I13" i="7"/>
  <c r="G9" i="7"/>
  <c r="F9" i="7"/>
  <c r="G8" i="7"/>
  <c r="F8" i="7"/>
  <c r="Z7" i="7"/>
  <c r="AA7" i="7" s="1"/>
  <c r="G7" i="7"/>
  <c r="F7" i="7"/>
  <c r="I17" i="7" s="1"/>
  <c r="Z6" i="7"/>
  <c r="AA6" i="7" s="1"/>
  <c r="G6" i="7"/>
  <c r="F6" i="7"/>
  <c r="I16" i="7" s="1"/>
  <c r="Z5" i="7"/>
  <c r="AA5" i="7" s="1"/>
  <c r="G5" i="7"/>
  <c r="F5" i="7"/>
  <c r="G4" i="7"/>
  <c r="I14" i="7" s="1"/>
  <c r="F4" i="7"/>
  <c r="W3" i="7"/>
  <c r="G3" i="7"/>
  <c r="F3" i="7"/>
  <c r="Z5" i="6"/>
  <c r="Z7" i="6"/>
  <c r="Z6" i="6"/>
  <c r="I17" i="11" l="1"/>
  <c r="G11" i="11"/>
  <c r="G12" i="11"/>
  <c r="I13" i="11"/>
  <c r="F12" i="11"/>
  <c r="F11" i="11"/>
  <c r="G12" i="9"/>
  <c r="G11" i="9"/>
  <c r="I15" i="9"/>
  <c r="F12" i="9"/>
  <c r="F11" i="9"/>
  <c r="K3" i="13"/>
  <c r="G12" i="10"/>
  <c r="G11" i="10"/>
  <c r="F12" i="10"/>
  <c r="F11" i="10"/>
  <c r="G12" i="7"/>
  <c r="G11" i="7"/>
  <c r="I3" i="7"/>
  <c r="F12" i="7"/>
  <c r="F11" i="7"/>
  <c r="G12" i="8"/>
  <c r="G11" i="8"/>
  <c r="I13" i="8"/>
  <c r="F12" i="8"/>
  <c r="F11" i="8"/>
  <c r="W22" i="11"/>
  <c r="W23" i="11" s="1"/>
  <c r="W26" i="11" s="1"/>
  <c r="W22" i="10"/>
  <c r="W23" i="10" s="1"/>
  <c r="W26" i="10" s="1"/>
  <c r="W22" i="9"/>
  <c r="W23" i="9" s="1"/>
  <c r="W26" i="9" s="1"/>
  <c r="W22" i="7"/>
  <c r="W23" i="7" s="1"/>
  <c r="W26" i="7" s="1"/>
  <c r="W22" i="8"/>
  <c r="W23" i="8" s="1"/>
  <c r="W26" i="8" s="1"/>
  <c r="I17" i="10"/>
  <c r="I19" i="10"/>
  <c r="I14" i="12"/>
  <c r="I19" i="8"/>
  <c r="I19" i="11"/>
  <c r="I13" i="9"/>
  <c r="I6" i="12"/>
  <c r="I3" i="12"/>
  <c r="I4" i="12"/>
  <c r="I5" i="12"/>
  <c r="I16" i="12"/>
  <c r="I7" i="12"/>
  <c r="I8" i="12"/>
  <c r="I9" i="12"/>
  <c r="I14" i="11"/>
  <c r="I8" i="11"/>
  <c r="I9" i="11"/>
  <c r="I3" i="11"/>
  <c r="I4" i="11"/>
  <c r="I5" i="11"/>
  <c r="I6" i="11"/>
  <c r="I7" i="11"/>
  <c r="I18" i="10"/>
  <c r="I3" i="10"/>
  <c r="I4" i="10"/>
  <c r="I5" i="10"/>
  <c r="I6" i="10"/>
  <c r="I7" i="10"/>
  <c r="I8" i="10"/>
  <c r="I9" i="10"/>
  <c r="I13" i="10"/>
  <c r="I4" i="9"/>
  <c r="I9" i="9"/>
  <c r="I5" i="9"/>
  <c r="I6" i="9"/>
  <c r="I7" i="9"/>
  <c r="I8" i="9"/>
  <c r="I19" i="9"/>
  <c r="I3" i="9"/>
  <c r="I14" i="9"/>
  <c r="I18" i="7"/>
  <c r="I5" i="7"/>
  <c r="I4" i="7"/>
  <c r="I6" i="7"/>
  <c r="I7" i="7"/>
  <c r="I8" i="7"/>
  <c r="I19" i="7"/>
  <c r="K13" i="7" s="1"/>
  <c r="I15" i="7"/>
  <c r="I17" i="8"/>
  <c r="I14" i="8"/>
  <c r="I5" i="8"/>
  <c r="I4" i="8"/>
  <c r="I6" i="8"/>
  <c r="I7" i="8"/>
  <c r="I8" i="8"/>
  <c r="I9" i="8"/>
  <c r="I3" i="8"/>
  <c r="I15" i="8"/>
  <c r="K13" i="12"/>
  <c r="J13" i="12"/>
  <c r="I9" i="7"/>
  <c r="K3" i="9" l="1"/>
  <c r="J13" i="10"/>
  <c r="K3" i="8"/>
  <c r="K13" i="8"/>
  <c r="K13" i="11"/>
  <c r="J13" i="7"/>
  <c r="K3" i="10"/>
  <c r="K13" i="9"/>
  <c r="K3" i="7"/>
  <c r="K3" i="12"/>
  <c r="J3" i="12"/>
  <c r="J13" i="11"/>
  <c r="J3" i="11"/>
  <c r="K3" i="11"/>
  <c r="J3" i="10"/>
  <c r="K13" i="10"/>
  <c r="J13" i="9"/>
  <c r="J3" i="9"/>
  <c r="J13" i="8"/>
  <c r="J3" i="8"/>
  <c r="J3" i="7"/>
  <c r="W21" i="6" l="1"/>
  <c r="AA7" i="6"/>
  <c r="AA6" i="6"/>
  <c r="AA5" i="6"/>
  <c r="W3" i="6"/>
  <c r="G3" i="6"/>
  <c r="G4" i="6"/>
  <c r="G5" i="6"/>
  <c r="G6" i="6"/>
  <c r="G7" i="6"/>
  <c r="G8" i="6"/>
  <c r="G9" i="6"/>
  <c r="F9" i="6"/>
  <c r="I19" i="6" s="1"/>
  <c r="F8" i="6"/>
  <c r="F7" i="6"/>
  <c r="F6" i="6"/>
  <c r="F5" i="6"/>
  <c r="F4" i="6"/>
  <c r="F3" i="6"/>
  <c r="F12" i="6" l="1"/>
  <c r="F11" i="6"/>
  <c r="G11" i="6"/>
  <c r="G12" i="6"/>
  <c r="I9" i="6"/>
  <c r="I8" i="6"/>
  <c r="I7" i="6"/>
  <c r="I6" i="6"/>
  <c r="I5" i="6"/>
  <c r="I4" i="6"/>
  <c r="I3" i="6"/>
  <c r="I13" i="6"/>
  <c r="I14" i="6"/>
  <c r="I15" i="6"/>
  <c r="I16" i="6"/>
  <c r="I17" i="6"/>
  <c r="I18" i="6"/>
  <c r="W22" i="6"/>
  <c r="W23" i="6" s="1"/>
  <c r="W26" i="6" s="1"/>
  <c r="J3" i="6" l="1"/>
  <c r="K3" i="6"/>
  <c r="K13" i="6"/>
  <c r="J13" i="6"/>
  <c r="K21" i="5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K3" i="5"/>
  <c r="T21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A66" i="3"/>
  <c r="A65" i="3"/>
  <c r="W18" i="3"/>
  <c r="X18" i="3" s="1"/>
  <c r="W17" i="3"/>
  <c r="X17" i="3" s="1"/>
  <c r="W16" i="3"/>
  <c r="X16" i="3" s="1"/>
  <c r="W15" i="3"/>
  <c r="X15" i="3" s="1"/>
  <c r="W14" i="3"/>
  <c r="X14" i="3" s="1"/>
  <c r="W13" i="3"/>
  <c r="X13" i="3" s="1"/>
  <c r="W12" i="3"/>
  <c r="X12" i="3" s="1"/>
  <c r="W11" i="3"/>
  <c r="X11" i="3" s="1"/>
  <c r="W10" i="3"/>
  <c r="X10" i="3" s="1"/>
  <c r="W9" i="3"/>
  <c r="X9" i="3" s="1"/>
  <c r="W8" i="3"/>
  <c r="X8" i="3" s="1"/>
  <c r="W7" i="3"/>
  <c r="X7" i="3" s="1"/>
  <c r="W6" i="3"/>
  <c r="X6" i="3" s="1"/>
  <c r="W5" i="3"/>
  <c r="X5" i="3" s="1"/>
  <c r="T3" i="3"/>
  <c r="K22" i="5" l="1"/>
  <c r="K23" i="5" s="1"/>
  <c r="K26" i="5" s="1"/>
  <c r="O19" i="5"/>
  <c r="T22" i="3"/>
  <c r="T23" i="3" s="1"/>
  <c r="T26" i="3" s="1"/>
  <c r="X19" i="3"/>
  <c r="K21" i="1" l="1"/>
  <c r="O10" i="1"/>
  <c r="O11" i="1"/>
  <c r="O12" i="1"/>
  <c r="O13" i="1"/>
  <c r="O6" i="1"/>
  <c r="O5" i="1"/>
  <c r="N18" i="1"/>
  <c r="O18" i="1" s="1"/>
  <c r="N17" i="1"/>
  <c r="O17" i="1" s="1"/>
  <c r="N16" i="1"/>
  <c r="O16" i="1" s="1"/>
  <c r="N15" i="1"/>
  <c r="O15" i="1" s="1"/>
  <c r="N14" i="1"/>
  <c r="O14" i="1" s="1"/>
  <c r="N13" i="1"/>
  <c r="N12" i="1"/>
  <c r="N11" i="1"/>
  <c r="N10" i="1"/>
  <c r="N9" i="1"/>
  <c r="O9" i="1" s="1"/>
  <c r="N8" i="1"/>
  <c r="O8" i="1" s="1"/>
  <c r="N7" i="1"/>
  <c r="N6" i="1"/>
  <c r="N5" i="1"/>
  <c r="K3" i="1"/>
  <c r="O7" i="1"/>
  <c r="K22" i="1" l="1"/>
  <c r="O19" i="1"/>
  <c r="K23" i="1"/>
  <c r="K26" i="1" s="1"/>
</calcChain>
</file>

<file path=xl/sharedStrings.xml><?xml version="1.0" encoding="utf-8"?>
<sst xmlns="http://schemas.openxmlformats.org/spreadsheetml/2006/main" count="848" uniqueCount="134">
  <si>
    <t>Data</t>
  </si>
  <si>
    <t>natural</t>
  </si>
  <si>
    <t>exo</t>
  </si>
  <si>
    <t>BW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</si>
  <si>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</si>
  <si>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</si>
  <si>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</si>
  <si>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</si>
  <si>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</si>
  <si>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</si>
  <si>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</si>
  <si>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</si>
  <si>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</si>
  <si>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a2</t>
  </si>
  <si>
    <t>a3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</si>
  <si>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</si>
  <si>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</si>
  <si>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</si>
  <si>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</si>
  <si>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</si>
  <si>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</si>
  <si>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</si>
  <si>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</si>
  <si>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</si>
  <si>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</si>
  <si>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 xml:space="preserve">Notes: </t>
  </si>
  <si>
    <t>exo is normal</t>
  </si>
  <si>
    <t>natural is normal</t>
  </si>
  <si>
    <t>x28-x1</t>
  </si>
  <si>
    <t>x27-x2</t>
  </si>
  <si>
    <t>x26-x3</t>
  </si>
  <si>
    <t>x25-x4</t>
  </si>
  <si>
    <t>x24-x5</t>
  </si>
  <si>
    <t>x23-x6</t>
  </si>
  <si>
    <t>x22-x7</t>
  </si>
  <si>
    <t>x21-x8</t>
  </si>
  <si>
    <t>x20-x9</t>
  </si>
  <si>
    <t>x19-x10</t>
  </si>
  <si>
    <t>x18-x11</t>
  </si>
  <si>
    <t>x17-x12</t>
  </si>
  <si>
    <t>x16-x13</t>
  </si>
  <si>
    <t>x15-x14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</si>
  <si>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</si>
  <si>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</si>
  <si>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</si>
  <si>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</si>
  <si>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</si>
  <si>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</si>
  <si>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</si>
  <si>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</si>
  <si>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</si>
  <si>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</si>
  <si>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</si>
  <si>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</si>
  <si>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</si>
  <si>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</si>
  <si>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</si>
  <si>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</si>
  <si>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</si>
  <si>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</si>
  <si>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</si>
  <si>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</si>
  <si>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</si>
  <si>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</si>
  <si>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</si>
  <si>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</si>
  <si>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</si>
  <si>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</si>
  <si>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</si>
  <si>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</si>
  <si>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</si>
  <si>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</si>
  <si>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</si>
  <si>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</si>
  <si>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</si>
  <si>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</si>
  <si>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</si>
  <si>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</si>
  <si>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</si>
  <si>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</si>
  <si>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</si>
  <si>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</si>
  <si>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</si>
  <si>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</si>
  <si>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natural </t>
  </si>
  <si>
    <t>inter</t>
  </si>
  <si>
    <t>tfl</t>
  </si>
  <si>
    <t>hams</t>
  </si>
  <si>
    <t>gas</t>
  </si>
  <si>
    <t>quads</t>
  </si>
  <si>
    <t>exotendon</t>
  </si>
  <si>
    <t>Same but sorted below</t>
  </si>
  <si>
    <t>max</t>
  </si>
  <si>
    <t>min</t>
  </si>
  <si>
    <t>natural interseg normal</t>
  </si>
  <si>
    <t>natural tfl not normal</t>
  </si>
  <si>
    <t>natural hams not normal</t>
  </si>
  <si>
    <t>natural gas normal</t>
  </si>
  <si>
    <t>natural quads not normal</t>
  </si>
  <si>
    <t>exo inter normal</t>
  </si>
  <si>
    <t>exo tfl normal</t>
  </si>
  <si>
    <t>exo hams normal</t>
  </si>
  <si>
    <t>exo gas normal</t>
  </si>
  <si>
    <t>exo quads not normal</t>
  </si>
  <si>
    <t>sample</t>
  </si>
  <si>
    <t>diff is normal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</si>
  <si>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</si>
  <si>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</si>
  <si>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</si>
  <si>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</si>
  <si>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</si>
  <si>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</si>
  <si>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</si>
  <si>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</si>
  <si>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</si>
  <si>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</si>
  <si>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</si>
  <si>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</si>
  <si>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</si>
  <si>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</si>
  <si>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Exotendon</t>
  </si>
  <si>
    <t>subject</t>
  </si>
  <si>
    <t>peak BW</t>
  </si>
  <si>
    <t>Averaged for subjects</t>
  </si>
  <si>
    <t xml:space="preserve">exotendon </t>
  </si>
  <si>
    <t>differences</t>
  </si>
  <si>
    <t>mean</t>
  </si>
  <si>
    <t>std</t>
  </si>
  <si>
    <t>x7-x1</t>
  </si>
  <si>
    <t>x6-x2</t>
  </si>
  <si>
    <t>x5-x3</t>
  </si>
  <si>
    <t>percent change</t>
  </si>
  <si>
    <t>exo not normal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</si>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</sst>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1" xfId="3"/>
    <xf numFmtId="0" fontId="1" fillId="2" borderId="0" xfId="1"/>
    <xf numFmtId="0" fontId="5" fillId="0" borderId="0" xfId="4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2" fillId="3" borderId="0" xfId="2"/>
    <xf numFmtId="11" fontId="0" fillId="0" borderId="0" xfId="0" applyNumberFormat="1"/>
    <xf numFmtId="2" fontId="0" fillId="0" borderId="0" xfId="0" applyNumberFormat="1"/>
    <xf numFmtId="0" fontId="7" fillId="0" borderId="12" xfId="0" applyFont="1" applyBorder="1" applyAlignment="1">
      <alignment horizontal="centerContinuous"/>
    </xf>
    <xf numFmtId="0" fontId="8" fillId="0" borderId="0" xfId="0" applyFont="1"/>
    <xf numFmtId="11" fontId="0" fillId="0" borderId="4" xfId="0" applyNumberFormat="1" applyBorder="1"/>
    <xf numFmtId="11" fontId="0" fillId="0" borderId="7" xfId="0" applyNumberForma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7" fillId="0" borderId="12" xfId="0" applyFont="1" applyFill="1" applyBorder="1" applyAlignment="1">
      <alignment horizontal="center"/>
    </xf>
  </cellXfs>
  <cellStyles count="5">
    <cellStyle name="Bad" xfId="2" builtinId="27"/>
    <cellStyle name="Calculation" xfId="3" builtinId="22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normsegmented!$A$34:$A$61</c:f>
              <c:numCache>
                <c:formatCode>General</c:formatCode>
                <c:ptCount val="28"/>
                <c:pt idx="0">
                  <c:v>0.55847199999999997</c:v>
                </c:pt>
                <c:pt idx="1">
                  <c:v>0.61183600000000005</c:v>
                </c:pt>
                <c:pt idx="2">
                  <c:v>0.61540899999999998</c:v>
                </c:pt>
                <c:pt idx="3">
                  <c:v>0.64000599999999996</c:v>
                </c:pt>
                <c:pt idx="4">
                  <c:v>0.70117499999999999</c:v>
                </c:pt>
                <c:pt idx="5">
                  <c:v>0.706789</c:v>
                </c:pt>
                <c:pt idx="6">
                  <c:v>0.72387500000000005</c:v>
                </c:pt>
                <c:pt idx="7">
                  <c:v>0.76739999999999997</c:v>
                </c:pt>
                <c:pt idx="8">
                  <c:v>0.77861100000000005</c:v>
                </c:pt>
                <c:pt idx="9">
                  <c:v>0.78858200000000001</c:v>
                </c:pt>
                <c:pt idx="10">
                  <c:v>0.79040200000000005</c:v>
                </c:pt>
                <c:pt idx="11">
                  <c:v>0.79586800000000002</c:v>
                </c:pt>
                <c:pt idx="12">
                  <c:v>0.79711100000000001</c:v>
                </c:pt>
                <c:pt idx="13">
                  <c:v>0.80033200000000004</c:v>
                </c:pt>
                <c:pt idx="14">
                  <c:v>0.81454400000000005</c:v>
                </c:pt>
                <c:pt idx="15">
                  <c:v>0.81876099999999996</c:v>
                </c:pt>
                <c:pt idx="16">
                  <c:v>0.82867900000000005</c:v>
                </c:pt>
                <c:pt idx="17">
                  <c:v>0.85141999999999995</c:v>
                </c:pt>
                <c:pt idx="18">
                  <c:v>0.85796600000000001</c:v>
                </c:pt>
                <c:pt idx="19">
                  <c:v>0.86694300000000002</c:v>
                </c:pt>
                <c:pt idx="20">
                  <c:v>0.887069</c:v>
                </c:pt>
                <c:pt idx="21">
                  <c:v>0.92049000000000003</c:v>
                </c:pt>
                <c:pt idx="22">
                  <c:v>0.92779800000000001</c:v>
                </c:pt>
                <c:pt idx="23">
                  <c:v>0.95513199999999998</c:v>
                </c:pt>
                <c:pt idx="24">
                  <c:v>0.984815</c:v>
                </c:pt>
                <c:pt idx="25">
                  <c:v>1.0625899999999999</c:v>
                </c:pt>
                <c:pt idx="26">
                  <c:v>1.1054900000000001</c:v>
                </c:pt>
                <c:pt idx="27">
                  <c:v>1.1130599999999999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8B-42F8-A239-035F975D7C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normsegmented!$B$34:$B$61</c:f>
              <c:numCache>
                <c:formatCode>General</c:formatCode>
                <c:ptCount val="28"/>
                <c:pt idx="0">
                  <c:v>0.190747</c:v>
                </c:pt>
                <c:pt idx="1">
                  <c:v>0.210318</c:v>
                </c:pt>
                <c:pt idx="2">
                  <c:v>0.23916699999999999</c:v>
                </c:pt>
                <c:pt idx="3">
                  <c:v>0.26364500000000002</c:v>
                </c:pt>
                <c:pt idx="4">
                  <c:v>0.42777900000000002</c:v>
                </c:pt>
                <c:pt idx="5">
                  <c:v>0.43951099999999999</c:v>
                </c:pt>
                <c:pt idx="6">
                  <c:v>0.44282500000000002</c:v>
                </c:pt>
                <c:pt idx="7">
                  <c:v>0.47045799999999999</c:v>
                </c:pt>
                <c:pt idx="8">
                  <c:v>0.47111799999999998</c:v>
                </c:pt>
                <c:pt idx="9">
                  <c:v>0.477578</c:v>
                </c:pt>
                <c:pt idx="10">
                  <c:v>0.50311899999999998</c:v>
                </c:pt>
                <c:pt idx="11">
                  <c:v>0.51420500000000002</c:v>
                </c:pt>
                <c:pt idx="12">
                  <c:v>0.53495899999999996</c:v>
                </c:pt>
                <c:pt idx="13">
                  <c:v>0.55166499999999996</c:v>
                </c:pt>
                <c:pt idx="14">
                  <c:v>0.574932</c:v>
                </c:pt>
                <c:pt idx="15">
                  <c:v>0.587229</c:v>
                </c:pt>
                <c:pt idx="16">
                  <c:v>0.59012600000000004</c:v>
                </c:pt>
                <c:pt idx="17">
                  <c:v>0.59346200000000005</c:v>
                </c:pt>
                <c:pt idx="18">
                  <c:v>0.59365900000000005</c:v>
                </c:pt>
                <c:pt idx="19">
                  <c:v>0.60695200000000005</c:v>
                </c:pt>
                <c:pt idx="20">
                  <c:v>0.61069399999999996</c:v>
                </c:pt>
                <c:pt idx="21">
                  <c:v>0.61311599999999999</c:v>
                </c:pt>
                <c:pt idx="22">
                  <c:v>0.62764900000000001</c:v>
                </c:pt>
                <c:pt idx="23">
                  <c:v>0.63496600000000003</c:v>
                </c:pt>
                <c:pt idx="24">
                  <c:v>0.635571</c:v>
                </c:pt>
                <c:pt idx="25">
                  <c:v>0.64136400000000005</c:v>
                </c:pt>
                <c:pt idx="26">
                  <c:v>0.64598900000000004</c:v>
                </c:pt>
                <c:pt idx="27">
                  <c:v>0.64812800000000004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8B-42F8-A239-035F975D7C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normsegmented!$C$34:$C$61</c:f>
              <c:numCache>
                <c:formatCode>General</c:formatCode>
                <c:ptCount val="28"/>
                <c:pt idx="0">
                  <c:v>1.7499400000000001</c:v>
                </c:pt>
                <c:pt idx="1">
                  <c:v>1.7742100000000001</c:v>
                </c:pt>
                <c:pt idx="2">
                  <c:v>1.7875799999999999</c:v>
                </c:pt>
                <c:pt idx="3">
                  <c:v>1.82904</c:v>
                </c:pt>
                <c:pt idx="4">
                  <c:v>1.83477</c:v>
                </c:pt>
                <c:pt idx="5">
                  <c:v>1.8465199999999999</c:v>
                </c:pt>
                <c:pt idx="6">
                  <c:v>1.84789</c:v>
                </c:pt>
                <c:pt idx="7">
                  <c:v>1.8804700000000001</c:v>
                </c:pt>
                <c:pt idx="8">
                  <c:v>1.89578</c:v>
                </c:pt>
                <c:pt idx="9">
                  <c:v>1.9085700000000001</c:v>
                </c:pt>
                <c:pt idx="10">
                  <c:v>1.9443900000000001</c:v>
                </c:pt>
                <c:pt idx="11">
                  <c:v>1.95825</c:v>
                </c:pt>
                <c:pt idx="12">
                  <c:v>1.9743900000000001</c:v>
                </c:pt>
                <c:pt idx="13">
                  <c:v>1.9855799999999999</c:v>
                </c:pt>
                <c:pt idx="14">
                  <c:v>1.9860500000000001</c:v>
                </c:pt>
                <c:pt idx="15">
                  <c:v>2.00298</c:v>
                </c:pt>
                <c:pt idx="16">
                  <c:v>2.02887</c:v>
                </c:pt>
                <c:pt idx="17">
                  <c:v>2.0576500000000002</c:v>
                </c:pt>
                <c:pt idx="18">
                  <c:v>2.0644900000000002</c:v>
                </c:pt>
                <c:pt idx="19">
                  <c:v>2.0849799999999998</c:v>
                </c:pt>
                <c:pt idx="20">
                  <c:v>2.0945499999999999</c:v>
                </c:pt>
                <c:pt idx="21">
                  <c:v>2.1011700000000002</c:v>
                </c:pt>
                <c:pt idx="22">
                  <c:v>2.1058300000000001</c:v>
                </c:pt>
                <c:pt idx="23">
                  <c:v>2.1211000000000002</c:v>
                </c:pt>
                <c:pt idx="24">
                  <c:v>2.15368</c:v>
                </c:pt>
                <c:pt idx="25">
                  <c:v>2.1569699999999998</c:v>
                </c:pt>
                <c:pt idx="26">
                  <c:v>2.1628799999999999</c:v>
                </c:pt>
                <c:pt idx="27">
                  <c:v>2.8513899999999999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8B-42F8-A239-035F975D7C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normsegmented!$D$34:$D$61</c:f>
              <c:numCache>
                <c:formatCode>General</c:formatCode>
                <c:ptCount val="28"/>
                <c:pt idx="0">
                  <c:v>1.1436900000000001</c:v>
                </c:pt>
                <c:pt idx="1">
                  <c:v>1.17927</c:v>
                </c:pt>
                <c:pt idx="2">
                  <c:v>1.2471300000000001</c:v>
                </c:pt>
                <c:pt idx="3">
                  <c:v>1.2513700000000001</c:v>
                </c:pt>
                <c:pt idx="4">
                  <c:v>1.3639600000000001</c:v>
                </c:pt>
                <c:pt idx="5">
                  <c:v>1.5386200000000001</c:v>
                </c:pt>
                <c:pt idx="6">
                  <c:v>1.65401</c:v>
                </c:pt>
                <c:pt idx="7">
                  <c:v>1.7214799999999999</c:v>
                </c:pt>
                <c:pt idx="8">
                  <c:v>1.9119900000000001</c:v>
                </c:pt>
                <c:pt idx="9">
                  <c:v>1.9345300000000001</c:v>
                </c:pt>
                <c:pt idx="10">
                  <c:v>1.9553799999999999</c:v>
                </c:pt>
                <c:pt idx="11">
                  <c:v>1.9628099999999999</c:v>
                </c:pt>
                <c:pt idx="12">
                  <c:v>2.0512299999999999</c:v>
                </c:pt>
                <c:pt idx="13">
                  <c:v>2.0526200000000001</c:v>
                </c:pt>
                <c:pt idx="14">
                  <c:v>2.0875400000000002</c:v>
                </c:pt>
                <c:pt idx="15">
                  <c:v>2.1197699999999999</c:v>
                </c:pt>
                <c:pt idx="16">
                  <c:v>2.1441400000000002</c:v>
                </c:pt>
                <c:pt idx="17">
                  <c:v>2.1650100000000001</c:v>
                </c:pt>
                <c:pt idx="18">
                  <c:v>2.1768999999999998</c:v>
                </c:pt>
                <c:pt idx="19">
                  <c:v>2.2343099999999998</c:v>
                </c:pt>
                <c:pt idx="20">
                  <c:v>2.2599</c:v>
                </c:pt>
                <c:pt idx="21">
                  <c:v>2.2635399999999999</c:v>
                </c:pt>
                <c:pt idx="22">
                  <c:v>2.31894</c:v>
                </c:pt>
                <c:pt idx="23">
                  <c:v>2.3778199999999998</c:v>
                </c:pt>
                <c:pt idx="24">
                  <c:v>2.53749</c:v>
                </c:pt>
                <c:pt idx="25">
                  <c:v>2.6770399999999999</c:v>
                </c:pt>
                <c:pt idx="26">
                  <c:v>2.7304599999999999</c:v>
                </c:pt>
                <c:pt idx="27">
                  <c:v>2.9925899999999999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8B-42F8-A239-035F975D7CB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normsegmented!$E$34:$E$61</c:f>
              <c:numCache>
                <c:formatCode>General</c:formatCode>
                <c:ptCount val="28"/>
                <c:pt idx="0">
                  <c:v>6.72593</c:v>
                </c:pt>
                <c:pt idx="1">
                  <c:v>6.81562</c:v>
                </c:pt>
                <c:pt idx="2">
                  <c:v>7.0561699999999998</c:v>
                </c:pt>
                <c:pt idx="3">
                  <c:v>7.06114</c:v>
                </c:pt>
                <c:pt idx="4">
                  <c:v>7.1207399999999996</c:v>
                </c:pt>
                <c:pt idx="5">
                  <c:v>7.2970800000000002</c:v>
                </c:pt>
                <c:pt idx="6">
                  <c:v>7.4244399999999997</c:v>
                </c:pt>
                <c:pt idx="7">
                  <c:v>7.5031400000000001</c:v>
                </c:pt>
                <c:pt idx="8">
                  <c:v>7.61883</c:v>
                </c:pt>
                <c:pt idx="9">
                  <c:v>7.7128800000000002</c:v>
                </c:pt>
                <c:pt idx="10">
                  <c:v>8.1547699999999992</c:v>
                </c:pt>
                <c:pt idx="11">
                  <c:v>8.2870200000000001</c:v>
                </c:pt>
                <c:pt idx="12">
                  <c:v>8.3931299999999993</c:v>
                </c:pt>
                <c:pt idx="13">
                  <c:v>8.8833800000000007</c:v>
                </c:pt>
                <c:pt idx="14">
                  <c:v>8.9381000000000004</c:v>
                </c:pt>
                <c:pt idx="15">
                  <c:v>9.0521399999999996</c:v>
                </c:pt>
                <c:pt idx="16">
                  <c:v>9.1123200000000004</c:v>
                </c:pt>
                <c:pt idx="17">
                  <c:v>9.2241700000000009</c:v>
                </c:pt>
                <c:pt idx="18">
                  <c:v>9.3182700000000001</c:v>
                </c:pt>
                <c:pt idx="19">
                  <c:v>9.3384300000000007</c:v>
                </c:pt>
                <c:pt idx="20">
                  <c:v>9.4988100000000006</c:v>
                </c:pt>
                <c:pt idx="21">
                  <c:v>9.7004199999999994</c:v>
                </c:pt>
                <c:pt idx="22">
                  <c:v>9.9227100000000004</c:v>
                </c:pt>
                <c:pt idx="23">
                  <c:v>10.0121</c:v>
                </c:pt>
                <c:pt idx="24">
                  <c:v>10.257199999999999</c:v>
                </c:pt>
                <c:pt idx="25">
                  <c:v>10.308199999999999</c:v>
                </c:pt>
                <c:pt idx="26">
                  <c:v>10.313599999999999</c:v>
                </c:pt>
                <c:pt idx="27">
                  <c:v>10.340400000000001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8B-42F8-A239-035F975D7CB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normsegmented!$F$34:$F$61</c:f>
              <c:numCache>
                <c:formatCode>General</c:formatCode>
                <c:ptCount val="28"/>
                <c:pt idx="0">
                  <c:v>0.58523800000000004</c:v>
                </c:pt>
                <c:pt idx="1">
                  <c:v>0.62190000000000001</c:v>
                </c:pt>
                <c:pt idx="2">
                  <c:v>0.63717299999999999</c:v>
                </c:pt>
                <c:pt idx="3">
                  <c:v>0.66525800000000002</c:v>
                </c:pt>
                <c:pt idx="4">
                  <c:v>0.70889000000000002</c:v>
                </c:pt>
                <c:pt idx="5">
                  <c:v>0.73709499999999994</c:v>
                </c:pt>
                <c:pt idx="6">
                  <c:v>0.74441800000000002</c:v>
                </c:pt>
                <c:pt idx="7">
                  <c:v>0.76068000000000002</c:v>
                </c:pt>
                <c:pt idx="8">
                  <c:v>0.76237699999999997</c:v>
                </c:pt>
                <c:pt idx="9">
                  <c:v>0.78103900000000004</c:v>
                </c:pt>
                <c:pt idx="10">
                  <c:v>0.78191500000000003</c:v>
                </c:pt>
                <c:pt idx="11">
                  <c:v>0.78963000000000005</c:v>
                </c:pt>
                <c:pt idx="12">
                  <c:v>0.78999200000000003</c:v>
                </c:pt>
                <c:pt idx="13">
                  <c:v>0.79396299999999997</c:v>
                </c:pt>
                <c:pt idx="14">
                  <c:v>0.79399399999999998</c:v>
                </c:pt>
                <c:pt idx="15">
                  <c:v>0.799288</c:v>
                </c:pt>
                <c:pt idx="16">
                  <c:v>0.81646200000000002</c:v>
                </c:pt>
                <c:pt idx="17">
                  <c:v>0.81918400000000002</c:v>
                </c:pt>
                <c:pt idx="18">
                  <c:v>0.88259600000000005</c:v>
                </c:pt>
                <c:pt idx="19">
                  <c:v>0.88371299999999997</c:v>
                </c:pt>
                <c:pt idx="20">
                  <c:v>0.886409</c:v>
                </c:pt>
                <c:pt idx="21">
                  <c:v>0.88811899999999999</c:v>
                </c:pt>
                <c:pt idx="22">
                  <c:v>0.89686399999999999</c:v>
                </c:pt>
                <c:pt idx="23">
                  <c:v>0.90884900000000002</c:v>
                </c:pt>
                <c:pt idx="24">
                  <c:v>0.94701000000000002</c:v>
                </c:pt>
                <c:pt idx="25">
                  <c:v>0.96359700000000004</c:v>
                </c:pt>
                <c:pt idx="26">
                  <c:v>0.98455400000000004</c:v>
                </c:pt>
                <c:pt idx="27">
                  <c:v>1.0867599999999999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8B-42F8-A239-035F975D7CB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normsegmented!$G$34:$G$61</c:f>
              <c:numCache>
                <c:formatCode>General</c:formatCode>
                <c:ptCount val="28"/>
                <c:pt idx="0">
                  <c:v>0.22000400000000001</c:v>
                </c:pt>
                <c:pt idx="1">
                  <c:v>0.25140899999999999</c:v>
                </c:pt>
                <c:pt idx="2">
                  <c:v>0.25844499999999998</c:v>
                </c:pt>
                <c:pt idx="3">
                  <c:v>0.30568600000000001</c:v>
                </c:pt>
                <c:pt idx="4">
                  <c:v>0.32078600000000002</c:v>
                </c:pt>
                <c:pt idx="5">
                  <c:v>0.33133000000000001</c:v>
                </c:pt>
                <c:pt idx="6">
                  <c:v>0.34115400000000001</c:v>
                </c:pt>
                <c:pt idx="7">
                  <c:v>0.34274100000000002</c:v>
                </c:pt>
                <c:pt idx="8">
                  <c:v>0.35703000000000001</c:v>
                </c:pt>
                <c:pt idx="9">
                  <c:v>0.361931</c:v>
                </c:pt>
                <c:pt idx="10">
                  <c:v>0.38255699999999998</c:v>
                </c:pt>
                <c:pt idx="11">
                  <c:v>0.387959</c:v>
                </c:pt>
                <c:pt idx="12">
                  <c:v>0.39806200000000003</c:v>
                </c:pt>
                <c:pt idx="13">
                  <c:v>0.40520800000000001</c:v>
                </c:pt>
                <c:pt idx="14">
                  <c:v>0.40701300000000001</c:v>
                </c:pt>
                <c:pt idx="15">
                  <c:v>0.42577399999999999</c:v>
                </c:pt>
                <c:pt idx="16">
                  <c:v>0.42987300000000001</c:v>
                </c:pt>
                <c:pt idx="17">
                  <c:v>0.43572899999999998</c:v>
                </c:pt>
                <c:pt idx="18">
                  <c:v>0.472356</c:v>
                </c:pt>
                <c:pt idx="19">
                  <c:v>0.472831</c:v>
                </c:pt>
                <c:pt idx="20">
                  <c:v>0.477155</c:v>
                </c:pt>
                <c:pt idx="21">
                  <c:v>0.49008600000000002</c:v>
                </c:pt>
                <c:pt idx="22">
                  <c:v>0.49514000000000002</c:v>
                </c:pt>
                <c:pt idx="23">
                  <c:v>0.522567</c:v>
                </c:pt>
                <c:pt idx="24">
                  <c:v>0.53284900000000002</c:v>
                </c:pt>
                <c:pt idx="25">
                  <c:v>0.56340699999999999</c:v>
                </c:pt>
                <c:pt idx="26">
                  <c:v>0.59850000000000003</c:v>
                </c:pt>
                <c:pt idx="27">
                  <c:v>0.60503799999999996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8B-42F8-A239-035F975D7CB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normsegmented!$H$34:$H$61</c:f>
              <c:numCache>
                <c:formatCode>General</c:formatCode>
                <c:ptCount val="28"/>
                <c:pt idx="0">
                  <c:v>1.1591</c:v>
                </c:pt>
                <c:pt idx="1">
                  <c:v>1.2678700000000001</c:v>
                </c:pt>
                <c:pt idx="2">
                  <c:v>1.2867299999999999</c:v>
                </c:pt>
                <c:pt idx="3">
                  <c:v>1.30467</c:v>
                </c:pt>
                <c:pt idx="4">
                  <c:v>1.30968</c:v>
                </c:pt>
                <c:pt idx="5">
                  <c:v>1.31019</c:v>
                </c:pt>
                <c:pt idx="6">
                  <c:v>1.3209200000000001</c:v>
                </c:pt>
                <c:pt idx="7">
                  <c:v>1.3550500000000001</c:v>
                </c:pt>
                <c:pt idx="8">
                  <c:v>1.3597300000000001</c:v>
                </c:pt>
                <c:pt idx="9">
                  <c:v>1.3613599999999999</c:v>
                </c:pt>
                <c:pt idx="10">
                  <c:v>1.37205</c:v>
                </c:pt>
                <c:pt idx="11">
                  <c:v>1.4055899999999999</c:v>
                </c:pt>
                <c:pt idx="12">
                  <c:v>1.40865</c:v>
                </c:pt>
                <c:pt idx="13">
                  <c:v>1.42405</c:v>
                </c:pt>
                <c:pt idx="14">
                  <c:v>1.4280200000000001</c:v>
                </c:pt>
                <c:pt idx="15">
                  <c:v>1.5034700000000001</c:v>
                </c:pt>
                <c:pt idx="16">
                  <c:v>1.5074399999999999</c:v>
                </c:pt>
                <c:pt idx="17">
                  <c:v>1.5375700000000001</c:v>
                </c:pt>
                <c:pt idx="18">
                  <c:v>1.5550900000000001</c:v>
                </c:pt>
                <c:pt idx="19">
                  <c:v>1.5748500000000001</c:v>
                </c:pt>
                <c:pt idx="20">
                  <c:v>1.58761</c:v>
                </c:pt>
                <c:pt idx="21">
                  <c:v>1.6090800000000001</c:v>
                </c:pt>
                <c:pt idx="22">
                  <c:v>1.6147899999999999</c:v>
                </c:pt>
                <c:pt idx="23">
                  <c:v>1.6637500000000001</c:v>
                </c:pt>
                <c:pt idx="24">
                  <c:v>1.71323</c:v>
                </c:pt>
                <c:pt idx="25">
                  <c:v>1.7427900000000001</c:v>
                </c:pt>
                <c:pt idx="26">
                  <c:v>1.7932900000000001</c:v>
                </c:pt>
                <c:pt idx="27">
                  <c:v>1.87653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8B-42F8-A239-035F975D7CB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normsegmented!$I$34:$I$61</c:f>
              <c:numCache>
                <c:formatCode>General</c:formatCode>
                <c:ptCount val="28"/>
                <c:pt idx="0">
                  <c:v>1.1874899999999999</c:v>
                </c:pt>
                <c:pt idx="1">
                  <c:v>1.39429</c:v>
                </c:pt>
                <c:pt idx="2">
                  <c:v>1.4722900000000001</c:v>
                </c:pt>
                <c:pt idx="3">
                  <c:v>1.6352199999999999</c:v>
                </c:pt>
                <c:pt idx="4">
                  <c:v>1.66272</c:v>
                </c:pt>
                <c:pt idx="5">
                  <c:v>1.66438</c:v>
                </c:pt>
                <c:pt idx="6">
                  <c:v>1.70068</c:v>
                </c:pt>
                <c:pt idx="7">
                  <c:v>1.7043200000000001</c:v>
                </c:pt>
                <c:pt idx="8">
                  <c:v>1.74136</c:v>
                </c:pt>
                <c:pt idx="9">
                  <c:v>1.78372</c:v>
                </c:pt>
                <c:pt idx="10">
                  <c:v>1.82762</c:v>
                </c:pt>
                <c:pt idx="11">
                  <c:v>1.94692</c:v>
                </c:pt>
                <c:pt idx="12">
                  <c:v>1.9910000000000001</c:v>
                </c:pt>
                <c:pt idx="13">
                  <c:v>2.0952199999999999</c:v>
                </c:pt>
                <c:pt idx="14">
                  <c:v>2.09537</c:v>
                </c:pt>
                <c:pt idx="15">
                  <c:v>2.0982099999999999</c:v>
                </c:pt>
                <c:pt idx="16">
                  <c:v>2.2194600000000002</c:v>
                </c:pt>
                <c:pt idx="17">
                  <c:v>2.34328</c:v>
                </c:pt>
                <c:pt idx="18">
                  <c:v>2.38158</c:v>
                </c:pt>
                <c:pt idx="19">
                  <c:v>2.5810200000000001</c:v>
                </c:pt>
                <c:pt idx="20">
                  <c:v>2.8018800000000001</c:v>
                </c:pt>
                <c:pt idx="21">
                  <c:v>2.8427799999999999</c:v>
                </c:pt>
                <c:pt idx="22">
                  <c:v>2.9196599999999999</c:v>
                </c:pt>
                <c:pt idx="23">
                  <c:v>2.93283</c:v>
                </c:pt>
                <c:pt idx="24">
                  <c:v>2.9466000000000001</c:v>
                </c:pt>
                <c:pt idx="25">
                  <c:v>3.17604</c:v>
                </c:pt>
                <c:pt idx="26">
                  <c:v>3.4780600000000002</c:v>
                </c:pt>
                <c:pt idx="27">
                  <c:v>3.5257000000000001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8B-42F8-A239-035F975D7CB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normsegmented!$K$34:$K$61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normsegmented!$J$34:$J$61</c:f>
              <c:numCache>
                <c:formatCode>General</c:formatCode>
                <c:ptCount val="28"/>
                <c:pt idx="0">
                  <c:v>5.7940399999999999</c:v>
                </c:pt>
                <c:pt idx="1">
                  <c:v>6.1424399999999997</c:v>
                </c:pt>
                <c:pt idx="2">
                  <c:v>6.1775399999999996</c:v>
                </c:pt>
                <c:pt idx="3">
                  <c:v>6.1792100000000003</c:v>
                </c:pt>
                <c:pt idx="4">
                  <c:v>6.3692000000000002</c:v>
                </c:pt>
                <c:pt idx="5">
                  <c:v>6.4314900000000002</c:v>
                </c:pt>
                <c:pt idx="6">
                  <c:v>6.4790999999999999</c:v>
                </c:pt>
                <c:pt idx="7">
                  <c:v>6.4846199999999996</c:v>
                </c:pt>
                <c:pt idx="8">
                  <c:v>6.5561499999999997</c:v>
                </c:pt>
                <c:pt idx="9">
                  <c:v>6.577</c:v>
                </c:pt>
                <c:pt idx="10">
                  <c:v>6.5942800000000004</c:v>
                </c:pt>
                <c:pt idx="11">
                  <c:v>6.62948</c:v>
                </c:pt>
                <c:pt idx="12">
                  <c:v>6.6321300000000001</c:v>
                </c:pt>
                <c:pt idx="13">
                  <c:v>6.63293</c:v>
                </c:pt>
                <c:pt idx="14">
                  <c:v>6.70817</c:v>
                </c:pt>
                <c:pt idx="15">
                  <c:v>6.7116699999999998</c:v>
                </c:pt>
                <c:pt idx="16">
                  <c:v>6.7348699999999999</c:v>
                </c:pt>
                <c:pt idx="17">
                  <c:v>6.7363</c:v>
                </c:pt>
                <c:pt idx="18">
                  <c:v>6.7697900000000004</c:v>
                </c:pt>
                <c:pt idx="19">
                  <c:v>6.9633200000000004</c:v>
                </c:pt>
                <c:pt idx="20">
                  <c:v>7.26328</c:v>
                </c:pt>
                <c:pt idx="21">
                  <c:v>7.4868399999999999</c:v>
                </c:pt>
                <c:pt idx="22">
                  <c:v>7.81135</c:v>
                </c:pt>
                <c:pt idx="23">
                  <c:v>8.3849199999999993</c:v>
                </c:pt>
                <c:pt idx="24">
                  <c:v>8.5684199999999997</c:v>
                </c:pt>
                <c:pt idx="25">
                  <c:v>8.60154</c:v>
                </c:pt>
                <c:pt idx="26">
                  <c:v>8.6201899999999991</c:v>
                </c:pt>
                <c:pt idx="27">
                  <c:v>8.9293600000000009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8B-42F8-A239-035F975D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4991"/>
        <c:axId val="1090773679"/>
      </c:scatterChart>
      <c:valAx>
        <c:axId val="770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3679"/>
        <c:crosses val="autoZero"/>
        <c:crossBetween val="midCat"/>
      </c:valAx>
      <c:valAx>
        <c:axId val="10907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38</xdr:row>
      <xdr:rowOff>19050</xdr:rowOff>
    </xdr:from>
    <xdr:to>
      <xdr:col>18</xdr:col>
      <xdr:colOff>548640</xdr:colOff>
      <xdr:row>76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8AFBD-2156-DCB5-D75F-76239C66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EB16-0373-4503-9A16-A8C2EB1F79A7}">
  <dimension ref="A1:P32"/>
  <sheetViews>
    <sheetView workbookViewId="0">
      <selection activeCell="G1" sqref="G1:P32"/>
    </sheetView>
  </sheetViews>
  <sheetFormatPr defaultRowHeight="15" x14ac:dyDescent="0.25"/>
  <sheetData>
    <row r="1" spans="1:15" x14ac:dyDescent="0.25">
      <c r="A1" t="s">
        <v>0</v>
      </c>
      <c r="G1" s="1" t="s">
        <v>4</v>
      </c>
      <c r="I1" s="13" t="s">
        <v>5</v>
      </c>
    </row>
    <row r="2" spans="1:15" x14ac:dyDescent="0.25">
      <c r="A2" t="s">
        <v>1</v>
      </c>
      <c r="B2" t="s">
        <v>2</v>
      </c>
      <c r="D2" t="s">
        <v>8</v>
      </c>
      <c r="I2" s="13" t="s">
        <v>6</v>
      </c>
    </row>
    <row r="3" spans="1:15" x14ac:dyDescent="0.25">
      <c r="A3" t="s">
        <v>3</v>
      </c>
      <c r="B3" t="s">
        <v>3</v>
      </c>
      <c r="D3" t="s">
        <v>1</v>
      </c>
      <c r="E3" t="s">
        <v>2</v>
      </c>
      <c r="G3" s="1"/>
      <c r="H3" s="1" t="s">
        <v>8</v>
      </c>
      <c r="J3" s="1" t="s">
        <v>9</v>
      </c>
      <c r="K3" s="2">
        <f>COUNT(B4:B31)</f>
        <v>28</v>
      </c>
    </row>
    <row r="4" spans="1:15" x14ac:dyDescent="0.25">
      <c r="A4">
        <v>11.877800000000001</v>
      </c>
      <c r="B4">
        <v>11.171099999999999</v>
      </c>
      <c r="D4" t="s">
        <v>3</v>
      </c>
      <c r="E4" t="s">
        <v>3</v>
      </c>
      <c r="G4" t="s">
        <v>42</v>
      </c>
      <c r="H4">
        <v>8.5976599999999994</v>
      </c>
      <c r="N4" t="s">
        <v>10</v>
      </c>
      <c r="O4" t="s">
        <v>11</v>
      </c>
    </row>
    <row r="5" spans="1:15" x14ac:dyDescent="0.25">
      <c r="A5">
        <v>12.2485</v>
      </c>
      <c r="B5">
        <v>10.7202</v>
      </c>
      <c r="D5">
        <v>9.4514200000000006</v>
      </c>
      <c r="E5">
        <v>8.5976599999999994</v>
      </c>
      <c r="G5" t="s">
        <v>43</v>
      </c>
      <c r="H5">
        <v>8.7357600000000009</v>
      </c>
      <c r="J5" s="1" t="s">
        <v>12</v>
      </c>
      <c r="K5" s="3">
        <v>0.43280000000000002</v>
      </c>
      <c r="M5" t="s">
        <v>28</v>
      </c>
      <c r="N5" s="4">
        <f>H31-H4</f>
        <v>4.1941400000000009</v>
      </c>
      <c r="O5" s="5">
        <f>N5*K5</f>
        <v>1.8152237920000005</v>
      </c>
    </row>
    <row r="6" spans="1:15" x14ac:dyDescent="0.25">
      <c r="A6">
        <v>12.207599999999999</v>
      </c>
      <c r="B6">
        <v>11.2319</v>
      </c>
      <c r="D6">
        <v>10.014200000000001</v>
      </c>
      <c r="E6">
        <v>8.7357600000000009</v>
      </c>
      <c r="G6" t="s">
        <v>44</v>
      </c>
      <c r="H6">
        <v>8.7877299999999998</v>
      </c>
      <c r="J6" s="1" t="s">
        <v>13</v>
      </c>
      <c r="K6" s="6">
        <v>0.29920000000000002</v>
      </c>
      <c r="M6" t="s">
        <v>29</v>
      </c>
      <c r="N6" s="7">
        <f>H30-H5</f>
        <v>2.7709399999999995</v>
      </c>
      <c r="O6" s="8">
        <f>N6*K6</f>
        <v>0.82906524799999992</v>
      </c>
    </row>
    <row r="7" spans="1:15" x14ac:dyDescent="0.25">
      <c r="A7">
        <v>11.792299999999999</v>
      </c>
      <c r="B7">
        <v>10.5855</v>
      </c>
      <c r="D7">
        <v>10.1587</v>
      </c>
      <c r="E7">
        <v>8.7877299999999998</v>
      </c>
      <c r="G7" t="s">
        <v>45</v>
      </c>
      <c r="H7">
        <v>8.9834399999999999</v>
      </c>
      <c r="J7" s="1" t="s">
        <v>14</v>
      </c>
      <c r="K7" s="6">
        <v>0.251</v>
      </c>
      <c r="M7" t="s">
        <v>30</v>
      </c>
      <c r="N7" s="7">
        <f>H29-H6</f>
        <v>2.4441699999999997</v>
      </c>
      <c r="O7" s="8">
        <f>N7*K7</f>
        <v>0.6134866699999999</v>
      </c>
    </row>
    <row r="8" spans="1:15" x14ac:dyDescent="0.25">
      <c r="A8">
        <v>9.4514200000000006</v>
      </c>
      <c r="B8">
        <v>9.4151199999999999</v>
      </c>
      <c r="D8">
        <v>10.200200000000001</v>
      </c>
      <c r="E8">
        <v>8.9834399999999999</v>
      </c>
      <c r="G8" t="s">
        <v>46</v>
      </c>
      <c r="H8">
        <v>9.1343300000000003</v>
      </c>
      <c r="J8" s="1"/>
      <c r="K8" s="9">
        <v>0.21510000000000001</v>
      </c>
      <c r="M8" t="s">
        <v>31</v>
      </c>
      <c r="N8" s="10">
        <f>H28-H7</f>
        <v>2.1876599999999993</v>
      </c>
      <c r="O8" s="8">
        <f t="shared" ref="O8:O18" si="0">N8*K8</f>
        <v>0.47056566599999988</v>
      </c>
    </row>
    <row r="9" spans="1:15" x14ac:dyDescent="0.25">
      <c r="A9">
        <v>10.014200000000001</v>
      </c>
      <c r="B9">
        <v>9.6037400000000002</v>
      </c>
      <c r="D9">
        <v>10.202500000000001</v>
      </c>
      <c r="E9">
        <v>9.1343300000000003</v>
      </c>
      <c r="G9" t="s">
        <v>47</v>
      </c>
      <c r="H9">
        <v>9.1425800000000006</v>
      </c>
      <c r="K9">
        <v>0.1857</v>
      </c>
      <c r="M9" t="s">
        <v>32</v>
      </c>
      <c r="N9">
        <f>H27-H8</f>
        <v>1.5858699999999999</v>
      </c>
      <c r="O9" s="8">
        <f t="shared" si="0"/>
        <v>0.29449605899999998</v>
      </c>
    </row>
    <row r="10" spans="1:15" x14ac:dyDescent="0.25">
      <c r="A10">
        <v>10.200200000000001</v>
      </c>
      <c r="B10">
        <v>9.1425800000000006</v>
      </c>
      <c r="D10">
        <v>10.215400000000001</v>
      </c>
      <c r="E10">
        <v>9.1425800000000006</v>
      </c>
      <c r="G10" t="s">
        <v>48</v>
      </c>
      <c r="H10">
        <v>9.2615800000000004</v>
      </c>
      <c r="K10">
        <v>0.16009999999999999</v>
      </c>
      <c r="M10" t="s">
        <v>33</v>
      </c>
      <c r="N10">
        <f>H26-H9</f>
        <v>1.4429199999999991</v>
      </c>
      <c r="O10" s="8">
        <f t="shared" si="0"/>
        <v>0.23101149199999985</v>
      </c>
    </row>
    <row r="11" spans="1:15" x14ac:dyDescent="0.25">
      <c r="A11">
        <v>10.202500000000001</v>
      </c>
      <c r="B11">
        <v>9.5397599999999994</v>
      </c>
      <c r="D11">
        <v>10.3187</v>
      </c>
      <c r="E11">
        <v>9.2615800000000004</v>
      </c>
      <c r="G11" t="s">
        <v>49</v>
      </c>
      <c r="H11">
        <v>9.4151199999999999</v>
      </c>
      <c r="K11">
        <v>0.13719999999999999</v>
      </c>
      <c r="M11" t="s">
        <v>34</v>
      </c>
      <c r="N11">
        <f>H25-H10</f>
        <v>1.2088199999999993</v>
      </c>
      <c r="O11" s="8">
        <f t="shared" si="0"/>
        <v>0.16585010399999989</v>
      </c>
    </row>
    <row r="12" spans="1:15" x14ac:dyDescent="0.25">
      <c r="A12">
        <v>11.0777</v>
      </c>
      <c r="B12">
        <v>8.7357600000000009</v>
      </c>
      <c r="D12">
        <v>10.609299999999999</v>
      </c>
      <c r="E12">
        <v>9.4151199999999999</v>
      </c>
      <c r="G12" t="s">
        <v>50</v>
      </c>
      <c r="H12">
        <v>9.5397599999999994</v>
      </c>
      <c r="K12">
        <v>0.1162</v>
      </c>
      <c r="M12" t="s">
        <v>35</v>
      </c>
      <c r="N12">
        <f>H24-H11</f>
        <v>1.0070800000000002</v>
      </c>
      <c r="O12" s="8">
        <f t="shared" si="0"/>
        <v>0.11702269600000002</v>
      </c>
    </row>
    <row r="13" spans="1:15" x14ac:dyDescent="0.25">
      <c r="A13">
        <v>10.3187</v>
      </c>
      <c r="B13">
        <v>9.6648099999999992</v>
      </c>
      <c r="D13">
        <v>10.915900000000001</v>
      </c>
      <c r="E13">
        <v>9.5397599999999994</v>
      </c>
      <c r="G13" t="s">
        <v>51</v>
      </c>
      <c r="H13">
        <v>9.6037400000000002</v>
      </c>
      <c r="K13">
        <v>9.6500000000000002E-2</v>
      </c>
      <c r="M13" t="s">
        <v>36</v>
      </c>
      <c r="N13">
        <f>H23-H12</f>
        <v>0.84773999999999994</v>
      </c>
      <c r="O13" s="8">
        <f t="shared" si="0"/>
        <v>8.1806909999999997E-2</v>
      </c>
    </row>
    <row r="14" spans="1:15" x14ac:dyDescent="0.25">
      <c r="A14">
        <v>11.0656</v>
      </c>
      <c r="B14">
        <v>10.387499999999999</v>
      </c>
      <c r="D14">
        <v>10.936500000000001</v>
      </c>
      <c r="E14">
        <v>9.6037400000000002</v>
      </c>
      <c r="G14" t="s">
        <v>52</v>
      </c>
      <c r="H14">
        <v>9.6497200000000003</v>
      </c>
      <c r="K14">
        <v>7.7799999999999994E-2</v>
      </c>
      <c r="M14" t="s">
        <v>37</v>
      </c>
      <c r="N14">
        <f>H22-H13</f>
        <v>0.68196000000000012</v>
      </c>
      <c r="O14" s="8">
        <f t="shared" si="0"/>
        <v>5.3056488000000006E-2</v>
      </c>
    </row>
    <row r="15" spans="1:15" x14ac:dyDescent="0.25">
      <c r="A15">
        <v>10.609299999999999</v>
      </c>
      <c r="B15">
        <v>9.8825599999999998</v>
      </c>
      <c r="D15">
        <v>11.0433</v>
      </c>
      <c r="E15">
        <v>9.6497200000000003</v>
      </c>
      <c r="G15" t="s">
        <v>53</v>
      </c>
      <c r="H15">
        <v>9.6648099999999992</v>
      </c>
      <c r="K15">
        <v>5.9799999999999999E-2</v>
      </c>
      <c r="M15" t="s">
        <v>38</v>
      </c>
      <c r="N15">
        <f>H21-H14</f>
        <v>0.6171799999999994</v>
      </c>
      <c r="O15" s="8">
        <f t="shared" si="0"/>
        <v>3.6907363999999963E-2</v>
      </c>
    </row>
    <row r="16" spans="1:15" x14ac:dyDescent="0.25">
      <c r="A16">
        <v>11.0433</v>
      </c>
      <c r="B16">
        <v>9.6497200000000003</v>
      </c>
      <c r="D16">
        <v>11.0656</v>
      </c>
      <c r="E16">
        <v>9.6648099999999992</v>
      </c>
      <c r="G16" t="s">
        <v>54</v>
      </c>
      <c r="H16">
        <v>9.8791499999999992</v>
      </c>
      <c r="K16">
        <v>4.24E-2</v>
      </c>
      <c r="M16" t="s">
        <v>39</v>
      </c>
      <c r="N16">
        <f>H20-H15</f>
        <v>0.44209000000000032</v>
      </c>
      <c r="O16" s="8">
        <f t="shared" si="0"/>
        <v>1.8744616000000013E-2</v>
      </c>
    </row>
    <row r="17" spans="1:16" x14ac:dyDescent="0.25">
      <c r="A17">
        <v>12.195600000000001</v>
      </c>
      <c r="B17">
        <v>10.2669</v>
      </c>
      <c r="D17">
        <v>11.0777</v>
      </c>
      <c r="E17">
        <v>9.8791499999999992</v>
      </c>
      <c r="G17" t="s">
        <v>55</v>
      </c>
      <c r="H17">
        <v>9.8825599999999998</v>
      </c>
      <c r="K17">
        <v>2.53E-2</v>
      </c>
      <c r="M17" t="s">
        <v>40</v>
      </c>
      <c r="N17">
        <f>H19-H16</f>
        <v>0.2270500000000002</v>
      </c>
      <c r="O17" s="8">
        <f t="shared" si="0"/>
        <v>5.7443650000000047E-3</v>
      </c>
    </row>
    <row r="18" spans="1:16" x14ac:dyDescent="0.25">
      <c r="A18">
        <v>11.2837</v>
      </c>
      <c r="B18">
        <v>9.8859300000000001</v>
      </c>
      <c r="D18">
        <v>11.2837</v>
      </c>
      <c r="E18">
        <v>9.8825599999999998</v>
      </c>
      <c r="G18" t="s">
        <v>56</v>
      </c>
      <c r="H18">
        <v>9.8859300000000001</v>
      </c>
      <c r="K18">
        <v>8.3999999999999995E-3</v>
      </c>
      <c r="M18" t="s">
        <v>41</v>
      </c>
      <c r="N18">
        <f>H18-H17</f>
        <v>3.3700000000003172E-3</v>
      </c>
      <c r="O18" s="8">
        <f t="shared" si="0"/>
        <v>2.8308000000002664E-5</v>
      </c>
    </row>
    <row r="19" spans="1:16" x14ac:dyDescent="0.25">
      <c r="A19">
        <v>12.3118</v>
      </c>
      <c r="B19">
        <v>10.1069</v>
      </c>
      <c r="D19">
        <v>11.792299999999999</v>
      </c>
      <c r="E19">
        <v>9.8859300000000001</v>
      </c>
      <c r="G19" t="s">
        <v>57</v>
      </c>
      <c r="H19">
        <v>10.106199999999999</v>
      </c>
      <c r="O19">
        <f>SUM(O5:O18)</f>
        <v>4.7330097779999996</v>
      </c>
    </row>
    <row r="20" spans="1:16" x14ac:dyDescent="0.25">
      <c r="A20">
        <v>12.7774</v>
      </c>
      <c r="B20">
        <v>10.106199999999999</v>
      </c>
      <c r="D20">
        <v>11.877800000000001</v>
      </c>
      <c r="E20">
        <v>10.106199999999999</v>
      </c>
      <c r="G20" t="s">
        <v>58</v>
      </c>
      <c r="H20">
        <v>10.1069</v>
      </c>
    </row>
    <row r="21" spans="1:16" x14ac:dyDescent="0.25">
      <c r="A21">
        <v>12.727</v>
      </c>
      <c r="B21">
        <v>9.2615800000000004</v>
      </c>
      <c r="D21">
        <v>12.195600000000001</v>
      </c>
      <c r="E21">
        <v>10.1069</v>
      </c>
      <c r="G21" t="s">
        <v>59</v>
      </c>
      <c r="H21">
        <v>10.2669</v>
      </c>
      <c r="J21" s="1" t="s">
        <v>15</v>
      </c>
      <c r="K21" s="3">
        <f>DEVSQ(H4:H31)</f>
        <v>23.623470360896423</v>
      </c>
      <c r="O21">
        <v>0.01</v>
      </c>
      <c r="P21">
        <v>0.89600000000000002</v>
      </c>
    </row>
    <row r="22" spans="1:16" x14ac:dyDescent="0.25">
      <c r="A22">
        <v>12.9528</v>
      </c>
      <c r="B22">
        <v>10.4704</v>
      </c>
      <c r="D22">
        <v>12.207599999999999</v>
      </c>
      <c r="E22">
        <v>10.2669</v>
      </c>
      <c r="G22" t="s">
        <v>60</v>
      </c>
      <c r="H22">
        <v>10.2857</v>
      </c>
      <c r="J22" s="1" t="s">
        <v>16</v>
      </c>
      <c r="K22" s="6">
        <f>SUM(O5:O18)</f>
        <v>4.7330097779999996</v>
      </c>
      <c r="O22">
        <v>0.02</v>
      </c>
      <c r="P22">
        <v>0.90800000000000003</v>
      </c>
    </row>
    <row r="23" spans="1:16" x14ac:dyDescent="0.25">
      <c r="A23">
        <v>12.7342</v>
      </c>
      <c r="B23">
        <v>9.8791499999999992</v>
      </c>
      <c r="D23">
        <v>12.234500000000001</v>
      </c>
      <c r="E23">
        <v>10.2857</v>
      </c>
      <c r="G23" t="s">
        <v>61</v>
      </c>
      <c r="H23">
        <v>10.387499999999999</v>
      </c>
      <c r="J23" s="1" t="s">
        <v>17</v>
      </c>
      <c r="K23" s="6">
        <f>(K22^2)/K21</f>
        <v>0.94826802397857168</v>
      </c>
      <c r="O23">
        <v>0.05</v>
      </c>
      <c r="P23">
        <v>0.92400000000000004</v>
      </c>
    </row>
    <row r="24" spans="1:16" x14ac:dyDescent="0.25">
      <c r="A24">
        <v>12.358700000000001</v>
      </c>
      <c r="B24">
        <v>11.5067</v>
      </c>
      <c r="D24">
        <v>12.2371</v>
      </c>
      <c r="E24">
        <v>10.387499999999999</v>
      </c>
      <c r="G24" t="s">
        <v>62</v>
      </c>
      <c r="H24">
        <v>10.4222</v>
      </c>
      <c r="J24">
        <v>0.1</v>
      </c>
      <c r="K24">
        <v>0.93600000000000005</v>
      </c>
      <c r="O24">
        <v>0.1</v>
      </c>
      <c r="P24">
        <v>0.93600000000000005</v>
      </c>
    </row>
    <row r="25" spans="1:16" x14ac:dyDescent="0.25">
      <c r="A25">
        <v>12.2371</v>
      </c>
      <c r="B25">
        <v>12.7918</v>
      </c>
      <c r="D25">
        <v>12.2485</v>
      </c>
      <c r="E25">
        <v>10.4222</v>
      </c>
      <c r="G25" t="s">
        <v>63</v>
      </c>
      <c r="H25">
        <v>10.4704</v>
      </c>
      <c r="J25" s="1">
        <v>0.5</v>
      </c>
      <c r="K25" s="6">
        <v>0.96599999999999997</v>
      </c>
      <c r="O25" s="1">
        <v>0.5</v>
      </c>
      <c r="P25" s="6">
        <v>0.96599999999999997</v>
      </c>
    </row>
    <row r="26" spans="1:16" x14ac:dyDescent="0.25">
      <c r="A26">
        <v>12.234500000000001</v>
      </c>
      <c r="B26">
        <v>10.2857</v>
      </c>
      <c r="D26">
        <v>12.3118</v>
      </c>
      <c r="E26">
        <v>10.4704</v>
      </c>
      <c r="G26" t="s">
        <v>64</v>
      </c>
      <c r="H26">
        <v>10.5855</v>
      </c>
      <c r="J26" s="1" t="s">
        <v>18</v>
      </c>
      <c r="K26" s="11">
        <f>FORECAST(K23,J24:J25,K24:K25)</f>
        <v>0.26357365304762226</v>
      </c>
      <c r="L26" t="s">
        <v>19</v>
      </c>
      <c r="O26" s="1">
        <v>0.9</v>
      </c>
      <c r="P26" s="6">
        <v>0.98199999999999998</v>
      </c>
    </row>
    <row r="27" spans="1:16" x14ac:dyDescent="0.25">
      <c r="A27">
        <v>14.3794</v>
      </c>
      <c r="B27">
        <v>10.4222</v>
      </c>
      <c r="D27">
        <v>12.358700000000001</v>
      </c>
      <c r="E27">
        <v>10.5855</v>
      </c>
      <c r="G27" t="s">
        <v>65</v>
      </c>
      <c r="H27">
        <v>10.7202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1:16" x14ac:dyDescent="0.25">
      <c r="A28">
        <v>10.1587</v>
      </c>
      <c r="B28">
        <v>8.7877299999999998</v>
      </c>
      <c r="D28">
        <v>12.727</v>
      </c>
      <c r="E28">
        <v>10.7202</v>
      </c>
      <c r="G28" t="s">
        <v>66</v>
      </c>
      <c r="H28">
        <v>11.171099999999999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1:16" x14ac:dyDescent="0.25">
      <c r="A29">
        <v>10.936500000000001</v>
      </c>
      <c r="B29">
        <v>9.1343300000000003</v>
      </c>
      <c r="D29">
        <v>12.7342</v>
      </c>
      <c r="E29">
        <v>11.171099999999999</v>
      </c>
      <c r="G29" t="s">
        <v>67</v>
      </c>
      <c r="H29">
        <v>11.2319</v>
      </c>
      <c r="O29">
        <v>0.99</v>
      </c>
      <c r="P29">
        <v>0.99</v>
      </c>
    </row>
    <row r="30" spans="1:16" x14ac:dyDescent="0.25">
      <c r="A30">
        <v>10.215400000000001</v>
      </c>
      <c r="B30">
        <v>8.5976599999999994</v>
      </c>
      <c r="D30">
        <v>12.7774</v>
      </c>
      <c r="E30">
        <v>11.2319</v>
      </c>
      <c r="G30" t="s">
        <v>68</v>
      </c>
      <c r="H30">
        <v>11.5067</v>
      </c>
    </row>
    <row r="31" spans="1:16" x14ac:dyDescent="0.25">
      <c r="A31">
        <v>10.915900000000001</v>
      </c>
      <c r="B31">
        <v>8.9834399999999999</v>
      </c>
      <c r="D31">
        <v>12.9528</v>
      </c>
      <c r="E31">
        <v>11.5067</v>
      </c>
      <c r="G31" t="s">
        <v>69</v>
      </c>
      <c r="H31">
        <v>12.7918</v>
      </c>
      <c r="J31" s="1" t="s">
        <v>25</v>
      </c>
      <c r="K31" s="12" t="s">
        <v>26</v>
      </c>
    </row>
    <row r="32" spans="1:16" x14ac:dyDescent="0.25">
      <c r="D32">
        <v>14.3794</v>
      </c>
      <c r="E32">
        <v>12.7918</v>
      </c>
      <c r="K32" s="12" t="s">
        <v>27</v>
      </c>
    </row>
  </sheetData>
  <sortState xmlns:xlrd2="http://schemas.microsoft.com/office/spreadsheetml/2017/richdata2" ref="E5:E32">
    <sortCondition ref="E5:E32"/>
  </sortState>
  <phoneticPr fontId="6" type="noConversion"/>
  <hyperlinks>
    <hyperlink ref="I1" r:id="rId1" xr:uid="{6F63FFEC-3BB0-4D02-9E1A-A4701EB217B5}"/>
    <hyperlink ref="I2" r:id="rId2" xr:uid="{66C24269-169A-4381-84E2-1D08EC2DD8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9912-E2E2-443F-B908-2AAF85FBD22B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1.80166838155848</v>
      </c>
      <c r="C3" s="17">
        <v>2.3396966998373898</v>
      </c>
      <c r="E3">
        <v>2</v>
      </c>
      <c r="F3" s="17">
        <f>AVERAGE(B3:B6)</f>
        <v>1.818482678799165</v>
      </c>
      <c r="G3" s="17">
        <f>AVERAGE(C3:C6)</f>
        <v>2.1789128512923099</v>
      </c>
      <c r="I3" s="17">
        <f>G3-F3</f>
        <v>0.36043017249314491</v>
      </c>
      <c r="J3" s="17">
        <f>AVERAGE(I3:I9)</f>
        <v>0.50502714610868071</v>
      </c>
      <c r="K3">
        <f>_xlfn.STDEV.P(I3:I9)</f>
        <v>0.19667248899794326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1.81447572485149</v>
      </c>
      <c r="C4" s="17">
        <v>2.15012244724312</v>
      </c>
      <c r="E4">
        <v>3</v>
      </c>
      <c r="F4" s="17">
        <f>AVERAGE(B7:B10)</f>
        <v>1.4739042566513925</v>
      </c>
      <c r="G4" s="17">
        <f>AVERAGE(C7:C10)</f>
        <v>2.0084256807327723</v>
      </c>
      <c r="I4" s="17">
        <f t="shared" ref="I4:I9" si="0">G4-F4</f>
        <v>0.53452142408137981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0.23790776443467254</v>
      </c>
      <c r="Z4" t="s">
        <v>10</v>
      </c>
      <c r="AA4" t="s">
        <v>11</v>
      </c>
    </row>
    <row r="5" spans="1:27" x14ac:dyDescent="0.25">
      <c r="A5">
        <v>2</v>
      </c>
      <c r="B5" s="17">
        <v>1.7439911382622499</v>
      </c>
      <c r="C5" s="17">
        <v>2.1667104612214998</v>
      </c>
      <c r="E5">
        <v>5</v>
      </c>
      <c r="F5" s="17">
        <f>AVERAGE(B11:B14)</f>
        <v>1.4376529958978301</v>
      </c>
      <c r="G5" s="17">
        <f>AVERAGE(C11:C14)</f>
        <v>2.223913096679965</v>
      </c>
      <c r="I5" s="17">
        <f t="shared" si="0"/>
        <v>0.78626010078213482</v>
      </c>
      <c r="M5" s="18"/>
      <c r="N5" s="18"/>
      <c r="O5" s="17"/>
      <c r="P5" s="18">
        <v>1.6133138621123699</v>
      </c>
      <c r="Q5" s="18">
        <v>1.2365386204675974</v>
      </c>
      <c r="R5" s="17">
        <v>0.23790776443467254</v>
      </c>
      <c r="S5" t="s">
        <v>43</v>
      </c>
      <c r="T5" s="17">
        <v>0.28999308562125004</v>
      </c>
      <c r="V5" s="1" t="s">
        <v>12</v>
      </c>
      <c r="W5" s="3">
        <v>0.62329999999999997</v>
      </c>
      <c r="Y5" t="s">
        <v>128</v>
      </c>
      <c r="Z5" s="21">
        <f>T10-T4</f>
        <v>0.54835233634746228</v>
      </c>
      <c r="AA5" s="5">
        <f>Z5*W5</f>
        <v>0.34178801124537322</v>
      </c>
    </row>
    <row r="6" spans="1:27" x14ac:dyDescent="0.25">
      <c r="A6">
        <v>2</v>
      </c>
      <c r="B6" s="17">
        <v>1.91379547052444</v>
      </c>
      <c r="C6" s="17">
        <v>2.0591217968672302</v>
      </c>
      <c r="E6">
        <v>8</v>
      </c>
      <c r="F6" s="17">
        <f>AVERAGE(B15:B18)</f>
        <v>1.2365386204675974</v>
      </c>
      <c r="G6" s="17">
        <f>AVERAGE(C15:C18)</f>
        <v>1.9339471568069024</v>
      </c>
      <c r="I6" s="17">
        <f t="shared" si="0"/>
        <v>0.697408536339305</v>
      </c>
      <c r="M6" s="18"/>
      <c r="N6" s="18"/>
      <c r="O6" s="17"/>
      <c r="P6" s="18">
        <v>1.9240367343765701</v>
      </c>
      <c r="Q6" s="18">
        <v>1.3690394468696676</v>
      </c>
      <c r="R6" s="17">
        <v>0.28999308562125004</v>
      </c>
      <c r="S6" t="s">
        <v>44</v>
      </c>
      <c r="T6" s="17">
        <v>0.36043017249314491</v>
      </c>
      <c r="V6" s="1" t="s">
        <v>13</v>
      </c>
      <c r="W6" s="6">
        <v>0.30309999999999998</v>
      </c>
      <c r="Y6" t="s">
        <v>129</v>
      </c>
      <c r="Z6" s="22">
        <f>T9-T5</f>
        <v>0.40741545071805496</v>
      </c>
      <c r="AA6" s="8">
        <f>Z6*W6</f>
        <v>0.12348762311264246</v>
      </c>
    </row>
    <row r="7" spans="1:27" x14ac:dyDescent="0.25">
      <c r="A7">
        <v>3</v>
      </c>
      <c r="B7" s="17">
        <v>1.40033331120702</v>
      </c>
      <c r="C7" s="17">
        <v>2.0095735807152399</v>
      </c>
      <c r="E7">
        <v>9</v>
      </c>
      <c r="F7" s="17">
        <f>AVERAGE(B19:B22)</f>
        <v>1.3754060976776974</v>
      </c>
      <c r="G7" s="17">
        <f>AVERAGE(C19:C22)</f>
        <v>1.6133138621123699</v>
      </c>
      <c r="I7" s="17">
        <f t="shared" si="0"/>
        <v>0.23790776443467254</v>
      </c>
      <c r="M7" s="18"/>
      <c r="N7" s="18"/>
      <c r="O7" s="17"/>
      <c r="P7" s="18">
        <v>1.9339471568069024</v>
      </c>
      <c r="Q7" s="18">
        <v>1.3754060976776974</v>
      </c>
      <c r="R7" s="17">
        <v>0.36043017249314491</v>
      </c>
      <c r="S7" t="s">
        <v>45</v>
      </c>
      <c r="T7" s="17">
        <v>0.53452142408137981</v>
      </c>
      <c r="V7" s="1" t="s">
        <v>14</v>
      </c>
      <c r="W7" s="6">
        <v>0.1401</v>
      </c>
      <c r="Y7" t="s">
        <v>130</v>
      </c>
      <c r="Z7" s="22">
        <f>T8-T6</f>
        <v>0.26823876651573264</v>
      </c>
      <c r="AA7" s="8">
        <f>Z7*W7</f>
        <v>3.7580251188854143E-2</v>
      </c>
    </row>
    <row r="8" spans="1:27" x14ac:dyDescent="0.25">
      <c r="A8">
        <v>3</v>
      </c>
      <c r="B8" s="17">
        <v>1.43418371134</v>
      </c>
      <c r="C8" s="17">
        <v>1.9903654967969999</v>
      </c>
      <c r="E8">
        <v>10</v>
      </c>
      <c r="F8" s="17">
        <f>AVERAGE(B23:B26)</f>
        <v>1.3690394468696676</v>
      </c>
      <c r="G8" s="17">
        <f>AVERAGE(C23:C26)</f>
        <v>1.9977083858785452</v>
      </c>
      <c r="I8" s="17">
        <f t="shared" si="0"/>
        <v>0.62866893900887755</v>
      </c>
      <c r="M8" s="18"/>
      <c r="N8" s="18"/>
      <c r="O8" s="17"/>
      <c r="P8" s="18">
        <v>1.9977083858785452</v>
      </c>
      <c r="Q8" s="18">
        <v>1.4376529958978301</v>
      </c>
      <c r="R8" s="17">
        <v>0.53452142408137981</v>
      </c>
      <c r="S8" t="s">
        <v>46</v>
      </c>
      <c r="T8" s="17">
        <v>0.62866893900887755</v>
      </c>
      <c r="V8" s="1"/>
      <c r="W8" s="9"/>
      <c r="Z8" s="10"/>
      <c r="AA8" s="8"/>
    </row>
    <row r="9" spans="1:27" x14ac:dyDescent="0.25">
      <c r="A9">
        <v>3</v>
      </c>
      <c r="B9" s="17">
        <v>1.40846653929031</v>
      </c>
      <c r="C9" s="17">
        <v>1.9682271067310999</v>
      </c>
      <c r="E9">
        <v>13</v>
      </c>
      <c r="F9" s="17">
        <f>AVERAGE(B27:B30)</f>
        <v>1.63404364875532</v>
      </c>
      <c r="G9" s="17">
        <f>AVERAGE(C27:C30)</f>
        <v>1.9240367343765701</v>
      </c>
      <c r="I9" s="17">
        <f t="shared" si="0"/>
        <v>0.28999308562125004</v>
      </c>
      <c r="M9" s="18"/>
      <c r="N9" s="18"/>
      <c r="O9" s="17"/>
      <c r="P9" s="18">
        <v>2.0084256807327723</v>
      </c>
      <c r="Q9" s="18">
        <v>1.4739042566513925</v>
      </c>
      <c r="R9" s="17">
        <v>0.62866893900887755</v>
      </c>
      <c r="S9" t="s">
        <v>47</v>
      </c>
      <c r="T9" s="17">
        <v>0.697408536339305</v>
      </c>
      <c r="AA9" s="8"/>
    </row>
    <row r="10" spans="1:27" x14ac:dyDescent="0.25">
      <c r="A10">
        <v>3</v>
      </c>
      <c r="B10" s="17">
        <v>1.6526334647682399</v>
      </c>
      <c r="C10" s="17">
        <v>2.0655365386877498</v>
      </c>
      <c r="M10" s="18"/>
      <c r="N10" s="18"/>
      <c r="O10" s="17"/>
      <c r="P10" s="18">
        <v>2.1789128512923099</v>
      </c>
      <c r="Q10" s="18">
        <v>1.63404364875532</v>
      </c>
      <c r="R10" s="17">
        <v>0.697408536339305</v>
      </c>
      <c r="S10" t="s">
        <v>48</v>
      </c>
      <c r="T10" s="17">
        <v>0.78626010078213482</v>
      </c>
      <c r="AA10" s="8"/>
    </row>
    <row r="11" spans="1:27" x14ac:dyDescent="0.25">
      <c r="A11">
        <v>5</v>
      </c>
      <c r="B11" s="17">
        <v>1.38667904597257</v>
      </c>
      <c r="C11" s="17">
        <v>2.6882521597653</v>
      </c>
      <c r="E11" t="s">
        <v>126</v>
      </c>
      <c r="F11" s="17">
        <f>AVERAGE(F3:F9)</f>
        <v>1.4778668207312384</v>
      </c>
      <c r="G11" s="17">
        <f>AVERAGE(G3:G9)</f>
        <v>1.9828939668399193</v>
      </c>
      <c r="M11" s="18"/>
      <c r="N11" s="18"/>
      <c r="O11" s="17"/>
      <c r="P11" s="18">
        <v>2.223913096679965</v>
      </c>
      <c r="Q11" s="18">
        <v>1.818482678799165</v>
      </c>
      <c r="R11" s="17">
        <v>0.78626010078213482</v>
      </c>
      <c r="T11" s="17"/>
      <c r="AA11" s="8"/>
    </row>
    <row r="12" spans="1:27" x14ac:dyDescent="0.25">
      <c r="A12">
        <v>5</v>
      </c>
      <c r="B12" s="17">
        <v>1.39865686970818</v>
      </c>
      <c r="C12" s="17">
        <v>2.0744964874306202</v>
      </c>
      <c r="E12" t="s">
        <v>127</v>
      </c>
      <c r="F12">
        <f>_xlfn.STDEV.P(F3:F9)</f>
        <v>0.17833520416563256</v>
      </c>
      <c r="G12">
        <f>_xlfn.STDEV.P(G3:G9)</f>
        <v>0.18510011857395686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1.5144892560916401</v>
      </c>
      <c r="C13" s="17">
        <v>2.0210680629317501</v>
      </c>
      <c r="I13" s="17">
        <f>(F3-G3)/G3*100</f>
        <v>-16.541743387275645</v>
      </c>
      <c r="J13" s="17">
        <f>AVERAGE(I13:I19)</f>
        <v>-25.122864778091159</v>
      </c>
      <c r="K13">
        <f>_xlfn.STDEV.P(I13:I19)</f>
        <v>8.8573534519397654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1.45078681181893</v>
      </c>
      <c r="C14" s="17">
        <v>2.11183567659219</v>
      </c>
      <c r="I14" s="17">
        <f t="shared" ref="I14:I19" si="1">(F4-G4)/G4*100</f>
        <v>-26.613950877503228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1.2839297279556701</v>
      </c>
      <c r="C15" s="17">
        <v>2.0123625622264201</v>
      </c>
      <c r="I15" s="17">
        <f t="shared" si="1"/>
        <v>-35.354803294963574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1.05869168616557</v>
      </c>
      <c r="C16" s="17">
        <v>1.8830426646873799</v>
      </c>
      <c r="I16" s="17">
        <f t="shared" si="1"/>
        <v>-36.06140601539397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1.3639568554286401</v>
      </c>
      <c r="C17" s="17">
        <v>2.0154131113307501</v>
      </c>
      <c r="I17" s="17">
        <f t="shared" si="1"/>
        <v>-14.746527010136226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1.2395762123205101</v>
      </c>
      <c r="C18" s="17">
        <v>1.8249702889830599</v>
      </c>
      <c r="I18" s="17">
        <f t="shared" si="1"/>
        <v>-31.46950493139186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1.5069672609245099</v>
      </c>
      <c r="C19" s="17">
        <v>1.61875825493244</v>
      </c>
      <c r="I19" s="17">
        <f t="shared" si="1"/>
        <v>-15.072117929973624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1.2867044324186401</v>
      </c>
      <c r="C20" s="17">
        <v>1.5866076721237801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1.4382083737359399</v>
      </c>
      <c r="C21" s="17">
        <v>1.5992540020675099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0.27076047550052323</v>
      </c>
      <c r="AA21">
        <v>0.01</v>
      </c>
    </row>
    <row r="22" spans="1:28" x14ac:dyDescent="0.25">
      <c r="A22">
        <v>9</v>
      </c>
      <c r="B22" s="17">
        <v>1.2697443236317001</v>
      </c>
      <c r="C22" s="17">
        <v>1.64863551932575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0.50285588554686977</v>
      </c>
      <c r="AA22">
        <v>0.02</v>
      </c>
    </row>
    <row r="23" spans="1:28" ht="15.75" thickBot="1" x14ac:dyDescent="0.3">
      <c r="A23">
        <v>10</v>
      </c>
      <c r="B23" s="17">
        <v>1.3651804352877599</v>
      </c>
      <c r="C23" s="17">
        <v>1.9887524075776599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0.93390307858518262</v>
      </c>
      <c r="AA23">
        <v>0.05</v>
      </c>
    </row>
    <row r="24" spans="1:28" x14ac:dyDescent="0.25">
      <c r="A24">
        <v>10</v>
      </c>
      <c r="B24" s="17">
        <v>1.35573798762774</v>
      </c>
      <c r="C24" s="17">
        <v>1.9192932856643401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 s="1">
        <v>0.5</v>
      </c>
      <c r="W24" s="6">
        <v>0.92800000000000005</v>
      </c>
      <c r="AA24">
        <v>0.1</v>
      </c>
      <c r="AB24">
        <v>0.83799999999999997</v>
      </c>
    </row>
    <row r="25" spans="1:28" x14ac:dyDescent="0.25">
      <c r="A25">
        <v>10</v>
      </c>
      <c r="B25" s="17">
        <v>1.4905123418064601</v>
      </c>
      <c r="C25" s="17">
        <v>2.0231499325185598</v>
      </c>
      <c r="E25" s="23" t="s">
        <v>73</v>
      </c>
      <c r="F25" s="23">
        <v>1.9828939668399193</v>
      </c>
      <c r="G25" s="23">
        <v>1.4778668207312384</v>
      </c>
      <c r="M25" s="18"/>
      <c r="N25" s="18"/>
      <c r="O25" s="17"/>
      <c r="P25" s="18"/>
      <c r="Q25" s="18"/>
      <c r="R25" s="17"/>
      <c r="T25" s="17"/>
      <c r="V25" s="1">
        <v>0.9</v>
      </c>
      <c r="W25" s="6">
        <v>0.97199999999999998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1.26472702275671</v>
      </c>
      <c r="C26" s="17">
        <v>2.0596379177536202</v>
      </c>
      <c r="E26" s="23" t="s">
        <v>74</v>
      </c>
      <c r="F26" s="23">
        <v>3.997239621210838E-2</v>
      </c>
      <c r="G26" s="23">
        <v>3.7104019218930695E-2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0.55366435077438769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1.6341186799840399</v>
      </c>
      <c r="C27" s="17">
        <v>1.9581714872612299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1.5984411178499101</v>
      </c>
      <c r="C28" s="17">
        <v>1.9474356632694501</v>
      </c>
      <c r="E28" s="23" t="s">
        <v>76</v>
      </c>
      <c r="F28" s="23">
        <v>0.41480674020480829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1.6285963195122599</v>
      </c>
      <c r="C29" s="17">
        <v>1.96027198054331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1.6750184776750701</v>
      </c>
      <c r="C30" s="17">
        <v>1.8302678064322899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6.2899433495917751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3.7595367165938354E-4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7.5190734331876709E-4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8B01E7AD-F4C2-4B03-960A-217A45C3BC67}"/>
    <hyperlink ref="U2" r:id="rId2" xr:uid="{0F49E571-7940-45FF-AE18-D81A3F4617F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8322-A02C-46BE-B8D2-6BF2E1C7C3FA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1.6589184961685799</v>
      </c>
      <c r="C3" s="17">
        <v>1.77220383704632</v>
      </c>
      <c r="E3">
        <v>2</v>
      </c>
      <c r="F3" s="17">
        <f>AVERAGE(B3:B6)</f>
        <v>1.6711017078975525</v>
      </c>
      <c r="G3" s="17">
        <f>AVERAGE(C3:C6)</f>
        <v>1.7146689688358601</v>
      </c>
      <c r="I3" s="17">
        <f>G3-F3</f>
        <v>4.3567260938307539E-2</v>
      </c>
      <c r="J3" s="17">
        <f>AVERAGE(I3:I9)</f>
        <v>9.2711148154964312E-2</v>
      </c>
      <c r="K3">
        <f>_xlfn.STDEV.P(I3:I9)</f>
        <v>2.9742490029890729E-2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1.6897645333176301</v>
      </c>
      <c r="C4" s="17">
        <v>1.67758220927549</v>
      </c>
      <c r="E4">
        <v>3</v>
      </c>
      <c r="F4" s="17">
        <f>AVERAGE(B7:B10)</f>
        <v>1.5463230654581275</v>
      </c>
      <c r="G4" s="17">
        <f>AVERAGE(C7:C10)</f>
        <v>1.630747875089535</v>
      </c>
      <c r="I4" s="17">
        <f t="shared" ref="I4:I9" si="0">G4-F4</f>
        <v>8.4424809631407527E-2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4.3567260938307539E-2</v>
      </c>
      <c r="Z4" t="s">
        <v>10</v>
      </c>
      <c r="AA4" t="s">
        <v>11</v>
      </c>
    </row>
    <row r="5" spans="1:27" x14ac:dyDescent="0.25">
      <c r="A5">
        <v>2</v>
      </c>
      <c r="B5" s="17">
        <v>1.63753854660924</v>
      </c>
      <c r="C5" s="17">
        <v>1.7128017792855399</v>
      </c>
      <c r="E5">
        <v>5</v>
      </c>
      <c r="F5" s="17">
        <f>AVERAGE(B11:B14)</f>
        <v>1.8933969549157248</v>
      </c>
      <c r="G5" s="17">
        <f>AVERAGE(C11:C14)</f>
        <v>1.9642569848755675</v>
      </c>
      <c r="I5" s="17">
        <f t="shared" si="0"/>
        <v>7.0860029959842752E-2</v>
      </c>
      <c r="M5" s="18"/>
      <c r="N5" s="18"/>
      <c r="O5" s="17"/>
      <c r="P5" s="18">
        <v>1.630747875089535</v>
      </c>
      <c r="Q5" s="18">
        <v>1.5463230654581275</v>
      </c>
      <c r="R5" s="17">
        <v>4.3567260938307539E-2</v>
      </c>
      <c r="S5" t="s">
        <v>43</v>
      </c>
      <c r="T5" s="17">
        <v>7.0860029959842752E-2</v>
      </c>
      <c r="V5" s="1" t="s">
        <v>12</v>
      </c>
      <c r="W5" s="3">
        <v>0.62329999999999997</v>
      </c>
      <c r="Y5" t="s">
        <v>128</v>
      </c>
      <c r="Z5" s="21">
        <f>T10-T4</f>
        <v>9.717448231191006E-2</v>
      </c>
      <c r="AA5" s="5">
        <f>Z5*W5</f>
        <v>6.0568854825013535E-2</v>
      </c>
    </row>
    <row r="6" spans="1:27" x14ac:dyDescent="0.25">
      <c r="A6">
        <v>2</v>
      </c>
      <c r="B6" s="17">
        <v>1.6981852554947601</v>
      </c>
      <c r="C6" s="17">
        <v>1.69608804973609</v>
      </c>
      <c r="E6">
        <v>8</v>
      </c>
      <c r="F6" s="17">
        <f>AVERAGE(B15:B18)</f>
        <v>1.5658887945147124</v>
      </c>
      <c r="G6" s="17">
        <f>AVERAGE(C15:C18)</f>
        <v>1.70663053776493</v>
      </c>
      <c r="I6" s="17">
        <f t="shared" si="0"/>
        <v>0.1407417432502176</v>
      </c>
      <c r="M6" s="18"/>
      <c r="N6" s="18"/>
      <c r="O6" s="17"/>
      <c r="P6" s="18">
        <v>1.70663053776493</v>
      </c>
      <c r="Q6" s="18">
        <v>1.5658887945147124</v>
      </c>
      <c r="R6" s="17">
        <v>7.0860029959842752E-2</v>
      </c>
      <c r="S6" t="s">
        <v>44</v>
      </c>
      <c r="T6" s="17">
        <v>8.4424809631407527E-2</v>
      </c>
      <c r="V6" s="1" t="s">
        <v>13</v>
      </c>
      <c r="W6" s="6">
        <v>0.30309999999999998</v>
      </c>
      <c r="Y6" t="s">
        <v>129</v>
      </c>
      <c r="Z6" s="22">
        <f>T9-T5</f>
        <v>4.9974044379142324E-2</v>
      </c>
      <c r="AA6" s="8">
        <f>Z6*W6</f>
        <v>1.5147132851318038E-2</v>
      </c>
    </row>
    <row r="7" spans="1:27" x14ac:dyDescent="0.25">
      <c r="A7">
        <v>3</v>
      </c>
      <c r="B7" s="17">
        <v>1.51901034741014</v>
      </c>
      <c r="C7" s="17">
        <v>1.61360961572266</v>
      </c>
      <c r="E7">
        <v>9</v>
      </c>
      <c r="F7" s="17">
        <f>AVERAGE(B19:B22)</f>
        <v>1.6829202770430549</v>
      </c>
      <c r="G7" s="17">
        <f>AVERAGE(C19:C22)</f>
        <v>1.80375435138204</v>
      </c>
      <c r="I7" s="17">
        <f t="shared" si="0"/>
        <v>0.12083407433898508</v>
      </c>
      <c r="M7" s="18"/>
      <c r="N7" s="18"/>
      <c r="O7" s="17"/>
      <c r="P7" s="18">
        <v>1.7146689688358601</v>
      </c>
      <c r="Q7" s="18">
        <v>1.6711017078975525</v>
      </c>
      <c r="R7" s="17">
        <v>8.4424809631407527E-2</v>
      </c>
      <c r="S7" t="s">
        <v>45</v>
      </c>
      <c r="T7" s="17">
        <v>8.6264913125422282E-2</v>
      </c>
      <c r="V7" s="1" t="s">
        <v>14</v>
      </c>
      <c r="W7" s="6">
        <v>0.1401</v>
      </c>
      <c r="Y7" t="s">
        <v>130</v>
      </c>
      <c r="Z7" s="22">
        <f>T8-T6</f>
        <v>1.7860396209159912E-2</v>
      </c>
      <c r="AA7" s="8">
        <f>Z7*W7</f>
        <v>2.5022415089033037E-3</v>
      </c>
    </row>
    <row r="8" spans="1:27" x14ac:dyDescent="0.25">
      <c r="A8">
        <v>3</v>
      </c>
      <c r="B8" s="17">
        <v>1.56077476330992</v>
      </c>
      <c r="C8" s="17">
        <v>1.5851621112668599</v>
      </c>
      <c r="E8">
        <v>10</v>
      </c>
      <c r="F8" s="17">
        <f>AVERAGE(B23:B26)</f>
        <v>2.0614214642820778</v>
      </c>
      <c r="G8" s="17">
        <f>AVERAGE(C23:C26)</f>
        <v>2.1476863774075001</v>
      </c>
      <c r="I8" s="17">
        <f t="shared" si="0"/>
        <v>8.6264913125422282E-2</v>
      </c>
      <c r="M8" s="18"/>
      <c r="N8" s="18"/>
      <c r="O8" s="17"/>
      <c r="P8" s="18">
        <v>1.7899633867254676</v>
      </c>
      <c r="Q8" s="18">
        <v>1.6829202770430549</v>
      </c>
      <c r="R8" s="17">
        <v>8.6264913125422282E-2</v>
      </c>
      <c r="S8" t="s">
        <v>46</v>
      </c>
      <c r="T8" s="17">
        <v>0.10228520584056744</v>
      </c>
      <c r="V8" s="1"/>
      <c r="W8" s="9"/>
      <c r="Z8" s="10"/>
      <c r="AA8" s="8"/>
    </row>
    <row r="9" spans="1:27" x14ac:dyDescent="0.25">
      <c r="A9">
        <v>3</v>
      </c>
      <c r="B9" s="17">
        <v>1.5551290818138599</v>
      </c>
      <c r="C9" s="17">
        <v>1.6631632393029401</v>
      </c>
      <c r="E9">
        <v>13</v>
      </c>
      <c r="F9" s="17">
        <f>AVERAGE(B27:B30)</f>
        <v>1.6876781808849002</v>
      </c>
      <c r="G9" s="17">
        <f>AVERAGE(C27:C30)</f>
        <v>1.7899633867254676</v>
      </c>
      <c r="I9" s="17">
        <f t="shared" si="0"/>
        <v>0.10228520584056744</v>
      </c>
      <c r="M9" s="18"/>
      <c r="N9" s="18"/>
      <c r="O9" s="17"/>
      <c r="P9" s="18">
        <v>1.80375435138204</v>
      </c>
      <c r="Q9" s="18">
        <v>1.6876781808849002</v>
      </c>
      <c r="R9" s="17">
        <v>0.10228520584056744</v>
      </c>
      <c r="S9" t="s">
        <v>47</v>
      </c>
      <c r="T9" s="17">
        <v>0.12083407433898508</v>
      </c>
      <c r="AA9" s="8"/>
    </row>
    <row r="10" spans="1:27" x14ac:dyDescent="0.25">
      <c r="A10">
        <v>3</v>
      </c>
      <c r="B10" s="17">
        <v>1.55037806929859</v>
      </c>
      <c r="C10" s="17">
        <v>1.66105653406568</v>
      </c>
      <c r="M10" s="18"/>
      <c r="N10" s="18"/>
      <c r="O10" s="17"/>
      <c r="P10" s="18">
        <v>1.9642569848755675</v>
      </c>
      <c r="Q10" s="18">
        <v>1.8933969549157248</v>
      </c>
      <c r="R10" s="17">
        <v>0.12083407433898508</v>
      </c>
      <c r="S10" t="s">
        <v>48</v>
      </c>
      <c r="T10" s="17">
        <v>0.1407417432502176</v>
      </c>
      <c r="AA10" s="8"/>
    </row>
    <row r="11" spans="1:27" x14ac:dyDescent="0.25">
      <c r="A11">
        <v>5</v>
      </c>
      <c r="B11" s="17">
        <v>1.8702838055095301</v>
      </c>
      <c r="C11" s="17">
        <v>1.97701599509016</v>
      </c>
      <c r="E11" t="s">
        <v>126</v>
      </c>
      <c r="F11" s="17">
        <f>AVERAGE(F3:F9)</f>
        <v>1.72981863499945</v>
      </c>
      <c r="G11" s="17">
        <f>AVERAGE(G3:G9)</f>
        <v>1.8225297831544143</v>
      </c>
      <c r="M11" s="18"/>
      <c r="N11" s="18"/>
      <c r="O11" s="17"/>
      <c r="P11" s="18">
        <v>2.1476863774075001</v>
      </c>
      <c r="Q11" s="18">
        <v>2.0614214642820778</v>
      </c>
      <c r="R11" s="17">
        <v>0.1407417432502176</v>
      </c>
      <c r="T11" s="17"/>
      <c r="AA11" s="8"/>
    </row>
    <row r="12" spans="1:27" x14ac:dyDescent="0.25">
      <c r="A12">
        <v>5</v>
      </c>
      <c r="B12" s="17">
        <v>1.88412926447391</v>
      </c>
      <c r="C12" s="17">
        <v>2.01787546849364</v>
      </c>
      <c r="E12" t="s">
        <v>127</v>
      </c>
      <c r="F12">
        <f>_xlfn.STDEV.P(F3:F9)</f>
        <v>0.17099911075700147</v>
      </c>
      <c r="G12">
        <f>_xlfn.STDEV.P(G3:G9)</f>
        <v>0.16434866600219186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1.91335045395463</v>
      </c>
      <c r="C13" s="17">
        <v>1.9284618454184199</v>
      </c>
      <c r="I13" s="17">
        <f>(F3-G3)/G3*100</f>
        <v>-2.5408555079810333</v>
      </c>
      <c r="J13" s="17">
        <f>AVERAGE(I13:I19)</f>
        <v>-5.1431713702507755</v>
      </c>
      <c r="K13">
        <f>_xlfn.STDEV.P(I13:I19)</f>
        <v>1.8039589259611415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1.9058242957248299</v>
      </c>
      <c r="C14" s="17">
        <v>1.9336746305000501</v>
      </c>
      <c r="I14" s="17">
        <f t="shared" ref="I14:I19" si="1">(F4-G4)/G4*100</f>
        <v>-5.1770608394490321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1.57250503654103</v>
      </c>
      <c r="C15" s="17">
        <v>1.70098026871547</v>
      </c>
      <c r="I15" s="17">
        <f t="shared" si="1"/>
        <v>-3.607472469511499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1.55918346152391</v>
      </c>
      <c r="C16" s="17">
        <v>1.71084027052037</v>
      </c>
      <c r="I16" s="17">
        <f t="shared" si="1"/>
        <v>-8.2467610965486706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1.5688485939875401</v>
      </c>
      <c r="C17" s="17">
        <v>1.7004573702966801</v>
      </c>
      <c r="I17" s="17">
        <f t="shared" si="1"/>
        <v>-6.699031619599519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1.56301808600637</v>
      </c>
      <c r="C18" s="17">
        <v>1.7142442415271999</v>
      </c>
      <c r="I18" s="17">
        <f t="shared" si="1"/>
        <v>-4.0166438653651921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1.65684341169218</v>
      </c>
      <c r="C19" s="17">
        <v>1.8103278444809101</v>
      </c>
      <c r="I19" s="17">
        <f t="shared" si="1"/>
        <v>-5.7143741933004826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1.6668295305242</v>
      </c>
      <c r="C20" s="17">
        <v>1.7972668112107599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1.6891299857107001</v>
      </c>
      <c r="C21" s="17">
        <v>1.8119587531435299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6.1923099922470354E-3</v>
      </c>
      <c r="AA21">
        <v>0.01</v>
      </c>
    </row>
    <row r="22" spans="1:28" x14ac:dyDescent="0.25">
      <c r="A22">
        <v>9</v>
      </c>
      <c r="B22" s="17">
        <v>1.7188781802451401</v>
      </c>
      <c r="C22" s="17">
        <v>1.79546399669296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7.8218229185234883E-2</v>
      </c>
      <c r="AA22">
        <v>0.02</v>
      </c>
    </row>
    <row r="23" spans="1:28" ht="15.75" thickBot="1" x14ac:dyDescent="0.3">
      <c r="A23">
        <v>10</v>
      </c>
      <c r="B23" s="17">
        <v>2.0417494511212801</v>
      </c>
      <c r="C23" s="17">
        <v>2.1686492198633802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0.98801438954670728</v>
      </c>
      <c r="AA23">
        <v>0.05</v>
      </c>
    </row>
    <row r="24" spans="1:28" x14ac:dyDescent="0.25">
      <c r="A24">
        <v>10</v>
      </c>
      <c r="B24" s="17">
        <v>2.0468625960684301</v>
      </c>
      <c r="C24" s="17">
        <v>2.1572347457246899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2.09781111197583</v>
      </c>
      <c r="C25" s="17">
        <v>2.1632146264023202</v>
      </c>
      <c r="E25" s="23" t="s">
        <v>73</v>
      </c>
      <c r="F25" s="23">
        <v>1.8225297831544143</v>
      </c>
      <c r="G25" s="23">
        <v>1.72981863499945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2.0592626979627702</v>
      </c>
      <c r="C26" s="17">
        <v>2.1016469176396102</v>
      </c>
      <c r="E26" s="23" t="s">
        <v>74</v>
      </c>
      <c r="F26" s="23">
        <v>3.151223135281668E-2</v>
      </c>
      <c r="G26" s="23">
        <v>3.4114145192966135E-2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0.76673062020758742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1.7003256347867901</v>
      </c>
      <c r="C27" s="17">
        <v>1.75676178799545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1.73250561842593</v>
      </c>
      <c r="C28" s="17">
        <v>1.8074703987737699</v>
      </c>
      <c r="E28" s="23" t="s">
        <v>76</v>
      </c>
      <c r="F28" s="23">
        <v>0.98504833876239983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1.6365928514274699</v>
      </c>
      <c r="C29" s="17">
        <v>1.79737184790976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1.6812886188994101</v>
      </c>
      <c r="C30" s="17">
        <v>1.7982495122228901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7.6353730376646256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1.3166748967552745E-4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2.6333497935105489E-4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CF58902B-6A0B-4799-B4A7-3D0F51A5F05C}"/>
    <hyperlink ref="U2" r:id="rId2" xr:uid="{238C9D3B-C1D1-4BD4-90FD-BA037F67EC23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2F8A-994C-4288-9AB3-D78203B4D2C7}">
  <dimension ref="A1:AB47"/>
  <sheetViews>
    <sheetView workbookViewId="0">
      <selection activeCell="A34" sqref="A34:D47"/>
    </sheetView>
  </sheetViews>
  <sheetFormatPr defaultRowHeight="15" x14ac:dyDescent="0.25"/>
  <cols>
    <col min="1" max="1" width="32.7109375" customWidth="1"/>
    <col min="2" max="2" width="11.42578125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0</v>
      </c>
      <c r="C3" s="17">
        <v>0</v>
      </c>
      <c r="E3">
        <v>2</v>
      </c>
      <c r="F3" s="17">
        <f>AVERAGE(B3:B6)</f>
        <v>0</v>
      </c>
      <c r="G3" s="17">
        <f>AVERAGE(C3:C6)</f>
        <v>0</v>
      </c>
      <c r="I3" s="17">
        <f>G3-F3</f>
        <v>0</v>
      </c>
      <c r="J3" s="17">
        <f>AVERAGE(I3:I9)</f>
        <v>0</v>
      </c>
      <c r="K3">
        <f>_xlfn.STDEV.P(I3:I9)</f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0</v>
      </c>
      <c r="C4" s="17">
        <v>0</v>
      </c>
      <c r="E4">
        <v>3</v>
      </c>
      <c r="F4" s="17">
        <f>AVERAGE(B7:B10)</f>
        <v>0</v>
      </c>
      <c r="G4" s="17">
        <f>AVERAGE(C7:C10)</f>
        <v>0</v>
      </c>
      <c r="I4" s="17">
        <f t="shared" ref="I4:I9" si="0">G4-F4</f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0.56122311010930126</v>
      </c>
      <c r="Z4" t="s">
        <v>10</v>
      </c>
      <c r="AA4" t="s">
        <v>11</v>
      </c>
    </row>
    <row r="5" spans="1:27" x14ac:dyDescent="0.25">
      <c r="A5">
        <v>2</v>
      </c>
      <c r="B5" s="17">
        <v>0</v>
      </c>
      <c r="C5" s="17">
        <v>0</v>
      </c>
      <c r="E5">
        <v>5</v>
      </c>
      <c r="F5" s="17">
        <f>AVERAGE(B11:B14)</f>
        <v>0</v>
      </c>
      <c r="G5" s="17">
        <f>AVERAGE(C11:C14)</f>
        <v>0</v>
      </c>
      <c r="I5" s="17">
        <f t="shared" si="0"/>
        <v>0</v>
      </c>
      <c r="M5" s="18"/>
      <c r="N5" s="18"/>
      <c r="O5" s="17"/>
      <c r="P5" s="18">
        <v>10.186261455846902</v>
      </c>
      <c r="Q5" s="18">
        <v>9.1912689948013515</v>
      </c>
      <c r="R5" s="17">
        <v>0.56122311010930126</v>
      </c>
      <c r="S5" t="s">
        <v>43</v>
      </c>
      <c r="T5" s="17">
        <v>1.1139891558464772</v>
      </c>
      <c r="V5" s="1" t="s">
        <v>12</v>
      </c>
      <c r="W5" s="3">
        <v>0.62329999999999997</v>
      </c>
      <c r="Y5" t="s">
        <v>128</v>
      </c>
      <c r="Z5" s="21">
        <f>T10-T4</f>
        <v>2.3252306896823658</v>
      </c>
      <c r="AA5" s="5">
        <f>Z5*W5</f>
        <v>1.4493162888790185</v>
      </c>
    </row>
    <row r="6" spans="1:27" x14ac:dyDescent="0.25">
      <c r="A6">
        <v>2</v>
      </c>
      <c r="B6" s="17">
        <v>0</v>
      </c>
      <c r="C6" s="17">
        <v>0</v>
      </c>
      <c r="E6">
        <v>8</v>
      </c>
      <c r="F6" s="17">
        <f>AVERAGE(B15:B18)</f>
        <v>0</v>
      </c>
      <c r="G6" s="17">
        <f>AVERAGE(C15:C18)</f>
        <v>0</v>
      </c>
      <c r="I6" s="17">
        <f t="shared" si="0"/>
        <v>0</v>
      </c>
      <c r="M6" s="18"/>
      <c r="N6" s="18"/>
      <c r="O6" s="17"/>
      <c r="P6" s="18">
        <v>10.9136725631805</v>
      </c>
      <c r="Q6" s="18">
        <v>9.6250383457376003</v>
      </c>
      <c r="R6" s="17">
        <v>1.1139891558464772</v>
      </c>
      <c r="S6" t="s">
        <v>44</v>
      </c>
      <c r="T6" s="17">
        <v>1.1635834382339922</v>
      </c>
      <c r="V6" s="1" t="s">
        <v>13</v>
      </c>
      <c r="W6" s="6">
        <v>0.30309999999999998</v>
      </c>
      <c r="Y6" t="s">
        <v>129</v>
      </c>
      <c r="Z6" s="22">
        <f>T9-T5</f>
        <v>0.60841441253267092</v>
      </c>
      <c r="AA6" s="8">
        <f>Z6*W6</f>
        <v>0.18441040843865256</v>
      </c>
    </row>
    <row r="7" spans="1:27" x14ac:dyDescent="0.25">
      <c r="A7">
        <v>3</v>
      </c>
      <c r="B7" s="17">
        <v>0</v>
      </c>
      <c r="C7" s="17">
        <v>0</v>
      </c>
      <c r="E7">
        <v>9</v>
      </c>
      <c r="F7" s="17">
        <f>AVERAGE(B19:B22)</f>
        <v>0</v>
      </c>
      <c r="G7" s="17">
        <f>AVERAGE(C19:C22)</f>
        <v>0</v>
      </c>
      <c r="I7" s="17">
        <f t="shared" si="0"/>
        <v>0</v>
      </c>
      <c r="M7" s="18"/>
      <c r="N7" s="18"/>
      <c r="O7" s="17"/>
      <c r="P7" s="18">
        <v>11.076471509669551</v>
      </c>
      <c r="Q7" s="18">
        <v>9.9128880714355585</v>
      </c>
      <c r="R7" s="17">
        <v>1.1635834382339922</v>
      </c>
      <c r="S7" t="s">
        <v>45</v>
      </c>
      <c r="T7" s="17">
        <v>1.5732558497113267</v>
      </c>
      <c r="V7" s="1" t="s">
        <v>14</v>
      </c>
      <c r="W7" s="6">
        <v>0.1401</v>
      </c>
      <c r="Y7" t="s">
        <v>130</v>
      </c>
      <c r="Z7" s="22">
        <f>T8-T6</f>
        <v>0.46917697399078229</v>
      </c>
      <c r="AA7" s="8">
        <f>Z7*W7</f>
        <v>6.5731694056108597E-2</v>
      </c>
    </row>
    <row r="8" spans="1:27" x14ac:dyDescent="0.25">
      <c r="A8">
        <v>3</v>
      </c>
      <c r="B8" s="17">
        <v>0</v>
      </c>
      <c r="C8" s="17">
        <v>0</v>
      </c>
      <c r="E8">
        <v>10</v>
      </c>
      <c r="F8" s="17">
        <f>AVERAGE(B23:B26)</f>
        <v>0</v>
      </c>
      <c r="G8" s="17">
        <f>AVERAGE(C23:C26)</f>
        <v>0</v>
      </c>
      <c r="I8" s="17">
        <f t="shared" si="0"/>
        <v>0</v>
      </c>
      <c r="M8" s="18"/>
      <c r="N8" s="18"/>
      <c r="O8" s="17"/>
      <c r="P8" s="18">
        <v>11.99503107130055</v>
      </c>
      <c r="Q8" s="18">
        <v>10.255663492282032</v>
      </c>
      <c r="R8" s="17">
        <v>1.5732558497113267</v>
      </c>
      <c r="S8" t="s">
        <v>46</v>
      </c>
      <c r="T8" s="17">
        <v>1.6327604122247745</v>
      </c>
      <c r="V8" s="1"/>
      <c r="W8" s="9"/>
      <c r="Z8" s="10"/>
      <c r="AA8" s="8"/>
    </row>
    <row r="9" spans="1:27" x14ac:dyDescent="0.25">
      <c r="A9">
        <v>3</v>
      </c>
      <c r="B9" s="17">
        <v>0</v>
      </c>
      <c r="C9" s="17">
        <v>0</v>
      </c>
      <c r="E9">
        <v>13</v>
      </c>
      <c r="F9" s="17">
        <f>AVERAGE(B27:B30)</f>
        <v>0</v>
      </c>
      <c r="G9" s="17">
        <f>AVERAGE(C27:C30)</f>
        <v>0</v>
      </c>
      <c r="I9" s="17">
        <f t="shared" si="0"/>
        <v>0</v>
      </c>
      <c r="M9" s="18"/>
      <c r="N9" s="18"/>
      <c r="O9" s="17"/>
      <c r="P9" s="18">
        <v>12.390252949223427</v>
      </c>
      <c r="Q9" s="18">
        <v>10.362270659075776</v>
      </c>
      <c r="R9" s="17">
        <v>1.6327604122247745</v>
      </c>
      <c r="S9" t="s">
        <v>47</v>
      </c>
      <c r="T9" s="17">
        <v>1.7224035683791481</v>
      </c>
      <c r="AA9" s="8"/>
    </row>
    <row r="10" spans="1:27" x14ac:dyDescent="0.25">
      <c r="A10">
        <v>3</v>
      </c>
      <c r="B10" s="17">
        <v>0</v>
      </c>
      <c r="C10" s="17">
        <v>0</v>
      </c>
      <c r="M10" s="18"/>
      <c r="N10" s="18"/>
      <c r="O10" s="17"/>
      <c r="P10" s="18">
        <v>13.103345830359025</v>
      </c>
      <c r="Q10" s="18">
        <v>11.27626379337695</v>
      </c>
      <c r="R10" s="17">
        <v>1.7224035683791481</v>
      </c>
      <c r="S10" t="s">
        <v>48</v>
      </c>
      <c r="T10" s="17">
        <v>2.8864537997916671</v>
      </c>
      <c r="AA10" s="8"/>
    </row>
    <row r="11" spans="1:27" x14ac:dyDescent="0.25">
      <c r="A11">
        <v>5</v>
      </c>
      <c r="B11" s="17">
        <v>0</v>
      </c>
      <c r="C11" s="17">
        <v>0</v>
      </c>
      <c r="E11" t="s">
        <v>126</v>
      </c>
      <c r="F11" s="17">
        <f>AVERAGE(F3:F9)</f>
        <v>0</v>
      </c>
      <c r="G11" s="17">
        <f>AVERAGE(G3:G9)</f>
        <v>0</v>
      </c>
      <c r="M11" s="18"/>
      <c r="N11" s="18"/>
      <c r="O11" s="17"/>
      <c r="P11" s="18">
        <v>13.142117292073699</v>
      </c>
      <c r="Q11" s="18">
        <v>11.530089980647698</v>
      </c>
      <c r="R11" s="17">
        <v>2.8864537997916671</v>
      </c>
      <c r="T11" s="17"/>
      <c r="AA11" s="8"/>
    </row>
    <row r="12" spans="1:27" x14ac:dyDescent="0.25">
      <c r="A12">
        <v>5</v>
      </c>
      <c r="B12" s="17">
        <v>0</v>
      </c>
      <c r="C12" s="17">
        <v>0</v>
      </c>
      <c r="E12" t="s">
        <v>127</v>
      </c>
      <c r="F12">
        <f>_xlfn.STDEV.P(F3:F9)</f>
        <v>0</v>
      </c>
      <c r="G12">
        <f>_xlfn.STDEV.P(G3:G9)</f>
        <v>0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0</v>
      </c>
      <c r="C13" s="17">
        <v>0</v>
      </c>
      <c r="I13" s="17" t="e">
        <f>(F3-G3)/G3*100</f>
        <v>#DIV/0!</v>
      </c>
      <c r="J13" s="17" t="e">
        <f>AVERAGE(I13:I19)</f>
        <v>#DIV/0!</v>
      </c>
      <c r="K13" t="e">
        <f>_xlfn.STDEV.P(I13:I19)</f>
        <v>#DIV/0!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0</v>
      </c>
      <c r="C14" s="17">
        <v>0</v>
      </c>
      <c r="I14" s="17" t="e">
        <f t="shared" ref="I14:I19" si="1">(F4-G4)/G4*100</f>
        <v>#DIV/0!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0</v>
      </c>
      <c r="C15" s="17">
        <v>0</v>
      </c>
      <c r="I15" s="17" t="e">
        <f t="shared" si="1"/>
        <v>#DIV/0!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0</v>
      </c>
      <c r="C16" s="17">
        <v>0</v>
      </c>
      <c r="I16" s="17" t="e">
        <f t="shared" si="1"/>
        <v>#DIV/0!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0</v>
      </c>
      <c r="C17" s="17">
        <v>0</v>
      </c>
      <c r="I17" s="17" t="e">
        <f t="shared" si="1"/>
        <v>#DIV/0!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0</v>
      </c>
      <c r="C18" s="17">
        <v>0</v>
      </c>
      <c r="I18" s="17" t="e">
        <f t="shared" si="1"/>
        <v>#DIV/0!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0</v>
      </c>
      <c r="C19" s="17">
        <v>0</v>
      </c>
      <c r="I19" s="17" t="e">
        <f t="shared" si="1"/>
        <v>#DIV/0!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0</v>
      </c>
      <c r="C20" s="17">
        <v>0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0</v>
      </c>
      <c r="C21" s="17">
        <v>0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3.1348182902539548</v>
      </c>
      <c r="AA21">
        <v>0.01</v>
      </c>
    </row>
    <row r="22" spans="1:28" x14ac:dyDescent="0.25">
      <c r="A22">
        <v>9</v>
      </c>
      <c r="B22" s="17">
        <v>0</v>
      </c>
      <c r="C22" s="17">
        <v>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1.6994583913737797</v>
      </c>
      <c r="AA22">
        <v>0.02</v>
      </c>
    </row>
    <row r="23" spans="1:28" x14ac:dyDescent="0.25">
      <c r="A23">
        <v>10</v>
      </c>
      <c r="B23" s="17">
        <v>0</v>
      </c>
      <c r="C23" s="17">
        <v>0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0.92131618377688562</v>
      </c>
      <c r="AA23">
        <v>0.05</v>
      </c>
    </row>
    <row r="24" spans="1:28" x14ac:dyDescent="0.25">
      <c r="A24">
        <v>10</v>
      </c>
      <c r="B24" s="17">
        <v>0</v>
      </c>
      <c r="C24" s="17">
        <v>0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0</v>
      </c>
      <c r="C25" s="17">
        <v>0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0</v>
      </c>
      <c r="C26" s="17">
        <v>0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0.47029415011949105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0</v>
      </c>
      <c r="C27" s="17">
        <v>0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0</v>
      </c>
      <c r="C28" s="17">
        <v>0</v>
      </c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0</v>
      </c>
      <c r="C29" s="17">
        <v>0</v>
      </c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0</v>
      </c>
      <c r="C30" s="17">
        <v>0</v>
      </c>
      <c r="M30" s="18"/>
      <c r="N30" s="18"/>
      <c r="O30" s="17"/>
      <c r="P30" s="18"/>
      <c r="Q30" s="18"/>
      <c r="R30" s="17"/>
      <c r="T30" s="17"/>
    </row>
    <row r="31" spans="1:28" x14ac:dyDescent="0.25"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P32" s="18"/>
      <c r="Q32" s="18"/>
      <c r="R32" s="17"/>
      <c r="W32" s="12" t="s">
        <v>27</v>
      </c>
    </row>
    <row r="33" spans="1:23" x14ac:dyDescent="0.25">
      <c r="W33" t="s">
        <v>105</v>
      </c>
    </row>
    <row r="35" spans="1:23" ht="15.75" thickBot="1" x14ac:dyDescent="0.3"/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hyperlinks>
    <hyperlink ref="U1" r:id="rId1" xr:uid="{711BCAED-C660-4F96-A926-960666D5888C}"/>
    <hyperlink ref="U2" r:id="rId2" xr:uid="{1188D97C-26B2-4040-B761-867484881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4302-F5C8-46E5-B888-A696E177199A}">
  <dimension ref="A1:G31"/>
  <sheetViews>
    <sheetView workbookViewId="0">
      <selection activeCell="G16" sqref="G16"/>
    </sheetView>
  </sheetViews>
  <sheetFormatPr defaultRowHeight="15" x14ac:dyDescent="0.25"/>
  <cols>
    <col min="5" max="5" width="33.28515625" bestFit="1" customWidth="1"/>
    <col min="6" max="7" width="12" bestFit="1" customWidth="1"/>
  </cols>
  <sheetData>
    <row r="1" spans="1:7" x14ac:dyDescent="0.25">
      <c r="A1" t="s">
        <v>0</v>
      </c>
      <c r="E1" t="s">
        <v>70</v>
      </c>
    </row>
    <row r="2" spans="1:7" ht="15.75" thickBot="1" x14ac:dyDescent="0.3">
      <c r="A2" t="s">
        <v>1</v>
      </c>
      <c r="B2" t="s">
        <v>2</v>
      </c>
    </row>
    <row r="3" spans="1:7" x14ac:dyDescent="0.25">
      <c r="A3" t="s">
        <v>3</v>
      </c>
      <c r="B3" t="s">
        <v>3</v>
      </c>
      <c r="E3" s="15"/>
      <c r="F3" s="15" t="s">
        <v>71</v>
      </c>
      <c r="G3" s="15" t="s">
        <v>72</v>
      </c>
    </row>
    <row r="4" spans="1:7" x14ac:dyDescent="0.25">
      <c r="A4">
        <v>11.877800000000001</v>
      </c>
      <c r="B4">
        <v>11.171099999999999</v>
      </c>
      <c r="E4" t="s">
        <v>73</v>
      </c>
      <c r="F4">
        <v>11.518850714285715</v>
      </c>
      <c r="G4">
        <v>10.007745357142856</v>
      </c>
    </row>
    <row r="5" spans="1:7" x14ac:dyDescent="0.25">
      <c r="A5">
        <v>12.2485</v>
      </c>
      <c r="B5">
        <v>10.7202</v>
      </c>
      <c r="E5" t="s">
        <v>74</v>
      </c>
      <c r="F5">
        <v>1.333362895273545</v>
      </c>
      <c r="G5">
        <v>0.87494334669986762</v>
      </c>
    </row>
    <row r="6" spans="1:7" x14ac:dyDescent="0.25">
      <c r="A6">
        <v>12.207599999999999</v>
      </c>
      <c r="B6">
        <v>11.2319</v>
      </c>
      <c r="E6" t="s">
        <v>75</v>
      </c>
      <c r="F6">
        <v>28</v>
      </c>
      <c r="G6">
        <v>28</v>
      </c>
    </row>
    <row r="7" spans="1:7" x14ac:dyDescent="0.25">
      <c r="A7">
        <v>11.792299999999999</v>
      </c>
      <c r="B7">
        <v>10.5855</v>
      </c>
      <c r="E7" t="s">
        <v>76</v>
      </c>
      <c r="F7">
        <v>0.54494614826735865</v>
      </c>
    </row>
    <row r="8" spans="1:7" x14ac:dyDescent="0.25">
      <c r="A8">
        <v>9.4514200000000006</v>
      </c>
      <c r="B8">
        <v>9.4151199999999999</v>
      </c>
      <c r="E8" t="s">
        <v>77</v>
      </c>
      <c r="F8">
        <v>0</v>
      </c>
    </row>
    <row r="9" spans="1:7" x14ac:dyDescent="0.25">
      <c r="A9">
        <v>10.014200000000001</v>
      </c>
      <c r="B9">
        <v>9.6037400000000002</v>
      </c>
      <c r="E9" t="s">
        <v>78</v>
      </c>
      <c r="F9">
        <v>27</v>
      </c>
    </row>
    <row r="10" spans="1:7" x14ac:dyDescent="0.25">
      <c r="A10">
        <v>10.200200000000001</v>
      </c>
      <c r="B10">
        <v>9.1425800000000006</v>
      </c>
      <c r="E10" t="s">
        <v>79</v>
      </c>
      <c r="F10">
        <v>7.8744569622385532</v>
      </c>
    </row>
    <row r="11" spans="1:7" x14ac:dyDescent="0.25">
      <c r="A11">
        <v>10.202500000000001</v>
      </c>
      <c r="B11">
        <v>9.5397599999999994</v>
      </c>
      <c r="E11" t="s">
        <v>80</v>
      </c>
      <c r="F11">
        <v>9.1111020088122073E-9</v>
      </c>
    </row>
    <row r="12" spans="1:7" x14ac:dyDescent="0.25">
      <c r="A12">
        <v>11.0777</v>
      </c>
      <c r="B12">
        <v>8.7357600000000009</v>
      </c>
      <c r="E12" t="s">
        <v>81</v>
      </c>
      <c r="F12">
        <v>1.7032884457221271</v>
      </c>
    </row>
    <row r="13" spans="1:7" x14ac:dyDescent="0.25">
      <c r="A13">
        <v>10.3187</v>
      </c>
      <c r="B13">
        <v>9.6648099999999992</v>
      </c>
      <c r="E13" t="s">
        <v>82</v>
      </c>
      <c r="F13">
        <v>1.8222204017624415E-8</v>
      </c>
    </row>
    <row r="14" spans="1:7" ht="15.75" thickBot="1" x14ac:dyDescent="0.3">
      <c r="A14">
        <v>11.0656</v>
      </c>
      <c r="B14">
        <v>10.387499999999999</v>
      </c>
      <c r="E14" s="14" t="s">
        <v>83</v>
      </c>
      <c r="F14" s="14">
        <v>2.0518305164802859</v>
      </c>
      <c r="G14" s="14"/>
    </row>
    <row r="15" spans="1:7" x14ac:dyDescent="0.25">
      <c r="A15">
        <v>10.609299999999999</v>
      </c>
      <c r="B15">
        <v>9.8825599999999998</v>
      </c>
    </row>
    <row r="16" spans="1:7" x14ac:dyDescent="0.25">
      <c r="A16">
        <v>11.0433</v>
      </c>
      <c r="B16">
        <v>9.6497200000000003</v>
      </c>
    </row>
    <row r="17" spans="1:2" x14ac:dyDescent="0.25">
      <c r="A17">
        <v>12.195600000000001</v>
      </c>
      <c r="B17">
        <v>10.2669</v>
      </c>
    </row>
    <row r="18" spans="1:2" x14ac:dyDescent="0.25">
      <c r="A18">
        <v>11.2837</v>
      </c>
      <c r="B18">
        <v>9.8859300000000001</v>
      </c>
    </row>
    <row r="19" spans="1:2" x14ac:dyDescent="0.25">
      <c r="A19">
        <v>12.3118</v>
      </c>
      <c r="B19">
        <v>10.1069</v>
      </c>
    </row>
    <row r="20" spans="1:2" x14ac:dyDescent="0.25">
      <c r="A20">
        <v>12.7774</v>
      </c>
      <c r="B20">
        <v>10.106199999999999</v>
      </c>
    </row>
    <row r="21" spans="1:2" x14ac:dyDescent="0.25">
      <c r="A21">
        <v>12.727</v>
      </c>
      <c r="B21">
        <v>9.2615800000000004</v>
      </c>
    </row>
    <row r="22" spans="1:2" x14ac:dyDescent="0.25">
      <c r="A22">
        <v>12.9528</v>
      </c>
      <c r="B22">
        <v>10.4704</v>
      </c>
    </row>
    <row r="23" spans="1:2" x14ac:dyDescent="0.25">
      <c r="A23">
        <v>12.7342</v>
      </c>
      <c r="B23">
        <v>9.8791499999999992</v>
      </c>
    </row>
    <row r="24" spans="1:2" x14ac:dyDescent="0.25">
      <c r="A24">
        <v>12.358700000000001</v>
      </c>
      <c r="B24">
        <v>11.5067</v>
      </c>
    </row>
    <row r="25" spans="1:2" x14ac:dyDescent="0.25">
      <c r="A25">
        <v>12.2371</v>
      </c>
      <c r="B25">
        <v>12.7918</v>
      </c>
    </row>
    <row r="26" spans="1:2" x14ac:dyDescent="0.25">
      <c r="A26">
        <v>12.234500000000001</v>
      </c>
      <c r="B26">
        <v>10.2857</v>
      </c>
    </row>
    <row r="27" spans="1:2" x14ac:dyDescent="0.25">
      <c r="A27">
        <v>14.3794</v>
      </c>
      <c r="B27">
        <v>10.4222</v>
      </c>
    </row>
    <row r="28" spans="1:2" x14ac:dyDescent="0.25">
      <c r="A28">
        <v>10.1587</v>
      </c>
      <c r="B28">
        <v>8.7877299999999998</v>
      </c>
    </row>
    <row r="29" spans="1:2" x14ac:dyDescent="0.25">
      <c r="A29">
        <v>10.936500000000001</v>
      </c>
      <c r="B29">
        <v>9.1343300000000003</v>
      </c>
    </row>
    <row r="30" spans="1:2" x14ac:dyDescent="0.25">
      <c r="A30">
        <v>10.215400000000001</v>
      </c>
      <c r="B30">
        <v>8.5976599999999994</v>
      </c>
    </row>
    <row r="31" spans="1:2" x14ac:dyDescent="0.25">
      <c r="A31">
        <v>10.915900000000001</v>
      </c>
      <c r="B31">
        <v>8.9834399999999999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E7B0-81EB-4E3F-B286-C5B7304A55FD}">
  <dimension ref="A1:Y66"/>
  <sheetViews>
    <sheetView topLeftCell="A34" workbookViewId="0">
      <selection activeCell="V68" sqref="V68"/>
    </sheetView>
  </sheetViews>
  <sheetFormatPr defaultRowHeight="15" x14ac:dyDescent="0.25"/>
  <sheetData>
    <row r="1" spans="1:24" x14ac:dyDescent="0.25">
      <c r="A1" t="s">
        <v>7</v>
      </c>
      <c r="P1" s="1" t="s">
        <v>4</v>
      </c>
      <c r="R1" s="13" t="s">
        <v>5</v>
      </c>
    </row>
    <row r="2" spans="1:24" x14ac:dyDescent="0.25">
      <c r="A2" t="s">
        <v>84</v>
      </c>
      <c r="F2" t="s">
        <v>90</v>
      </c>
      <c r="R2" s="13" t="s">
        <v>6</v>
      </c>
    </row>
    <row r="3" spans="1:24" x14ac:dyDescent="0.2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85</v>
      </c>
      <c r="G3" t="s">
        <v>86</v>
      </c>
      <c r="H3" t="s">
        <v>87</v>
      </c>
      <c r="I3" t="s">
        <v>88</v>
      </c>
      <c r="J3" t="s">
        <v>89</v>
      </c>
      <c r="P3" s="1"/>
      <c r="Q3" s="1" t="s">
        <v>8</v>
      </c>
      <c r="S3" s="1" t="s">
        <v>9</v>
      </c>
      <c r="T3" s="2">
        <f>COUNT(K4:K31)</f>
        <v>0</v>
      </c>
    </row>
    <row r="4" spans="1:24" x14ac:dyDescent="0.25">
      <c r="A4">
        <v>0.79711100000000001</v>
      </c>
      <c r="B4">
        <v>0.64812800000000004</v>
      </c>
      <c r="C4">
        <v>2.1211000000000002</v>
      </c>
      <c r="D4">
        <v>1.2471300000000001</v>
      </c>
      <c r="E4">
        <v>9.4988100000000006</v>
      </c>
      <c r="F4">
        <v>0.76068000000000002</v>
      </c>
      <c r="G4">
        <v>0.49514000000000002</v>
      </c>
      <c r="H4">
        <v>1.7427900000000001</v>
      </c>
      <c r="I4">
        <v>2.0982099999999999</v>
      </c>
      <c r="J4">
        <v>8.60154</v>
      </c>
      <c r="P4" t="s">
        <v>42</v>
      </c>
      <c r="Q4">
        <v>5.7940399999999999</v>
      </c>
      <c r="W4" t="s">
        <v>10</v>
      </c>
      <c r="X4" t="s">
        <v>11</v>
      </c>
    </row>
    <row r="5" spans="1:24" x14ac:dyDescent="0.25">
      <c r="A5">
        <v>0.80033200000000004</v>
      </c>
      <c r="B5">
        <v>0.64598900000000004</v>
      </c>
      <c r="C5">
        <v>2.1058300000000001</v>
      </c>
      <c r="D5">
        <v>1.3639600000000001</v>
      </c>
      <c r="E5">
        <v>9.3384300000000007</v>
      </c>
      <c r="F5">
        <v>0.81918400000000002</v>
      </c>
      <c r="G5">
        <v>0.387959</v>
      </c>
      <c r="H5">
        <v>1.7932900000000001</v>
      </c>
      <c r="I5">
        <v>1.4722900000000001</v>
      </c>
      <c r="J5">
        <v>8.5684199999999997</v>
      </c>
      <c r="P5" t="s">
        <v>43</v>
      </c>
      <c r="Q5">
        <v>6.1424399999999997</v>
      </c>
      <c r="S5" s="1" t="s">
        <v>12</v>
      </c>
      <c r="T5" s="3">
        <v>0.43280000000000002</v>
      </c>
      <c r="V5" t="s">
        <v>28</v>
      </c>
      <c r="W5" s="4">
        <f>Q31-Q4</f>
        <v>3.135320000000001</v>
      </c>
      <c r="X5" s="5">
        <f>W5*T5</f>
        <v>1.3569664960000005</v>
      </c>
    </row>
    <row r="6" spans="1:24" x14ac:dyDescent="0.25">
      <c r="A6">
        <v>0.77861100000000005</v>
      </c>
      <c r="B6">
        <v>0.62764900000000001</v>
      </c>
      <c r="C6">
        <v>2.1628799999999999</v>
      </c>
      <c r="D6">
        <v>1.17927</v>
      </c>
      <c r="E6">
        <v>9.3182700000000001</v>
      </c>
      <c r="F6">
        <v>0.74441800000000002</v>
      </c>
      <c r="G6">
        <v>0.43572899999999998</v>
      </c>
      <c r="H6">
        <v>1.71323</v>
      </c>
      <c r="I6">
        <v>1.66438</v>
      </c>
      <c r="J6">
        <v>8.9293600000000009</v>
      </c>
      <c r="P6" t="s">
        <v>44</v>
      </c>
      <c r="Q6">
        <v>6.1775399999999996</v>
      </c>
      <c r="S6" s="1" t="s">
        <v>13</v>
      </c>
      <c r="T6" s="6">
        <v>0.29920000000000002</v>
      </c>
      <c r="V6" t="s">
        <v>29</v>
      </c>
      <c r="W6" s="7">
        <f>Q30-Q5</f>
        <v>2.4777499999999995</v>
      </c>
      <c r="X6" s="8">
        <f>W6*T6</f>
        <v>0.74134279999999986</v>
      </c>
    </row>
    <row r="7" spans="1:24" x14ac:dyDescent="0.25">
      <c r="A7">
        <v>0.78858200000000001</v>
      </c>
      <c r="B7">
        <v>0.64136400000000005</v>
      </c>
      <c r="C7">
        <v>1.9855799999999999</v>
      </c>
      <c r="D7">
        <v>1.1436900000000001</v>
      </c>
      <c r="E7">
        <v>8.9381000000000004</v>
      </c>
      <c r="F7">
        <v>0.886409</v>
      </c>
      <c r="G7">
        <v>0.32078600000000002</v>
      </c>
      <c r="H7">
        <v>1.87653</v>
      </c>
      <c r="I7">
        <v>1.82762</v>
      </c>
      <c r="J7">
        <v>8.3849199999999993</v>
      </c>
      <c r="P7" t="s">
        <v>45</v>
      </c>
      <c r="Q7">
        <v>6.1792100000000003</v>
      </c>
      <c r="S7" s="1" t="s">
        <v>14</v>
      </c>
      <c r="T7" s="6">
        <v>0.251</v>
      </c>
      <c r="V7" t="s">
        <v>30</v>
      </c>
      <c r="W7" s="7">
        <f>Q29-Q6</f>
        <v>2.4240000000000004</v>
      </c>
      <c r="X7" s="8">
        <f>W7*T7</f>
        <v>0.60842400000000008</v>
      </c>
    </row>
    <row r="8" spans="1:24" x14ac:dyDescent="0.25">
      <c r="A8">
        <v>0.61183600000000005</v>
      </c>
      <c r="B8">
        <v>0.61311599999999999</v>
      </c>
      <c r="C8">
        <v>1.89578</v>
      </c>
      <c r="D8">
        <v>1.7214799999999999</v>
      </c>
      <c r="E8">
        <v>6.72593</v>
      </c>
      <c r="F8">
        <v>0.76237699999999997</v>
      </c>
      <c r="G8">
        <v>0.53284900000000002</v>
      </c>
      <c r="H8">
        <v>1.30968</v>
      </c>
      <c r="I8">
        <v>1.6352199999999999</v>
      </c>
      <c r="J8">
        <v>6.5561499999999997</v>
      </c>
      <c r="P8" t="s">
        <v>46</v>
      </c>
      <c r="Q8">
        <v>6.3692000000000002</v>
      </c>
      <c r="S8" s="1"/>
      <c r="T8" s="9">
        <v>0.21510000000000001</v>
      </c>
      <c r="V8" t="s">
        <v>31</v>
      </c>
      <c r="W8" s="10">
        <f>Q28-Q7</f>
        <v>2.3892099999999994</v>
      </c>
      <c r="X8" s="8">
        <f t="shared" ref="X8:X18" si="0">W8*T8</f>
        <v>0.51391907099999989</v>
      </c>
    </row>
    <row r="9" spans="1:24" x14ac:dyDescent="0.25">
      <c r="A9">
        <v>0.61540899999999998</v>
      </c>
      <c r="B9">
        <v>0.60695200000000005</v>
      </c>
      <c r="C9">
        <v>1.8804700000000001</v>
      </c>
      <c r="D9">
        <v>2.0526200000000001</v>
      </c>
      <c r="E9">
        <v>6.81562</v>
      </c>
      <c r="F9">
        <v>0.78103900000000004</v>
      </c>
      <c r="G9">
        <v>0.56340699999999999</v>
      </c>
      <c r="H9">
        <v>1.3209200000000001</v>
      </c>
      <c r="I9">
        <v>1.7043200000000001</v>
      </c>
      <c r="J9">
        <v>6.7363</v>
      </c>
      <c r="P9" t="s">
        <v>47</v>
      </c>
      <c r="Q9">
        <v>6.4314900000000002</v>
      </c>
      <c r="T9">
        <v>0.1857</v>
      </c>
      <c r="V9" t="s">
        <v>32</v>
      </c>
      <c r="W9">
        <f>Q27-Q8</f>
        <v>2.0157199999999991</v>
      </c>
      <c r="X9" s="8">
        <f t="shared" si="0"/>
        <v>0.37431920399999985</v>
      </c>
    </row>
    <row r="10" spans="1:24" x14ac:dyDescent="0.25">
      <c r="A10">
        <v>0.55847199999999997</v>
      </c>
      <c r="B10">
        <v>0.61069399999999996</v>
      </c>
      <c r="C10">
        <v>1.83477</v>
      </c>
      <c r="D10">
        <v>2.2599</v>
      </c>
      <c r="E10">
        <v>7.1207399999999996</v>
      </c>
      <c r="F10">
        <v>0.73709499999999994</v>
      </c>
      <c r="G10">
        <v>0.60503799999999996</v>
      </c>
      <c r="H10">
        <v>1.2678700000000001</v>
      </c>
      <c r="I10">
        <v>1.74136</v>
      </c>
      <c r="J10">
        <v>6.1775399999999996</v>
      </c>
      <c r="P10" t="s">
        <v>48</v>
      </c>
      <c r="Q10">
        <v>6.4790999999999999</v>
      </c>
      <c r="T10">
        <v>0.16009999999999999</v>
      </c>
      <c r="V10" t="s">
        <v>33</v>
      </c>
      <c r="W10">
        <f>Q26-Q9</f>
        <v>1.3798599999999999</v>
      </c>
      <c r="X10" s="8">
        <f t="shared" si="0"/>
        <v>0.22091558599999997</v>
      </c>
    </row>
    <row r="11" spans="1:24" x14ac:dyDescent="0.25">
      <c r="A11">
        <v>0.64000599999999996</v>
      </c>
      <c r="B11">
        <v>0.63496600000000003</v>
      </c>
      <c r="C11">
        <v>1.9443900000000001</v>
      </c>
      <c r="D11">
        <v>1.9119900000000001</v>
      </c>
      <c r="E11">
        <v>7.2970800000000002</v>
      </c>
      <c r="F11">
        <v>0.79399399999999998</v>
      </c>
      <c r="G11">
        <v>0.59850000000000003</v>
      </c>
      <c r="H11">
        <v>1.6637500000000001</v>
      </c>
      <c r="I11">
        <v>1.39429</v>
      </c>
      <c r="J11">
        <v>6.6321300000000001</v>
      </c>
      <c r="P11" t="s">
        <v>49</v>
      </c>
      <c r="Q11">
        <v>6.4846199999999996</v>
      </c>
      <c r="T11">
        <v>0.13719999999999999</v>
      </c>
      <c r="V11" t="s">
        <v>34</v>
      </c>
      <c r="W11">
        <f>Q25-Q10</f>
        <v>1.0077400000000001</v>
      </c>
      <c r="X11" s="8">
        <f t="shared" si="0"/>
        <v>0.13826192800000001</v>
      </c>
    </row>
    <row r="12" spans="1:24" x14ac:dyDescent="0.25">
      <c r="A12">
        <v>0.72387500000000005</v>
      </c>
      <c r="B12">
        <v>0.574932</v>
      </c>
      <c r="C12">
        <v>2.8513899999999999</v>
      </c>
      <c r="D12">
        <v>2.1197699999999999</v>
      </c>
      <c r="E12">
        <v>7.61883</v>
      </c>
      <c r="F12">
        <v>0.90884900000000002</v>
      </c>
      <c r="G12">
        <v>0.40701300000000001</v>
      </c>
      <c r="H12">
        <v>1.4055899999999999</v>
      </c>
      <c r="I12">
        <v>1.78372</v>
      </c>
      <c r="J12">
        <v>5.7940399999999999</v>
      </c>
      <c r="P12" t="s">
        <v>50</v>
      </c>
      <c r="Q12">
        <v>6.5561499999999997</v>
      </c>
      <c r="T12">
        <v>0.1162</v>
      </c>
      <c r="V12" t="s">
        <v>35</v>
      </c>
      <c r="W12">
        <f>Q24-Q11</f>
        <v>0.77866000000000035</v>
      </c>
      <c r="X12" s="8">
        <f t="shared" si="0"/>
        <v>9.0480292000000045E-2</v>
      </c>
    </row>
    <row r="13" spans="1:24" x14ac:dyDescent="0.25">
      <c r="A13">
        <v>0.81876099999999996</v>
      </c>
      <c r="B13">
        <v>0.635571</v>
      </c>
      <c r="C13">
        <v>2.1011700000000002</v>
      </c>
      <c r="D13">
        <v>1.9345300000000001</v>
      </c>
      <c r="E13">
        <v>7.0561699999999998</v>
      </c>
      <c r="F13">
        <v>0.89686399999999999</v>
      </c>
      <c r="G13">
        <v>0.477155</v>
      </c>
      <c r="H13">
        <v>1.4280200000000001</v>
      </c>
      <c r="I13">
        <v>2.0952199999999999</v>
      </c>
      <c r="J13">
        <v>6.3692000000000002</v>
      </c>
      <c r="P13" t="s">
        <v>51</v>
      </c>
      <c r="Q13">
        <v>6.577</v>
      </c>
      <c r="T13">
        <v>9.6500000000000002E-2</v>
      </c>
      <c r="V13" t="s">
        <v>36</v>
      </c>
      <c r="W13">
        <f>Q23-Q12</f>
        <v>0.4071700000000007</v>
      </c>
      <c r="X13" s="8">
        <f t="shared" si="0"/>
        <v>3.9291905000000071E-2</v>
      </c>
    </row>
    <row r="14" spans="1:24" x14ac:dyDescent="0.25">
      <c r="A14">
        <v>0.92779800000000001</v>
      </c>
      <c r="B14">
        <v>0.55166499999999996</v>
      </c>
      <c r="C14">
        <v>2.0945499999999999</v>
      </c>
      <c r="D14">
        <v>2.0875400000000002</v>
      </c>
      <c r="E14">
        <v>7.4244399999999997</v>
      </c>
      <c r="F14">
        <v>0.88259600000000005</v>
      </c>
      <c r="G14">
        <v>0.522567</v>
      </c>
      <c r="H14">
        <v>1.5034700000000001</v>
      </c>
      <c r="I14">
        <v>2.38158</v>
      </c>
      <c r="J14">
        <v>6.9633200000000004</v>
      </c>
      <c r="P14" t="s">
        <v>52</v>
      </c>
      <c r="Q14">
        <v>6.5942800000000004</v>
      </c>
      <c r="T14">
        <v>7.7799999999999994E-2</v>
      </c>
      <c r="V14" t="s">
        <v>37</v>
      </c>
      <c r="W14">
        <f>Q22-Q13</f>
        <v>0.19279000000000046</v>
      </c>
      <c r="X14" s="8">
        <f t="shared" si="0"/>
        <v>1.4999062000000035E-2</v>
      </c>
    </row>
    <row r="15" spans="1:24" x14ac:dyDescent="0.25">
      <c r="A15">
        <v>0.70117499999999999</v>
      </c>
      <c r="B15">
        <v>0.50311899999999998</v>
      </c>
      <c r="C15">
        <v>2.15368</v>
      </c>
      <c r="D15">
        <v>2.2635399999999999</v>
      </c>
      <c r="E15">
        <v>7.06114</v>
      </c>
      <c r="F15">
        <v>0.88811899999999999</v>
      </c>
      <c r="G15">
        <v>0.472831</v>
      </c>
      <c r="H15">
        <v>1.42405</v>
      </c>
      <c r="I15">
        <v>1.9910000000000001</v>
      </c>
      <c r="J15">
        <v>6.7697900000000004</v>
      </c>
      <c r="P15" t="s">
        <v>53</v>
      </c>
      <c r="Q15">
        <v>6.62948</v>
      </c>
      <c r="T15">
        <v>5.9799999999999999E-2</v>
      </c>
      <c r="V15" t="s">
        <v>38</v>
      </c>
      <c r="W15">
        <f>Q21-Q14</f>
        <v>0.14201999999999959</v>
      </c>
      <c r="X15" s="8">
        <f t="shared" si="0"/>
        <v>8.4927959999999761E-3</v>
      </c>
    </row>
    <row r="16" spans="1:24" x14ac:dyDescent="0.25">
      <c r="A16">
        <v>0.984815</v>
      </c>
      <c r="B16">
        <v>0.587229</v>
      </c>
      <c r="C16">
        <v>2.0849799999999998</v>
      </c>
      <c r="D16">
        <v>2.2343099999999998</v>
      </c>
      <c r="E16">
        <v>8.3931299999999993</v>
      </c>
      <c r="F16">
        <v>1.0867599999999999</v>
      </c>
      <c r="G16">
        <v>0.40520800000000001</v>
      </c>
      <c r="H16">
        <v>1.30467</v>
      </c>
      <c r="I16">
        <v>2.9466000000000001</v>
      </c>
      <c r="J16">
        <v>6.4314900000000002</v>
      </c>
      <c r="P16" t="s">
        <v>54</v>
      </c>
      <c r="Q16">
        <v>6.6321300000000001</v>
      </c>
      <c r="T16">
        <v>4.24E-2</v>
      </c>
      <c r="V16" t="s">
        <v>39</v>
      </c>
      <c r="W16">
        <f>Q20-Q15</f>
        <v>0.10538999999999987</v>
      </c>
      <c r="X16" s="8">
        <f t="shared" si="0"/>
        <v>4.4685359999999943E-3</v>
      </c>
    </row>
    <row r="17" spans="1:25" x14ac:dyDescent="0.25">
      <c r="A17">
        <v>1.1130599999999999</v>
      </c>
      <c r="B17">
        <v>0.59365900000000005</v>
      </c>
      <c r="C17">
        <v>1.9085700000000001</v>
      </c>
      <c r="D17">
        <v>2.1441400000000002</v>
      </c>
      <c r="E17">
        <v>9.1123200000000004</v>
      </c>
      <c r="F17">
        <v>0.98455400000000004</v>
      </c>
      <c r="G17">
        <v>0.361931</v>
      </c>
      <c r="H17">
        <v>1.1591</v>
      </c>
      <c r="I17">
        <v>2.93283</v>
      </c>
      <c r="J17">
        <v>7.26328</v>
      </c>
      <c r="P17" t="s">
        <v>55</v>
      </c>
      <c r="Q17">
        <v>6.63293</v>
      </c>
      <c r="T17">
        <v>2.53E-2</v>
      </c>
      <c r="V17" t="s">
        <v>40</v>
      </c>
      <c r="W17">
        <f>Q19-Q16</f>
        <v>7.9539999999999722E-2</v>
      </c>
      <c r="X17" s="8">
        <f t="shared" si="0"/>
        <v>2.0123619999999928E-3</v>
      </c>
    </row>
    <row r="18" spans="1:25" x14ac:dyDescent="0.25">
      <c r="A18">
        <v>1.0625899999999999</v>
      </c>
      <c r="B18">
        <v>0.59346200000000005</v>
      </c>
      <c r="C18">
        <v>2.0576500000000002</v>
      </c>
      <c r="D18">
        <v>1.65401</v>
      </c>
      <c r="E18">
        <v>8.8833800000000007</v>
      </c>
      <c r="F18">
        <v>0.96359700000000004</v>
      </c>
      <c r="G18">
        <v>0.472356</v>
      </c>
      <c r="H18">
        <v>1.37205</v>
      </c>
      <c r="I18">
        <v>2.8427799999999999</v>
      </c>
      <c r="J18">
        <v>6.7348699999999999</v>
      </c>
      <c r="P18" t="s">
        <v>56</v>
      </c>
      <c r="Q18">
        <v>6.70817</v>
      </c>
      <c r="T18">
        <v>8.3999999999999995E-3</v>
      </c>
      <c r="V18" t="s">
        <v>41</v>
      </c>
      <c r="W18">
        <f>Q18-Q17</f>
        <v>7.5239999999999974E-2</v>
      </c>
      <c r="X18" s="8">
        <f t="shared" si="0"/>
        <v>6.3201599999999978E-4</v>
      </c>
    </row>
    <row r="19" spans="1:25" x14ac:dyDescent="0.25">
      <c r="A19">
        <v>1.1054900000000001</v>
      </c>
      <c r="B19">
        <v>0.59012600000000004</v>
      </c>
      <c r="C19">
        <v>1.7875799999999999</v>
      </c>
      <c r="D19">
        <v>2.0512299999999999</v>
      </c>
      <c r="E19">
        <v>9.2241700000000009</v>
      </c>
      <c r="F19">
        <v>0.94701000000000002</v>
      </c>
      <c r="G19">
        <v>0.38255699999999998</v>
      </c>
      <c r="H19">
        <v>1.31019</v>
      </c>
      <c r="I19">
        <v>3.4780600000000002</v>
      </c>
      <c r="J19">
        <v>6.63293</v>
      </c>
      <c r="P19" t="s">
        <v>57</v>
      </c>
      <c r="Q19">
        <v>6.7116699999999998</v>
      </c>
      <c r="X19">
        <f>SUM(X5:X18)</f>
        <v>4.1145260539999997</v>
      </c>
    </row>
    <row r="20" spans="1:25" x14ac:dyDescent="0.25">
      <c r="A20">
        <v>0.95513199999999998</v>
      </c>
      <c r="B20">
        <v>0.190747</v>
      </c>
      <c r="C20">
        <v>1.82904</v>
      </c>
      <c r="D20">
        <v>2.6770399999999999</v>
      </c>
      <c r="E20">
        <v>10.0121</v>
      </c>
      <c r="F20">
        <v>0.78999200000000003</v>
      </c>
      <c r="G20">
        <v>0.30568600000000001</v>
      </c>
      <c r="H20">
        <v>1.6147899999999999</v>
      </c>
      <c r="I20">
        <v>2.5810200000000001</v>
      </c>
      <c r="J20">
        <v>6.70817</v>
      </c>
      <c r="P20" t="s">
        <v>58</v>
      </c>
      <c r="Q20">
        <v>6.7348699999999999</v>
      </c>
    </row>
    <row r="21" spans="1:25" x14ac:dyDescent="0.25">
      <c r="A21">
        <v>0.86694300000000002</v>
      </c>
      <c r="B21">
        <v>0.23916699999999999</v>
      </c>
      <c r="C21">
        <v>1.7499400000000001</v>
      </c>
      <c r="D21">
        <v>2.3778199999999998</v>
      </c>
      <c r="E21">
        <v>10.257199999999999</v>
      </c>
      <c r="F21">
        <v>0.81646200000000002</v>
      </c>
      <c r="G21">
        <v>0.25844499999999998</v>
      </c>
      <c r="H21">
        <v>1.40865</v>
      </c>
      <c r="I21">
        <v>2.34328</v>
      </c>
      <c r="J21">
        <v>6.1792100000000003</v>
      </c>
      <c r="P21" t="s">
        <v>59</v>
      </c>
      <c r="Q21">
        <v>6.7363</v>
      </c>
      <c r="S21" s="1" t="s">
        <v>15</v>
      </c>
      <c r="T21" s="3">
        <f>DEVSQ(Q4:Q31)</f>
        <v>20.363224055696424</v>
      </c>
      <c r="X21">
        <v>0.01</v>
      </c>
      <c r="Y21">
        <v>0.89600000000000002</v>
      </c>
    </row>
    <row r="22" spans="1:25" x14ac:dyDescent="0.25">
      <c r="A22">
        <v>0.92049000000000003</v>
      </c>
      <c r="B22">
        <v>0.26364500000000002</v>
      </c>
      <c r="C22">
        <v>1.7742100000000001</v>
      </c>
      <c r="D22">
        <v>2.1768999999999998</v>
      </c>
      <c r="E22">
        <v>10.340400000000001</v>
      </c>
      <c r="F22">
        <v>0.78191500000000003</v>
      </c>
      <c r="G22">
        <v>0.25140899999999999</v>
      </c>
      <c r="H22">
        <v>1.5375700000000001</v>
      </c>
      <c r="I22">
        <v>2.8018800000000001</v>
      </c>
      <c r="J22">
        <v>6.4790999999999999</v>
      </c>
      <c r="P22" t="s">
        <v>60</v>
      </c>
      <c r="Q22">
        <v>6.7697900000000004</v>
      </c>
      <c r="S22" s="1" t="s">
        <v>16</v>
      </c>
      <c r="T22" s="6">
        <f>SUM(X5:X18)</f>
        <v>4.1145260539999997</v>
      </c>
      <c r="X22">
        <v>0.02</v>
      </c>
      <c r="Y22">
        <v>0.90800000000000003</v>
      </c>
    </row>
    <row r="23" spans="1:25" x14ac:dyDescent="0.25">
      <c r="A23">
        <v>0.85141999999999995</v>
      </c>
      <c r="B23">
        <v>0.210318</v>
      </c>
      <c r="C23">
        <v>1.8465199999999999</v>
      </c>
      <c r="D23">
        <v>2.53749</v>
      </c>
      <c r="E23">
        <v>10.313599999999999</v>
      </c>
      <c r="F23">
        <v>0.88371299999999997</v>
      </c>
      <c r="G23">
        <v>0.22000400000000001</v>
      </c>
      <c r="H23">
        <v>1.3550500000000001</v>
      </c>
      <c r="I23">
        <v>2.2194600000000002</v>
      </c>
      <c r="J23">
        <v>6.62948</v>
      </c>
      <c r="P23" t="s">
        <v>61</v>
      </c>
      <c r="Q23">
        <v>6.9633200000000004</v>
      </c>
      <c r="S23" s="1" t="s">
        <v>17</v>
      </c>
      <c r="T23" s="6">
        <f>(T22^2)/T21</f>
        <v>0.83136759693556417</v>
      </c>
      <c r="X23">
        <v>0.05</v>
      </c>
      <c r="Y23">
        <v>0.92400000000000004</v>
      </c>
    </row>
    <row r="24" spans="1:25" x14ac:dyDescent="0.25">
      <c r="A24">
        <v>0.79586800000000002</v>
      </c>
      <c r="B24">
        <v>0.43951099999999999</v>
      </c>
      <c r="C24">
        <v>2.02887</v>
      </c>
      <c r="D24">
        <v>1.2513700000000001</v>
      </c>
      <c r="E24">
        <v>9.9227100000000004</v>
      </c>
      <c r="F24">
        <v>0.79396299999999997</v>
      </c>
      <c r="G24">
        <v>0.34115400000000001</v>
      </c>
      <c r="H24">
        <v>1.3597300000000001</v>
      </c>
      <c r="I24">
        <v>3.17604</v>
      </c>
      <c r="J24">
        <v>7.81135</v>
      </c>
      <c r="P24" t="s">
        <v>62</v>
      </c>
      <c r="Q24">
        <v>7.26328</v>
      </c>
      <c r="S24">
        <v>0.02</v>
      </c>
      <c r="T24">
        <v>0.90800000000000003</v>
      </c>
      <c r="X24">
        <v>0.1</v>
      </c>
      <c r="Y24">
        <v>0.93600000000000005</v>
      </c>
    </row>
    <row r="25" spans="1:25" x14ac:dyDescent="0.25">
      <c r="A25">
        <v>0.82867900000000005</v>
      </c>
      <c r="B25">
        <v>0.47045799999999999</v>
      </c>
      <c r="C25">
        <v>2.00298</v>
      </c>
      <c r="D25">
        <v>1.5386200000000001</v>
      </c>
      <c r="E25">
        <v>9.7004199999999994</v>
      </c>
      <c r="F25">
        <v>0.70889000000000002</v>
      </c>
      <c r="G25">
        <v>0.39806200000000003</v>
      </c>
      <c r="H25">
        <v>1.3613599999999999</v>
      </c>
      <c r="I25">
        <v>3.5257000000000001</v>
      </c>
      <c r="J25">
        <v>8.6201899999999991</v>
      </c>
      <c r="P25" t="s">
        <v>63</v>
      </c>
      <c r="Q25">
        <v>7.4868399999999999</v>
      </c>
      <c r="S25">
        <v>0.05</v>
      </c>
      <c r="T25">
        <v>0.92400000000000004</v>
      </c>
      <c r="X25" s="1">
        <v>0.5</v>
      </c>
      <c r="Y25" s="6">
        <v>0.96599999999999997</v>
      </c>
    </row>
    <row r="26" spans="1:25" x14ac:dyDescent="0.25">
      <c r="A26">
        <v>0.706789</v>
      </c>
      <c r="B26">
        <v>0.47111799999999998</v>
      </c>
      <c r="C26">
        <v>2.0644900000000002</v>
      </c>
      <c r="D26">
        <v>2.1650100000000001</v>
      </c>
      <c r="E26">
        <v>9.0521399999999996</v>
      </c>
      <c r="F26">
        <v>0.58523800000000004</v>
      </c>
      <c r="G26">
        <v>0.34274100000000002</v>
      </c>
      <c r="H26">
        <v>1.5074399999999999</v>
      </c>
      <c r="I26">
        <v>2.9196599999999999</v>
      </c>
      <c r="J26">
        <v>6.7116699999999998</v>
      </c>
      <c r="P26" t="s">
        <v>64</v>
      </c>
      <c r="Q26">
        <v>7.81135</v>
      </c>
      <c r="S26" s="1" t="s">
        <v>18</v>
      </c>
      <c r="T26" s="11">
        <f>FORECAST(T23,S24:S25,T24:T25)</f>
        <v>-0.12368575574581731</v>
      </c>
      <c r="U26" t="s">
        <v>19</v>
      </c>
      <c r="X26" s="1">
        <v>0.9</v>
      </c>
      <c r="Y26" s="6">
        <v>0.98199999999999998</v>
      </c>
    </row>
    <row r="27" spans="1:25" x14ac:dyDescent="0.25">
      <c r="A27">
        <v>0.79040200000000005</v>
      </c>
      <c r="B27">
        <v>0.44282500000000002</v>
      </c>
      <c r="C27">
        <v>2.1569699999999998</v>
      </c>
      <c r="D27">
        <v>2.9925899999999999</v>
      </c>
      <c r="E27">
        <v>10.308199999999999</v>
      </c>
      <c r="F27">
        <v>0.62190000000000001</v>
      </c>
      <c r="G27">
        <v>0.35703000000000001</v>
      </c>
      <c r="H27">
        <v>1.2867299999999999</v>
      </c>
      <c r="I27">
        <v>2.09537</v>
      </c>
      <c r="J27">
        <v>7.4868399999999999</v>
      </c>
      <c r="P27" t="s">
        <v>65</v>
      </c>
      <c r="Q27">
        <v>8.3849199999999993</v>
      </c>
      <c r="S27" s="1" t="s">
        <v>20</v>
      </c>
      <c r="T27" s="6">
        <v>0.05</v>
      </c>
      <c r="U27" t="s">
        <v>21</v>
      </c>
      <c r="X27">
        <v>0.95</v>
      </c>
      <c r="Y27">
        <v>0.98499999999999999</v>
      </c>
    </row>
    <row r="28" spans="1:25" x14ac:dyDescent="0.25">
      <c r="A28">
        <v>0.887069</v>
      </c>
      <c r="B28">
        <v>0.51420500000000002</v>
      </c>
      <c r="C28">
        <v>1.95825</v>
      </c>
      <c r="D28">
        <v>1.9628099999999999</v>
      </c>
      <c r="E28">
        <v>7.5031400000000001</v>
      </c>
      <c r="F28">
        <v>0.799288</v>
      </c>
      <c r="G28">
        <v>0.42577399999999999</v>
      </c>
      <c r="H28">
        <v>1.6090800000000001</v>
      </c>
      <c r="I28">
        <v>1.66272</v>
      </c>
      <c r="J28">
        <v>6.1424399999999997</v>
      </c>
      <c r="P28" t="s">
        <v>66</v>
      </c>
      <c r="Q28">
        <v>8.5684199999999997</v>
      </c>
      <c r="S28" s="1" t="s">
        <v>22</v>
      </c>
      <c r="T28" s="9" t="s">
        <v>23</v>
      </c>
      <c r="U28" t="s">
        <v>24</v>
      </c>
      <c r="X28">
        <v>0.98</v>
      </c>
      <c r="Y28">
        <v>0.98799999999999999</v>
      </c>
    </row>
    <row r="29" spans="1:25" x14ac:dyDescent="0.25">
      <c r="A29">
        <v>0.85796600000000001</v>
      </c>
      <c r="B29">
        <v>0.42777900000000002</v>
      </c>
      <c r="C29">
        <v>1.9860500000000001</v>
      </c>
      <c r="D29">
        <v>2.7304599999999999</v>
      </c>
      <c r="E29">
        <v>8.2870200000000001</v>
      </c>
      <c r="F29">
        <v>0.66525800000000002</v>
      </c>
      <c r="G29">
        <v>0.49008600000000002</v>
      </c>
      <c r="H29">
        <v>1.5550900000000001</v>
      </c>
      <c r="I29">
        <v>1.94692</v>
      </c>
      <c r="J29">
        <v>6.577</v>
      </c>
      <c r="P29" t="s">
        <v>67</v>
      </c>
      <c r="Q29">
        <v>8.60154</v>
      </c>
      <c r="X29">
        <v>0.99</v>
      </c>
      <c r="Y29">
        <v>0.99</v>
      </c>
    </row>
    <row r="30" spans="1:25" x14ac:dyDescent="0.25">
      <c r="A30">
        <v>0.81454400000000005</v>
      </c>
      <c r="B30">
        <v>0.477578</v>
      </c>
      <c r="C30">
        <v>1.9743900000000001</v>
      </c>
      <c r="D30">
        <v>1.9553799999999999</v>
      </c>
      <c r="E30">
        <v>7.7128800000000002</v>
      </c>
      <c r="F30">
        <v>0.78963000000000005</v>
      </c>
      <c r="G30">
        <v>0.33133000000000001</v>
      </c>
      <c r="H30">
        <v>1.5748500000000001</v>
      </c>
      <c r="I30">
        <v>1.1874899999999999</v>
      </c>
      <c r="J30">
        <v>6.4846199999999996</v>
      </c>
      <c r="P30" t="s">
        <v>68</v>
      </c>
      <c r="Q30">
        <v>8.6201899999999991</v>
      </c>
    </row>
    <row r="31" spans="1:25" x14ac:dyDescent="0.25">
      <c r="A31">
        <v>0.76739999999999997</v>
      </c>
      <c r="B31">
        <v>0.53495899999999996</v>
      </c>
      <c r="C31">
        <v>1.84789</v>
      </c>
      <c r="D31">
        <v>2.31894</v>
      </c>
      <c r="E31">
        <v>8.1547699999999992</v>
      </c>
      <c r="F31">
        <v>0.63717299999999999</v>
      </c>
      <c r="G31">
        <v>0.42987300000000001</v>
      </c>
      <c r="H31">
        <v>1.58761</v>
      </c>
      <c r="I31">
        <v>1.70068</v>
      </c>
      <c r="J31">
        <v>6.5942800000000004</v>
      </c>
      <c r="P31" t="s">
        <v>69</v>
      </c>
      <c r="Q31">
        <v>8.9293600000000009</v>
      </c>
      <c r="S31" s="1" t="s">
        <v>25</v>
      </c>
      <c r="T31" s="12" t="s">
        <v>94</v>
      </c>
    </row>
    <row r="32" spans="1:25" x14ac:dyDescent="0.25">
      <c r="T32" s="16" t="s">
        <v>95</v>
      </c>
    </row>
    <row r="33" spans="1:20" x14ac:dyDescent="0.25">
      <c r="A33" t="s">
        <v>91</v>
      </c>
      <c r="K33" t="s">
        <v>104</v>
      </c>
      <c r="T33" s="16" t="s">
        <v>96</v>
      </c>
    </row>
    <row r="34" spans="1:20" x14ac:dyDescent="0.25">
      <c r="A34">
        <v>0.55847199999999997</v>
      </c>
      <c r="B34">
        <v>0.190747</v>
      </c>
      <c r="C34">
        <v>1.7499400000000001</v>
      </c>
      <c r="D34">
        <v>1.1436900000000001</v>
      </c>
      <c r="E34">
        <v>6.72593</v>
      </c>
      <c r="F34">
        <v>0.58523800000000004</v>
      </c>
      <c r="G34">
        <v>0.22000400000000001</v>
      </c>
      <c r="H34">
        <v>1.1591</v>
      </c>
      <c r="I34">
        <v>1.1874899999999999</v>
      </c>
      <c r="J34">
        <v>5.7940399999999999</v>
      </c>
      <c r="K34">
        <v>1</v>
      </c>
      <c r="T34" s="12" t="s">
        <v>97</v>
      </c>
    </row>
    <row r="35" spans="1:20" x14ac:dyDescent="0.25">
      <c r="A35">
        <v>0.61183600000000005</v>
      </c>
      <c r="B35">
        <v>0.210318</v>
      </c>
      <c r="C35">
        <v>1.7742100000000001</v>
      </c>
      <c r="D35">
        <v>1.17927</v>
      </c>
      <c r="E35">
        <v>6.81562</v>
      </c>
      <c r="F35">
        <v>0.62190000000000001</v>
      </c>
      <c r="G35">
        <v>0.25140899999999999</v>
      </c>
      <c r="H35">
        <v>1.2678700000000001</v>
      </c>
      <c r="I35">
        <v>1.39429</v>
      </c>
      <c r="J35">
        <v>6.1424399999999997</v>
      </c>
      <c r="K35">
        <v>2</v>
      </c>
      <c r="T35" s="16" t="s">
        <v>98</v>
      </c>
    </row>
    <row r="36" spans="1:20" x14ac:dyDescent="0.25">
      <c r="A36">
        <v>0.61540899999999998</v>
      </c>
      <c r="B36">
        <v>0.23916699999999999</v>
      </c>
      <c r="C36">
        <v>1.7875799999999999</v>
      </c>
      <c r="D36">
        <v>1.2471300000000001</v>
      </c>
      <c r="E36">
        <v>7.0561699999999998</v>
      </c>
      <c r="F36">
        <v>0.63717299999999999</v>
      </c>
      <c r="G36">
        <v>0.25844499999999998</v>
      </c>
      <c r="H36">
        <v>1.2867299999999999</v>
      </c>
      <c r="I36">
        <v>1.4722900000000001</v>
      </c>
      <c r="J36">
        <v>6.1775399999999996</v>
      </c>
      <c r="K36">
        <v>3</v>
      </c>
    </row>
    <row r="37" spans="1:20" x14ac:dyDescent="0.25">
      <c r="A37">
        <v>0.64000599999999996</v>
      </c>
      <c r="B37">
        <v>0.26364500000000002</v>
      </c>
      <c r="C37">
        <v>1.82904</v>
      </c>
      <c r="D37">
        <v>1.2513700000000001</v>
      </c>
      <c r="E37">
        <v>7.06114</v>
      </c>
      <c r="F37">
        <v>0.66525800000000002</v>
      </c>
      <c r="G37">
        <v>0.30568600000000001</v>
      </c>
      <c r="H37">
        <v>1.30467</v>
      </c>
      <c r="I37">
        <v>1.6352199999999999</v>
      </c>
      <c r="J37">
        <v>6.1792100000000003</v>
      </c>
      <c r="K37">
        <v>4</v>
      </c>
      <c r="T37" s="12" t="s">
        <v>99</v>
      </c>
    </row>
    <row r="38" spans="1:20" x14ac:dyDescent="0.25">
      <c r="A38">
        <v>0.70117499999999999</v>
      </c>
      <c r="B38">
        <v>0.42777900000000002</v>
      </c>
      <c r="C38">
        <v>1.83477</v>
      </c>
      <c r="D38">
        <v>1.3639600000000001</v>
      </c>
      <c r="E38">
        <v>7.1207399999999996</v>
      </c>
      <c r="F38">
        <v>0.70889000000000002</v>
      </c>
      <c r="G38">
        <v>0.32078600000000002</v>
      </c>
      <c r="H38">
        <v>1.30968</v>
      </c>
      <c r="I38">
        <v>1.66272</v>
      </c>
      <c r="J38">
        <v>6.3692000000000002</v>
      </c>
      <c r="K38">
        <v>5</v>
      </c>
      <c r="T38" s="12" t="s">
        <v>100</v>
      </c>
    </row>
    <row r="39" spans="1:20" x14ac:dyDescent="0.25">
      <c r="A39">
        <v>0.706789</v>
      </c>
      <c r="B39">
        <v>0.43951099999999999</v>
      </c>
      <c r="C39">
        <v>1.8465199999999999</v>
      </c>
      <c r="D39">
        <v>1.5386200000000001</v>
      </c>
      <c r="E39">
        <v>7.2970800000000002</v>
      </c>
      <c r="F39">
        <v>0.73709499999999994</v>
      </c>
      <c r="G39">
        <v>0.33133000000000001</v>
      </c>
      <c r="H39">
        <v>1.31019</v>
      </c>
      <c r="I39">
        <v>1.66438</v>
      </c>
      <c r="J39">
        <v>6.4314900000000002</v>
      </c>
      <c r="K39">
        <v>6</v>
      </c>
      <c r="T39" s="12" t="s">
        <v>101</v>
      </c>
    </row>
    <row r="40" spans="1:20" x14ac:dyDescent="0.25">
      <c r="A40">
        <v>0.72387500000000005</v>
      </c>
      <c r="B40">
        <v>0.44282500000000002</v>
      </c>
      <c r="C40">
        <v>1.84789</v>
      </c>
      <c r="D40">
        <v>1.65401</v>
      </c>
      <c r="E40">
        <v>7.4244399999999997</v>
      </c>
      <c r="F40">
        <v>0.74441800000000002</v>
      </c>
      <c r="G40">
        <v>0.34115400000000001</v>
      </c>
      <c r="H40">
        <v>1.3209200000000001</v>
      </c>
      <c r="I40">
        <v>1.70068</v>
      </c>
      <c r="J40">
        <v>6.4790999999999999</v>
      </c>
      <c r="K40">
        <v>7</v>
      </c>
      <c r="T40" s="12" t="s">
        <v>102</v>
      </c>
    </row>
    <row r="41" spans="1:20" x14ac:dyDescent="0.25">
      <c r="A41">
        <v>0.76739999999999997</v>
      </c>
      <c r="B41">
        <v>0.47045799999999999</v>
      </c>
      <c r="C41">
        <v>1.8804700000000001</v>
      </c>
      <c r="D41">
        <v>1.7214799999999999</v>
      </c>
      <c r="E41">
        <v>7.5031400000000001</v>
      </c>
      <c r="F41">
        <v>0.76068000000000002</v>
      </c>
      <c r="G41">
        <v>0.34274100000000002</v>
      </c>
      <c r="H41">
        <v>1.3550500000000001</v>
      </c>
      <c r="I41">
        <v>1.7043200000000001</v>
      </c>
      <c r="J41">
        <v>6.4846199999999996</v>
      </c>
      <c r="K41">
        <v>8</v>
      </c>
      <c r="T41" s="16" t="s">
        <v>103</v>
      </c>
    </row>
    <row r="42" spans="1:20" x14ac:dyDescent="0.25">
      <c r="A42">
        <v>0.77861100000000005</v>
      </c>
      <c r="B42">
        <v>0.47111799999999998</v>
      </c>
      <c r="C42">
        <v>1.89578</v>
      </c>
      <c r="D42">
        <v>1.9119900000000001</v>
      </c>
      <c r="E42">
        <v>7.61883</v>
      </c>
      <c r="F42">
        <v>0.76237699999999997</v>
      </c>
      <c r="G42">
        <v>0.35703000000000001</v>
      </c>
      <c r="H42">
        <v>1.3597300000000001</v>
      </c>
      <c r="I42">
        <v>1.74136</v>
      </c>
      <c r="J42">
        <v>6.5561499999999997</v>
      </c>
      <c r="K42">
        <v>9</v>
      </c>
    </row>
    <row r="43" spans="1:20" x14ac:dyDescent="0.25">
      <c r="A43">
        <v>0.78858200000000001</v>
      </c>
      <c r="B43">
        <v>0.477578</v>
      </c>
      <c r="C43">
        <v>1.9085700000000001</v>
      </c>
      <c r="D43">
        <v>1.9345300000000001</v>
      </c>
      <c r="E43">
        <v>7.7128800000000002</v>
      </c>
      <c r="F43">
        <v>0.78103900000000004</v>
      </c>
      <c r="G43">
        <v>0.361931</v>
      </c>
      <c r="H43">
        <v>1.3613599999999999</v>
      </c>
      <c r="I43">
        <v>1.78372</v>
      </c>
      <c r="J43">
        <v>6.577</v>
      </c>
      <c r="K43">
        <v>10</v>
      </c>
    </row>
    <row r="44" spans="1:20" x14ac:dyDescent="0.25">
      <c r="A44">
        <v>0.79040200000000005</v>
      </c>
      <c r="B44">
        <v>0.50311899999999998</v>
      </c>
      <c r="C44">
        <v>1.9443900000000001</v>
      </c>
      <c r="D44">
        <v>1.9553799999999999</v>
      </c>
      <c r="E44">
        <v>8.1547699999999992</v>
      </c>
      <c r="F44">
        <v>0.78191500000000003</v>
      </c>
      <c r="G44">
        <v>0.38255699999999998</v>
      </c>
      <c r="H44">
        <v>1.37205</v>
      </c>
      <c r="I44">
        <v>1.82762</v>
      </c>
      <c r="J44">
        <v>6.5942800000000004</v>
      </c>
      <c r="K44">
        <v>11</v>
      </c>
    </row>
    <row r="45" spans="1:20" x14ac:dyDescent="0.25">
      <c r="A45">
        <v>0.79586800000000002</v>
      </c>
      <c r="B45">
        <v>0.51420500000000002</v>
      </c>
      <c r="C45">
        <v>1.95825</v>
      </c>
      <c r="D45">
        <v>1.9628099999999999</v>
      </c>
      <c r="E45">
        <v>8.2870200000000001</v>
      </c>
      <c r="F45">
        <v>0.78963000000000005</v>
      </c>
      <c r="G45">
        <v>0.387959</v>
      </c>
      <c r="H45">
        <v>1.4055899999999999</v>
      </c>
      <c r="I45">
        <v>1.94692</v>
      </c>
      <c r="J45">
        <v>6.62948</v>
      </c>
      <c r="K45">
        <v>12</v>
      </c>
    </row>
    <row r="46" spans="1:20" x14ac:dyDescent="0.25">
      <c r="A46">
        <v>0.79711100000000001</v>
      </c>
      <c r="B46">
        <v>0.53495899999999996</v>
      </c>
      <c r="C46">
        <v>1.9743900000000001</v>
      </c>
      <c r="D46">
        <v>2.0512299999999999</v>
      </c>
      <c r="E46">
        <v>8.3931299999999993</v>
      </c>
      <c r="F46">
        <v>0.78999200000000003</v>
      </c>
      <c r="G46">
        <v>0.39806200000000003</v>
      </c>
      <c r="H46">
        <v>1.40865</v>
      </c>
      <c r="I46">
        <v>1.9910000000000001</v>
      </c>
      <c r="J46">
        <v>6.6321300000000001</v>
      </c>
      <c r="K46">
        <v>13</v>
      </c>
    </row>
    <row r="47" spans="1:20" x14ac:dyDescent="0.25">
      <c r="A47">
        <v>0.80033200000000004</v>
      </c>
      <c r="B47">
        <v>0.55166499999999996</v>
      </c>
      <c r="C47">
        <v>1.9855799999999999</v>
      </c>
      <c r="D47">
        <v>2.0526200000000001</v>
      </c>
      <c r="E47">
        <v>8.8833800000000007</v>
      </c>
      <c r="F47">
        <v>0.79396299999999997</v>
      </c>
      <c r="G47">
        <v>0.40520800000000001</v>
      </c>
      <c r="H47">
        <v>1.42405</v>
      </c>
      <c r="I47">
        <v>2.0952199999999999</v>
      </c>
      <c r="J47">
        <v>6.63293</v>
      </c>
      <c r="K47">
        <v>14</v>
      </c>
    </row>
    <row r="48" spans="1:20" x14ac:dyDescent="0.25">
      <c r="A48">
        <v>0.81454400000000005</v>
      </c>
      <c r="B48">
        <v>0.574932</v>
      </c>
      <c r="C48">
        <v>1.9860500000000001</v>
      </c>
      <c r="D48">
        <v>2.0875400000000002</v>
      </c>
      <c r="E48">
        <v>8.9381000000000004</v>
      </c>
      <c r="F48">
        <v>0.79399399999999998</v>
      </c>
      <c r="G48">
        <v>0.40701300000000001</v>
      </c>
      <c r="H48">
        <v>1.4280200000000001</v>
      </c>
      <c r="I48">
        <v>2.09537</v>
      </c>
      <c r="J48">
        <v>6.70817</v>
      </c>
      <c r="K48">
        <v>15</v>
      </c>
    </row>
    <row r="49" spans="1:11" x14ac:dyDescent="0.25">
      <c r="A49">
        <v>0.81876099999999996</v>
      </c>
      <c r="B49">
        <v>0.587229</v>
      </c>
      <c r="C49">
        <v>2.00298</v>
      </c>
      <c r="D49">
        <v>2.1197699999999999</v>
      </c>
      <c r="E49">
        <v>9.0521399999999996</v>
      </c>
      <c r="F49">
        <v>0.799288</v>
      </c>
      <c r="G49">
        <v>0.42577399999999999</v>
      </c>
      <c r="H49">
        <v>1.5034700000000001</v>
      </c>
      <c r="I49">
        <v>2.0982099999999999</v>
      </c>
      <c r="J49">
        <v>6.7116699999999998</v>
      </c>
      <c r="K49">
        <v>16</v>
      </c>
    </row>
    <row r="50" spans="1:11" x14ac:dyDescent="0.25">
      <c r="A50">
        <v>0.82867900000000005</v>
      </c>
      <c r="B50">
        <v>0.59012600000000004</v>
      </c>
      <c r="C50">
        <v>2.02887</v>
      </c>
      <c r="D50">
        <v>2.1441400000000002</v>
      </c>
      <c r="E50">
        <v>9.1123200000000004</v>
      </c>
      <c r="F50">
        <v>0.81646200000000002</v>
      </c>
      <c r="G50">
        <v>0.42987300000000001</v>
      </c>
      <c r="H50">
        <v>1.5074399999999999</v>
      </c>
      <c r="I50">
        <v>2.2194600000000002</v>
      </c>
      <c r="J50">
        <v>6.7348699999999999</v>
      </c>
      <c r="K50">
        <v>17</v>
      </c>
    </row>
    <row r="51" spans="1:11" x14ac:dyDescent="0.25">
      <c r="A51">
        <v>0.85141999999999995</v>
      </c>
      <c r="B51">
        <v>0.59346200000000005</v>
      </c>
      <c r="C51">
        <v>2.0576500000000002</v>
      </c>
      <c r="D51">
        <v>2.1650100000000001</v>
      </c>
      <c r="E51">
        <v>9.2241700000000009</v>
      </c>
      <c r="F51">
        <v>0.81918400000000002</v>
      </c>
      <c r="G51">
        <v>0.43572899999999998</v>
      </c>
      <c r="H51">
        <v>1.5375700000000001</v>
      </c>
      <c r="I51">
        <v>2.34328</v>
      </c>
      <c r="J51">
        <v>6.7363</v>
      </c>
      <c r="K51">
        <v>18</v>
      </c>
    </row>
    <row r="52" spans="1:11" x14ac:dyDescent="0.25">
      <c r="A52">
        <v>0.85796600000000001</v>
      </c>
      <c r="B52">
        <v>0.59365900000000005</v>
      </c>
      <c r="C52">
        <v>2.0644900000000002</v>
      </c>
      <c r="D52">
        <v>2.1768999999999998</v>
      </c>
      <c r="E52">
        <v>9.3182700000000001</v>
      </c>
      <c r="F52">
        <v>0.88259600000000005</v>
      </c>
      <c r="G52">
        <v>0.472356</v>
      </c>
      <c r="H52">
        <v>1.5550900000000001</v>
      </c>
      <c r="I52">
        <v>2.38158</v>
      </c>
      <c r="J52">
        <v>6.7697900000000004</v>
      </c>
      <c r="K52">
        <v>19</v>
      </c>
    </row>
    <row r="53" spans="1:11" x14ac:dyDescent="0.25">
      <c r="A53">
        <v>0.86694300000000002</v>
      </c>
      <c r="B53">
        <v>0.60695200000000005</v>
      </c>
      <c r="C53">
        <v>2.0849799999999998</v>
      </c>
      <c r="D53">
        <v>2.2343099999999998</v>
      </c>
      <c r="E53">
        <v>9.3384300000000007</v>
      </c>
      <c r="F53">
        <v>0.88371299999999997</v>
      </c>
      <c r="G53">
        <v>0.472831</v>
      </c>
      <c r="H53">
        <v>1.5748500000000001</v>
      </c>
      <c r="I53">
        <v>2.5810200000000001</v>
      </c>
      <c r="J53">
        <v>6.9633200000000004</v>
      </c>
      <c r="K53">
        <v>20</v>
      </c>
    </row>
    <row r="54" spans="1:11" x14ac:dyDescent="0.25">
      <c r="A54">
        <v>0.887069</v>
      </c>
      <c r="B54">
        <v>0.61069399999999996</v>
      </c>
      <c r="C54">
        <v>2.0945499999999999</v>
      </c>
      <c r="D54">
        <v>2.2599</v>
      </c>
      <c r="E54">
        <v>9.4988100000000006</v>
      </c>
      <c r="F54">
        <v>0.886409</v>
      </c>
      <c r="G54">
        <v>0.477155</v>
      </c>
      <c r="H54">
        <v>1.58761</v>
      </c>
      <c r="I54">
        <v>2.8018800000000001</v>
      </c>
      <c r="J54">
        <v>7.26328</v>
      </c>
      <c r="K54">
        <v>21</v>
      </c>
    </row>
    <row r="55" spans="1:11" x14ac:dyDescent="0.25">
      <c r="A55">
        <v>0.92049000000000003</v>
      </c>
      <c r="B55">
        <v>0.61311599999999999</v>
      </c>
      <c r="C55">
        <v>2.1011700000000002</v>
      </c>
      <c r="D55">
        <v>2.2635399999999999</v>
      </c>
      <c r="E55">
        <v>9.7004199999999994</v>
      </c>
      <c r="F55">
        <v>0.88811899999999999</v>
      </c>
      <c r="G55">
        <v>0.49008600000000002</v>
      </c>
      <c r="H55">
        <v>1.6090800000000001</v>
      </c>
      <c r="I55">
        <v>2.8427799999999999</v>
      </c>
      <c r="J55">
        <v>7.4868399999999999</v>
      </c>
      <c r="K55">
        <v>22</v>
      </c>
    </row>
    <row r="56" spans="1:11" x14ac:dyDescent="0.25">
      <c r="A56">
        <v>0.92779800000000001</v>
      </c>
      <c r="B56">
        <v>0.62764900000000001</v>
      </c>
      <c r="C56">
        <v>2.1058300000000001</v>
      </c>
      <c r="D56">
        <v>2.31894</v>
      </c>
      <c r="E56">
        <v>9.9227100000000004</v>
      </c>
      <c r="F56">
        <v>0.89686399999999999</v>
      </c>
      <c r="G56">
        <v>0.49514000000000002</v>
      </c>
      <c r="H56">
        <v>1.6147899999999999</v>
      </c>
      <c r="I56">
        <v>2.9196599999999999</v>
      </c>
      <c r="J56">
        <v>7.81135</v>
      </c>
      <c r="K56">
        <v>23</v>
      </c>
    </row>
    <row r="57" spans="1:11" x14ac:dyDescent="0.25">
      <c r="A57">
        <v>0.95513199999999998</v>
      </c>
      <c r="B57">
        <v>0.63496600000000003</v>
      </c>
      <c r="C57">
        <v>2.1211000000000002</v>
      </c>
      <c r="D57">
        <v>2.3778199999999998</v>
      </c>
      <c r="E57">
        <v>10.0121</v>
      </c>
      <c r="F57">
        <v>0.90884900000000002</v>
      </c>
      <c r="G57">
        <v>0.522567</v>
      </c>
      <c r="H57">
        <v>1.6637500000000001</v>
      </c>
      <c r="I57">
        <v>2.93283</v>
      </c>
      <c r="J57">
        <v>8.3849199999999993</v>
      </c>
      <c r="K57">
        <v>24</v>
      </c>
    </row>
    <row r="58" spans="1:11" x14ac:dyDescent="0.25">
      <c r="A58">
        <v>0.984815</v>
      </c>
      <c r="B58">
        <v>0.635571</v>
      </c>
      <c r="C58">
        <v>2.15368</v>
      </c>
      <c r="D58">
        <v>2.53749</v>
      </c>
      <c r="E58">
        <v>10.257199999999999</v>
      </c>
      <c r="F58">
        <v>0.94701000000000002</v>
      </c>
      <c r="G58">
        <v>0.53284900000000002</v>
      </c>
      <c r="H58">
        <v>1.71323</v>
      </c>
      <c r="I58">
        <v>2.9466000000000001</v>
      </c>
      <c r="J58">
        <v>8.5684199999999997</v>
      </c>
      <c r="K58">
        <v>25</v>
      </c>
    </row>
    <row r="59" spans="1:11" x14ac:dyDescent="0.25">
      <c r="A59">
        <v>1.0625899999999999</v>
      </c>
      <c r="B59">
        <v>0.64136400000000005</v>
      </c>
      <c r="C59">
        <v>2.1569699999999998</v>
      </c>
      <c r="D59">
        <v>2.6770399999999999</v>
      </c>
      <c r="E59">
        <v>10.308199999999999</v>
      </c>
      <c r="F59">
        <v>0.96359700000000004</v>
      </c>
      <c r="G59">
        <v>0.56340699999999999</v>
      </c>
      <c r="H59">
        <v>1.7427900000000001</v>
      </c>
      <c r="I59">
        <v>3.17604</v>
      </c>
      <c r="J59">
        <v>8.60154</v>
      </c>
      <c r="K59">
        <v>26</v>
      </c>
    </row>
    <row r="60" spans="1:11" x14ac:dyDescent="0.25">
      <c r="A60">
        <v>1.1054900000000001</v>
      </c>
      <c r="B60">
        <v>0.64598900000000004</v>
      </c>
      <c r="C60">
        <v>2.1628799999999999</v>
      </c>
      <c r="D60">
        <v>2.7304599999999999</v>
      </c>
      <c r="E60">
        <v>10.313599999999999</v>
      </c>
      <c r="F60">
        <v>0.98455400000000004</v>
      </c>
      <c r="G60">
        <v>0.59850000000000003</v>
      </c>
      <c r="H60">
        <v>1.7932900000000001</v>
      </c>
      <c r="I60">
        <v>3.4780600000000002</v>
      </c>
      <c r="J60">
        <v>8.6201899999999991</v>
      </c>
      <c r="K60">
        <v>27</v>
      </c>
    </row>
    <row r="61" spans="1:11" x14ac:dyDescent="0.25">
      <c r="A61">
        <v>1.1130599999999999</v>
      </c>
      <c r="B61">
        <v>0.64812800000000004</v>
      </c>
      <c r="C61">
        <v>2.8513899999999999</v>
      </c>
      <c r="D61">
        <v>2.9925899999999999</v>
      </c>
      <c r="E61">
        <v>10.340400000000001</v>
      </c>
      <c r="F61">
        <v>1.0867599999999999</v>
      </c>
      <c r="G61">
        <v>0.60503799999999996</v>
      </c>
      <c r="H61">
        <v>1.87653</v>
      </c>
      <c r="I61">
        <v>3.5257000000000001</v>
      </c>
      <c r="J61">
        <v>8.9293600000000009</v>
      </c>
      <c r="K61">
        <v>28</v>
      </c>
    </row>
    <row r="63" spans="1:11" x14ac:dyDescent="0.25">
      <c r="A63" t="s">
        <v>92</v>
      </c>
    </row>
    <row r="64" spans="1:11" x14ac:dyDescent="0.25">
      <c r="A64" t="s">
        <v>93</v>
      </c>
    </row>
    <row r="65" spans="1:10" x14ac:dyDescent="0.25">
      <c r="A65">
        <f>MAX(A34:A61)</f>
        <v>1.1130599999999999</v>
      </c>
      <c r="B65">
        <f t="shared" ref="B65:J65" si="1">MAX(B34:B61)</f>
        <v>0.64812800000000004</v>
      </c>
      <c r="C65">
        <f t="shared" si="1"/>
        <v>2.8513899999999999</v>
      </c>
      <c r="D65">
        <f t="shared" si="1"/>
        <v>2.9925899999999999</v>
      </c>
      <c r="E65">
        <f t="shared" si="1"/>
        <v>10.340400000000001</v>
      </c>
      <c r="F65">
        <f t="shared" si="1"/>
        <v>1.0867599999999999</v>
      </c>
      <c r="G65">
        <f t="shared" si="1"/>
        <v>0.60503799999999996</v>
      </c>
      <c r="H65">
        <f t="shared" si="1"/>
        <v>1.87653</v>
      </c>
      <c r="I65">
        <f t="shared" si="1"/>
        <v>3.5257000000000001</v>
      </c>
      <c r="J65">
        <f t="shared" si="1"/>
        <v>8.9293600000000009</v>
      </c>
    </row>
    <row r="66" spans="1:10" x14ac:dyDescent="0.25">
      <c r="A66">
        <f>MIN(A34:A61)</f>
        <v>0.55847199999999997</v>
      </c>
      <c r="B66">
        <f t="shared" ref="B66:J66" si="2">MIN(B34:B61)</f>
        <v>0.190747</v>
      </c>
      <c r="C66">
        <f t="shared" si="2"/>
        <v>1.7499400000000001</v>
      </c>
      <c r="D66">
        <f t="shared" si="2"/>
        <v>1.1436900000000001</v>
      </c>
      <c r="E66">
        <f t="shared" si="2"/>
        <v>6.72593</v>
      </c>
      <c r="F66">
        <f t="shared" si="2"/>
        <v>0.58523800000000004</v>
      </c>
      <c r="G66">
        <f t="shared" si="2"/>
        <v>0.22000400000000001</v>
      </c>
      <c r="H66">
        <f t="shared" si="2"/>
        <v>1.1591</v>
      </c>
      <c r="I66">
        <f t="shared" si="2"/>
        <v>1.1874899999999999</v>
      </c>
      <c r="J66">
        <f t="shared" si="2"/>
        <v>5.7940399999999999</v>
      </c>
    </row>
  </sheetData>
  <sortState xmlns:xlrd2="http://schemas.microsoft.com/office/spreadsheetml/2017/richdata2" ref="J34:J61">
    <sortCondition ref="J34:J61"/>
  </sortState>
  <hyperlinks>
    <hyperlink ref="R1" r:id="rId1" xr:uid="{B315D187-F985-4AE8-B3DD-DA5B1EF5988E}"/>
    <hyperlink ref="R2" r:id="rId2" xr:uid="{59629238-98E6-47BC-B120-53F6FEC7295A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E3E-3266-4DC8-98ED-94C91A144DDC}">
  <dimension ref="A1:P66"/>
  <sheetViews>
    <sheetView workbookViewId="0">
      <selection activeCell="A4" sqref="A4:C31"/>
    </sheetView>
  </sheetViews>
  <sheetFormatPr defaultRowHeight="15" x14ac:dyDescent="0.25"/>
  <cols>
    <col min="1" max="1" width="34.7109375" customWidth="1"/>
    <col min="2" max="2" width="13.28515625" customWidth="1"/>
    <col min="3" max="3" width="14.85546875" customWidth="1"/>
  </cols>
  <sheetData>
    <row r="1" spans="1:15" x14ac:dyDescent="0.25">
      <c r="A1" t="s">
        <v>0</v>
      </c>
      <c r="G1" s="1" t="s">
        <v>4</v>
      </c>
      <c r="I1" s="13" t="s">
        <v>5</v>
      </c>
    </row>
    <row r="2" spans="1:15" x14ac:dyDescent="0.25">
      <c r="A2" t="s">
        <v>1</v>
      </c>
      <c r="B2" t="s">
        <v>2</v>
      </c>
      <c r="C2" t="s">
        <v>10</v>
      </c>
      <c r="D2" t="s">
        <v>8</v>
      </c>
      <c r="I2" s="13" t="s">
        <v>6</v>
      </c>
    </row>
    <row r="3" spans="1:15" x14ac:dyDescent="0.25">
      <c r="A3" t="s">
        <v>3</v>
      </c>
      <c r="B3" t="s">
        <v>3</v>
      </c>
      <c r="C3" t="s">
        <v>3</v>
      </c>
      <c r="D3" t="s">
        <v>1</v>
      </c>
      <c r="E3" t="s">
        <v>2</v>
      </c>
      <c r="F3" t="s">
        <v>10</v>
      </c>
      <c r="G3" s="1"/>
      <c r="H3" s="1" t="s">
        <v>8</v>
      </c>
      <c r="J3" s="1" t="s">
        <v>9</v>
      </c>
      <c r="K3" s="2">
        <f>COUNT(B4:B31)</f>
        <v>0</v>
      </c>
    </row>
    <row r="4" spans="1:15" x14ac:dyDescent="0.25">
      <c r="A4" s="18"/>
      <c r="B4" s="18"/>
      <c r="C4" s="17"/>
      <c r="D4" t="s">
        <v>3</v>
      </c>
      <c r="E4" t="s">
        <v>3</v>
      </c>
      <c r="F4" t="s">
        <v>3</v>
      </c>
      <c r="G4" t="s">
        <v>42</v>
      </c>
      <c r="H4" s="17">
        <v>-0.62050731736862996</v>
      </c>
      <c r="N4" t="s">
        <v>10</v>
      </c>
      <c r="O4" t="s">
        <v>11</v>
      </c>
    </row>
    <row r="5" spans="1:15" x14ac:dyDescent="0.25">
      <c r="A5" s="18"/>
      <c r="B5" s="18"/>
      <c r="C5" s="17"/>
      <c r="D5" s="18">
        <v>9.6394778294477099</v>
      </c>
      <c r="E5" s="18">
        <v>8.9094040881188796</v>
      </c>
      <c r="F5" s="17">
        <v>-0.62050731736862996</v>
      </c>
      <c r="G5" t="s">
        <v>43</v>
      </c>
      <c r="H5" s="17">
        <v>1.4872966701725301E-2</v>
      </c>
      <c r="J5" s="1" t="s">
        <v>12</v>
      </c>
      <c r="K5" s="3">
        <v>0.43280000000000002</v>
      </c>
      <c r="M5" t="s">
        <v>28</v>
      </c>
      <c r="N5" s="4">
        <f>H31-H4</f>
        <v>4.7698769167470001</v>
      </c>
      <c r="O5" s="5">
        <f>N5*K5</f>
        <v>2.0644027295681018</v>
      </c>
    </row>
    <row r="6" spans="1:15" x14ac:dyDescent="0.25">
      <c r="A6" s="18"/>
      <c r="B6" s="18"/>
      <c r="C6" s="17"/>
      <c r="D6" s="18">
        <v>10.2524922548613</v>
      </c>
      <c r="E6" s="18">
        <v>8.9381039007427106</v>
      </c>
      <c r="F6" s="17">
        <v>1.4872966701725301E-2</v>
      </c>
      <c r="G6" t="s">
        <v>44</v>
      </c>
      <c r="H6" s="17">
        <v>0.436034616140206</v>
      </c>
      <c r="J6" s="1" t="s">
        <v>13</v>
      </c>
      <c r="K6" s="6">
        <v>0.29920000000000002</v>
      </c>
      <c r="M6" t="s">
        <v>29</v>
      </c>
      <c r="N6" s="7">
        <f>H30-H5</f>
        <v>3.5098551181763349</v>
      </c>
      <c r="O6" s="8">
        <f>N6*K6</f>
        <v>1.0501486513583596</v>
      </c>
    </row>
    <row r="7" spans="1:15" x14ac:dyDescent="0.25">
      <c r="A7" s="18"/>
      <c r="B7" s="18"/>
      <c r="C7" s="17"/>
      <c r="D7" s="18">
        <v>10.423682076234799</v>
      </c>
      <c r="E7" s="18">
        <v>9.0895112007405903</v>
      </c>
      <c r="F7" s="17">
        <v>0.436034616140206</v>
      </c>
      <c r="G7" t="s">
        <v>45</v>
      </c>
      <c r="H7" s="17">
        <v>0.64831446990915897</v>
      </c>
      <c r="J7" s="1" t="s">
        <v>14</v>
      </c>
      <c r="K7" s="6">
        <v>0.251</v>
      </c>
      <c r="M7" t="s">
        <v>30</v>
      </c>
      <c r="N7" s="7">
        <f>H29-H6</f>
        <v>2.4557954330427236</v>
      </c>
      <c r="O7" s="8">
        <f>N7*K7</f>
        <v>0.61640465369372366</v>
      </c>
    </row>
    <row r="8" spans="1:15" x14ac:dyDescent="0.25">
      <c r="A8" s="18"/>
      <c r="B8" s="18"/>
      <c r="C8" s="17"/>
      <c r="D8" s="18">
        <v>10.4293936628438</v>
      </c>
      <c r="E8" s="18">
        <v>9.30543771213231</v>
      </c>
      <c r="F8" s="17">
        <v>0.64831446990915897</v>
      </c>
      <c r="G8" t="s">
        <v>46</v>
      </c>
      <c r="H8" s="17">
        <v>0.69687807689075298</v>
      </c>
      <c r="J8" s="1"/>
      <c r="K8" s="9">
        <v>0.21510000000000001</v>
      </c>
      <c r="M8" t="s">
        <v>31</v>
      </c>
      <c r="N8" s="10">
        <f>H28-H7</f>
        <v>2.0332805395404714</v>
      </c>
      <c r="O8" s="8">
        <f t="shared" ref="O8:O18" si="0">N8*K8</f>
        <v>0.4373586440551554</v>
      </c>
    </row>
    <row r="9" spans="1:15" x14ac:dyDescent="0.25">
      <c r="A9" s="18"/>
      <c r="B9" s="18"/>
      <c r="C9" s="17"/>
      <c r="D9" s="18">
        <v>10.4923164932663</v>
      </c>
      <c r="E9" s="18">
        <v>9.3265752955301497</v>
      </c>
      <c r="F9" s="17">
        <v>0.69687807689075298</v>
      </c>
      <c r="G9" t="s">
        <v>47</v>
      </c>
      <c r="H9" s="17">
        <v>0.76843084409029605</v>
      </c>
      <c r="K9">
        <v>0.1857</v>
      </c>
      <c r="M9" t="s">
        <v>32</v>
      </c>
      <c r="N9">
        <f>H27-H8</f>
        <v>1.7507839787653869</v>
      </c>
      <c r="O9" s="8">
        <f t="shared" si="0"/>
        <v>0.32512058485673234</v>
      </c>
    </row>
    <row r="10" spans="1:15" x14ac:dyDescent="0.25">
      <c r="A10" s="18"/>
      <c r="B10" s="18"/>
      <c r="C10" s="17"/>
      <c r="D10" s="18">
        <v>10.564839750527099</v>
      </c>
      <c r="E10" s="18">
        <v>9.4607229782136297</v>
      </c>
      <c r="F10" s="17">
        <v>0.76843084409029605</v>
      </c>
      <c r="G10" t="s">
        <v>48</v>
      </c>
      <c r="H10" s="17">
        <v>0.78088473742895304</v>
      </c>
      <c r="K10">
        <v>0.16009999999999999</v>
      </c>
      <c r="M10" t="s">
        <v>33</v>
      </c>
      <c r="N10">
        <f>H26-H9</f>
        <v>1.617268841430944</v>
      </c>
      <c r="O10" s="8">
        <f t="shared" si="0"/>
        <v>0.25892474151309414</v>
      </c>
    </row>
    <row r="11" spans="1:15" x14ac:dyDescent="0.25">
      <c r="A11" s="18"/>
      <c r="B11" s="18"/>
      <c r="C11" s="17"/>
      <c r="D11" s="18">
        <v>10.752232174592001</v>
      </c>
      <c r="E11" s="18">
        <v>9.5394881346469305</v>
      </c>
      <c r="F11" s="17">
        <v>0.78088473742895304</v>
      </c>
      <c r="G11" t="s">
        <v>49</v>
      </c>
      <c r="H11" s="17">
        <v>0.85188875341529102</v>
      </c>
      <c r="K11">
        <v>0.13719999999999999</v>
      </c>
      <c r="M11" t="s">
        <v>34</v>
      </c>
      <c r="N11">
        <f>H25-H10</f>
        <v>1.3484919033134171</v>
      </c>
      <c r="O11" s="8">
        <f t="shared" si="0"/>
        <v>0.18501308913460079</v>
      </c>
    </row>
    <row r="12" spans="1:15" x14ac:dyDescent="0.25">
      <c r="A12" s="18"/>
      <c r="B12" s="18"/>
      <c r="C12" s="17"/>
      <c r="D12" s="18">
        <v>10.9086924079869</v>
      </c>
      <c r="E12" s="18">
        <v>9.6246048627459899</v>
      </c>
      <c r="F12" s="17">
        <v>0.85188875341529102</v>
      </c>
      <c r="G12" t="s">
        <v>50</v>
      </c>
      <c r="H12" s="17">
        <v>0.88647832264410997</v>
      </c>
      <c r="K12">
        <v>0.1162</v>
      </c>
      <c r="M12" t="s">
        <v>35</v>
      </c>
      <c r="N12">
        <f>H24-H11</f>
        <v>1.131387625991439</v>
      </c>
      <c r="O12" s="8">
        <f t="shared" si="0"/>
        <v>0.13146724214020522</v>
      </c>
    </row>
    <row r="13" spans="1:15" x14ac:dyDescent="0.25">
      <c r="A13" s="18"/>
      <c r="B13" s="18"/>
      <c r="C13" s="17"/>
      <c r="D13" s="18">
        <v>11.276508734141499</v>
      </c>
      <c r="E13" s="18">
        <v>9.7325155859531094</v>
      </c>
      <c r="F13" s="17">
        <v>0.88647832264410997</v>
      </c>
      <c r="G13" t="s">
        <v>51</v>
      </c>
      <c r="H13" s="17">
        <v>0.95797551751064502</v>
      </c>
      <c r="K13">
        <v>9.6500000000000002E-2</v>
      </c>
      <c r="M13" t="s">
        <v>36</v>
      </c>
      <c r="N13">
        <f>H23-H12</f>
        <v>1.0845926993650801</v>
      </c>
      <c r="O13" s="8">
        <f t="shared" si="0"/>
        <v>0.10466319548873022</v>
      </c>
    </row>
    <row r="14" spans="1:15" x14ac:dyDescent="0.25">
      <c r="A14" s="18"/>
      <c r="B14" s="18"/>
      <c r="C14" s="17"/>
      <c r="D14" s="18">
        <v>11.297841092518899</v>
      </c>
      <c r="E14" s="18">
        <v>9.8164576387211504</v>
      </c>
      <c r="F14" s="17">
        <v>0.95797551751064502</v>
      </c>
      <c r="G14" t="s">
        <v>52</v>
      </c>
      <c r="H14" s="17">
        <v>1.0971067807047199</v>
      </c>
      <c r="K14">
        <v>7.7799999999999994E-2</v>
      </c>
      <c r="M14" t="s">
        <v>37</v>
      </c>
      <c r="N14">
        <f>H22-H13</f>
        <v>0.90232677906285508</v>
      </c>
      <c r="O14" s="8">
        <f t="shared" si="0"/>
        <v>7.0201023411090122E-2</v>
      </c>
    </row>
    <row r="15" spans="1:15" x14ac:dyDescent="0.25">
      <c r="A15" s="18"/>
      <c r="B15" s="18"/>
      <c r="C15" s="17"/>
      <c r="D15" s="18">
        <v>11.3210252747871</v>
      </c>
      <c r="E15" s="18">
        <v>9.9003434211767196</v>
      </c>
      <c r="F15" s="17">
        <v>1.0971067807047199</v>
      </c>
      <c r="G15" t="s">
        <v>53</v>
      </c>
      <c r="H15" s="17">
        <v>1.1335440266441299</v>
      </c>
      <c r="K15">
        <v>5.9799999999999999E-2</v>
      </c>
      <c r="M15" t="s">
        <v>38</v>
      </c>
      <c r="N15">
        <f>H21-H14</f>
        <v>0.75060127335852012</v>
      </c>
      <c r="O15" s="8">
        <f t="shared" si="0"/>
        <v>4.4885956146839504E-2</v>
      </c>
    </row>
    <row r="16" spans="1:15" x14ac:dyDescent="0.25">
      <c r="A16" s="18"/>
      <c r="B16" s="18"/>
      <c r="C16" s="17"/>
      <c r="D16" s="18">
        <v>11.3211578698354</v>
      </c>
      <c r="E16" s="18">
        <v>10.0025780826751</v>
      </c>
      <c r="F16" s="17">
        <v>1.1335440266441299</v>
      </c>
      <c r="G16" t="s">
        <v>54</v>
      </c>
      <c r="H16" s="17">
        <v>1.25869394424971</v>
      </c>
      <c r="K16">
        <v>4.24E-2</v>
      </c>
      <c r="M16" t="s">
        <v>39</v>
      </c>
      <c r="N16">
        <f>H20-H15</f>
        <v>0.52189163576410014</v>
      </c>
      <c r="O16" s="8">
        <f t="shared" si="0"/>
        <v>2.2128205356397847E-2</v>
      </c>
    </row>
    <row r="17" spans="1:16" x14ac:dyDescent="0.25">
      <c r="A17" s="18"/>
      <c r="B17" s="18"/>
      <c r="C17" s="17"/>
      <c r="D17" s="18">
        <v>11.323803586263899</v>
      </c>
      <c r="E17" s="18">
        <v>10.140261563896599</v>
      </c>
      <c r="F17" s="17">
        <v>1.25869394424971</v>
      </c>
      <c r="G17" t="s">
        <v>55</v>
      </c>
      <c r="H17" s="17">
        <v>1.2952630098437301</v>
      </c>
      <c r="K17">
        <v>2.53E-2</v>
      </c>
      <c r="M17" t="s">
        <v>40</v>
      </c>
      <c r="N17">
        <f>H19-H16</f>
        <v>0.21926481233733996</v>
      </c>
      <c r="O17" s="8">
        <f t="shared" si="0"/>
        <v>5.5473997521347006E-3</v>
      </c>
    </row>
    <row r="18" spans="1:16" x14ac:dyDescent="0.25">
      <c r="A18" s="18"/>
      <c r="B18" s="18"/>
      <c r="C18" s="17"/>
      <c r="D18" s="18">
        <v>11.5375004483637</v>
      </c>
      <c r="E18" s="18">
        <v>10.193124784626701</v>
      </c>
      <c r="F18" s="17">
        <v>1.2952630098437301</v>
      </c>
      <c r="G18" t="s">
        <v>56</v>
      </c>
      <c r="H18" s="17">
        <v>1.4028052925257299</v>
      </c>
      <c r="K18">
        <v>8.3999999999999995E-3</v>
      </c>
      <c r="M18" t="s">
        <v>41</v>
      </c>
      <c r="N18">
        <f>H18-H17</f>
        <v>0.10754228268199983</v>
      </c>
      <c r="O18" s="8">
        <f t="shared" si="0"/>
        <v>9.0335517452879853E-4</v>
      </c>
    </row>
    <row r="19" spans="1:16" x14ac:dyDescent="0.25">
      <c r="A19" s="18"/>
      <c r="B19" s="18"/>
      <c r="C19" s="17"/>
      <c r="D19" s="18">
        <v>12.0794791608491</v>
      </c>
      <c r="E19" s="18">
        <v>10.278806504114</v>
      </c>
      <c r="F19" s="17">
        <v>1.4028052925257299</v>
      </c>
      <c r="G19" t="s">
        <v>57</v>
      </c>
      <c r="H19" s="17">
        <v>1.47795875658705</v>
      </c>
      <c r="O19">
        <f>SUM(O5:O18)</f>
        <v>5.3171694716496942</v>
      </c>
    </row>
    <row r="20" spans="1:16" x14ac:dyDescent="0.25">
      <c r="A20" s="18"/>
      <c r="B20" s="18"/>
      <c r="C20" s="17"/>
      <c r="D20" s="18">
        <v>12.4175512619233</v>
      </c>
      <c r="E20" s="18">
        <v>10.4435248117702</v>
      </c>
      <c r="F20" s="17">
        <v>1.47795875658705</v>
      </c>
      <c r="G20" t="s">
        <v>58</v>
      </c>
      <c r="H20" s="17">
        <v>1.65543566240823</v>
      </c>
    </row>
    <row r="21" spans="1:16" x14ac:dyDescent="0.25">
      <c r="A21" s="18"/>
      <c r="B21" s="18"/>
      <c r="C21" s="17"/>
      <c r="D21" s="18">
        <v>12.4966525880509</v>
      </c>
      <c r="E21" s="18">
        <v>10.508420876201299</v>
      </c>
      <c r="F21" s="17">
        <v>1.65543566240823</v>
      </c>
      <c r="G21" t="s">
        <v>59</v>
      </c>
      <c r="H21" s="17">
        <v>1.84770805406324</v>
      </c>
      <c r="J21" s="1" t="s">
        <v>15</v>
      </c>
      <c r="K21" s="3">
        <f>DEVSQ(H4:H31)</f>
        <v>29.001340147174684</v>
      </c>
      <c r="O21">
        <v>0.01</v>
      </c>
      <c r="P21">
        <v>0.89600000000000002</v>
      </c>
    </row>
    <row r="22" spans="1:16" x14ac:dyDescent="0.25">
      <c r="A22" s="18"/>
      <c r="B22" s="18"/>
      <c r="C22" s="17"/>
      <c r="D22" s="18">
        <v>12.5069852273759</v>
      </c>
      <c r="E22" s="18">
        <v>10.5133762086441</v>
      </c>
      <c r="F22" s="17">
        <v>1.84770805406324</v>
      </c>
      <c r="G22" t="s">
        <v>60</v>
      </c>
      <c r="H22" s="17">
        <v>1.8603022965735001</v>
      </c>
      <c r="J22" s="1" t="s">
        <v>16</v>
      </c>
      <c r="K22" s="6">
        <f>SUM(O5:O18)</f>
        <v>5.3171694716496942</v>
      </c>
      <c r="O22">
        <v>0.02</v>
      </c>
      <c r="P22">
        <v>0.90800000000000003</v>
      </c>
    </row>
    <row r="23" spans="1:16" x14ac:dyDescent="0.25">
      <c r="A23" s="18"/>
      <c r="B23" s="18"/>
      <c r="C23" s="17"/>
      <c r="D23" s="18">
        <v>12.5104506820261</v>
      </c>
      <c r="E23" s="18">
        <v>10.627222750385901</v>
      </c>
      <c r="F23" s="17">
        <v>1.8603022965735001</v>
      </c>
      <c r="G23" t="s">
        <v>61</v>
      </c>
      <c r="H23" s="17">
        <v>1.97107102200919</v>
      </c>
      <c r="J23" s="1" t="s">
        <v>17</v>
      </c>
      <c r="K23" s="6">
        <f>(K22^2)/K21</f>
        <v>0.97486154249315893</v>
      </c>
      <c r="O23">
        <v>0.05</v>
      </c>
      <c r="P23">
        <v>0.92400000000000004</v>
      </c>
    </row>
    <row r="24" spans="1:16" x14ac:dyDescent="0.25">
      <c r="A24" s="18"/>
      <c r="B24" s="18"/>
      <c r="C24" s="17"/>
      <c r="D24" s="18">
        <v>12.5224187370629</v>
      </c>
      <c r="E24" s="18">
        <v>10.659277173312701</v>
      </c>
      <c r="F24" s="17">
        <v>1.97107102200919</v>
      </c>
      <c r="G24" t="s">
        <v>62</v>
      </c>
      <c r="H24" s="17">
        <v>1.9832763794067301</v>
      </c>
      <c r="J24" s="1">
        <v>0.5</v>
      </c>
      <c r="K24" s="6">
        <v>0.96599999999999997</v>
      </c>
      <c r="O24">
        <v>0.1</v>
      </c>
      <c r="P24">
        <v>0.93600000000000005</v>
      </c>
    </row>
    <row r="25" spans="1:16" x14ac:dyDescent="0.25">
      <c r="A25" s="18"/>
      <c r="B25" s="18"/>
      <c r="C25" s="17"/>
      <c r="D25" s="18">
        <v>12.553530692095199</v>
      </c>
      <c r="E25" s="18">
        <v>10.672843399926199</v>
      </c>
      <c r="F25" s="17">
        <v>1.9832763794067301</v>
      </c>
      <c r="G25" t="s">
        <v>63</v>
      </c>
      <c r="H25" s="17">
        <v>2.12937664074237</v>
      </c>
      <c r="J25" s="1">
        <v>0.9</v>
      </c>
      <c r="K25" s="6">
        <v>0.98199999999999998</v>
      </c>
      <c r="O25" s="1">
        <v>0.5</v>
      </c>
      <c r="P25" s="6">
        <v>0.96599999999999997</v>
      </c>
    </row>
    <row r="26" spans="1:16" x14ac:dyDescent="0.25">
      <c r="A26" s="18"/>
      <c r="B26" s="18"/>
      <c r="C26" s="17"/>
      <c r="D26" s="18">
        <v>12.617719646558101</v>
      </c>
      <c r="E26" s="18">
        <v>10.8465162380843</v>
      </c>
      <c r="F26" s="17">
        <v>2.12937664074237</v>
      </c>
      <c r="G26" t="s">
        <v>64</v>
      </c>
      <c r="H26" s="17">
        <v>2.38569968552124</v>
      </c>
      <c r="J26" s="1" t="s">
        <v>18</v>
      </c>
      <c r="K26" s="11">
        <f>FORECAST(K23,J24:J25,K24:K25)</f>
        <v>0.72153856232896985</v>
      </c>
      <c r="L26" t="s">
        <v>19</v>
      </c>
      <c r="O26" s="1">
        <v>0.9</v>
      </c>
      <c r="P26" s="6">
        <v>0.98199999999999998</v>
      </c>
    </row>
    <row r="27" spans="1:16" x14ac:dyDescent="0.25">
      <c r="A27" s="18"/>
      <c r="B27" s="18"/>
      <c r="C27" s="17"/>
      <c r="D27" s="18">
        <v>12.637797516943699</v>
      </c>
      <c r="E27" s="18">
        <v>10.945935134205</v>
      </c>
      <c r="F27" s="17">
        <v>2.38569968552124</v>
      </c>
      <c r="G27" t="s">
        <v>65</v>
      </c>
      <c r="H27" s="17">
        <v>2.4476620556561399</v>
      </c>
      <c r="J27" s="1" t="s">
        <v>20</v>
      </c>
      <c r="K27" s="6">
        <v>0.05</v>
      </c>
      <c r="L27" t="s">
        <v>21</v>
      </c>
      <c r="O27">
        <v>0.95</v>
      </c>
      <c r="P27">
        <v>0.98499999999999999</v>
      </c>
    </row>
    <row r="28" spans="1:16" x14ac:dyDescent="0.25">
      <c r="A28" s="18"/>
      <c r="B28" s="18"/>
      <c r="C28" s="17"/>
      <c r="D28" s="18">
        <v>13.064216219524999</v>
      </c>
      <c r="E28" s="18">
        <v>11.075571935508201</v>
      </c>
      <c r="F28" s="17">
        <v>2.4476620556561399</v>
      </c>
      <c r="G28" t="s">
        <v>66</v>
      </c>
      <c r="H28" s="17">
        <v>2.6815950094496301</v>
      </c>
      <c r="J28" s="1" t="s">
        <v>22</v>
      </c>
      <c r="K28" s="9" t="s">
        <v>23</v>
      </c>
      <c r="L28" t="s">
        <v>24</v>
      </c>
      <c r="O28">
        <v>0.98</v>
      </c>
      <c r="P28">
        <v>0.98799999999999999</v>
      </c>
    </row>
    <row r="29" spans="1:16" x14ac:dyDescent="0.25">
      <c r="A29" s="18"/>
      <c r="B29" s="18"/>
      <c r="C29" s="17"/>
      <c r="D29" s="18">
        <v>13.084954833809601</v>
      </c>
      <c r="E29" s="18">
        <v>11.5310729392792</v>
      </c>
      <c r="F29" s="17">
        <v>2.6815950094496301</v>
      </c>
      <c r="G29" t="s">
        <v>67</v>
      </c>
      <c r="H29" s="17">
        <v>2.8918300491829299</v>
      </c>
      <c r="O29">
        <v>0.99</v>
      </c>
      <c r="P29">
        <v>0.99</v>
      </c>
    </row>
    <row r="30" spans="1:16" x14ac:dyDescent="0.25">
      <c r="A30" s="18"/>
      <c r="B30" s="18"/>
      <c r="C30" s="17"/>
      <c r="D30" s="18">
        <v>13.125119821219799</v>
      </c>
      <c r="E30" s="18">
        <v>11.5524751645154</v>
      </c>
      <c r="F30" s="17">
        <v>2.8918300491829299</v>
      </c>
      <c r="G30" t="s">
        <v>68</v>
      </c>
      <c r="H30" s="17">
        <v>3.5247280848780602</v>
      </c>
    </row>
    <row r="31" spans="1:16" x14ac:dyDescent="0.25">
      <c r="A31" s="18"/>
      <c r="B31" s="18"/>
      <c r="C31" s="17"/>
      <c r="D31" s="18">
        <v>13.2941782937404</v>
      </c>
      <c r="E31" s="18">
        <v>11.8368349091292</v>
      </c>
      <c r="F31" s="17">
        <v>3.5247280848780602</v>
      </c>
      <c r="G31" t="s">
        <v>69</v>
      </c>
      <c r="H31" s="17">
        <v>4.1493695993783701</v>
      </c>
      <c r="J31" s="1" t="s">
        <v>25</v>
      </c>
      <c r="K31" s="12" t="s">
        <v>26</v>
      </c>
    </row>
    <row r="32" spans="1:16" x14ac:dyDescent="0.25">
      <c r="D32" s="18">
        <v>14.776592349764201</v>
      </c>
      <c r="E32" s="18">
        <v>13.1429260544316</v>
      </c>
      <c r="F32" s="17">
        <v>4.1493695993783701</v>
      </c>
      <c r="K32" s="12" t="s">
        <v>27</v>
      </c>
    </row>
    <row r="33" spans="1:11" x14ac:dyDescent="0.25">
      <c r="K33" t="s">
        <v>105</v>
      </c>
    </row>
    <row r="35" spans="1:11" x14ac:dyDescent="0.25">
      <c r="A35" t="s">
        <v>70</v>
      </c>
    </row>
    <row r="36" spans="1:11" ht="15.75" thickBot="1" x14ac:dyDescent="0.3"/>
    <row r="37" spans="1:11" x14ac:dyDescent="0.25">
      <c r="A37" s="15"/>
      <c r="B37" s="15" t="s">
        <v>71</v>
      </c>
      <c r="C37" s="15" t="s">
        <v>72</v>
      </c>
    </row>
    <row r="38" spans="1:11" x14ac:dyDescent="0.25">
      <c r="A38" t="s">
        <v>73</v>
      </c>
      <c r="B38">
        <v>11.829593238807661</v>
      </c>
      <c r="C38">
        <v>10.307640476765281</v>
      </c>
    </row>
    <row r="39" spans="1:11" x14ac:dyDescent="0.25">
      <c r="A39" t="s">
        <v>74</v>
      </c>
      <c r="B39">
        <v>1.3972969367236767</v>
      </c>
      <c r="C39">
        <v>0.92961880549661491</v>
      </c>
    </row>
    <row r="40" spans="1:11" x14ac:dyDescent="0.25">
      <c r="A40" t="s">
        <v>75</v>
      </c>
      <c r="B40">
        <v>28</v>
      </c>
      <c r="C40">
        <v>28</v>
      </c>
    </row>
    <row r="41" spans="1:11" x14ac:dyDescent="0.25">
      <c r="A41" t="s">
        <v>76</v>
      </c>
      <c r="B41">
        <v>0.54960690892650477</v>
      </c>
    </row>
    <row r="42" spans="1:11" x14ac:dyDescent="0.25">
      <c r="A42" t="s">
        <v>77</v>
      </c>
      <c r="B42">
        <v>0</v>
      </c>
    </row>
    <row r="43" spans="1:11" x14ac:dyDescent="0.25">
      <c r="A43" t="s">
        <v>78</v>
      </c>
      <c r="B43">
        <v>27</v>
      </c>
    </row>
    <row r="44" spans="1:11" x14ac:dyDescent="0.25">
      <c r="A44" t="s">
        <v>79</v>
      </c>
      <c r="B44">
        <v>7.7705728679186672</v>
      </c>
    </row>
    <row r="45" spans="1:11" x14ac:dyDescent="0.25">
      <c r="A45" t="s">
        <v>80</v>
      </c>
      <c r="B45">
        <v>1.1727891181905594E-8</v>
      </c>
    </row>
    <row r="46" spans="1:11" x14ac:dyDescent="0.25">
      <c r="A46" t="s">
        <v>81</v>
      </c>
      <c r="B46">
        <v>1.7032884457221271</v>
      </c>
    </row>
    <row r="47" spans="1:11" x14ac:dyDescent="0.25">
      <c r="A47" t="s">
        <v>82</v>
      </c>
      <c r="B47">
        <v>2.3455782363811188E-8</v>
      </c>
    </row>
    <row r="48" spans="1:11" ht="15.75" thickBot="1" x14ac:dyDescent="0.3">
      <c r="A48" s="14" t="s">
        <v>83</v>
      </c>
      <c r="B48" s="14">
        <v>2.0518305164802859</v>
      </c>
      <c r="C48" s="14"/>
    </row>
    <row r="50" spans="1:2" ht="15.75" thickBot="1" x14ac:dyDescent="0.3"/>
    <row r="51" spans="1:2" x14ac:dyDescent="0.25">
      <c r="A51" s="19" t="s">
        <v>106</v>
      </c>
      <c r="B51" s="19"/>
    </row>
    <row r="53" spans="1:2" x14ac:dyDescent="0.25">
      <c r="A53" t="s">
        <v>73</v>
      </c>
      <c r="B53">
        <v>1.5219527620424</v>
      </c>
    </row>
    <row r="54" spans="1:2" x14ac:dyDescent="0.25">
      <c r="A54" t="s">
        <v>107</v>
      </c>
      <c r="B54">
        <v>0.19586107587072105</v>
      </c>
    </row>
    <row r="55" spans="1:2" x14ac:dyDescent="0.25">
      <c r="A55" t="s">
        <v>108</v>
      </c>
      <c r="B55">
        <v>1.3490341511847301</v>
      </c>
    </row>
    <row r="56" spans="1:2" x14ac:dyDescent="0.25">
      <c r="A56" t="s">
        <v>109</v>
      </c>
      <c r="B56" t="e">
        <v>#N/A</v>
      </c>
    </row>
    <row r="57" spans="1:2" x14ac:dyDescent="0.25">
      <c r="A57" t="s">
        <v>110</v>
      </c>
      <c r="B57">
        <v>1.036399396542963</v>
      </c>
    </row>
    <row r="58" spans="1:2" x14ac:dyDescent="0.25">
      <c r="A58" t="s">
        <v>111</v>
      </c>
      <c r="B58">
        <v>1.0741237091546176</v>
      </c>
    </row>
    <row r="59" spans="1:2" x14ac:dyDescent="0.25">
      <c r="A59" t="s">
        <v>112</v>
      </c>
      <c r="B59">
        <v>0.6628631327076846</v>
      </c>
    </row>
    <row r="60" spans="1:2" x14ac:dyDescent="0.25">
      <c r="A60" t="s">
        <v>113</v>
      </c>
      <c r="B60">
        <v>0.52750829709502156</v>
      </c>
    </row>
    <row r="61" spans="1:2" x14ac:dyDescent="0.25">
      <c r="A61" t="s">
        <v>114</v>
      </c>
      <c r="B61">
        <v>4.7698769167470001</v>
      </c>
    </row>
    <row r="62" spans="1:2" x14ac:dyDescent="0.25">
      <c r="A62" t="s">
        <v>115</v>
      </c>
      <c r="B62">
        <v>-0.62050731736862996</v>
      </c>
    </row>
    <row r="63" spans="1:2" x14ac:dyDescent="0.25">
      <c r="A63" t="s">
        <v>116</v>
      </c>
      <c r="B63">
        <v>4.1493695993783701</v>
      </c>
    </row>
    <row r="64" spans="1:2" x14ac:dyDescent="0.25">
      <c r="A64" t="s">
        <v>117</v>
      </c>
      <c r="B64">
        <v>42.614677337187203</v>
      </c>
    </row>
    <row r="65" spans="1:2" x14ac:dyDescent="0.25">
      <c r="A65" t="s">
        <v>118</v>
      </c>
      <c r="B65">
        <v>28</v>
      </c>
    </row>
    <row r="66" spans="1:2" ht="15.75" thickBot="1" x14ac:dyDescent="0.3">
      <c r="A66" s="14" t="s">
        <v>119</v>
      </c>
      <c r="B66" s="14">
        <v>0.4018737324622057</v>
      </c>
    </row>
  </sheetData>
  <sortState xmlns:xlrd2="http://schemas.microsoft.com/office/spreadsheetml/2017/richdata2" ref="C4:C31">
    <sortCondition ref="C3:C31"/>
  </sortState>
  <hyperlinks>
    <hyperlink ref="I1" r:id="rId1" xr:uid="{16132806-05C1-474D-B2B0-E2107193951D}"/>
    <hyperlink ref="I2" r:id="rId2" xr:uid="{94B754E3-B629-4D83-BE2B-2E8798E774DE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D2CF-8708-4380-B80F-B24824F6B9CF}">
  <dimension ref="A1:AB72"/>
  <sheetViews>
    <sheetView tabSelected="1"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1.57031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7.0715300459392498</v>
      </c>
      <c r="C3" s="17">
        <v>7.8240628383767001</v>
      </c>
      <c r="E3">
        <v>2</v>
      </c>
      <c r="F3" s="17">
        <f>AVERAGE(B3:B6)</f>
        <v>6.5827704258757045</v>
      </c>
      <c r="G3" s="17">
        <f>AVERAGE(C3:C6)</f>
        <v>7.9735895518476081</v>
      </c>
      <c r="I3" s="17">
        <f>G3-F3</f>
        <v>1.3908191259719036</v>
      </c>
      <c r="J3" s="17">
        <f>AVERAGE(I3:I9)</f>
        <v>0.78333244806359237</v>
      </c>
      <c r="K3">
        <f>_xlfn.STDEV.P(I3:I9)</f>
        <v>0.66693796330921873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6.2981486652203698</v>
      </c>
      <c r="C4" s="17">
        <v>8.0236686173060097</v>
      </c>
      <c r="E4">
        <v>3</v>
      </c>
      <c r="F4" s="17">
        <f>AVERAGE(B7:B10)</f>
        <v>7.7575231507211164</v>
      </c>
      <c r="G4" s="17">
        <f>AVERAGE(C7:C10)</f>
        <v>7.252621542741565</v>
      </c>
      <c r="I4" s="17">
        <f t="shared" ref="I4:I9" si="0">G4-F4</f>
        <v>-0.50490160797955141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-0.50490160797955141</v>
      </c>
      <c r="Z4" t="s">
        <v>10</v>
      </c>
      <c r="AA4" t="s">
        <v>11</v>
      </c>
    </row>
    <row r="5" spans="1:27" x14ac:dyDescent="0.25">
      <c r="A5">
        <v>2</v>
      </c>
      <c r="B5" s="17">
        <v>7.0939947046719398</v>
      </c>
      <c r="C5" s="17">
        <v>8.0477149398654308</v>
      </c>
      <c r="E5">
        <v>5</v>
      </c>
      <c r="F5" s="17">
        <f>AVERAGE(B11:B14)</f>
        <v>6.8032679547805799</v>
      </c>
      <c r="G5" s="17">
        <f>AVERAGE(C11:C14)</f>
        <v>7.7490864095891627</v>
      </c>
      <c r="I5" s="17">
        <f t="shared" si="0"/>
        <v>0.94581845480858284</v>
      </c>
      <c r="M5" s="18"/>
      <c r="N5" s="18"/>
      <c r="O5" s="17"/>
      <c r="P5" s="18">
        <v>6.1286455419298527</v>
      </c>
      <c r="Q5" s="18">
        <v>5.4017504172387021</v>
      </c>
      <c r="R5" s="17">
        <v>-0.50490160797955141</v>
      </c>
      <c r="S5" t="s">
        <v>43</v>
      </c>
      <c r="T5" s="17">
        <v>0.37092697477215975</v>
      </c>
      <c r="V5" s="1" t="s">
        <v>12</v>
      </c>
      <c r="W5" s="3">
        <v>0.62329999999999997</v>
      </c>
      <c r="Y5" t="s">
        <v>128</v>
      </c>
      <c r="Z5" s="21">
        <f>T10-T4</f>
        <v>1.934118502557947</v>
      </c>
      <c r="AA5" s="5">
        <f>Z5*W5</f>
        <v>1.2055360626443683</v>
      </c>
    </row>
    <row r="6" spans="1:27" x14ac:dyDescent="0.25">
      <c r="A6">
        <v>2</v>
      </c>
      <c r="B6" s="17">
        <v>5.8674082876712603</v>
      </c>
      <c r="C6" s="17">
        <v>7.9989118118422899</v>
      </c>
      <c r="E6">
        <v>8</v>
      </c>
      <c r="F6" s="17">
        <f>AVERAGE(B15:B18)</f>
        <v>5.4017504172387021</v>
      </c>
      <c r="G6" s="17">
        <f>AVERAGE(C15:C18)</f>
        <v>6.7916181579301833</v>
      </c>
      <c r="I6" s="17">
        <f t="shared" si="0"/>
        <v>1.3898677406914812</v>
      </c>
      <c r="M6" s="18"/>
      <c r="N6" s="18"/>
      <c r="O6" s="17"/>
      <c r="P6" s="18">
        <v>6.1896412480146372</v>
      </c>
      <c r="Q6" s="18">
        <v>5.728061694412462</v>
      </c>
      <c r="R6" s="17">
        <v>0.37092697477215975</v>
      </c>
      <c r="S6" t="s">
        <v>44</v>
      </c>
      <c r="T6" s="17">
        <v>0.46157955360217517</v>
      </c>
      <c r="V6" s="1" t="s">
        <v>13</v>
      </c>
      <c r="W6" s="6">
        <v>0.30309999999999998</v>
      </c>
      <c r="Y6" t="s">
        <v>129</v>
      </c>
      <c r="Z6" s="22">
        <f>T9-T5</f>
        <v>1.0198921511997439</v>
      </c>
      <c r="AA6" s="8">
        <f>Z6*W6</f>
        <v>0.30912931102864233</v>
      </c>
    </row>
    <row r="7" spans="1:27" x14ac:dyDescent="0.25">
      <c r="A7">
        <v>3</v>
      </c>
      <c r="B7" s="17">
        <v>7.4055047558873301</v>
      </c>
      <c r="C7" s="17">
        <v>7.1418346907225203</v>
      </c>
      <c r="E7">
        <v>9</v>
      </c>
      <c r="F7" s="17">
        <f>AVERAGE(B19:B22)</f>
        <v>5.7577185671576929</v>
      </c>
      <c r="G7" s="17">
        <f>AVERAGE(C19:C22)</f>
        <v>6.1286455419298527</v>
      </c>
      <c r="I7" s="17">
        <f t="shared" si="0"/>
        <v>0.37092697477215975</v>
      </c>
      <c r="M7" s="18"/>
      <c r="N7" s="18"/>
      <c r="O7" s="17"/>
      <c r="P7" s="18">
        <v>6.7916181579301833</v>
      </c>
      <c r="Q7" s="18">
        <v>5.7577185671576929</v>
      </c>
      <c r="R7" s="17">
        <v>0.46157955360217517</v>
      </c>
      <c r="S7" t="s">
        <v>45</v>
      </c>
      <c r="T7" s="17">
        <v>0.94581845480858284</v>
      </c>
      <c r="V7" s="1" t="s">
        <v>14</v>
      </c>
      <c r="W7" s="6">
        <v>0.1401</v>
      </c>
      <c r="Y7" t="s">
        <v>130</v>
      </c>
      <c r="Z7" s="22">
        <f>T8-T6</f>
        <v>0.92828818708930605</v>
      </c>
      <c r="AA7" s="8">
        <f>Z7*W7</f>
        <v>0.13005317501121177</v>
      </c>
    </row>
    <row r="8" spans="1:27" x14ac:dyDescent="0.25">
      <c r="A8">
        <v>3</v>
      </c>
      <c r="B8" s="17">
        <v>7.7714800909982902</v>
      </c>
      <c r="C8" s="17">
        <v>6.8991152560033999</v>
      </c>
      <c r="E8">
        <v>10</v>
      </c>
      <c r="F8" s="17">
        <f>AVERAGE(B23:B26)</f>
        <v>6.0699883904978176</v>
      </c>
      <c r="G8" s="17">
        <f>AVERAGE(C23:C26)</f>
        <v>7.4992052850762132</v>
      </c>
      <c r="I8" s="17">
        <f t="shared" si="0"/>
        <v>1.4292168945783956</v>
      </c>
      <c r="M8" s="18"/>
      <c r="N8" s="18"/>
      <c r="O8" s="17"/>
      <c r="P8" s="18">
        <v>7.252621542741565</v>
      </c>
      <c r="Q8" s="18">
        <v>6.0699883904978176</v>
      </c>
      <c r="R8" s="17">
        <v>0.94581845480858284</v>
      </c>
      <c r="S8" t="s">
        <v>46</v>
      </c>
      <c r="T8" s="17">
        <v>1.3898677406914812</v>
      </c>
      <c r="V8" s="1"/>
      <c r="W8" s="9"/>
      <c r="Z8" s="10"/>
      <c r="AA8" s="8"/>
    </row>
    <row r="9" spans="1:27" x14ac:dyDescent="0.25">
      <c r="A9">
        <v>3</v>
      </c>
      <c r="B9" s="17">
        <v>7.5976286205334898</v>
      </c>
      <c r="C9" s="17">
        <v>7.2463713522993602</v>
      </c>
      <c r="E9">
        <v>13</v>
      </c>
      <c r="F9" s="17">
        <f>AVERAGE(B27:B30)</f>
        <v>5.728061694412462</v>
      </c>
      <c r="G9" s="17">
        <f>AVERAGE(C27:C30)</f>
        <v>6.1896412480146372</v>
      </c>
      <c r="I9" s="17">
        <f t="shared" si="0"/>
        <v>0.46157955360217517</v>
      </c>
      <c r="M9" s="18"/>
      <c r="N9" s="18"/>
      <c r="O9" s="17"/>
      <c r="P9" s="18">
        <v>7.4992052850762132</v>
      </c>
      <c r="Q9" s="18">
        <v>6.5827704258757045</v>
      </c>
      <c r="R9" s="17">
        <v>1.3898677406914812</v>
      </c>
      <c r="S9" t="s">
        <v>47</v>
      </c>
      <c r="T9" s="17">
        <v>1.3908191259719036</v>
      </c>
      <c r="AA9" s="8"/>
    </row>
    <row r="10" spans="1:27" x14ac:dyDescent="0.25">
      <c r="A10">
        <v>3</v>
      </c>
      <c r="B10" s="17">
        <v>8.2554791354653592</v>
      </c>
      <c r="C10" s="17">
        <v>7.7231648719409796</v>
      </c>
      <c r="M10" s="18"/>
      <c r="N10" s="18"/>
      <c r="O10" s="17"/>
      <c r="P10" s="18">
        <v>7.7490864095891627</v>
      </c>
      <c r="Q10" s="18">
        <v>6.8032679547805799</v>
      </c>
      <c r="R10" s="17">
        <v>1.3908191259719036</v>
      </c>
      <c r="S10" t="s">
        <v>48</v>
      </c>
      <c r="T10" s="17">
        <v>1.4292168945783956</v>
      </c>
      <c r="AA10" s="8"/>
    </row>
    <row r="11" spans="1:27" x14ac:dyDescent="0.25">
      <c r="A11">
        <v>5</v>
      </c>
      <c r="B11" s="17">
        <v>6.9636288832636497</v>
      </c>
      <c r="C11" s="17">
        <v>8.2747654300857096</v>
      </c>
      <c r="E11" t="s">
        <v>126</v>
      </c>
      <c r="F11" s="17">
        <f>AVERAGE(F3:F9)</f>
        <v>6.3001543715262969</v>
      </c>
      <c r="G11" s="17">
        <f>AVERAGE(G3:G9)</f>
        <v>7.083486819589889</v>
      </c>
      <c r="M11" s="18"/>
      <c r="N11" s="18"/>
      <c r="O11" s="17"/>
      <c r="P11" s="18">
        <v>7.9735895518476081</v>
      </c>
      <c r="Q11" s="18">
        <v>7.7575231507211164</v>
      </c>
      <c r="R11" s="17">
        <v>1.4292168945783956</v>
      </c>
      <c r="T11" s="18"/>
      <c r="AA11" s="8"/>
    </row>
    <row r="12" spans="1:27" x14ac:dyDescent="0.25">
      <c r="A12">
        <v>5</v>
      </c>
      <c r="B12" s="17">
        <v>6.9760331975561698</v>
      </c>
      <c r="C12" s="17">
        <v>7.6964912024428296</v>
      </c>
      <c r="E12" t="s">
        <v>127</v>
      </c>
      <c r="F12">
        <f>_xlfn.STDEV.P(F3:F9)</f>
        <v>0.75010014068345787</v>
      </c>
      <c r="G12">
        <f>_xlfn.STDEV.P(G3:G9)</f>
        <v>0.6795590137633295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6.58706825697013</v>
      </c>
      <c r="C13" s="17">
        <v>7.3829984469398502</v>
      </c>
      <c r="I13" s="17">
        <f>(F3-G3)/G3*100</f>
        <v>-17.442823171774982</v>
      </c>
      <c r="J13" s="17">
        <f>AVERAGE(I13:I19)</f>
        <v>-10.817009804381994</v>
      </c>
      <c r="K13">
        <f>_xlfn.STDEV.P(I13:I19)</f>
        <v>8.9194075758285258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6.6863414813323701</v>
      </c>
      <c r="C14" s="17">
        <v>7.6420905588882597</v>
      </c>
      <c r="I14" s="17">
        <f t="shared" ref="I14:I19" si="1">(F4-G4)/G4*100</f>
        <v>6.9616428349947164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5.3416672521818702</v>
      </c>
      <c r="C15" s="17">
        <v>6.4315762119604099</v>
      </c>
      <c r="I15" s="17">
        <f t="shared" si="1"/>
        <v>-12.205547916437904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5.2999354571605801</v>
      </c>
      <c r="C16" s="17">
        <v>7.0838433375515004</v>
      </c>
      <c r="I16" s="17">
        <f t="shared" si="1"/>
        <v>-20.464456457532325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5.6602303130393796</v>
      </c>
      <c r="C17" s="17">
        <v>6.7575447350176798</v>
      </c>
      <c r="I17" s="17">
        <f t="shared" si="1"/>
        <v>-6.0523483081933689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5.3051686465729802</v>
      </c>
      <c r="C18" s="17">
        <v>6.8935083471911396</v>
      </c>
      <c r="I18" s="17">
        <f t="shared" si="1"/>
        <v>-19.058244710577632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5.6411322704581499</v>
      </c>
      <c r="C19" s="17">
        <v>6.3747621719963403</v>
      </c>
      <c r="I19" s="17">
        <f t="shared" si="1"/>
        <v>-7.4572909011524606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5.5975507577540604</v>
      </c>
      <c r="C20" s="17">
        <v>6.2148017743758803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5.8325320529547398</v>
      </c>
      <c r="C21" s="17">
        <v>6.4601612974263398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3.1136437283213421</v>
      </c>
      <c r="AA21">
        <v>0.01</v>
      </c>
    </row>
    <row r="22" spans="1:28" x14ac:dyDescent="0.25">
      <c r="A22">
        <v>9</v>
      </c>
      <c r="B22" s="17">
        <v>5.9596591874638198</v>
      </c>
      <c r="C22" s="17">
        <v>5.4648569239208502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1.6447185486842224</v>
      </c>
      <c r="AA22">
        <v>0.02</v>
      </c>
    </row>
    <row r="23" spans="1:28" ht="15.75" thickBot="1" x14ac:dyDescent="0.3">
      <c r="A23">
        <v>10</v>
      </c>
      <c r="B23" s="17">
        <v>6.1853308508879996</v>
      </c>
      <c r="C23" s="17">
        <v>6.8332035797047297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0.86878889828681016</v>
      </c>
      <c r="AA23">
        <v>0.05</v>
      </c>
    </row>
    <row r="24" spans="1:28" x14ac:dyDescent="0.25">
      <c r="A24">
        <v>10</v>
      </c>
      <c r="B24" s="17">
        <v>6.1253919936720997</v>
      </c>
      <c r="C24" s="17">
        <v>6.9292543176613499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5.9603666955102304</v>
      </c>
      <c r="C25" s="17">
        <v>7.6976003328045897</v>
      </c>
      <c r="E25" s="23" t="s">
        <v>73</v>
      </c>
      <c r="F25" s="23">
        <v>7.083486819589889</v>
      </c>
      <c r="G25" s="23">
        <v>6.3001543715262969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6.0088640219209397</v>
      </c>
      <c r="C26" s="17">
        <v>8.5367629101341809</v>
      </c>
      <c r="E26" s="23" t="s">
        <v>74</v>
      </c>
      <c r="F26" s="23">
        <v>0.53876719538482054</v>
      </c>
      <c r="G26" s="23">
        <v>0.65642525789556316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0.23683954794137829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6.1580604117975897</v>
      </c>
      <c r="C27" s="17">
        <v>5.8349190437294096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5.7650223559369902</v>
      </c>
      <c r="C28" s="17">
        <v>6.0172801936958296</v>
      </c>
      <c r="E28" s="23" t="s">
        <v>76</v>
      </c>
      <c r="F28" s="23">
        <v>0.56857170731744011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5.5424126573422798</v>
      </c>
      <c r="C29" s="17">
        <v>6.4478536590076496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5.4467513525729903</v>
      </c>
      <c r="C30" s="17">
        <v>6.4585120956256601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2.8769764240147047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1.4084432559745124E-2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2.8168865119490249E-2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5" spans="1:23" x14ac:dyDescent="0.25">
      <c r="F45" s="17"/>
    </row>
    <row r="46" spans="1:23" x14ac:dyDescent="0.25">
      <c r="F46" s="17"/>
    </row>
    <row r="47" spans="1:23" ht="15.75" thickBot="1" x14ac:dyDescent="0.3">
      <c r="A47" s="14"/>
      <c r="B47" s="14"/>
      <c r="C47" s="14"/>
      <c r="F47" s="17"/>
    </row>
    <row r="48" spans="1:23" x14ac:dyDescent="0.25">
      <c r="F48" s="17"/>
    </row>
    <row r="49" spans="6:6" x14ac:dyDescent="0.25">
      <c r="F49" s="17"/>
    </row>
    <row r="50" spans="6:6" x14ac:dyDescent="0.25">
      <c r="F50" s="17"/>
    </row>
    <row r="51" spans="6:6" x14ac:dyDescent="0.25">
      <c r="F51" s="17"/>
    </row>
    <row r="52" spans="6:6" x14ac:dyDescent="0.25">
      <c r="F52" s="17"/>
    </row>
    <row r="53" spans="6:6" x14ac:dyDescent="0.25">
      <c r="F53" s="17"/>
    </row>
    <row r="54" spans="6:6" x14ac:dyDescent="0.25">
      <c r="F54" s="17"/>
    </row>
    <row r="55" spans="6:6" x14ac:dyDescent="0.25">
      <c r="F55" s="17"/>
    </row>
    <row r="56" spans="6:6" x14ac:dyDescent="0.25">
      <c r="F56" s="17"/>
    </row>
    <row r="57" spans="6:6" x14ac:dyDescent="0.25">
      <c r="F57" s="17"/>
    </row>
    <row r="58" spans="6:6" x14ac:dyDescent="0.25">
      <c r="F58" s="17"/>
    </row>
    <row r="59" spans="6:6" x14ac:dyDescent="0.25">
      <c r="F59" s="17"/>
    </row>
    <row r="60" spans="6:6" x14ac:dyDescent="0.25">
      <c r="F60" s="17"/>
    </row>
    <row r="61" spans="6:6" x14ac:dyDescent="0.25">
      <c r="F61" s="17"/>
    </row>
    <row r="62" spans="6:6" x14ac:dyDescent="0.25">
      <c r="F62" s="17"/>
    </row>
    <row r="63" spans="6:6" x14ac:dyDescent="0.25">
      <c r="F63" s="17"/>
    </row>
    <row r="64" spans="6:6" x14ac:dyDescent="0.25">
      <c r="F64" s="17"/>
    </row>
    <row r="65" spans="6:6" x14ac:dyDescent="0.25">
      <c r="F65" s="17"/>
    </row>
    <row r="66" spans="6:6" x14ac:dyDescent="0.25">
      <c r="F66" s="17"/>
    </row>
    <row r="67" spans="6:6" x14ac:dyDescent="0.25">
      <c r="F67" s="17"/>
    </row>
    <row r="68" spans="6:6" x14ac:dyDescent="0.25">
      <c r="F68" s="17"/>
    </row>
    <row r="69" spans="6:6" x14ac:dyDescent="0.25">
      <c r="F69" s="17"/>
    </row>
    <row r="70" spans="6:6" x14ac:dyDescent="0.25">
      <c r="F70" s="17"/>
    </row>
    <row r="71" spans="6:6" x14ac:dyDescent="0.25">
      <c r="F71" s="17"/>
    </row>
    <row r="72" spans="6:6" x14ac:dyDescent="0.25">
      <c r="F72" s="17"/>
    </row>
  </sheetData>
  <sortState xmlns:xlrd2="http://schemas.microsoft.com/office/spreadsheetml/2017/richdata2" ref="R5:R11">
    <sortCondition ref="R5:R11"/>
  </sortState>
  <hyperlinks>
    <hyperlink ref="U1" r:id="rId1" xr:uid="{FFCE2FA0-C07C-4407-B94A-E7EAE49A4725}"/>
    <hyperlink ref="U2" r:id="rId2" xr:uid="{9833C4FC-76D8-476D-AACC-9270E721B2F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8D9A-A6AC-412B-BCD1-39C0A1B3A76C}">
  <dimension ref="A1:AB47"/>
  <sheetViews>
    <sheetView zoomScaleNormal="100"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33.28515625" bestFit="1" customWidth="1"/>
    <col min="16" max="17" width="9.28515625" bestFit="1" customWidth="1"/>
    <col min="18" max="18" width="9.42578125" bestFit="1" customWidth="1"/>
    <col min="20" max="20" width="9.42578125" bestFit="1" customWidth="1"/>
    <col min="22" max="22" width="9.28515625" bestFit="1" customWidth="1"/>
    <col min="23" max="23" width="11" bestFit="1" customWidth="1"/>
    <col min="26" max="26" width="9.42578125" bestFit="1" customWidth="1"/>
    <col min="27" max="27" width="11" bestFit="1" customWidth="1"/>
    <col min="28" max="28" width="9.28515625" bestFit="1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L2" s="20" t="s">
        <v>133</v>
      </c>
      <c r="P2" t="s">
        <v>8</v>
      </c>
      <c r="U2" s="13" t="s">
        <v>6</v>
      </c>
    </row>
    <row r="3" spans="1:27" x14ac:dyDescent="0.25">
      <c r="A3">
        <v>2</v>
      </c>
      <c r="B3" s="17">
        <v>0.842626305984429</v>
      </c>
      <c r="C3" s="17">
        <v>0.83030542352332004</v>
      </c>
      <c r="E3">
        <v>2</v>
      </c>
      <c r="F3" s="17">
        <f>AVERAGE(B3:B6)</f>
        <v>0.91698458545405581</v>
      </c>
      <c r="G3" s="17">
        <f>AVERAGE(C3:C6)</f>
        <v>0.88965317212253725</v>
      </c>
      <c r="I3" s="17">
        <f>G3-F3</f>
        <v>-2.7331413331518561E-2</v>
      </c>
      <c r="J3" s="17">
        <f>AVERAGE(I3:I9)</f>
        <v>0.14109824179519617</v>
      </c>
      <c r="K3">
        <f>_xlfn.STDEV.P(I3:I9)</f>
        <v>0.11225616667065674</v>
      </c>
      <c r="L3">
        <v>0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1.05099708055972</v>
      </c>
      <c r="C4" s="17">
        <v>0.88920699886023302</v>
      </c>
      <c r="E4">
        <v>3</v>
      </c>
      <c r="F4" s="17">
        <f>AVERAGE(B7:B10)</f>
        <v>0.79543366862462117</v>
      </c>
      <c r="G4" s="17">
        <f>AVERAGE(C7:C10)</f>
        <v>1.0418264245222391</v>
      </c>
      <c r="I4" s="17">
        <f t="shared" ref="I4:I9" si="0">G4-F4</f>
        <v>0.24639275589761789</v>
      </c>
      <c r="L4">
        <v>0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-2.7331413331518561E-2</v>
      </c>
      <c r="Z4" t="s">
        <v>10</v>
      </c>
      <c r="AA4" t="s">
        <v>11</v>
      </c>
    </row>
    <row r="5" spans="1:27" x14ac:dyDescent="0.25">
      <c r="A5">
        <v>2</v>
      </c>
      <c r="B5" s="17">
        <v>0.89947607004075203</v>
      </c>
      <c r="C5" s="17">
        <v>0.960799568990926</v>
      </c>
      <c r="E5">
        <v>5</v>
      </c>
      <c r="F5" s="17">
        <f>AVERAGE(B11:B14)</f>
        <v>0.881191845649128</v>
      </c>
      <c r="G5" s="17">
        <f>AVERAGE(C11:C14)</f>
        <v>1.2035515685446476</v>
      </c>
      <c r="I5" s="17">
        <f t="shared" si="0"/>
        <v>0.32235972289551962</v>
      </c>
      <c r="L5">
        <v>0</v>
      </c>
      <c r="M5" s="18"/>
      <c r="N5" s="18"/>
      <c r="O5" s="17"/>
      <c r="P5" s="18">
        <v>0.82003931934348295</v>
      </c>
      <c r="Q5" s="18">
        <v>0.73763378277945779</v>
      </c>
      <c r="R5" s="17">
        <v>-2.7331413331518561E-2</v>
      </c>
      <c r="S5" t="s">
        <v>43</v>
      </c>
      <c r="T5" s="17">
        <v>4.8070721261575078E-2</v>
      </c>
      <c r="V5" s="1" t="s">
        <v>12</v>
      </c>
      <c r="W5" s="3">
        <v>0.62329999999999997</v>
      </c>
      <c r="Y5" t="s">
        <v>128</v>
      </c>
      <c r="Z5" s="21">
        <f>T10-T4</f>
        <v>0.34969113622703818</v>
      </c>
      <c r="AA5" s="5">
        <f>Z5*W5</f>
        <v>0.21796248521031289</v>
      </c>
    </row>
    <row r="6" spans="1:27" x14ac:dyDescent="0.25">
      <c r="A6">
        <v>2</v>
      </c>
      <c r="B6" s="17">
        <v>0.87483888523132203</v>
      </c>
      <c r="C6" s="17">
        <v>0.87830069711567005</v>
      </c>
      <c r="E6">
        <v>8</v>
      </c>
      <c r="F6" s="17">
        <f>AVERAGE(B15:B18)</f>
        <v>0.73763378277945779</v>
      </c>
      <c r="G6" s="17">
        <f>AVERAGE(C15:C18)</f>
        <v>0.88903545331351774</v>
      </c>
      <c r="I6" s="17">
        <f t="shared" si="0"/>
        <v>0.15140167053405995</v>
      </c>
      <c r="L6">
        <v>0</v>
      </c>
      <c r="M6" s="18"/>
      <c r="N6" s="18"/>
      <c r="O6" s="17"/>
      <c r="P6" s="18">
        <v>0.88903545331351774</v>
      </c>
      <c r="Q6" s="18">
        <v>0.75370348856621527</v>
      </c>
      <c r="R6" s="17">
        <v>4.8070721261575078E-2</v>
      </c>
      <c r="S6" t="s">
        <v>44</v>
      </c>
      <c r="T6" s="17">
        <v>6.6335830777267679E-2</v>
      </c>
      <c r="V6" s="1" t="s">
        <v>13</v>
      </c>
      <c r="W6" s="6">
        <v>0.30309999999999998</v>
      </c>
      <c r="Y6" t="s">
        <v>129</v>
      </c>
      <c r="Z6" s="22">
        <f>T9-T5</f>
        <v>0.19832203463604281</v>
      </c>
      <c r="AA6" s="8">
        <f>Z6*W6</f>
        <v>6.0111408698184571E-2</v>
      </c>
    </row>
    <row r="7" spans="1:27" x14ac:dyDescent="0.25">
      <c r="A7">
        <v>3</v>
      </c>
      <c r="B7" s="17">
        <v>0.79940431917944199</v>
      </c>
      <c r="C7" s="17">
        <v>1.0248710780330501</v>
      </c>
      <c r="E7">
        <v>9</v>
      </c>
      <c r="F7" s="17">
        <f>AVERAGE(B19:B22)</f>
        <v>0.91536894225219645</v>
      </c>
      <c r="G7" s="17">
        <f>AVERAGE(C19:C22)</f>
        <v>1.095827346784048</v>
      </c>
      <c r="I7" s="17">
        <f t="shared" si="0"/>
        <v>0.18045840453185158</v>
      </c>
      <c r="L7">
        <v>0</v>
      </c>
      <c r="M7" s="18"/>
      <c r="N7" s="18"/>
      <c r="O7" s="17"/>
      <c r="P7" s="18">
        <v>0.88965317212253725</v>
      </c>
      <c r="Q7" s="18">
        <v>0.79543366862462117</v>
      </c>
      <c r="R7" s="17">
        <v>6.6335830777267679E-2</v>
      </c>
      <c r="S7" t="s">
        <v>45</v>
      </c>
      <c r="T7" s="17">
        <v>0.15140167053405995</v>
      </c>
      <c r="V7" s="1" t="s">
        <v>14</v>
      </c>
      <c r="W7" s="6">
        <v>0.1401</v>
      </c>
      <c r="Y7" t="s">
        <v>130</v>
      </c>
      <c r="Z7" s="22">
        <f>T8-T6</f>
        <v>0.1141225737545839</v>
      </c>
      <c r="AA7" s="8">
        <f>Z7*W7</f>
        <v>1.5988572583017203E-2</v>
      </c>
    </row>
    <row r="8" spans="1:27" x14ac:dyDescent="0.25">
      <c r="A8">
        <v>3</v>
      </c>
      <c r="B8" s="17">
        <v>0.77255707000916796</v>
      </c>
      <c r="C8" s="17">
        <v>1.13357755464275</v>
      </c>
      <c r="E8">
        <v>10</v>
      </c>
      <c r="F8" s="17">
        <f>AVERAGE(B23:B26)</f>
        <v>0.75370348856621527</v>
      </c>
      <c r="G8" s="17">
        <f>AVERAGE(C23:C26)</f>
        <v>0.82003931934348295</v>
      </c>
      <c r="I8" s="17">
        <f t="shared" si="0"/>
        <v>6.6335830777267679E-2</v>
      </c>
      <c r="L8">
        <v>0</v>
      </c>
      <c r="M8" s="18"/>
      <c r="N8" s="18"/>
      <c r="O8" s="17"/>
      <c r="P8" s="18">
        <v>1.017965074421594</v>
      </c>
      <c r="Q8" s="18">
        <v>0.881191845649128</v>
      </c>
      <c r="R8" s="17">
        <v>0.15140167053405995</v>
      </c>
      <c r="S8" t="s">
        <v>46</v>
      </c>
      <c r="T8" s="17">
        <v>0.18045840453185158</v>
      </c>
      <c r="V8" s="1"/>
      <c r="W8" s="9"/>
      <c r="Z8" s="10"/>
      <c r="AA8" s="8"/>
    </row>
    <row r="9" spans="1:27" x14ac:dyDescent="0.25">
      <c r="A9">
        <v>3</v>
      </c>
      <c r="B9" s="17">
        <v>0.81201307272656098</v>
      </c>
      <c r="C9" s="17">
        <v>0.93917385416009602</v>
      </c>
      <c r="E9">
        <v>13</v>
      </c>
      <c r="F9" s="17">
        <f>AVERAGE(B27:B30)</f>
        <v>0.96989435316001893</v>
      </c>
      <c r="G9" s="17">
        <f>AVERAGE(C27:C30)</f>
        <v>1.017965074421594</v>
      </c>
      <c r="I9" s="17">
        <f t="shared" si="0"/>
        <v>4.8070721261575078E-2</v>
      </c>
      <c r="L9">
        <v>0</v>
      </c>
      <c r="M9" s="18"/>
      <c r="N9" s="18"/>
      <c r="O9" s="17"/>
      <c r="P9" s="18">
        <v>1.0418264245222391</v>
      </c>
      <c r="Q9" s="18">
        <v>0.91536894225219645</v>
      </c>
      <c r="R9" s="17">
        <v>0.18045840453185158</v>
      </c>
      <c r="S9" t="s">
        <v>47</v>
      </c>
      <c r="T9" s="17">
        <v>0.24639275589761789</v>
      </c>
      <c r="AA9" s="8"/>
    </row>
    <row r="10" spans="1:27" x14ac:dyDescent="0.25">
      <c r="A10">
        <v>3</v>
      </c>
      <c r="B10" s="17">
        <v>0.79776021258331398</v>
      </c>
      <c r="C10" s="17">
        <v>1.0696832112530601</v>
      </c>
      <c r="M10" s="18"/>
      <c r="N10" s="18"/>
      <c r="O10" s="17"/>
      <c r="P10" s="18">
        <v>1.095827346784048</v>
      </c>
      <c r="Q10" s="18">
        <v>0.91698458545405581</v>
      </c>
      <c r="R10" s="17">
        <v>0.24639275589761789</v>
      </c>
      <c r="S10" t="s">
        <v>48</v>
      </c>
      <c r="T10" s="17">
        <v>0.32235972289551962</v>
      </c>
      <c r="AA10" s="8"/>
    </row>
    <row r="11" spans="1:27" x14ac:dyDescent="0.25">
      <c r="A11">
        <v>5</v>
      </c>
      <c r="B11" s="17">
        <v>0.938802966003352</v>
      </c>
      <c r="C11" s="17">
        <v>1.25418570308315</v>
      </c>
      <c r="E11" t="s">
        <v>126</v>
      </c>
      <c r="F11" s="17">
        <f>AVERAGE(F3:F9)</f>
        <v>0.85288723806938471</v>
      </c>
      <c r="G11" s="17">
        <f>AVERAGE(G3:G9)</f>
        <v>0.99398547986458097</v>
      </c>
      <c r="M11" s="18"/>
      <c r="N11" s="18"/>
      <c r="O11" s="17"/>
      <c r="P11" s="18">
        <v>1.2035515685446476</v>
      </c>
      <c r="Q11" s="18">
        <v>0.96989435316001893</v>
      </c>
      <c r="R11" s="17">
        <v>0.32235972289551962</v>
      </c>
      <c r="T11" s="17"/>
      <c r="AA11" s="8"/>
    </row>
    <row r="12" spans="1:27" x14ac:dyDescent="0.25">
      <c r="A12">
        <v>5</v>
      </c>
      <c r="B12" s="17">
        <v>0.96180886533660304</v>
      </c>
      <c r="C12" s="17">
        <v>1.2444326899607701</v>
      </c>
      <c r="E12" t="s">
        <v>127</v>
      </c>
      <c r="F12">
        <f>_xlfn.STDEV.P(F3:F9)</f>
        <v>8.3602748463992058E-2</v>
      </c>
      <c r="G12">
        <f>_xlfn.STDEV.P(G3:G9)</f>
        <v>0.12496313376068807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0.80182106530846897</v>
      </c>
      <c r="C13" s="17">
        <v>1.0095372683493899</v>
      </c>
      <c r="I13" s="17">
        <f>(F3-G3)/G3*100</f>
        <v>3.0721425144038088</v>
      </c>
      <c r="J13" s="17">
        <f>AVERAGE(I13:I19)</f>
        <v>-13.381602201411198</v>
      </c>
      <c r="K13">
        <f>_xlfn.STDEV.P(I13:I19)</f>
        <v>9.8678380022718404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0.822334485948088</v>
      </c>
      <c r="C14" s="17">
        <v>1.30605061278528</v>
      </c>
      <c r="I14" s="17">
        <f t="shared" ref="I14:I19" si="1">(F4-G4)/G4*100</f>
        <v>-23.650077411945922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0.68979308385632299</v>
      </c>
      <c r="C15" s="17">
        <v>0.80178643737214295</v>
      </c>
      <c r="I15" s="17">
        <f t="shared" si="1"/>
        <v>-26.784039115608628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0.69425233274662501</v>
      </c>
      <c r="C16" s="17">
        <v>0.87297671901708196</v>
      </c>
      <c r="I16" s="17">
        <f t="shared" si="1"/>
        <v>-17.029879963703568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0.78025974226907602</v>
      </c>
      <c r="C17" s="17">
        <v>0.95357073479962795</v>
      </c>
      <c r="I17" s="17">
        <f t="shared" si="1"/>
        <v>-16.46777706921144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0.78622997224580704</v>
      </c>
      <c r="C18" s="17">
        <v>0.927807922065218</v>
      </c>
      <c r="I18" s="17">
        <f t="shared" si="1"/>
        <v>-8.0893475730377933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0.820938321318185</v>
      </c>
      <c r="C19" s="17">
        <v>1.2147027925423199</v>
      </c>
      <c r="I19" s="17">
        <f t="shared" si="1"/>
        <v>-4.7222367907748479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0.97153942983270203</v>
      </c>
      <c r="C20" s="17">
        <v>1.0780975449582499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0.83845948808914905</v>
      </c>
      <c r="C21" s="17">
        <v>1.1367580844584499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8.8210128689131875E-2</v>
      </c>
      <c r="AA21">
        <v>0.01</v>
      </c>
      <c r="AB21">
        <v>0.73</v>
      </c>
    </row>
    <row r="22" spans="1:28" x14ac:dyDescent="0.25">
      <c r="A22">
        <v>9</v>
      </c>
      <c r="B22" s="17">
        <v>1.0305385297687499</v>
      </c>
      <c r="C22" s="17">
        <v>0.95375096517717195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0.29406246649151468</v>
      </c>
      <c r="AA22">
        <v>0.02</v>
      </c>
      <c r="AB22">
        <v>0.76</v>
      </c>
    </row>
    <row r="23" spans="1:28" ht="15.75" thickBot="1" x14ac:dyDescent="0.3">
      <c r="A23">
        <v>10</v>
      </c>
      <c r="B23" s="17">
        <v>0.876028724429744</v>
      </c>
      <c r="C23" s="17">
        <v>0.714151552398675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0.98030391162695651</v>
      </c>
      <c r="AA23">
        <v>0.05</v>
      </c>
      <c r="AB23">
        <v>0.80300000000000005</v>
      </c>
    </row>
    <row r="24" spans="1:28" x14ac:dyDescent="0.25">
      <c r="A24">
        <v>10</v>
      </c>
      <c r="B24" s="17">
        <v>0.75124512935253795</v>
      </c>
      <c r="C24" s="17">
        <v>0.52355540574744996</v>
      </c>
      <c r="E24" s="25"/>
      <c r="F24" s="25" t="s">
        <v>71</v>
      </c>
      <c r="G24" s="25" t="s">
        <v>72</v>
      </c>
      <c r="I24" s="15"/>
      <c r="J24" s="15"/>
      <c r="K24" s="15"/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0.69870445880763099</v>
      </c>
      <c r="C25" s="17">
        <v>0.79498166488963695</v>
      </c>
      <c r="E25" s="23" t="s">
        <v>73</v>
      </c>
      <c r="F25" s="23">
        <v>0.99398547986458097</v>
      </c>
      <c r="G25" s="23">
        <v>0.85288723806938471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0.68883564167494804</v>
      </c>
      <c r="C26" s="17">
        <v>1.2474686543381699</v>
      </c>
      <c r="E26" s="23" t="s">
        <v>74</v>
      </c>
      <c r="F26" s="23">
        <v>1.821841559917366E-2</v>
      </c>
      <c r="G26" s="23">
        <v>8.1543228091891153E-3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0.73246182945313976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1.09059919818567</v>
      </c>
      <c r="C27" s="17">
        <v>1.04287114081445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0.86426929559062304</v>
      </c>
      <c r="C28" s="17">
        <v>0.98840122465303304</v>
      </c>
      <c r="E28" s="23" t="s">
        <v>76</v>
      </c>
      <c r="F28" s="23">
        <v>0.47877414826752068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1.00358034006893</v>
      </c>
      <c r="C29" s="17">
        <v>1.08842328219462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0.92112857879485299</v>
      </c>
      <c r="C30" s="17">
        <v>0.95216465002427297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3.0788392856498357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6" t="s">
        <v>132</v>
      </c>
    </row>
    <row r="32" spans="1:28" x14ac:dyDescent="0.25">
      <c r="E32" s="23" t="s">
        <v>80</v>
      </c>
      <c r="F32" s="23">
        <v>1.0847605718146013E-2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s="12" t="s">
        <v>105</v>
      </c>
    </row>
    <row r="34" spans="1:23" x14ac:dyDescent="0.25">
      <c r="E34" s="23" t="s">
        <v>82</v>
      </c>
      <c r="F34" s="23">
        <v>2.1695211436292026E-2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  <c r="I35" s="14"/>
      <c r="J35" s="14"/>
      <c r="K35" s="1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0B48784D-FF7B-4A76-A874-96189F20C2BC}"/>
    <hyperlink ref="U2" r:id="rId2" xr:uid="{9525B437-AE99-4ED0-B56D-F5F527DE1929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DE1D-D28E-4E50-B84E-3742BEB64C19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0.55622848540505698</v>
      </c>
      <c r="C3" s="17">
        <v>0.78158641503039805</v>
      </c>
      <c r="E3">
        <v>2</v>
      </c>
      <c r="F3" s="17">
        <f>AVERAGE(B3:B6)</f>
        <v>0.5588041717983947</v>
      </c>
      <c r="G3" s="17">
        <f>AVERAGE(C3:C6)</f>
        <v>0.73777713832253144</v>
      </c>
      <c r="I3" s="17">
        <f>G3-F3</f>
        <v>0.17897296652413675</v>
      </c>
      <c r="J3" s="17">
        <f>AVERAGE(I3:I9)</f>
        <v>0.23889969082909696</v>
      </c>
      <c r="K3">
        <f>_xlfn.STDEV.P(I3:I9)</f>
        <v>0.13580993301656855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0.60412579132902899</v>
      </c>
      <c r="C4" s="17">
        <v>0.72876653095061095</v>
      </c>
      <c r="E4">
        <v>3</v>
      </c>
      <c r="F4" s="17">
        <f>AVERAGE(B7:B10)</f>
        <v>0.58622609415560301</v>
      </c>
      <c r="G4" s="17">
        <f>AVERAGE(C7:C10)</f>
        <v>0.69961626125064402</v>
      </c>
      <c r="I4" s="17">
        <f t="shared" ref="I4:I9" si="0">G4-F4</f>
        <v>0.11339016709504102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9.7877811606831955E-2</v>
      </c>
      <c r="Z4" t="s">
        <v>10</v>
      </c>
      <c r="AA4" t="s">
        <v>11</v>
      </c>
    </row>
    <row r="5" spans="1:27" x14ac:dyDescent="0.25">
      <c r="A5">
        <v>2</v>
      </c>
      <c r="B5" s="17">
        <v>0.55218144175859496</v>
      </c>
      <c r="C5" s="17">
        <v>0.71064561786751801</v>
      </c>
      <c r="E5">
        <v>5</v>
      </c>
      <c r="F5" s="17">
        <f>AVERAGE(B11:B14)</f>
        <v>0.61044628902437503</v>
      </c>
      <c r="G5" s="17">
        <f>AVERAGE(C11:C14)</f>
        <v>0.87241000809520397</v>
      </c>
      <c r="I5" s="17">
        <f t="shared" si="0"/>
        <v>0.26196371907082894</v>
      </c>
      <c r="M5" s="18"/>
      <c r="N5" s="18"/>
      <c r="O5" s="17"/>
      <c r="P5" s="18">
        <v>0.69961626125064402</v>
      </c>
      <c r="Q5" s="18">
        <v>0.5588041717983947</v>
      </c>
      <c r="R5" s="17">
        <v>9.7877811606831955E-2</v>
      </c>
      <c r="S5" t="s">
        <v>43</v>
      </c>
      <c r="T5" s="17">
        <v>0.11339016709504102</v>
      </c>
      <c r="V5" s="1" t="s">
        <v>12</v>
      </c>
      <c r="W5" s="3">
        <v>0.62329999999999997</v>
      </c>
      <c r="Y5" t="s">
        <v>128</v>
      </c>
      <c r="Z5" s="21">
        <f>T10-T4</f>
        <v>0.41810839861167615</v>
      </c>
      <c r="AA5" s="5">
        <f>Z5*W5</f>
        <v>0.26060696485465773</v>
      </c>
    </row>
    <row r="6" spans="1:27" x14ac:dyDescent="0.25">
      <c r="A6">
        <v>2</v>
      </c>
      <c r="B6" s="17">
        <v>0.52268096870089797</v>
      </c>
      <c r="C6" s="17">
        <v>0.73010998944159899</v>
      </c>
      <c r="E6">
        <v>8</v>
      </c>
      <c r="F6" s="17">
        <f>AVERAGE(B15:B18)</f>
        <v>0.67611327488950457</v>
      </c>
      <c r="G6" s="17">
        <f>AVERAGE(C15:C18)</f>
        <v>1.1920994851080127</v>
      </c>
      <c r="I6" s="17">
        <f t="shared" si="0"/>
        <v>0.5159862102185081</v>
      </c>
      <c r="M6" s="18"/>
      <c r="N6" s="18"/>
      <c r="O6" s="17"/>
      <c r="P6" s="18">
        <v>0.73777713832253144</v>
      </c>
      <c r="Q6" s="18">
        <v>0.58622609415560301</v>
      </c>
      <c r="R6" s="17">
        <v>0.11339016709504102</v>
      </c>
      <c r="S6" t="s">
        <v>44</v>
      </c>
      <c r="T6" s="17">
        <v>0.17387289133508432</v>
      </c>
      <c r="V6" s="1" t="s">
        <v>13</v>
      </c>
      <c r="W6" s="6">
        <v>0.30309999999999998</v>
      </c>
      <c r="Y6" t="s">
        <v>129</v>
      </c>
      <c r="Z6" s="22">
        <f>T9-T5</f>
        <v>0.21684390285820643</v>
      </c>
      <c r="AA6" s="8">
        <f>Z6*W6</f>
        <v>6.5725386956322365E-2</v>
      </c>
    </row>
    <row r="7" spans="1:27" x14ac:dyDescent="0.25">
      <c r="A7">
        <v>3</v>
      </c>
      <c r="B7" s="17">
        <v>0.64698785389905999</v>
      </c>
      <c r="C7" s="17">
        <v>0.70289972855980098</v>
      </c>
      <c r="E7">
        <v>9</v>
      </c>
      <c r="F7" s="17">
        <f>AVERAGE(B19:B22)</f>
        <v>0.82366605740072329</v>
      </c>
      <c r="G7" s="17">
        <f>AVERAGE(C19:C22)</f>
        <v>0.92154386900755525</v>
      </c>
      <c r="I7" s="17">
        <f t="shared" si="0"/>
        <v>9.7877811606831955E-2</v>
      </c>
      <c r="M7" s="18"/>
      <c r="N7" s="18"/>
      <c r="O7" s="17"/>
      <c r="P7" s="18">
        <v>0.87241000809520397</v>
      </c>
      <c r="Q7" s="18">
        <v>0.61044628902437503</v>
      </c>
      <c r="R7" s="17">
        <v>0.17387289133508432</v>
      </c>
      <c r="S7" t="s">
        <v>45</v>
      </c>
      <c r="T7" s="17">
        <v>0.17897296652413675</v>
      </c>
      <c r="V7" s="1" t="s">
        <v>14</v>
      </c>
      <c r="W7" s="6">
        <v>0.1401</v>
      </c>
      <c r="Y7" t="s">
        <v>130</v>
      </c>
      <c r="Z7" s="22">
        <f>T8-T6</f>
        <v>8.8090827735744615E-2</v>
      </c>
      <c r="AA7" s="8">
        <f>Z7*W7</f>
        <v>1.234152496577782E-2</v>
      </c>
    </row>
    <row r="8" spans="1:27" x14ac:dyDescent="0.25">
      <c r="A8">
        <v>3</v>
      </c>
      <c r="B8" s="17">
        <v>0.56714895377095298</v>
      </c>
      <c r="C8" s="17">
        <v>0.675410879217474</v>
      </c>
      <c r="E8">
        <v>10</v>
      </c>
      <c r="F8" s="17">
        <f>AVERAGE(B23:B26)</f>
        <v>0.87785929860422873</v>
      </c>
      <c r="G8" s="17">
        <f>AVERAGE(C23:C26)</f>
        <v>1.0517321899393131</v>
      </c>
      <c r="I8" s="17">
        <f t="shared" si="0"/>
        <v>0.17387289133508432</v>
      </c>
      <c r="M8" s="18"/>
      <c r="N8" s="18"/>
      <c r="O8" s="17"/>
      <c r="P8" s="18">
        <v>0.92154386900755525</v>
      </c>
      <c r="Q8" s="18">
        <v>0.67611327488950457</v>
      </c>
      <c r="R8" s="17">
        <v>0.17897296652413675</v>
      </c>
      <c r="S8" t="s">
        <v>46</v>
      </c>
      <c r="T8" s="17">
        <v>0.26196371907082894</v>
      </c>
      <c r="V8" s="1"/>
      <c r="W8" s="9"/>
      <c r="Z8" s="10"/>
      <c r="AA8" s="8"/>
    </row>
    <row r="9" spans="1:27" x14ac:dyDescent="0.25">
      <c r="A9">
        <v>3</v>
      </c>
      <c r="B9" s="17">
        <v>0.55981800046240804</v>
      </c>
      <c r="C9" s="17">
        <v>0.68045776320809803</v>
      </c>
      <c r="E9">
        <v>13</v>
      </c>
      <c r="F9" s="17">
        <f>AVERAGE(B27:B30)</f>
        <v>0.87403226734668771</v>
      </c>
      <c r="G9" s="17">
        <f>AVERAGE(C27:C30)</f>
        <v>1.2042663372999352</v>
      </c>
      <c r="I9" s="17">
        <f t="shared" si="0"/>
        <v>0.33023406995324744</v>
      </c>
      <c r="M9" s="18"/>
      <c r="N9" s="18"/>
      <c r="O9" s="17"/>
      <c r="P9" s="18">
        <v>1.0517321899393131</v>
      </c>
      <c r="Q9" s="18">
        <v>0.82366605740072329</v>
      </c>
      <c r="R9" s="17">
        <v>0.26196371907082894</v>
      </c>
      <c r="S9" t="s">
        <v>47</v>
      </c>
      <c r="T9" s="17">
        <v>0.33023406995324744</v>
      </c>
      <c r="AA9" s="8"/>
    </row>
    <row r="10" spans="1:27" x14ac:dyDescent="0.25">
      <c r="A10">
        <v>3</v>
      </c>
      <c r="B10" s="17">
        <v>0.57094956848999101</v>
      </c>
      <c r="C10" s="17">
        <v>0.73969667401720296</v>
      </c>
      <c r="M10" s="18"/>
      <c r="N10" s="18"/>
      <c r="O10" s="17"/>
      <c r="P10" s="18">
        <v>1.1920994851080127</v>
      </c>
      <c r="Q10" s="18">
        <v>0.87403226734668771</v>
      </c>
      <c r="R10" s="17">
        <v>0.33023406995324744</v>
      </c>
      <c r="S10" t="s">
        <v>48</v>
      </c>
      <c r="T10" s="17">
        <v>0.5159862102185081</v>
      </c>
      <c r="AA10" s="8"/>
    </row>
    <row r="11" spans="1:27" x14ac:dyDescent="0.25">
      <c r="A11">
        <v>5</v>
      </c>
      <c r="B11" s="17">
        <v>0.63156611362417103</v>
      </c>
      <c r="C11" s="17">
        <v>0.86331045215133295</v>
      </c>
      <c r="E11" t="s">
        <v>126</v>
      </c>
      <c r="F11" s="17">
        <f>AVERAGE(F3:F9)</f>
        <v>0.71530677903135953</v>
      </c>
      <c r="G11" s="17">
        <f>AVERAGE(G3:G9)</f>
        <v>0.95420646986045643</v>
      </c>
      <c r="M11" s="18"/>
      <c r="N11" s="18"/>
      <c r="O11" s="17"/>
      <c r="P11" s="18">
        <v>1.2042663372999352</v>
      </c>
      <c r="Q11" s="18">
        <v>0.87785929860422873</v>
      </c>
      <c r="R11" s="17">
        <v>0.5159862102185081</v>
      </c>
      <c r="T11" s="17"/>
      <c r="AA11" s="8"/>
    </row>
    <row r="12" spans="1:27" x14ac:dyDescent="0.25">
      <c r="A12">
        <v>5</v>
      </c>
      <c r="B12" s="17">
        <v>0.61453533545445105</v>
      </c>
      <c r="C12" s="17">
        <v>0.88565361083295702</v>
      </c>
      <c r="E12" t="s">
        <v>127</v>
      </c>
      <c r="F12">
        <f>_xlfn.STDEV.P(F3:F9)</f>
        <v>0.12930892018688647</v>
      </c>
      <c r="G12">
        <f>_xlfn.STDEV.P(G3:G9)</f>
        <v>0.18824362125639824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0.58554698204946298</v>
      </c>
      <c r="C13" s="17">
        <v>0.75965479063859997</v>
      </c>
      <c r="I13" s="17">
        <f>(F3-G3)/G3*100</f>
        <v>-24.258405042349761</v>
      </c>
      <c r="J13" s="17">
        <f>AVERAGE(I13:I19)</f>
        <v>-24.05034723557532</v>
      </c>
      <c r="K13">
        <f>_xlfn.STDEV.P(I13:I19)</f>
        <v>10.109728433350945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0.61013672496941496</v>
      </c>
      <c r="C14" s="17">
        <v>0.98102117875792605</v>
      </c>
      <c r="I14" s="17">
        <f t="shared" ref="I14:I19" si="1">(F4-G4)/G4*100</f>
        <v>-16.207480210986397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0.75789170885064305</v>
      </c>
      <c r="C15" s="17">
        <v>1.2293486171555901</v>
      </c>
      <c r="I15" s="17">
        <f t="shared" si="1"/>
        <v>-30.027592145898613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0.61634723767941901</v>
      </c>
      <c r="C16" s="17">
        <v>1.2302882541176701</v>
      </c>
      <c r="I16" s="17">
        <f t="shared" si="1"/>
        <v>-43.283821246827905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0.64175868954454995</v>
      </c>
      <c r="C17" s="17">
        <v>1.0613099086990401</v>
      </c>
      <c r="I17" s="17">
        <f t="shared" si="1"/>
        <v>-10.621069153467452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0.68845546348340603</v>
      </c>
      <c r="C18" s="17">
        <v>1.24745116045975</v>
      </c>
      <c r="I18" s="17">
        <f t="shared" si="1"/>
        <v>-16.532049983667147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0.76457287928339501</v>
      </c>
      <c r="C19" s="17">
        <v>0.87309515124478498</v>
      </c>
      <c r="I19" s="17">
        <f t="shared" si="1"/>
        <v>-27.422012865829959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0.67329361605008597</v>
      </c>
      <c r="C20" s="17">
        <v>0.818256823553836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0.62668065367764203</v>
      </c>
      <c r="C21" s="17">
        <v>0.97555010174269996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0.12911036534175388</v>
      </c>
      <c r="AA21">
        <v>0.01</v>
      </c>
    </row>
    <row r="22" spans="1:28" x14ac:dyDescent="0.25">
      <c r="A22">
        <v>9</v>
      </c>
      <c r="B22" s="17">
        <v>1.2301170805917701</v>
      </c>
      <c r="C22" s="17">
        <v>1.0192733994889001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0.33867387677675792</v>
      </c>
      <c r="AA22">
        <v>0.02</v>
      </c>
    </row>
    <row r="23" spans="1:28" ht="15.75" thickBot="1" x14ac:dyDescent="0.3">
      <c r="A23">
        <v>10</v>
      </c>
      <c r="B23" s="17">
        <v>0.88508249126348804</v>
      </c>
      <c r="C23" s="17">
        <v>1.0304459459647299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0.88838719112434417</v>
      </c>
      <c r="AA23">
        <v>0.05</v>
      </c>
    </row>
    <row r="24" spans="1:28" x14ac:dyDescent="0.25">
      <c r="A24">
        <v>10</v>
      </c>
      <c r="B24" s="17">
        <v>0.98185255045338804</v>
      </c>
      <c r="C24" s="17">
        <v>1.2116008640434199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0.85919534917587603</v>
      </c>
      <c r="C25" s="17">
        <v>0.97249897866993595</v>
      </c>
      <c r="E25" s="23" t="s">
        <v>73</v>
      </c>
      <c r="F25" s="23">
        <v>0.95420646986045643</v>
      </c>
      <c r="G25" s="23">
        <v>0.71530677903135953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0.78530680352416304</v>
      </c>
      <c r="C26" s="17">
        <v>0.99238297107916695</v>
      </c>
      <c r="E26" s="23" t="s">
        <v>74</v>
      </c>
      <c r="F26" s="23">
        <v>4.1341604434342649E-2</v>
      </c>
      <c r="G26" s="23">
        <v>1.950759631321497E-2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0.32394307166375169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0.95469020629561496</v>
      </c>
      <c r="C27" s="17">
        <v>1.51938225709075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0.86837997840840697</v>
      </c>
      <c r="C28" s="17">
        <v>1.15125979762064</v>
      </c>
      <c r="E28" s="23" t="s">
        <v>76</v>
      </c>
      <c r="F28" s="23">
        <v>0.69248012481431409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0.82789876833664799</v>
      </c>
      <c r="C29" s="17">
        <v>1.1164663801090799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0.84516011634608101</v>
      </c>
      <c r="C30" s="17">
        <v>1.0299569143792699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4.3088331555877755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2.5219222062406428E-3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5.0438444124812857E-3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D02C65FB-BFAA-4055-B57F-F603BF26A530}"/>
    <hyperlink ref="U2" r:id="rId2" xr:uid="{110ACB24-694B-4BF1-88FC-9D3AED4F77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242D-81E3-4628-AC7C-BD32EBA3EDCC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3.4583701679184702</v>
      </c>
      <c r="C3" s="17">
        <v>4.0563058998046504</v>
      </c>
      <c r="E3">
        <v>2</v>
      </c>
      <c r="F3" s="17">
        <f>AVERAGE(B3:B6)</f>
        <v>3.4055033188611521</v>
      </c>
      <c r="G3" s="17">
        <f>AVERAGE(C3:C6)</f>
        <v>3.963320498022437</v>
      </c>
      <c r="I3" s="17">
        <f>G3-F3</f>
        <v>0.55781717916128493</v>
      </c>
      <c r="J3" s="17">
        <f>AVERAGE(I3:I9)</f>
        <v>0.34017546998188358</v>
      </c>
      <c r="K3">
        <f>_xlfn.STDEV.P(I3:I9)</f>
        <v>0.29510459143289453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3.3176259263632599</v>
      </c>
      <c r="C4" s="17">
        <v>3.9462833325639499</v>
      </c>
      <c r="E4">
        <v>3</v>
      </c>
      <c r="F4" s="17">
        <f>AVERAGE(B7:B10)</f>
        <v>4.1166219323996804</v>
      </c>
      <c r="G4" s="17">
        <f>AVERAGE(C7:C10)</f>
        <v>4.0816741871194973</v>
      </c>
      <c r="I4" s="17">
        <f t="shared" ref="I4:I9" si="0">G4-F4</f>
        <v>-3.4947745280183184E-2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-0.15762857602750469</v>
      </c>
      <c r="Z4" t="s">
        <v>10</v>
      </c>
      <c r="AA4" t="s">
        <v>11</v>
      </c>
    </row>
    <row r="5" spans="1:27" x14ac:dyDescent="0.25">
      <c r="A5">
        <v>2</v>
      </c>
      <c r="B5" s="17">
        <v>3.5573162654872599</v>
      </c>
      <c r="C5" s="17">
        <v>3.8428092371004401</v>
      </c>
      <c r="E5">
        <v>5</v>
      </c>
      <c r="F5" s="17">
        <f>AVERAGE(B11:B14)</f>
        <v>3.3118248618627071</v>
      </c>
      <c r="G5" s="17">
        <f>AVERAGE(C11:C14)</f>
        <v>3.6146684966772478</v>
      </c>
      <c r="I5" s="17">
        <f t="shared" si="0"/>
        <v>0.30284363481454069</v>
      </c>
      <c r="M5" s="18"/>
      <c r="N5" s="18"/>
      <c r="O5" s="17"/>
      <c r="P5" s="18">
        <v>1.9374349172950325</v>
      </c>
      <c r="Q5" s="18">
        <v>2.0950634933225372</v>
      </c>
      <c r="R5" s="17">
        <v>-0.15762857602750469</v>
      </c>
      <c r="S5" t="s">
        <v>43</v>
      </c>
      <c r="T5" s="17">
        <v>-3.4947745280183184E-2</v>
      </c>
      <c r="V5" s="1" t="s">
        <v>12</v>
      </c>
      <c r="W5" s="3">
        <v>0.62329999999999997</v>
      </c>
      <c r="Y5" t="s">
        <v>128</v>
      </c>
      <c r="Z5" s="21">
        <f>T10-T4</f>
        <v>0.77531631131732937</v>
      </c>
      <c r="AA5" s="5">
        <f>Z5*W5</f>
        <v>0.48325465684409136</v>
      </c>
    </row>
    <row r="6" spans="1:27" x14ac:dyDescent="0.25">
      <c r="A6">
        <v>2</v>
      </c>
      <c r="B6" s="17">
        <v>3.2887009156756202</v>
      </c>
      <c r="C6" s="17">
        <v>4.0078835226207099</v>
      </c>
      <c r="E6">
        <v>8</v>
      </c>
      <c r="F6" s="17">
        <f>AVERAGE(B15:B18)</f>
        <v>2.7202642769788552</v>
      </c>
      <c r="G6" s="17">
        <f>AVERAGE(C15:C18)</f>
        <v>3.3379520122686799</v>
      </c>
      <c r="I6" s="17">
        <f t="shared" si="0"/>
        <v>0.61768773528982468</v>
      </c>
      <c r="M6" s="18"/>
      <c r="N6" s="18"/>
      <c r="O6" s="17"/>
      <c r="P6" s="18">
        <v>2.8717011520773377</v>
      </c>
      <c r="Q6" s="18">
        <v>2.3916117798828802</v>
      </c>
      <c r="R6" s="17">
        <v>-3.4947745280183184E-2</v>
      </c>
      <c r="S6" t="s">
        <v>44</v>
      </c>
      <c r="T6" s="17">
        <v>0.30284363481454069</v>
      </c>
      <c r="V6" s="1" t="s">
        <v>13</v>
      </c>
      <c r="W6" s="6">
        <v>0.30309999999999998</v>
      </c>
      <c r="Y6" t="s">
        <v>129</v>
      </c>
      <c r="Z6" s="22">
        <f>T9-T5</f>
        <v>0.65031443500094843</v>
      </c>
      <c r="AA6" s="8">
        <f>Z6*W6</f>
        <v>0.19711030524878745</v>
      </c>
    </row>
    <row r="7" spans="1:27" x14ac:dyDescent="0.25">
      <c r="A7">
        <v>3</v>
      </c>
      <c r="B7" s="17">
        <v>4.1156442391974801</v>
      </c>
      <c r="C7" s="17">
        <v>4.0466602094851298</v>
      </c>
      <c r="E7">
        <v>9</v>
      </c>
      <c r="F7" s="17">
        <f>AVERAGE(B19:B22)</f>
        <v>2.0950634933225372</v>
      </c>
      <c r="G7" s="17">
        <f>AVERAGE(C19:C22)</f>
        <v>1.9374349172950325</v>
      </c>
      <c r="I7" s="17">
        <f t="shared" si="0"/>
        <v>-0.15762857602750469</v>
      </c>
      <c r="M7" s="18"/>
      <c r="N7" s="18"/>
      <c r="O7" s="17"/>
      <c r="P7" s="18">
        <v>3.0924509544163854</v>
      </c>
      <c r="Q7" s="18">
        <v>2.4770842646956202</v>
      </c>
      <c r="R7" s="17">
        <v>0.30284363481454069</v>
      </c>
      <c r="S7" t="s">
        <v>45</v>
      </c>
      <c r="T7" s="17">
        <v>0.48008937219445746</v>
      </c>
      <c r="V7" s="1" t="s">
        <v>14</v>
      </c>
      <c r="W7" s="6">
        <v>0.1401</v>
      </c>
      <c r="Y7" t="s">
        <v>130</v>
      </c>
      <c r="Z7" s="22">
        <f>T8-T6</f>
        <v>0.25497354434674424</v>
      </c>
      <c r="AA7" s="8">
        <f>Z7*W7</f>
        <v>3.5721793562978867E-2</v>
      </c>
    </row>
    <row r="8" spans="1:27" x14ac:dyDescent="0.25">
      <c r="A8">
        <v>3</v>
      </c>
      <c r="B8" s="17">
        <v>4.0204866696219801</v>
      </c>
      <c r="C8" s="17">
        <v>4.0650967999063097</v>
      </c>
      <c r="E8">
        <v>10</v>
      </c>
      <c r="F8" s="17">
        <f>AVERAGE(B23:B26)</f>
        <v>2.4770842646956202</v>
      </c>
      <c r="G8" s="17">
        <f>AVERAGE(C23:C26)</f>
        <v>3.0924509544163854</v>
      </c>
      <c r="I8" s="17">
        <f t="shared" si="0"/>
        <v>0.61536668972076525</v>
      </c>
      <c r="M8" s="18"/>
      <c r="N8" s="18"/>
      <c r="O8" s="17"/>
      <c r="P8" s="18">
        <v>3.3379520122686799</v>
      </c>
      <c r="Q8" s="18">
        <v>2.7202642769788552</v>
      </c>
      <c r="R8" s="17">
        <v>0.48008937219445746</v>
      </c>
      <c r="S8" t="s">
        <v>46</v>
      </c>
      <c r="T8" s="17">
        <v>0.55781717916128493</v>
      </c>
      <c r="V8" s="1"/>
      <c r="W8" s="9"/>
      <c r="Z8" s="10"/>
      <c r="AA8" s="8"/>
    </row>
    <row r="9" spans="1:27" x14ac:dyDescent="0.25">
      <c r="A9">
        <v>3</v>
      </c>
      <c r="B9" s="17">
        <v>4.1551816233457499</v>
      </c>
      <c r="C9" s="17">
        <v>4.0159046504203602</v>
      </c>
      <c r="E9">
        <v>13</v>
      </c>
      <c r="F9" s="17">
        <f>AVERAGE(B27:B30)</f>
        <v>2.3916117798828802</v>
      </c>
      <c r="G9" s="17">
        <f>AVERAGE(C27:C30)</f>
        <v>2.8717011520773377</v>
      </c>
      <c r="I9" s="17">
        <f t="shared" si="0"/>
        <v>0.48008937219445746</v>
      </c>
      <c r="M9" s="18"/>
      <c r="N9" s="18"/>
      <c r="O9" s="17"/>
      <c r="P9" s="18">
        <v>3.6146684966772478</v>
      </c>
      <c r="Q9" s="18">
        <v>3.3118248618627071</v>
      </c>
      <c r="R9" s="17">
        <v>0.55781717916128493</v>
      </c>
      <c r="S9" t="s">
        <v>47</v>
      </c>
      <c r="T9" s="17">
        <v>0.61536668972076525</v>
      </c>
      <c r="AA9" s="8"/>
    </row>
    <row r="10" spans="1:27" x14ac:dyDescent="0.25">
      <c r="A10">
        <v>3</v>
      </c>
      <c r="B10" s="17">
        <v>4.1751751974335098</v>
      </c>
      <c r="C10" s="17">
        <v>4.1990350886661902</v>
      </c>
      <c r="M10" s="18"/>
      <c r="N10" s="18"/>
      <c r="O10" s="17"/>
      <c r="P10" s="18">
        <v>3.963320498022437</v>
      </c>
      <c r="Q10" s="18">
        <v>3.4055033188611521</v>
      </c>
      <c r="R10" s="17">
        <v>0.61536668972076525</v>
      </c>
      <c r="S10" t="s">
        <v>48</v>
      </c>
      <c r="T10" s="17">
        <v>0.61768773528982468</v>
      </c>
      <c r="AA10" s="8"/>
    </row>
    <row r="11" spans="1:27" x14ac:dyDescent="0.25">
      <c r="A11">
        <v>5</v>
      </c>
      <c r="B11" s="17">
        <v>3.21374248552255</v>
      </c>
      <c r="C11" s="17">
        <v>3.70652085037226</v>
      </c>
      <c r="E11" t="s">
        <v>126</v>
      </c>
      <c r="F11" s="17">
        <f>AVERAGE(F3:F9)</f>
        <v>2.9311391325719187</v>
      </c>
      <c r="G11" s="17">
        <f>AVERAGE(G3:G9)</f>
        <v>3.2713146025538022</v>
      </c>
      <c r="M11" s="18"/>
      <c r="N11" s="18"/>
      <c r="O11" s="17"/>
      <c r="P11" s="18">
        <v>4.0816741871194973</v>
      </c>
      <c r="Q11" s="18">
        <v>4.1166219323996804</v>
      </c>
      <c r="R11" s="17">
        <v>0.61768773528982468</v>
      </c>
      <c r="T11" s="17"/>
      <c r="AA11" s="8"/>
    </row>
    <row r="12" spans="1:27" x14ac:dyDescent="0.25">
      <c r="A12">
        <v>5</v>
      </c>
      <c r="B12" s="17">
        <v>3.3280738985168399</v>
      </c>
      <c r="C12" s="17">
        <v>3.7489906481867599</v>
      </c>
      <c r="E12" t="s">
        <v>127</v>
      </c>
      <c r="F12">
        <f>_xlfn.STDEV.P(F3:F9)</f>
        <v>0.65640348447499874</v>
      </c>
      <c r="G12">
        <f>_xlfn.STDEV.P(G3:G9)</f>
        <v>0.6791597104213053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3.4487246680835502</v>
      </c>
      <c r="C13" s="17">
        <v>3.72047600744781</v>
      </c>
      <c r="I13" s="17">
        <f>(F3-G3)/G3*100</f>
        <v>-14.074490807382769</v>
      </c>
      <c r="J13" s="17">
        <f>AVERAGE(I13:I19)</f>
        <v>-9.7974934830256029</v>
      </c>
      <c r="K13">
        <f>_xlfn.STDEV.P(I13:I19)</f>
        <v>9.864584268873358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3.25675839532789</v>
      </c>
      <c r="C14" s="17">
        <v>3.2826864807021598</v>
      </c>
      <c r="I14" s="17">
        <f t="shared" ref="I14:I19" si="1">(F4-G4)/G4*100</f>
        <v>0.85621104669420867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2.6327267823986902</v>
      </c>
      <c r="C15" s="17">
        <v>3.2277161088978001</v>
      </c>
      <c r="I15" s="17">
        <f t="shared" si="1"/>
        <v>-8.3781855816910191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2.60883914557323</v>
      </c>
      <c r="C16" s="17">
        <v>3.2888197627803799</v>
      </c>
      <c r="I16" s="17">
        <f t="shared" si="1"/>
        <v>-18.50499147439827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2.93394238358561</v>
      </c>
      <c r="C17" s="17">
        <v>3.4651340753824198</v>
      </c>
      <c r="I17" s="17">
        <f t="shared" si="1"/>
        <v>8.1359417351463481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2.7055487963578901</v>
      </c>
      <c r="C18" s="17">
        <v>3.3701381020141201</v>
      </c>
      <c r="I18" s="17">
        <f t="shared" si="1"/>
        <v>-19.898995935309788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2.14427688729914</v>
      </c>
      <c r="C19" s="17">
        <v>2.0985640773908401</v>
      </c>
      <c r="I19" s="17">
        <f t="shared" si="1"/>
        <v>-16.717943364237932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1.8567185209947299</v>
      </c>
      <c r="C20" s="17">
        <v>1.81712985930898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2.2943577145599998</v>
      </c>
      <c r="C21" s="17">
        <v>2.1039422890274202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0.60960703919342907</v>
      </c>
      <c r="AA21">
        <v>0.01</v>
      </c>
    </row>
    <row r="22" spans="1:28" x14ac:dyDescent="0.25">
      <c r="A22">
        <v>9</v>
      </c>
      <c r="B22" s="17">
        <v>2.0849008504362798</v>
      </c>
      <c r="C22" s="17">
        <v>1.7301034434528899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0.71608675565585767</v>
      </c>
      <c r="AA22">
        <v>0.02</v>
      </c>
    </row>
    <row r="23" spans="1:28" ht="15.75" thickBot="1" x14ac:dyDescent="0.3">
      <c r="A23">
        <v>10</v>
      </c>
      <c r="B23" s="17">
        <v>2.64150146070202</v>
      </c>
      <c r="C23" s="17">
        <v>3.2779425605374199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0.84116522391898785</v>
      </c>
      <c r="AA23">
        <v>0.05</v>
      </c>
    </row>
    <row r="24" spans="1:28" x14ac:dyDescent="0.25">
      <c r="A24">
        <v>10</v>
      </c>
      <c r="B24" s="17">
        <v>2.4379092887417002</v>
      </c>
      <c r="C24" s="17">
        <v>2.9996958403544198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2.59834979419609</v>
      </c>
      <c r="C25" s="17">
        <v>3.0796279097951902</v>
      </c>
      <c r="E25" s="23" t="s">
        <v>73</v>
      </c>
      <c r="F25" s="23">
        <v>3.2713146025538022</v>
      </c>
      <c r="G25" s="23">
        <v>2.9311391325719187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2.23057651514267</v>
      </c>
      <c r="C26" s="17">
        <v>3.0125375069785099</v>
      </c>
      <c r="E26" s="23" t="s">
        <v>74</v>
      </c>
      <c r="F26" s="23">
        <v>0.53813423096947588</v>
      </c>
      <c r="G26" s="23">
        <v>0.50267645683607276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0.1140676618621681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2.4785903776348799</v>
      </c>
      <c r="C27" s="17">
        <v>2.9651505115435599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2.52249009398105</v>
      </c>
      <c r="C28" s="17">
        <v>2.6452369399303302</v>
      </c>
      <c r="E28" s="23" t="s">
        <v>76</v>
      </c>
      <c r="F28" s="23">
        <v>0.902906762832273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2.29623291751034</v>
      </c>
      <c r="C29" s="17">
        <v>2.83830536195949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2.2691337304052501</v>
      </c>
      <c r="C30" s="17">
        <v>3.0381117948759702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2.823596611700125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1.5105471906235962E-2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3.0210943812471924E-2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CE51D57A-1163-4A2D-8684-8F1B55D3FB73}"/>
    <hyperlink ref="U2" r:id="rId2" xr:uid="{3080615A-0093-49C9-BF6B-375B0D6458F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E79F-9902-49E5-A647-EA5E00EE13AC}">
  <dimension ref="A1:AB47"/>
  <sheetViews>
    <sheetView workbookViewId="0">
      <selection activeCell="E22" sqref="E22:G35"/>
    </sheetView>
  </sheetViews>
  <sheetFormatPr defaultRowHeight="15" x14ac:dyDescent="0.25"/>
  <cols>
    <col min="1" max="1" width="32.7109375" customWidth="1"/>
    <col min="2" max="2" width="11.42578125" customWidth="1"/>
    <col min="5" max="5" width="33.28515625" bestFit="1" customWidth="1"/>
    <col min="6" max="6" width="12" customWidth="1"/>
    <col min="9" max="9" width="14.42578125" customWidth="1"/>
  </cols>
  <sheetData>
    <row r="1" spans="1:27" x14ac:dyDescent="0.25">
      <c r="A1" s="20"/>
      <c r="B1" s="20" t="s">
        <v>122</v>
      </c>
      <c r="C1" s="20"/>
      <c r="D1" s="20"/>
      <c r="E1" s="20" t="s">
        <v>123</v>
      </c>
      <c r="F1" s="20"/>
      <c r="G1" s="20"/>
      <c r="H1" s="20"/>
      <c r="I1" s="20"/>
      <c r="J1" s="20"/>
      <c r="K1" s="20"/>
      <c r="S1" s="1" t="s">
        <v>4</v>
      </c>
      <c r="U1" s="13" t="s">
        <v>5</v>
      </c>
    </row>
    <row r="2" spans="1:27" x14ac:dyDescent="0.25">
      <c r="A2" s="20" t="s">
        <v>121</v>
      </c>
      <c r="B2" s="20" t="s">
        <v>120</v>
      </c>
      <c r="C2" s="20" t="s">
        <v>1</v>
      </c>
      <c r="D2" s="20"/>
      <c r="E2" s="20" t="s">
        <v>121</v>
      </c>
      <c r="F2" s="20" t="s">
        <v>124</v>
      </c>
      <c r="G2" s="20" t="s">
        <v>1</v>
      </c>
      <c r="H2" s="20"/>
      <c r="I2" s="20" t="s">
        <v>125</v>
      </c>
      <c r="J2" s="20" t="s">
        <v>126</v>
      </c>
      <c r="K2" s="20" t="s">
        <v>127</v>
      </c>
      <c r="P2" t="s">
        <v>8</v>
      </c>
      <c r="U2" s="13" t="s">
        <v>6</v>
      </c>
    </row>
    <row r="3" spans="1:27" x14ac:dyDescent="0.25">
      <c r="A3">
        <v>2</v>
      </c>
      <c r="B3" s="17">
        <v>1.8117172086664799</v>
      </c>
      <c r="C3" s="17">
        <v>2.0686705087081698</v>
      </c>
      <c r="E3">
        <v>2</v>
      </c>
      <c r="F3" s="17">
        <f>AVERAGE(B3:B6)</f>
        <v>1.8161345778750675</v>
      </c>
      <c r="G3" s="17">
        <f>AVERAGE(C3:C6)</f>
        <v>2.0322030620901326</v>
      </c>
      <c r="I3" s="17">
        <f>G3-F3</f>
        <v>0.21606848421506508</v>
      </c>
      <c r="J3" s="17">
        <f>AVERAGE(I3:I9)</f>
        <v>0.36457363312387064</v>
      </c>
      <c r="K3">
        <f>_xlfn.STDEV.P(I3:I9)</f>
        <v>0.15644867429775908</v>
      </c>
      <c r="P3" t="s">
        <v>1</v>
      </c>
      <c r="Q3" t="s">
        <v>2</v>
      </c>
      <c r="R3" t="s">
        <v>10</v>
      </c>
      <c r="S3" s="1"/>
      <c r="T3" s="1" t="s">
        <v>8</v>
      </c>
      <c r="V3" s="1" t="s">
        <v>9</v>
      </c>
      <c r="W3" s="2">
        <f>COUNT(N4:N31)</f>
        <v>0</v>
      </c>
    </row>
    <row r="4" spans="1:27" x14ac:dyDescent="0.25">
      <c r="A4">
        <v>2</v>
      </c>
      <c r="B4" s="17">
        <v>1.78451672649661</v>
      </c>
      <c r="C4" s="17">
        <v>2.0216411242680401</v>
      </c>
      <c r="E4">
        <v>3</v>
      </c>
      <c r="F4" s="17">
        <f>AVERAGE(B7:B10)</f>
        <v>2.0352161974126024</v>
      </c>
      <c r="G4" s="17">
        <f>AVERAGE(C7:C10)</f>
        <v>2.3367914692957199</v>
      </c>
      <c r="I4" s="17">
        <f t="shared" ref="I4:I9" si="0">G4-F4</f>
        <v>0.3015752718831175</v>
      </c>
      <c r="M4" s="18"/>
      <c r="N4" s="18"/>
      <c r="O4" s="17"/>
      <c r="P4" t="s">
        <v>3</v>
      </c>
      <c r="Q4" t="s">
        <v>3</v>
      </c>
      <c r="R4" t="s">
        <v>3</v>
      </c>
      <c r="S4" t="s">
        <v>42</v>
      </c>
      <c r="T4" s="17">
        <v>0.14109491520665762</v>
      </c>
      <c r="Z4" t="s">
        <v>10</v>
      </c>
      <c r="AA4" t="s">
        <v>11</v>
      </c>
    </row>
    <row r="5" spans="1:27" x14ac:dyDescent="0.25">
      <c r="A5">
        <v>2</v>
      </c>
      <c r="B5" s="17">
        <v>1.8045541744970901</v>
      </c>
      <c r="C5" s="17">
        <v>2.0192724208033299</v>
      </c>
      <c r="E5">
        <v>5</v>
      </c>
      <c r="F5" s="17">
        <f>AVERAGE(B11:B14)</f>
        <v>1.9322878527098699</v>
      </c>
      <c r="G5" s="17">
        <f>AVERAGE(C11:C14)</f>
        <v>2.530697610600205</v>
      </c>
      <c r="I5" s="17">
        <f t="shared" si="0"/>
        <v>0.59840975789033513</v>
      </c>
      <c r="M5" s="18"/>
      <c r="N5" s="18"/>
      <c r="O5" s="17"/>
      <c r="P5" s="18">
        <v>1.94731915916701</v>
      </c>
      <c r="Q5" s="18">
        <v>1.6032486429780652</v>
      </c>
      <c r="R5" s="17">
        <v>0.14109491520665762</v>
      </c>
      <c r="S5" t="s">
        <v>43</v>
      </c>
      <c r="T5" s="17">
        <v>0.21606848421506508</v>
      </c>
      <c r="V5" s="1" t="s">
        <v>12</v>
      </c>
      <c r="W5" s="3">
        <v>0.62329999999999997</v>
      </c>
      <c r="Y5" t="s">
        <v>128</v>
      </c>
      <c r="Z5" s="21">
        <f>T10-T4</f>
        <v>0.4573148426836775</v>
      </c>
      <c r="AA5" s="5">
        <f>Z5*W5</f>
        <v>0.28504434144473617</v>
      </c>
    </row>
    <row r="6" spans="1:27" x14ac:dyDescent="0.25">
      <c r="A6">
        <v>2</v>
      </c>
      <c r="B6" s="17">
        <v>1.86375020184009</v>
      </c>
      <c r="C6" s="17">
        <v>2.01922819458099</v>
      </c>
      <c r="E6">
        <v>8</v>
      </c>
      <c r="F6" s="17">
        <f>AVERAGE(B15:B18)</f>
        <v>1.8212792107259299</v>
      </c>
      <c r="G6" s="17">
        <f>AVERAGE(C15:C18)</f>
        <v>2.2784888762448823</v>
      </c>
      <c r="I6" s="17">
        <f t="shared" si="0"/>
        <v>0.45720966551895237</v>
      </c>
      <c r="M6" s="18"/>
      <c r="N6" s="18"/>
      <c r="O6" s="17"/>
      <c r="P6" s="18">
        <v>2.0322030620901326</v>
      </c>
      <c r="Q6" s="18">
        <v>1.8062242439603524</v>
      </c>
      <c r="R6" s="17">
        <v>0.21606848421506508</v>
      </c>
      <c r="S6" t="s">
        <v>44</v>
      </c>
      <c r="T6" s="17">
        <v>0.3015752718831175</v>
      </c>
      <c r="V6" s="1" t="s">
        <v>13</v>
      </c>
      <c r="W6" s="6">
        <v>0.30309999999999998</v>
      </c>
      <c r="Y6" t="s">
        <v>129</v>
      </c>
      <c r="Z6" s="22">
        <f>T9-T5</f>
        <v>0.31725913240393733</v>
      </c>
      <c r="AA6" s="8">
        <f>Z6*W6</f>
        <v>9.6161243031633398E-2</v>
      </c>
    </row>
    <row r="7" spans="1:27" x14ac:dyDescent="0.25">
      <c r="A7">
        <v>3</v>
      </c>
      <c r="B7" s="17">
        <v>2.0902240575969602</v>
      </c>
      <c r="C7" s="17">
        <v>2.4229194899670898</v>
      </c>
      <c r="E7">
        <v>9</v>
      </c>
      <c r="F7" s="17">
        <f>AVERAGE(B19:B22)</f>
        <v>1.8062242439603524</v>
      </c>
      <c r="G7" s="17">
        <f>AVERAGE(C19:C22)</f>
        <v>1.94731915916701</v>
      </c>
      <c r="I7" s="17">
        <f t="shared" si="0"/>
        <v>0.14109491520665762</v>
      </c>
      <c r="M7" s="18"/>
      <c r="N7" s="18"/>
      <c r="O7" s="17"/>
      <c r="P7" s="18">
        <v>2.1365762595970677</v>
      </c>
      <c r="Q7" s="18">
        <v>1.8161345778750675</v>
      </c>
      <c r="R7" s="17">
        <v>0.3015752718831175</v>
      </c>
      <c r="S7" t="s">
        <v>45</v>
      </c>
      <c r="T7" s="17">
        <v>0.30432972053396457</v>
      </c>
      <c r="V7" s="1" t="s">
        <v>14</v>
      </c>
      <c r="W7" s="6">
        <v>0.1401</v>
      </c>
      <c r="Y7" t="s">
        <v>130</v>
      </c>
      <c r="Z7" s="22">
        <f>T8-T6</f>
        <v>0.15563439363583487</v>
      </c>
      <c r="AA7" s="8">
        <f>Z7*W7</f>
        <v>2.1804378548380465E-2</v>
      </c>
    </row>
    <row r="8" spans="1:27" x14ac:dyDescent="0.25">
      <c r="A8">
        <v>3</v>
      </c>
      <c r="B8" s="17">
        <v>2.0218356276045002</v>
      </c>
      <c r="C8" s="17">
        <v>2.3238639135026098</v>
      </c>
      <c r="E8">
        <v>10</v>
      </c>
      <c r="F8" s="17">
        <f>AVERAGE(B23:B26)</f>
        <v>1.6032486429780652</v>
      </c>
      <c r="G8" s="17">
        <f>AVERAGE(C23:C26)</f>
        <v>2.1365762595970677</v>
      </c>
      <c r="I8" s="17">
        <f t="shared" si="0"/>
        <v>0.53332761661900241</v>
      </c>
      <c r="M8" s="18"/>
      <c r="N8" s="18"/>
      <c r="O8" s="17"/>
      <c r="P8" s="18">
        <v>2.2784888762448823</v>
      </c>
      <c r="Q8" s="18">
        <v>1.8212792107259299</v>
      </c>
      <c r="R8" s="17">
        <v>0.30432972053396457</v>
      </c>
      <c r="S8" t="s">
        <v>46</v>
      </c>
      <c r="T8" s="17">
        <v>0.45720966551895237</v>
      </c>
      <c r="V8" s="1"/>
      <c r="W8" s="9"/>
      <c r="Z8" s="10"/>
      <c r="AA8" s="8"/>
    </row>
    <row r="9" spans="1:27" x14ac:dyDescent="0.25">
      <c r="A9">
        <v>3</v>
      </c>
      <c r="B9" s="17">
        <v>2.0453385865298501</v>
      </c>
      <c r="C9" s="17">
        <v>2.3366823426930701</v>
      </c>
      <c r="E9">
        <v>13</v>
      </c>
      <c r="F9" s="17">
        <f>AVERAGE(B27:B30)</f>
        <v>2.3536681502278953</v>
      </c>
      <c r="G9" s="17">
        <f>AVERAGE(C27:C30)</f>
        <v>2.6579978707618599</v>
      </c>
      <c r="I9" s="17">
        <f t="shared" si="0"/>
        <v>0.30432972053396457</v>
      </c>
      <c r="M9" s="18"/>
      <c r="N9" s="18"/>
      <c r="O9" s="17"/>
      <c r="P9" s="18">
        <v>2.3367914692957199</v>
      </c>
      <c r="Q9" s="18">
        <v>1.9322878527098699</v>
      </c>
      <c r="R9" s="17">
        <v>0.45720966551895237</v>
      </c>
      <c r="S9" t="s">
        <v>47</v>
      </c>
      <c r="T9" s="17">
        <v>0.53332761661900241</v>
      </c>
      <c r="AA9" s="8"/>
    </row>
    <row r="10" spans="1:27" x14ac:dyDescent="0.25">
      <c r="A10">
        <v>3</v>
      </c>
      <c r="B10" s="17">
        <v>1.9834665179191</v>
      </c>
      <c r="C10" s="17">
        <v>2.2637001310201099</v>
      </c>
      <c r="M10" s="18"/>
      <c r="N10" s="18"/>
      <c r="O10" s="17"/>
      <c r="P10" s="18">
        <v>2.530697610600205</v>
      </c>
      <c r="Q10" s="18">
        <v>2.0352161974126024</v>
      </c>
      <c r="R10" s="17">
        <v>0.53332761661900241</v>
      </c>
      <c r="S10" t="s">
        <v>48</v>
      </c>
      <c r="T10" s="17">
        <v>0.59840975789033513</v>
      </c>
      <c r="AA10" s="8"/>
    </row>
    <row r="11" spans="1:27" x14ac:dyDescent="0.25">
      <c r="A11">
        <v>5</v>
      </c>
      <c r="B11" s="17">
        <v>1.8584777938396899</v>
      </c>
      <c r="C11" s="17">
        <v>2.6430214299004899</v>
      </c>
      <c r="E11" t="s">
        <v>126</v>
      </c>
      <c r="F11" s="17">
        <f>AVERAGE(F3:F9)</f>
        <v>1.9097226965556831</v>
      </c>
      <c r="G11" s="17">
        <f>AVERAGE(G3:G9)</f>
        <v>2.274296329679554</v>
      </c>
      <c r="M11" s="18"/>
      <c r="N11" s="18"/>
      <c r="O11" s="17"/>
      <c r="P11" s="18">
        <v>2.6579978707618599</v>
      </c>
      <c r="Q11" s="18">
        <v>2.3536681502278953</v>
      </c>
      <c r="R11" s="17">
        <v>0.59840975789033513</v>
      </c>
      <c r="T11" s="18"/>
      <c r="AA11" s="8"/>
    </row>
    <row r="12" spans="1:27" x14ac:dyDescent="0.25">
      <c r="A12">
        <v>5</v>
      </c>
      <c r="B12" s="17">
        <v>1.8786793891531399</v>
      </c>
      <c r="C12" s="17">
        <v>2.56224085298166</v>
      </c>
      <c r="E12" t="s">
        <v>127</v>
      </c>
      <c r="F12">
        <f>_xlfn.STDEV.P(F3:F9)</f>
        <v>0.21862055589394258</v>
      </c>
      <c r="G12">
        <f>_xlfn.STDEV.P(G3:G9)</f>
        <v>0.23945824191915069</v>
      </c>
      <c r="I12" s="20" t="s">
        <v>131</v>
      </c>
      <c r="J12" t="s">
        <v>126</v>
      </c>
      <c r="K12" t="s">
        <v>127</v>
      </c>
      <c r="M12" s="18"/>
      <c r="N12" s="18"/>
      <c r="O12" s="17"/>
      <c r="P12" s="18"/>
      <c r="Q12" s="18"/>
      <c r="R12" s="17"/>
      <c r="T12" s="17"/>
      <c r="AA12" s="8"/>
    </row>
    <row r="13" spans="1:27" x14ac:dyDescent="0.25">
      <c r="A13">
        <v>5</v>
      </c>
      <c r="B13" s="17">
        <v>1.9553653959297801</v>
      </c>
      <c r="C13" s="17">
        <v>2.4277996162945401</v>
      </c>
      <c r="I13" s="17">
        <f>(F3-G3)/G3*100</f>
        <v>-10.632229044711575</v>
      </c>
      <c r="J13" s="17">
        <f>AVERAGE(I13:I19)</f>
        <v>-15.843874436666553</v>
      </c>
      <c r="K13">
        <f>_xlfn.STDEV.P(I13:I19)</f>
        <v>6.4462029068078435</v>
      </c>
      <c r="M13" s="18"/>
      <c r="N13" s="18"/>
      <c r="O13" s="17"/>
      <c r="P13" s="18"/>
      <c r="Q13" s="18"/>
      <c r="R13" s="17"/>
      <c r="T13" s="17"/>
      <c r="AA13" s="8"/>
    </row>
    <row r="14" spans="1:27" x14ac:dyDescent="0.25">
      <c r="A14">
        <v>5</v>
      </c>
      <c r="B14" s="17">
        <v>2.0366288319168699</v>
      </c>
      <c r="C14" s="17">
        <v>2.4897285432241301</v>
      </c>
      <c r="I14" s="17">
        <f t="shared" ref="I14:I19" si="1">(F4-G4)/G4*100</f>
        <v>-12.905527765128678</v>
      </c>
      <c r="M14" s="18"/>
      <c r="N14" s="18"/>
      <c r="O14" s="17"/>
      <c r="P14" s="18"/>
      <c r="Q14" s="18"/>
      <c r="R14" s="17"/>
      <c r="T14" s="17"/>
      <c r="AA14" s="8"/>
    </row>
    <row r="15" spans="1:27" x14ac:dyDescent="0.25">
      <c r="A15">
        <v>8</v>
      </c>
      <c r="B15" s="17">
        <v>1.99258743537829</v>
      </c>
      <c r="C15" s="17">
        <v>2.1616170332998599</v>
      </c>
      <c r="I15" s="17">
        <f t="shared" si="1"/>
        <v>-23.646039549877727</v>
      </c>
      <c r="M15" s="18"/>
      <c r="N15" s="18"/>
      <c r="O15" s="17"/>
      <c r="P15" s="18"/>
      <c r="Q15" s="18"/>
      <c r="R15" s="17"/>
      <c r="T15" s="17"/>
      <c r="AA15" s="8"/>
    </row>
    <row r="16" spans="1:27" x14ac:dyDescent="0.25">
      <c r="A16">
        <v>8</v>
      </c>
      <c r="B16" s="17">
        <v>1.8577017329117</v>
      </c>
      <c r="C16" s="17">
        <v>2.2735423896695299</v>
      </c>
      <c r="I16" s="17">
        <f t="shared" si="1"/>
        <v>-20.066354955064234</v>
      </c>
      <c r="M16" s="18"/>
      <c r="N16" s="18"/>
      <c r="O16" s="17"/>
      <c r="P16" s="18"/>
      <c r="Q16" s="18"/>
      <c r="R16" s="17"/>
      <c r="T16" s="17"/>
      <c r="AA16" s="8"/>
    </row>
    <row r="17" spans="1:28" x14ac:dyDescent="0.25">
      <c r="A17">
        <v>8</v>
      </c>
      <c r="B17" s="17">
        <v>1.73358686110481</v>
      </c>
      <c r="C17" s="17">
        <v>2.4392812956508401</v>
      </c>
      <c r="I17" s="17">
        <f t="shared" si="1"/>
        <v>-7.2455978539754478</v>
      </c>
      <c r="M17" s="18"/>
      <c r="N17" s="18"/>
      <c r="O17" s="17"/>
      <c r="P17" s="18"/>
      <c r="Q17" s="18"/>
      <c r="R17" s="17"/>
      <c r="T17" s="17"/>
      <c r="AA17" s="8"/>
    </row>
    <row r="18" spans="1:28" x14ac:dyDescent="0.25">
      <c r="A18">
        <v>8</v>
      </c>
      <c r="B18" s="17">
        <v>1.7012408135089201</v>
      </c>
      <c r="C18" s="17">
        <v>2.2395147863593001</v>
      </c>
      <c r="I18" s="17">
        <f t="shared" si="1"/>
        <v>-24.961787075158341</v>
      </c>
      <c r="M18" s="18"/>
      <c r="N18" s="18"/>
      <c r="O18" s="17"/>
      <c r="P18" s="18"/>
      <c r="Q18" s="18"/>
      <c r="R18" s="17"/>
      <c r="T18" s="17"/>
      <c r="AA18" s="8"/>
    </row>
    <row r="19" spans="1:28" x14ac:dyDescent="0.25">
      <c r="A19">
        <v>9</v>
      </c>
      <c r="B19" s="17">
        <v>1.6256875538835001</v>
      </c>
      <c r="C19" s="17">
        <v>1.95783874457788</v>
      </c>
      <c r="I19" s="17">
        <f t="shared" si="1"/>
        <v>-11.44958481274986</v>
      </c>
      <c r="M19" s="18"/>
      <c r="N19" s="18"/>
      <c r="O19" s="17"/>
      <c r="P19" s="18"/>
      <c r="Q19" s="18"/>
      <c r="R19" s="17"/>
      <c r="T19" s="17"/>
    </row>
    <row r="20" spans="1:28" x14ac:dyDescent="0.25">
      <c r="A20">
        <v>9</v>
      </c>
      <c r="B20" s="17">
        <v>1.6593726660911401</v>
      </c>
      <c r="C20" s="17">
        <v>1.81966255371331</v>
      </c>
      <c r="I20" s="17"/>
      <c r="M20" s="18"/>
      <c r="N20" s="18"/>
      <c r="O20" s="17"/>
      <c r="P20" s="18"/>
      <c r="Q20" s="18"/>
      <c r="R20" s="17"/>
      <c r="T20" s="17"/>
    </row>
    <row r="21" spans="1:28" x14ac:dyDescent="0.25">
      <c r="A21">
        <v>9</v>
      </c>
      <c r="B21" s="17">
        <v>1.82418266335142</v>
      </c>
      <c r="C21" s="17">
        <v>2.0729320031201501</v>
      </c>
      <c r="I21" s="17"/>
      <c r="M21" s="18"/>
      <c r="N21" s="18"/>
      <c r="O21" s="17"/>
      <c r="P21" s="18"/>
      <c r="Q21" s="18"/>
      <c r="R21" s="17"/>
      <c r="T21" s="17"/>
      <c r="V21" s="1" t="s">
        <v>15</v>
      </c>
      <c r="W21" s="3">
        <f>DEVSQ(T4:T31)</f>
        <v>0.17133331382668382</v>
      </c>
      <c r="AA21">
        <v>0.01</v>
      </c>
    </row>
    <row r="22" spans="1:28" x14ac:dyDescent="0.25">
      <c r="A22">
        <v>9</v>
      </c>
      <c r="B22" s="17">
        <v>2.1156540925153502</v>
      </c>
      <c r="C22" s="17">
        <v>1.9388433352567001</v>
      </c>
      <c r="E22" t="s">
        <v>70</v>
      </c>
      <c r="M22" s="18"/>
      <c r="N22" s="18"/>
      <c r="O22" s="17"/>
      <c r="P22" s="18"/>
      <c r="Q22" s="18"/>
      <c r="R22" s="17"/>
      <c r="T22" s="17"/>
      <c r="V22" s="1" t="s">
        <v>16</v>
      </c>
      <c r="W22" s="6">
        <f>SUM(AA5:AA18)</f>
        <v>0.40300996302475001</v>
      </c>
      <c r="AA22">
        <v>0.02</v>
      </c>
    </row>
    <row r="23" spans="1:28" ht="15.75" thickBot="1" x14ac:dyDescent="0.3">
      <c r="A23">
        <v>10</v>
      </c>
      <c r="B23" s="17">
        <v>1.53305778364707</v>
      </c>
      <c r="C23" s="17">
        <v>1.9238658671515001</v>
      </c>
      <c r="M23" s="18"/>
      <c r="N23" s="18"/>
      <c r="O23" s="17"/>
      <c r="P23" s="18"/>
      <c r="Q23" s="18"/>
      <c r="R23" s="17"/>
      <c r="T23" s="17"/>
      <c r="V23" s="1" t="s">
        <v>17</v>
      </c>
      <c r="W23" s="6">
        <f>(W22^2)/W21</f>
        <v>0.94795942872795347</v>
      </c>
      <c r="AA23">
        <v>0.05</v>
      </c>
    </row>
    <row r="24" spans="1:28" x14ac:dyDescent="0.25">
      <c r="A24">
        <v>10</v>
      </c>
      <c r="B24" s="17">
        <v>1.7252133395537701</v>
      </c>
      <c r="C24" s="17">
        <v>2.3915692120723899</v>
      </c>
      <c r="E24" s="25"/>
      <c r="F24" s="25" t="s">
        <v>71</v>
      </c>
      <c r="G24" s="25" t="s">
        <v>72</v>
      </c>
      <c r="M24" s="18"/>
      <c r="N24" s="18"/>
      <c r="O24" s="17"/>
      <c r="P24" s="18"/>
      <c r="Q24" s="18"/>
      <c r="R24" s="17"/>
      <c r="T24" s="17"/>
      <c r="V24">
        <v>0.1</v>
      </c>
      <c r="W24">
        <v>0.83799999999999997</v>
      </c>
      <c r="AA24">
        <v>0.1</v>
      </c>
      <c r="AB24">
        <v>0.83799999999999997</v>
      </c>
    </row>
    <row r="25" spans="1:28" x14ac:dyDescent="0.25">
      <c r="A25">
        <v>10</v>
      </c>
      <c r="B25" s="17">
        <v>1.6559602595604299</v>
      </c>
      <c r="C25" s="17">
        <v>2.0983066414269902</v>
      </c>
      <c r="E25" s="23" t="s">
        <v>73</v>
      </c>
      <c r="F25" s="23">
        <v>2.274296329679554</v>
      </c>
      <c r="G25" s="23">
        <v>1.9097226965556831</v>
      </c>
      <c r="M25" s="18"/>
      <c r="N25" s="18"/>
      <c r="O25" s="17"/>
      <c r="P25" s="18"/>
      <c r="Q25" s="18"/>
      <c r="R25" s="17"/>
      <c r="T25" s="17"/>
      <c r="V25" s="1">
        <v>0.5</v>
      </c>
      <c r="W25" s="6">
        <v>0.92800000000000005</v>
      </c>
      <c r="AA25" s="1">
        <v>0.5</v>
      </c>
      <c r="AB25" s="6">
        <v>0.92800000000000005</v>
      </c>
    </row>
    <row r="26" spans="1:28" x14ac:dyDescent="0.25">
      <c r="A26">
        <v>10</v>
      </c>
      <c r="B26" s="17">
        <v>1.49876318915099</v>
      </c>
      <c r="C26" s="17">
        <v>2.1325633177373899</v>
      </c>
      <c r="E26" s="23" t="s">
        <v>74</v>
      </c>
      <c r="F26" s="23">
        <v>6.689695789351191E-2</v>
      </c>
      <c r="G26" s="23">
        <v>5.5760772035939134E-2</v>
      </c>
      <c r="M26" s="18"/>
      <c r="N26" s="18"/>
      <c r="O26" s="17"/>
      <c r="P26" s="18"/>
      <c r="Q26" s="18"/>
      <c r="R26" s="17"/>
      <c r="T26" s="17"/>
      <c r="V26" s="1" t="s">
        <v>18</v>
      </c>
      <c r="W26" s="11">
        <f>FORECAST(W23,V24:V25,W24:W25)</f>
        <v>0.58870857212423733</v>
      </c>
      <c r="X26" t="s">
        <v>19</v>
      </c>
      <c r="AA26" s="1">
        <v>0.9</v>
      </c>
      <c r="AB26" s="6">
        <v>0.97199999999999998</v>
      </c>
    </row>
    <row r="27" spans="1:28" x14ac:dyDescent="0.25">
      <c r="A27">
        <v>13</v>
      </c>
      <c r="B27" s="17">
        <v>2.3942694750243101</v>
      </c>
      <c r="C27" s="17">
        <v>2.8210070158373499</v>
      </c>
      <c r="E27" s="23" t="s">
        <v>75</v>
      </c>
      <c r="F27" s="23">
        <v>7</v>
      </c>
      <c r="G27" s="23">
        <v>7</v>
      </c>
      <c r="M27" s="18"/>
      <c r="N27" s="18"/>
      <c r="O27" s="17"/>
      <c r="P27" s="18"/>
      <c r="Q27" s="18"/>
      <c r="R27" s="17"/>
      <c r="T27" s="17"/>
      <c r="V27" s="1" t="s">
        <v>20</v>
      </c>
      <c r="W27" s="6">
        <v>0.05</v>
      </c>
      <c r="X27" t="s">
        <v>21</v>
      </c>
      <c r="AA27">
        <v>0.95</v>
      </c>
      <c r="AB27">
        <v>0.97899999999999998</v>
      </c>
    </row>
    <row r="28" spans="1:28" x14ac:dyDescent="0.25">
      <c r="A28">
        <v>13</v>
      </c>
      <c r="B28" s="17">
        <v>2.3370083027950401</v>
      </c>
      <c r="C28" s="17">
        <v>2.5603293801922198</v>
      </c>
      <c r="E28" s="23" t="s">
        <v>76</v>
      </c>
      <c r="F28" s="23">
        <v>0.77037486457905113</v>
      </c>
      <c r="G28" s="23"/>
      <c r="M28" s="18"/>
      <c r="N28" s="18"/>
      <c r="O28" s="17"/>
      <c r="P28" s="18"/>
      <c r="Q28" s="18"/>
      <c r="R28" s="17"/>
      <c r="T28" s="17"/>
      <c r="V28" s="1" t="s">
        <v>22</v>
      </c>
      <c r="W28" s="9" t="s">
        <v>23</v>
      </c>
      <c r="X28" t="s">
        <v>24</v>
      </c>
      <c r="AA28">
        <v>0.98</v>
      </c>
      <c r="AB28">
        <v>0.98499999999999999</v>
      </c>
    </row>
    <row r="29" spans="1:28" x14ac:dyDescent="0.25">
      <c r="A29">
        <v>13</v>
      </c>
      <c r="B29" s="17">
        <v>2.2885983276606501</v>
      </c>
      <c r="C29" s="17">
        <v>2.5827821267544802</v>
      </c>
      <c r="E29" s="23" t="s">
        <v>77</v>
      </c>
      <c r="F29" s="23">
        <v>0</v>
      </c>
      <c r="G29" s="23"/>
      <c r="M29" s="18"/>
      <c r="N29" s="18"/>
      <c r="O29" s="17"/>
      <c r="P29" s="18"/>
      <c r="Q29" s="18"/>
      <c r="R29" s="17"/>
      <c r="T29" s="17"/>
      <c r="AA29">
        <v>0.99</v>
      </c>
      <c r="AB29">
        <v>0.98799999999999999</v>
      </c>
    </row>
    <row r="30" spans="1:28" x14ac:dyDescent="0.25">
      <c r="A30">
        <v>13</v>
      </c>
      <c r="B30" s="17">
        <v>2.3947964954315801</v>
      </c>
      <c r="C30" s="17">
        <v>2.6678729602633902</v>
      </c>
      <c r="E30" s="23" t="s">
        <v>78</v>
      </c>
      <c r="F30" s="23">
        <v>6</v>
      </c>
      <c r="G30" s="23"/>
      <c r="M30" s="18"/>
      <c r="N30" s="18"/>
      <c r="O30" s="17"/>
      <c r="P30" s="18"/>
      <c r="Q30" s="18"/>
      <c r="R30" s="17"/>
      <c r="T30" s="17"/>
    </row>
    <row r="31" spans="1:28" x14ac:dyDescent="0.25">
      <c r="E31" s="23" t="s">
        <v>79</v>
      </c>
      <c r="F31" s="23">
        <v>5.7080661043281848</v>
      </c>
      <c r="G31" s="23"/>
      <c r="M31" s="18"/>
      <c r="N31" s="18"/>
      <c r="O31" s="17"/>
      <c r="P31" s="18"/>
      <c r="Q31" s="18"/>
      <c r="R31" s="17"/>
      <c r="T31" s="17"/>
      <c r="V31" s="1" t="s">
        <v>25</v>
      </c>
      <c r="W31" s="12" t="s">
        <v>26</v>
      </c>
    </row>
    <row r="32" spans="1:28" x14ac:dyDescent="0.25">
      <c r="E32" s="23" t="s">
        <v>80</v>
      </c>
      <c r="F32" s="23">
        <v>6.2550939104487227E-4</v>
      </c>
      <c r="G32" s="23"/>
      <c r="P32" s="18"/>
      <c r="Q32" s="18"/>
      <c r="R32" s="17"/>
      <c r="W32" s="12" t="s">
        <v>27</v>
      </c>
    </row>
    <row r="33" spans="1:23" x14ac:dyDescent="0.25">
      <c r="E33" s="23" t="s">
        <v>81</v>
      </c>
      <c r="F33" s="23">
        <v>1.9431802805153031</v>
      </c>
      <c r="G33" s="23"/>
      <c r="W33" t="s">
        <v>105</v>
      </c>
    </row>
    <row r="34" spans="1:23" x14ac:dyDescent="0.25">
      <c r="E34" s="23" t="s">
        <v>82</v>
      </c>
      <c r="F34" s="23">
        <v>1.2510187820897445E-3</v>
      </c>
      <c r="G34" s="23"/>
    </row>
    <row r="35" spans="1:23" ht="15.75" thickBot="1" x14ac:dyDescent="0.3">
      <c r="E35" s="24" t="s">
        <v>83</v>
      </c>
      <c r="F35" s="24">
        <v>2.4469118511449697</v>
      </c>
      <c r="G35" s="24"/>
    </row>
    <row r="36" spans="1:23" x14ac:dyDescent="0.25">
      <c r="A36" s="15"/>
      <c r="B36" s="15"/>
      <c r="C36" s="15"/>
    </row>
    <row r="47" spans="1:23" ht="15.75" thickBot="1" x14ac:dyDescent="0.3">
      <c r="A47" s="14"/>
      <c r="B47" s="14"/>
      <c r="C47" s="14"/>
    </row>
  </sheetData>
  <sortState xmlns:xlrd2="http://schemas.microsoft.com/office/spreadsheetml/2017/richdata2" ref="R5:R11">
    <sortCondition ref="R5:R11"/>
  </sortState>
  <hyperlinks>
    <hyperlink ref="U1" r:id="rId1" xr:uid="{18EBED82-F5DD-437E-ACB5-8FB5622E47EF}"/>
    <hyperlink ref="U2" r:id="rId2" xr:uid="{5960DE7D-0617-4E48-94D7-2F02BB74FE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normtest</vt:lpstr>
      <vt:lpstr>ttest</vt:lpstr>
      <vt:lpstr>normsegmented</vt:lpstr>
      <vt:lpstr>diff_peaks_stats</vt:lpstr>
      <vt:lpstr>all_data_nat_exo</vt:lpstr>
      <vt:lpstr>extensors_data_nat_exo</vt:lpstr>
      <vt:lpstr>adductors_data_nat_exo</vt:lpstr>
      <vt:lpstr>abductors_data_nat_exo</vt:lpstr>
      <vt:lpstr>flexors_data_nat_exo</vt:lpstr>
      <vt:lpstr>hams_data_nat_exo</vt:lpstr>
      <vt:lpstr>inter_data_nat_exo</vt:lpstr>
      <vt:lpstr>reserve_data_nat_exo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2023-09-12T22:06:26Z</dcterms:created>
  <dcterms:modified xsi:type="dcterms:W3CDTF">2024-03-04T01:07:49Z</dcterms:modified>
</cp:coreProperties>
</file>