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\code\repos\Stanford\delplab\projects\muscleModel\muscleEnergyModel\"/>
    </mc:Choice>
  </mc:AlternateContent>
  <xr:revisionPtr revIDLastSave="0" documentId="13_ncr:1_{D2EAE223-1530-4259-96D6-06D583AEC8F1}" xr6:coauthVersionLast="47" xr6:coauthVersionMax="47" xr10:uidLastSave="{00000000-0000-0000-0000-000000000000}"/>
  <bookViews>
    <workbookView xWindow="-12150" yWindow="2730" windowWidth="21600" windowHeight="11385" tabRatio="500" firstSheet="1" activeTab="3" xr2:uid="{00000000-000D-0000-FFFF-FFFF00000000}"/>
  </bookViews>
  <sheets>
    <sheet name="alldata" sheetId="3" r:id="rId1"/>
    <sheet name="swing t test" sheetId="1" r:id="rId2"/>
    <sheet name="stance t test" sheetId="8" r:id="rId3"/>
    <sheet name="alldata_1step" sheetId="4" r:id="rId4"/>
    <sheet name="soleus_r" sheetId="13" r:id="rId5"/>
    <sheet name="pythonout" sheetId="5" r:id="rId6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F3" i="13" l="1"/>
  <c r="F4" i="13"/>
  <c r="F5" i="13"/>
  <c r="F8" i="13"/>
  <c r="F9" i="13"/>
  <c r="F10" i="13"/>
  <c r="F11" i="13"/>
  <c r="F2" i="13"/>
  <c r="M13" i="1"/>
  <c r="P14" i="8"/>
  <c r="O14" i="8"/>
  <c r="N14" i="8"/>
  <c r="L13" i="1"/>
  <c r="K13" i="1"/>
  <c r="K4" i="4" l="1"/>
  <c r="H2" i="4"/>
  <c r="F10" i="4"/>
  <c r="F2" i="4" l="1"/>
  <c r="J2" i="4" s="1"/>
  <c r="F6" i="4"/>
  <c r="J3" i="4" s="1"/>
  <c r="F30" i="4"/>
  <c r="J9" i="4" s="1"/>
  <c r="F26" i="4"/>
  <c r="J8" i="4" s="1"/>
  <c r="F22" i="4"/>
  <c r="J7" i="4" s="1"/>
  <c r="F18" i="4"/>
  <c r="J6" i="4" s="1"/>
  <c r="F14" i="4"/>
  <c r="J5" i="4" s="1"/>
  <c r="K5" i="4" s="1"/>
  <c r="J4" i="4"/>
  <c r="I9" i="4"/>
  <c r="M5" i="4" s="1"/>
  <c r="I8" i="4"/>
  <c r="O5" i="4" s="1"/>
  <c r="I7" i="4"/>
  <c r="I6" i="4"/>
  <c r="M4" i="4" s="1"/>
  <c r="I5" i="4"/>
  <c r="I4" i="4"/>
  <c r="M3" i="4" s="1"/>
  <c r="I3" i="4"/>
  <c r="H3" i="4"/>
  <c r="I2" i="4"/>
  <c r="O2" i="4" s="1"/>
  <c r="F30" i="3"/>
  <c r="I9" i="3" s="1"/>
  <c r="F26" i="3"/>
  <c r="F22" i="3"/>
  <c r="F18" i="3"/>
  <c r="I6" i="3" s="1"/>
  <c r="F14" i="3"/>
  <c r="I5" i="3" s="1"/>
  <c r="F10" i="3"/>
  <c r="I8" i="3"/>
  <c r="J8" i="3" s="1"/>
  <c r="I7" i="3"/>
  <c r="J7" i="3" s="1"/>
  <c r="F6" i="3"/>
  <c r="I3" i="3" s="1"/>
  <c r="J3" i="3" s="1"/>
  <c r="N5" i="3"/>
  <c r="L5" i="3"/>
  <c r="N4" i="3"/>
  <c r="L4" i="3"/>
  <c r="I4" i="3"/>
  <c r="N3" i="3"/>
  <c r="L3" i="3"/>
  <c r="N2" i="3"/>
  <c r="L2" i="3"/>
  <c r="F2" i="3"/>
  <c r="I2" i="3" s="1"/>
  <c r="N4" i="4" l="1"/>
  <c r="N3" i="4"/>
  <c r="L14" i="4"/>
  <c r="P3" i="4"/>
  <c r="L15" i="4"/>
  <c r="K9" i="4"/>
  <c r="L19" i="4"/>
  <c r="J19" i="4"/>
  <c r="N2" i="4"/>
  <c r="M2" i="4"/>
  <c r="L13" i="4"/>
  <c r="J13" i="4"/>
  <c r="K3" i="4"/>
  <c r="J2" i="3"/>
  <c r="P2" i="3" s="1"/>
  <c r="O2" i="3"/>
  <c r="M2" i="3"/>
  <c r="M5" i="3"/>
  <c r="J9" i="3"/>
  <c r="J5" i="3"/>
  <c r="O3" i="3"/>
  <c r="M4" i="3"/>
  <c r="J6" i="3"/>
  <c r="P4" i="3" s="1"/>
  <c r="O4" i="3"/>
  <c r="L17" i="4"/>
  <c r="J17" i="4"/>
  <c r="P4" i="4"/>
  <c r="K7" i="4"/>
  <c r="P5" i="3"/>
  <c r="N5" i="4"/>
  <c r="K8" i="4"/>
  <c r="J18" i="4"/>
  <c r="P5" i="4"/>
  <c r="L18" i="4"/>
  <c r="M3" i="3"/>
  <c r="P2" i="4"/>
  <c r="O3" i="4"/>
  <c r="O4" i="4"/>
  <c r="J14" i="4"/>
  <c r="J12" i="4"/>
  <c r="J15" i="4"/>
  <c r="J4" i="3"/>
  <c r="P3" i="3" s="1"/>
  <c r="K2" i="4"/>
  <c r="L12" i="4"/>
  <c r="K12" i="4" s="1"/>
  <c r="J16" i="4"/>
  <c r="Q3" i="4"/>
  <c r="L16" i="4"/>
  <c r="K6" i="4"/>
  <c r="O5" i="3"/>
  <c r="Q5" i="4" l="1"/>
  <c r="Q2" i="4"/>
  <c r="Q4" i="4"/>
  <c r="I12" i="4"/>
</calcChain>
</file>

<file path=xl/sharedStrings.xml><?xml version="1.0" encoding="utf-8"?>
<sst xmlns="http://schemas.openxmlformats.org/spreadsheetml/2006/main" count="1004" uniqueCount="87">
  <si>
    <t>t-Test: Paired Two Sample for Means</t>
  </si>
  <si>
    <t>Variable 1</t>
  </si>
  <si>
    <t>Variable 2</t>
  </si>
  <si>
    <t>Mean</t>
  </si>
  <si>
    <t>Variance</t>
  </si>
  <si>
    <t>Hypothesized Mean Difference</t>
  </si>
  <si>
    <t>Observations</t>
  </si>
  <si>
    <t>Pearson Correlation</t>
  </si>
  <si>
    <t>df</t>
  </si>
  <si>
    <t>t Stat</t>
  </si>
  <si>
    <t>P(T&lt;=t) one-tail</t>
  </si>
  <si>
    <t>t Critical one-tail</t>
  </si>
  <si>
    <t>P(T&lt;=t) two-tail</t>
  </si>
  <si>
    <t>t Critical two-tail</t>
  </si>
  <si>
    <t>subjectname</t>
  </si>
  <si>
    <t>condname</t>
  </si>
  <si>
    <t>trialname</t>
  </si>
  <si>
    <t>metabolics_all_avg_mean_x</t>
  </si>
  <si>
    <t>averaged cycles</t>
  </si>
  <si>
    <t>metabolics_all_avg_mean_y</t>
  </si>
  <si>
    <t>experiment minus standing</t>
  </si>
  <si>
    <t>simulated</t>
  </si>
  <si>
    <t>simulated minus basal</t>
  </si>
  <si>
    <t>subj</t>
  </si>
  <si>
    <t>Percent reduction Experiment</t>
  </si>
  <si>
    <t>Percent reduction simulation</t>
  </si>
  <si>
    <t>percent reduction experiment</t>
  </si>
  <si>
    <t>percent reduction simulation</t>
  </si>
  <si>
    <t>percent reduction without basal</t>
  </si>
  <si>
    <t>swing</t>
  </si>
  <si>
    <t xml:space="preserve">stance </t>
  </si>
  <si>
    <t>stance</t>
  </si>
  <si>
    <t>welk001</t>
  </si>
  <si>
    <t>welkexo</t>
  </si>
  <si>
    <t>trial01</t>
  </si>
  <si>
    <t>natural</t>
  </si>
  <si>
    <t>exo</t>
  </si>
  <si>
    <t>trial02</t>
  </si>
  <si>
    <t>trial03</t>
  </si>
  <si>
    <t>trial04</t>
  </si>
  <si>
    <t>welknatural</t>
  </si>
  <si>
    <t>for all combined</t>
  </si>
  <si>
    <t>for only exo and natural</t>
  </si>
  <si>
    <t>welk002</t>
  </si>
  <si>
    <t>welk003</t>
  </si>
  <si>
    <t>welk004</t>
  </si>
  <si>
    <t>testing metabolics vo2 diff 1.12 w/kg</t>
  </si>
  <si>
    <t>experiment minus standing (average)</t>
  </si>
  <si>
    <t>simulated average</t>
  </si>
  <si>
    <t>simulated minus basal (average)</t>
  </si>
  <si>
    <t>Percent reduction simulation (with basal)</t>
  </si>
  <si>
    <t>stance_df</t>
  </si>
  <si>
    <t>swing_df</t>
  </si>
  <si>
    <t>metabolics_stance_avg_mean</t>
  </si>
  <si>
    <t>metabolics_swing_avg_mean</t>
  </si>
  <si>
    <t>MSE</t>
  </si>
  <si>
    <t>SE</t>
  </si>
  <si>
    <t>no repeated measures</t>
  </si>
  <si>
    <t>repeated measures</t>
  </si>
  <si>
    <t>Anova: Single Factor</t>
  </si>
  <si>
    <t>SUMMARY</t>
  </si>
  <si>
    <t>Groups</t>
  </si>
  <si>
    <t>Count</t>
  </si>
  <si>
    <t>Sum</t>
  </si>
  <si>
    <t>Average</t>
  </si>
  <si>
    <t>Column 1</t>
  </si>
  <si>
    <t>Column 2</t>
  </si>
  <si>
    <t>ANOVA</t>
  </si>
  <si>
    <t>Source of Variation</t>
  </si>
  <si>
    <t>SS</t>
  </si>
  <si>
    <t>MS</t>
  </si>
  <si>
    <t>F</t>
  </si>
  <si>
    <t>P-value</t>
  </si>
  <si>
    <t>F crit</t>
  </si>
  <si>
    <t>Between Groups</t>
  </si>
  <si>
    <t>Within Groups</t>
  </si>
  <si>
    <t>Total</t>
  </si>
  <si>
    <t>no repeated measures t test</t>
  </si>
  <si>
    <t xml:space="preserve">exo </t>
  </si>
  <si>
    <t>mean</t>
  </si>
  <si>
    <t>percent change</t>
  </si>
  <si>
    <t>mean natural</t>
  </si>
  <si>
    <t>mean exo</t>
  </si>
  <si>
    <t>'metabolics_combined_soleus_r_TOTAL'</t>
  </si>
  <si>
    <t>'activation_maintenance_rate_soleus_r_TOTAL'</t>
  </si>
  <si>
    <t>'shortening_rate_soleus_r_TOTAL'</t>
  </si>
  <si>
    <t>'mechanical_work_rate_soleus_r_TOTAL'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</si>
</sst>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i/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0" fillId="0" borderId="0" xfId="0" applyFont="1"/>
    <xf numFmtId="0" fontId="0" fillId="0" borderId="0" xfId="0" applyFill="1" applyBorder="1" applyAlignment="1"/>
    <xf numFmtId="0" fontId="0" fillId="0" borderId="2" xfId="0" applyFill="1" applyBorder="1" applyAlignment="1"/>
    <xf numFmtId="0" fontId="1" fillId="0" borderId="1" xfId="0" applyFont="1" applyFill="1" applyBorder="1" applyAlignment="1">
      <alignment horizontal="center"/>
    </xf>
    <xf numFmtId="0" fontId="0" fillId="0" borderId="4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2" xfId="0" applyBorder="1"/>
    <xf numFmtId="0" fontId="0" fillId="0" borderId="9" xfId="0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7E0021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000"/>
      <rgbColor rgb="FFFF9900"/>
      <rgbColor rgb="FFED7D31"/>
      <rgbColor rgb="FF59595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lang="en-US" sz="2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en-US" sz="2400" b="0" strike="noStrike" spc="-1">
                <a:solidFill>
                  <a:srgbClr val="595959"/>
                </a:solidFill>
                <a:latin typeface="Calibri"/>
              </a:rPr>
              <a:t>Experimental vs Simulated Cost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Subject 01</c:v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4472C4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alldata!$I$2:$I$3</c:f>
              <c:numCache>
                <c:formatCode>General</c:formatCode>
                <c:ptCount val="2"/>
                <c:pt idx="0">
                  <c:v>10.656892499999998</c:v>
                </c:pt>
                <c:pt idx="1">
                  <c:v>11.796346249999999</c:v>
                </c:pt>
              </c:numCache>
            </c:numRef>
          </c:xVal>
          <c:yVal>
            <c:numRef>
              <c:f>alldata!$H$2:$H$3</c:f>
              <c:numCache>
                <c:formatCode>General</c:formatCode>
                <c:ptCount val="2"/>
                <c:pt idx="0">
                  <c:v>11.128983</c:v>
                </c:pt>
                <c:pt idx="1">
                  <c:v>11.340115000000001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292-40E3-802F-3A0623E4FFE2}"/>
            </c:ext>
          </c:extLst>
        </c:ser>
        <c:ser>
          <c:idx val="1"/>
          <c:order val="1"/>
          <c:tx>
            <c:v>Subject 02</c:v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ED7D31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alldata!$I$4:$I$5</c:f>
              <c:numCache>
                <c:formatCode>General</c:formatCode>
                <c:ptCount val="2"/>
                <c:pt idx="0">
                  <c:v>10.903474500000002</c:v>
                </c:pt>
                <c:pt idx="1">
                  <c:v>11.914656000000001</c:v>
                </c:pt>
              </c:numCache>
            </c:numRef>
          </c:xVal>
          <c:yVal>
            <c:numRef>
              <c:f>alldata!$H$4:$H$5</c:f>
              <c:numCache>
                <c:formatCode>General</c:formatCode>
                <c:ptCount val="2"/>
                <c:pt idx="0">
                  <c:v>8.9903829999999996</c:v>
                </c:pt>
                <c:pt idx="1">
                  <c:v>9.3930849999999992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292-40E3-802F-3A0623E4FFE2}"/>
            </c:ext>
          </c:extLst>
        </c:ser>
        <c:ser>
          <c:idx val="2"/>
          <c:order val="2"/>
          <c:tx>
            <c:v>Subject 03</c:v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A5A5A5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alldata!$I$6:$I$7</c:f>
              <c:numCache>
                <c:formatCode>General</c:formatCode>
                <c:ptCount val="2"/>
                <c:pt idx="0">
                  <c:v>10.476286250000001</c:v>
                </c:pt>
                <c:pt idx="1">
                  <c:v>11.433801750000001</c:v>
                </c:pt>
              </c:numCache>
            </c:numRef>
          </c:xVal>
          <c:yVal>
            <c:numRef>
              <c:f>alldata!$H$6:$H$7</c:f>
              <c:numCache>
                <c:formatCode>General</c:formatCode>
                <c:ptCount val="2"/>
                <c:pt idx="0">
                  <c:v>9.5231130000000004</c:v>
                </c:pt>
                <c:pt idx="1">
                  <c:v>9.8415560000000006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292-40E3-802F-3A0623E4FFE2}"/>
            </c:ext>
          </c:extLst>
        </c:ser>
        <c:ser>
          <c:idx val="3"/>
          <c:order val="3"/>
          <c:tx>
            <c:v>Subject 04</c:v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FFC000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alldata!$I$8:$I$9</c:f>
              <c:numCache>
                <c:formatCode>General</c:formatCode>
                <c:ptCount val="2"/>
                <c:pt idx="0">
                  <c:v>10.9877445</c:v>
                </c:pt>
                <c:pt idx="1">
                  <c:v>11.62901725</c:v>
                </c:pt>
              </c:numCache>
            </c:numRef>
          </c:xVal>
          <c:yVal>
            <c:numRef>
              <c:f>alldata!$H$8:$H$9</c:f>
              <c:numCache>
                <c:formatCode>General</c:formatCode>
                <c:ptCount val="2"/>
                <c:pt idx="0">
                  <c:v>9.2095079999999996</c:v>
                </c:pt>
                <c:pt idx="1">
                  <c:v>9.1185259999999992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292-40E3-802F-3A0623E4FF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213562"/>
        <c:axId val="78950859"/>
      </c:scatterChart>
      <c:valAx>
        <c:axId val="52213562"/>
        <c:scaling>
          <c:orientation val="minMax"/>
          <c:min val="8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lang="en-US" sz="16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US" sz="1600" b="0" strike="noStrike" spc="-1">
                    <a:solidFill>
                      <a:srgbClr val="595959"/>
                    </a:solidFill>
                    <a:latin typeface="Calibri"/>
                  </a:rPr>
                  <a:t>Simulated Cost [W/kg]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14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78950859"/>
        <c:crosses val="autoZero"/>
        <c:crossBetween val="midCat"/>
      </c:valAx>
      <c:valAx>
        <c:axId val="78950859"/>
        <c:scaling>
          <c:orientation val="minMax"/>
          <c:max val="14"/>
          <c:min val="8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lang="en-US" sz="16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US" sz="1600" b="0" strike="noStrike" spc="-1">
                    <a:solidFill>
                      <a:srgbClr val="595959"/>
                    </a:solidFill>
                    <a:latin typeface="Calibri"/>
                  </a:rPr>
                  <a:t>Experimental Cost [W/kg]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14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52213562"/>
        <c:crosses val="autoZero"/>
        <c:crossBetween val="midCat"/>
      </c:valAx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sz="1400" b="0" strike="noStrike" spc="-1">
              <a:solidFill>
                <a:srgbClr val="595959"/>
              </a:solidFill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lang="en-US" sz="2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en-US" sz="2400" b="0" strike="noStrike" spc="-1">
                <a:solidFill>
                  <a:srgbClr val="595959"/>
                </a:solidFill>
                <a:latin typeface="Calibri"/>
              </a:rPr>
              <a:t>Experimental vs Simulated Cost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Subject 01</c:v>
          </c:tx>
          <c:spPr>
            <a:ln w="25560">
              <a:noFill/>
            </a:ln>
          </c:spPr>
          <c:marker>
            <c:symbol val="circle"/>
            <c:size val="9"/>
            <c:spPr>
              <a:solidFill>
                <a:srgbClr val="4472C4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alldata!$J$2:$J$3</c:f>
              <c:numCache>
                <c:formatCode>General</c:formatCode>
                <c:ptCount val="2"/>
                <c:pt idx="0">
                  <c:v>9.4568924999999986</c:v>
                </c:pt>
                <c:pt idx="1">
                  <c:v>10.59634625</c:v>
                </c:pt>
              </c:numCache>
            </c:numRef>
          </c:xVal>
          <c:yVal>
            <c:numRef>
              <c:f>alldata!$H$2:$H$3</c:f>
              <c:numCache>
                <c:formatCode>General</c:formatCode>
                <c:ptCount val="2"/>
                <c:pt idx="0">
                  <c:v>11.128983</c:v>
                </c:pt>
                <c:pt idx="1">
                  <c:v>11.340115000000001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EC5-4334-9F15-4DA3D8409A5F}"/>
            </c:ext>
          </c:extLst>
        </c:ser>
        <c:ser>
          <c:idx val="1"/>
          <c:order val="1"/>
          <c:tx>
            <c:v>Subject 02</c:v>
          </c:tx>
          <c:spPr>
            <a:ln w="25560">
              <a:noFill/>
            </a:ln>
          </c:spPr>
          <c:marker>
            <c:symbol val="circle"/>
            <c:size val="9"/>
            <c:spPr>
              <a:solidFill>
                <a:srgbClr val="ED7D31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alldata!$J$4:$J$5</c:f>
              <c:numCache>
                <c:formatCode>General</c:formatCode>
                <c:ptCount val="2"/>
                <c:pt idx="0">
                  <c:v>9.7034745000000022</c:v>
                </c:pt>
                <c:pt idx="1">
                  <c:v>10.714656000000002</c:v>
                </c:pt>
              </c:numCache>
            </c:numRef>
          </c:xVal>
          <c:yVal>
            <c:numRef>
              <c:f>alldata!$H$4:$H$5</c:f>
              <c:numCache>
                <c:formatCode>General</c:formatCode>
                <c:ptCount val="2"/>
                <c:pt idx="0">
                  <c:v>8.9903829999999996</c:v>
                </c:pt>
                <c:pt idx="1">
                  <c:v>9.3930849999999992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EC5-4334-9F15-4DA3D8409A5F}"/>
            </c:ext>
          </c:extLst>
        </c:ser>
        <c:ser>
          <c:idx val="2"/>
          <c:order val="2"/>
          <c:tx>
            <c:v>Subject 03</c:v>
          </c:tx>
          <c:spPr>
            <a:ln w="25560">
              <a:noFill/>
            </a:ln>
          </c:spPr>
          <c:marker>
            <c:symbol val="circle"/>
            <c:size val="9"/>
            <c:spPr>
              <a:solidFill>
                <a:srgbClr val="A5A5A5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alldata!$J$6:$J$7</c:f>
              <c:numCache>
                <c:formatCode>General</c:formatCode>
                <c:ptCount val="2"/>
                <c:pt idx="0">
                  <c:v>9.2762862500000018</c:v>
                </c:pt>
                <c:pt idx="1">
                  <c:v>10.233801750000001</c:v>
                </c:pt>
              </c:numCache>
            </c:numRef>
          </c:xVal>
          <c:yVal>
            <c:numRef>
              <c:f>alldata!$H$6:$H$7</c:f>
              <c:numCache>
                <c:formatCode>General</c:formatCode>
                <c:ptCount val="2"/>
                <c:pt idx="0">
                  <c:v>9.5231130000000004</c:v>
                </c:pt>
                <c:pt idx="1">
                  <c:v>9.8415560000000006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EC5-4334-9F15-4DA3D8409A5F}"/>
            </c:ext>
          </c:extLst>
        </c:ser>
        <c:ser>
          <c:idx val="3"/>
          <c:order val="3"/>
          <c:tx>
            <c:v>Subject 04</c:v>
          </c:tx>
          <c:spPr>
            <a:ln w="25560">
              <a:noFill/>
            </a:ln>
          </c:spPr>
          <c:marker>
            <c:symbol val="circle"/>
            <c:size val="9"/>
            <c:spPr>
              <a:solidFill>
                <a:srgbClr val="FFC000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alldata!$J$8:$J$9</c:f>
              <c:numCache>
                <c:formatCode>General</c:formatCode>
                <c:ptCount val="2"/>
                <c:pt idx="0">
                  <c:v>9.7877445000000005</c:v>
                </c:pt>
                <c:pt idx="1">
                  <c:v>10.429017250000001</c:v>
                </c:pt>
              </c:numCache>
            </c:numRef>
          </c:xVal>
          <c:yVal>
            <c:numRef>
              <c:f>alldata!$H$8:$H$9</c:f>
              <c:numCache>
                <c:formatCode>General</c:formatCode>
                <c:ptCount val="2"/>
                <c:pt idx="0">
                  <c:v>9.2095079999999996</c:v>
                </c:pt>
                <c:pt idx="1">
                  <c:v>9.1185259999999992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EC5-4334-9F15-4DA3D8409A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49255"/>
        <c:axId val="14290997"/>
      </c:scatterChart>
      <c:valAx>
        <c:axId val="19849255"/>
        <c:scaling>
          <c:orientation val="minMax"/>
          <c:max val="13"/>
          <c:min val="8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lang="en-US" sz="16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US" sz="1600" b="0" strike="noStrike" spc="-1">
                    <a:solidFill>
                      <a:srgbClr val="595959"/>
                    </a:solidFill>
                    <a:latin typeface="Calibri"/>
                  </a:rPr>
                  <a:t>Simulated Cost [W/kg]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14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14290997"/>
        <c:crosses val="autoZero"/>
        <c:crossBetween val="midCat"/>
      </c:valAx>
      <c:valAx>
        <c:axId val="14290997"/>
        <c:scaling>
          <c:orientation val="minMax"/>
          <c:max val="13"/>
          <c:min val="8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lang="en-US" sz="16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US" sz="1600" b="0" strike="noStrike" spc="-1">
                    <a:solidFill>
                      <a:srgbClr val="595959"/>
                    </a:solidFill>
                    <a:latin typeface="Calibri"/>
                  </a:rPr>
                  <a:t>Experimental Cost [W/kg]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14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19849255"/>
        <c:crosses val="autoZero"/>
        <c:crossBetween val="midCat"/>
        <c:majorUnit val="1"/>
      </c:valAx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sz="1400" b="0" strike="noStrike" spc="-1">
              <a:solidFill>
                <a:srgbClr val="595959"/>
              </a:solidFill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lang="en-US" sz="20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en-US" sz="2000" b="0" strike="noStrike" spc="-1">
                <a:solidFill>
                  <a:srgbClr val="595959"/>
                </a:solidFill>
                <a:latin typeface="Calibri"/>
              </a:rPr>
              <a:t>Metabolic Savings with Exotendon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Experimental</c:v>
          </c:tx>
          <c:spPr>
            <a:solidFill>
              <a:srgbClr val="4472C4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alldata!$L$2:$L$5</c:f>
              <c:numCache>
                <c:formatCode>General</c:formatCode>
                <c:ptCount val="4"/>
                <c:pt idx="0">
                  <c:v>-1.8618153343242196</c:v>
                </c:pt>
                <c:pt idx="1">
                  <c:v>-4.2872176712975527</c:v>
                </c:pt>
                <c:pt idx="2">
                  <c:v>-3.235697688454958</c:v>
                </c:pt>
                <c:pt idx="3">
                  <c:v>0.99777091165831355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6A-4076-BED5-04B29F5AAC0D}"/>
            </c:ext>
          </c:extLst>
        </c:ser>
        <c:ser>
          <c:idx val="1"/>
          <c:order val="1"/>
          <c:tx>
            <c:v>Simulation</c:v>
          </c:tx>
          <c:spPr>
            <a:solidFill>
              <a:srgbClr val="ED7D31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alldata!$M$2:$M$5</c:f>
              <c:numCache>
                <c:formatCode>General</c:formatCode>
                <c:ptCount val="4"/>
                <c:pt idx="0">
                  <c:v>-9.6593786402293969</c:v>
                </c:pt>
                <c:pt idx="1">
                  <c:v>-8.4868711274584783</c:v>
                </c:pt>
                <c:pt idx="2">
                  <c:v>-8.3744280418365609</c:v>
                </c:pt>
                <c:pt idx="3">
                  <c:v>-5.5144191139625365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36A-4076-BED5-04B29F5AAC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394307"/>
        <c:axId val="26591111"/>
      </c:barChart>
      <c:catAx>
        <c:axId val="13394307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lang="en-US" sz="16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US" sz="1600" b="0" strike="noStrike" spc="-1">
                    <a:solidFill>
                      <a:srgbClr val="595959"/>
                    </a:solidFill>
                    <a:latin typeface="Calibri"/>
                  </a:rPr>
                  <a:t>Subjects</a:t>
                </a:r>
              </a:p>
            </c:rich>
          </c:tx>
          <c:layout>
            <c:manualLayout>
              <c:xMode val="edge"/>
              <c:yMode val="edge"/>
              <c:x val="0.51128520798358501"/>
              <c:y val="0.83115871470301905"/>
            </c:manualLayout>
          </c:layout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low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6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26591111"/>
        <c:crosses val="autoZero"/>
        <c:auto val="1"/>
        <c:lblAlgn val="ctr"/>
        <c:lblOffset val="100"/>
        <c:noMultiLvlLbl val="0"/>
      </c:catAx>
      <c:valAx>
        <c:axId val="26591111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lang="en-US" sz="16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US" sz="1600" b="0" strike="noStrike" spc="-1">
                    <a:solidFill>
                      <a:srgbClr val="595959"/>
                    </a:solidFill>
                    <a:latin typeface="Calibri"/>
                  </a:rPr>
                  <a:t>Percent Change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14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13394307"/>
        <c:crosses val="autoZero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sz="1600" b="0" strike="noStrike" spc="-1">
              <a:solidFill>
                <a:srgbClr val="595959"/>
              </a:solidFill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Experiment</c:v>
          </c:tx>
          <c:spPr>
            <a:solidFill>
              <a:srgbClr val="4472C4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alldata!$N$2:$N$5</c:f>
              <c:numCache>
                <c:formatCode>General</c:formatCode>
                <c:ptCount val="4"/>
                <c:pt idx="0">
                  <c:v>-1.8618153343242196</c:v>
                </c:pt>
                <c:pt idx="1">
                  <c:v>-4.2872176712975527</c:v>
                </c:pt>
                <c:pt idx="2">
                  <c:v>-3.235697688454958</c:v>
                </c:pt>
                <c:pt idx="3">
                  <c:v>0.99777091165831355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3B-4072-97BC-064E55B1431B}"/>
            </c:ext>
          </c:extLst>
        </c:ser>
        <c:ser>
          <c:idx val="1"/>
          <c:order val="1"/>
          <c:tx>
            <c:v>Simulation</c:v>
          </c:tx>
          <c:spPr>
            <a:solidFill>
              <a:srgbClr val="ED7D31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alldata!$P$2:$P$5</c:f>
              <c:numCache>
                <c:formatCode>General</c:formatCode>
                <c:ptCount val="4"/>
                <c:pt idx="0">
                  <c:v>-10.753270260491925</c:v>
                </c:pt>
                <c:pt idx="1">
                  <c:v>-9.4373678445672837</c:v>
                </c:pt>
                <c:pt idx="2">
                  <c:v>-9.3564007139379992</c:v>
                </c:pt>
                <c:pt idx="3">
                  <c:v>-6.1489278867575043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B3B-4072-97BC-064E55B143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754896"/>
        <c:axId val="48709204"/>
      </c:barChart>
      <c:catAx>
        <c:axId val="1075489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48709204"/>
        <c:crosses val="autoZero"/>
        <c:auto val="1"/>
        <c:lblAlgn val="ctr"/>
        <c:lblOffset val="100"/>
        <c:noMultiLvlLbl val="0"/>
      </c:catAx>
      <c:valAx>
        <c:axId val="48709204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10754896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lang="en-US" sz="36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en-US" sz="3600" b="0" strike="noStrike" spc="-1">
                <a:solidFill>
                  <a:srgbClr val="595959"/>
                </a:solidFill>
                <a:latin typeface="Calibri"/>
              </a:rPr>
              <a:t>Experimental vs Simulated Cost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Subject 01</c:v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4472C4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alldata_1step!$J$2:$J$3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alldata_1step!$I$2:$I$3</c:f>
              <c:numCache>
                <c:formatCode>General</c:formatCode>
                <c:ptCount val="2"/>
                <c:pt idx="0">
                  <c:v>11.061007999999999</c:v>
                </c:pt>
                <c:pt idx="1">
                  <c:v>11.276054999999999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1DC-4D36-891B-0037244EE5A3}"/>
            </c:ext>
          </c:extLst>
        </c:ser>
        <c:ser>
          <c:idx val="1"/>
          <c:order val="1"/>
          <c:tx>
            <c:v>Subject 02</c:v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ED7D31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alldata_1step!$J$4:$J$5</c:f>
              <c:numCache>
                <c:formatCode>General</c:formatCode>
                <c:ptCount val="2"/>
                <c:pt idx="0">
                  <c:v>9.7860119999999995</c:v>
                </c:pt>
                <c:pt idx="1">
                  <c:v>10.53640075</c:v>
                </c:pt>
              </c:numCache>
            </c:numRef>
          </c:xVal>
          <c:yVal>
            <c:numRef>
              <c:f>alldata_1step!$I$4:$I$5</c:f>
              <c:numCache>
                <c:formatCode>General</c:formatCode>
                <c:ptCount val="2"/>
                <c:pt idx="0">
                  <c:v>8.9729109999999999</c:v>
                </c:pt>
                <c:pt idx="1">
                  <c:v>9.3905689999999993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1DC-4D36-891B-0037244EE5A3}"/>
            </c:ext>
          </c:extLst>
        </c:ser>
        <c:ser>
          <c:idx val="2"/>
          <c:order val="2"/>
          <c:tx>
            <c:v>Subject 03</c:v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A5A5A5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alldata_1step!$J$6:$J$7</c:f>
              <c:numCache>
                <c:formatCode>General</c:formatCode>
                <c:ptCount val="2"/>
                <c:pt idx="0">
                  <c:v>10.720083000000001</c:v>
                </c:pt>
                <c:pt idx="1">
                  <c:v>11.088915249999999</c:v>
                </c:pt>
              </c:numCache>
            </c:numRef>
          </c:xVal>
          <c:yVal>
            <c:numRef>
              <c:f>alldata_1step!$I$6:$I$7</c:f>
              <c:numCache>
                <c:formatCode>General</c:formatCode>
                <c:ptCount val="2"/>
                <c:pt idx="0">
                  <c:v>9.5206529999999994</c:v>
                </c:pt>
                <c:pt idx="1">
                  <c:v>9.8293160000000004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1DC-4D36-891B-0037244EE5A3}"/>
            </c:ext>
          </c:extLst>
        </c:ser>
        <c:ser>
          <c:idx val="3"/>
          <c:order val="3"/>
          <c:tx>
            <c:v>Subject 04</c:v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FFC000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alldata_1step!$J$8:$J$9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alldata_1step!$I$8:$I$9</c:f>
              <c:numCache>
                <c:formatCode>General</c:formatCode>
                <c:ptCount val="2"/>
                <c:pt idx="0">
                  <c:v>9.1254899999999992</c:v>
                </c:pt>
                <c:pt idx="1">
                  <c:v>9.0093949999999996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1DC-4D36-891B-0037244EE5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001714"/>
        <c:axId val="24310215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v>Subject 01 Altered</c:v>
                </c:tx>
                <c:spPr>
                  <a:ln w="28800">
                    <a:noFill/>
                  </a:ln>
                </c:spPr>
                <c:marker>
                  <c:symbol val="triangle"/>
                  <c:size val="8"/>
                  <c:spPr>
                    <a:solidFill>
                      <a:srgbClr val="7E0021"/>
                    </a:solidFill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wrap="none"/>
                    <a:lstStyle/>
                    <a:p>
                      <a:pPr>
                        <a:defRPr sz="1000" b="0" strike="noStrike" spc="-1">
                          <a:latin typeface="Arial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1"/>
                  <c:separator> </c:separator>
                  <c:showLeaderLines val="0"/>
                  <c:extLst>
                    <c:ext uri="{CE6537A1-D6FC-4f65-9D91-7224C49458BB}">
                      <c15:showLeaderLines val="1"/>
                    </c:ext>
                  </c:extLst>
                </c:dLbls>
                <c:xVal>
                  <c:numRef>
                    <c:extLst>
                      <c:ext uri="{02D57815-91ED-43cb-92C2-25804820EDAC}">
                        <c15:formulaRef>
                          <c15:sqref>alldata_1step!$J$2:$J$3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alldata_1step!$H$2:$H$3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9.9410080000000001</c:v>
                      </c:pt>
                      <c:pt idx="1">
                        <c:v>10.156054999999999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4-81DC-4D36-891B-0037244EE5A3}"/>
                  </c:ext>
                </c:extLst>
              </c15:ser>
            </c15:filteredScatterSeries>
          </c:ext>
        </c:extLst>
      </c:scatterChart>
      <c:valAx>
        <c:axId val="98001714"/>
        <c:scaling>
          <c:orientation val="minMax"/>
          <c:max val="12"/>
          <c:min val="8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lang="en-US" sz="28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US" sz="2800" b="0" strike="noStrike" spc="-1">
                    <a:solidFill>
                      <a:srgbClr val="595959"/>
                    </a:solidFill>
                    <a:latin typeface="Calibri"/>
                  </a:rPr>
                  <a:t>Simulated Cost [W/kg]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24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24310215"/>
        <c:crosses val="autoZero"/>
        <c:crossBetween val="midCat"/>
        <c:majorUnit val="1"/>
      </c:valAx>
      <c:valAx>
        <c:axId val="24310215"/>
        <c:scaling>
          <c:orientation val="minMax"/>
          <c:max val="12"/>
          <c:min val="8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lang="en-US" sz="28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US" sz="2800" b="0" strike="noStrike" spc="-1">
                    <a:solidFill>
                      <a:srgbClr val="595959"/>
                    </a:solidFill>
                    <a:latin typeface="Calibri"/>
                  </a:rPr>
                  <a:t>Experimental Cost [W/kg]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24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98001714"/>
        <c:crosses val="autoZero"/>
        <c:crossBetween val="midCat"/>
        <c:majorUnit val="1"/>
      </c:valAx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sz="2400" b="0" strike="noStrike" spc="-1">
              <a:solidFill>
                <a:srgbClr val="595959"/>
              </a:solidFill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lang="en-US" sz="40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en-US" sz="4000" b="0" strike="noStrike" spc="-1">
                <a:solidFill>
                  <a:srgbClr val="595959"/>
                </a:solidFill>
                <a:latin typeface="Calibri"/>
              </a:rPr>
              <a:t>Experimental vs Simulated Cost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Subject 01</c:v>
          </c:tx>
          <c:spPr>
            <a:ln w="25560">
              <a:noFill/>
            </a:ln>
          </c:spPr>
          <c:marker>
            <c:symbol val="circle"/>
            <c:size val="9"/>
            <c:spPr>
              <a:solidFill>
                <a:srgbClr val="4472C4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alldata_1step!$K$2:$K$3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alldata_1step!$I$2:$I$3</c:f>
              <c:numCache>
                <c:formatCode>General</c:formatCode>
                <c:ptCount val="2"/>
                <c:pt idx="0">
                  <c:v>11.061007999999999</c:v>
                </c:pt>
                <c:pt idx="1">
                  <c:v>11.276054999999999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1D1-475F-B172-92ACE69A5823}"/>
            </c:ext>
          </c:extLst>
        </c:ser>
        <c:ser>
          <c:idx val="2"/>
          <c:order val="2"/>
          <c:tx>
            <c:v>Subject 02</c:v>
          </c:tx>
          <c:spPr>
            <a:ln w="25560">
              <a:noFill/>
            </a:ln>
          </c:spPr>
          <c:marker>
            <c:symbol val="circle"/>
            <c:size val="9"/>
            <c:spPr>
              <a:solidFill>
                <a:srgbClr val="ED7D31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alldata_1step!$K$4:$K$5</c:f>
              <c:numCache>
                <c:formatCode>General</c:formatCode>
                <c:ptCount val="2"/>
                <c:pt idx="0">
                  <c:v>8.5860120000000002</c:v>
                </c:pt>
                <c:pt idx="1">
                  <c:v>9.336400750000001</c:v>
                </c:pt>
              </c:numCache>
            </c:numRef>
          </c:xVal>
          <c:yVal>
            <c:numRef>
              <c:f>alldata_1step!$I$4:$I$5</c:f>
              <c:numCache>
                <c:formatCode>General</c:formatCode>
                <c:ptCount val="2"/>
                <c:pt idx="0">
                  <c:v>8.9729109999999999</c:v>
                </c:pt>
                <c:pt idx="1">
                  <c:v>9.3905689999999993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1D1-475F-B172-92ACE69A5823}"/>
            </c:ext>
          </c:extLst>
        </c:ser>
        <c:ser>
          <c:idx val="3"/>
          <c:order val="3"/>
          <c:tx>
            <c:v>Subject 03</c:v>
          </c:tx>
          <c:spPr>
            <a:ln w="25560">
              <a:noFill/>
            </a:ln>
          </c:spPr>
          <c:marker>
            <c:symbol val="circle"/>
            <c:size val="9"/>
            <c:spPr>
              <a:solidFill>
                <a:srgbClr val="A5A5A5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alldata_1step!$K$6:$K$7</c:f>
              <c:numCache>
                <c:formatCode>General</c:formatCode>
                <c:ptCount val="2"/>
                <c:pt idx="0">
                  <c:v>9.5200830000000014</c:v>
                </c:pt>
                <c:pt idx="1">
                  <c:v>9.8889152500000002</c:v>
                </c:pt>
              </c:numCache>
            </c:numRef>
          </c:xVal>
          <c:yVal>
            <c:numRef>
              <c:f>alldata_1step!$I$6:$I$7</c:f>
              <c:numCache>
                <c:formatCode>General</c:formatCode>
                <c:ptCount val="2"/>
                <c:pt idx="0">
                  <c:v>9.5206529999999994</c:v>
                </c:pt>
                <c:pt idx="1">
                  <c:v>9.8293160000000004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1D1-475F-B172-92ACE69A5823}"/>
            </c:ext>
          </c:extLst>
        </c:ser>
        <c:ser>
          <c:idx val="4"/>
          <c:order val="4"/>
          <c:tx>
            <c:v>Subject 04</c:v>
          </c:tx>
          <c:spPr>
            <a:ln w="25560">
              <a:noFill/>
            </a:ln>
          </c:spPr>
          <c:marker>
            <c:symbol val="circle"/>
            <c:size val="9"/>
            <c:spPr>
              <a:solidFill>
                <a:srgbClr val="FFC000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alldata_1step!$K$8:$K$9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alldata_1step!$I$8:$I$9</c:f>
              <c:numCache>
                <c:formatCode>General</c:formatCode>
                <c:ptCount val="2"/>
                <c:pt idx="0">
                  <c:v>9.1254899999999992</c:v>
                </c:pt>
                <c:pt idx="1">
                  <c:v>9.0093949999999996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1D1-475F-B172-92ACE69A5823}"/>
            </c:ext>
          </c:extLst>
        </c:ser>
        <c:ser>
          <c:idx val="5"/>
          <c:order val="5"/>
          <c:tx>
            <c:v>y=x</c:v>
          </c:tx>
          <c:spPr>
            <a:ln w="19050">
              <a:noFill/>
            </a:ln>
          </c:spPr>
          <c:trendline>
            <c:spPr>
              <a:ln>
                <a:solidFill>
                  <a:schemeClr val="accent6">
                    <a:alpha val="39000"/>
                  </a:schemeClr>
                </a:solidFill>
              </a:ln>
            </c:spPr>
            <c:trendlineType val="linear"/>
            <c:dispRSqr val="0"/>
            <c:dispEq val="0"/>
          </c:trendline>
          <c:xVal>
            <c:numLit>
              <c:formatCode>General</c:formatCode>
              <c:ptCount val="2"/>
              <c:pt idx="0">
                <c:v>8</c:v>
              </c:pt>
              <c:pt idx="1">
                <c:v>12</c:v>
              </c:pt>
            </c:numLit>
          </c:xVal>
          <c:yVal>
            <c:numLit>
              <c:formatCode>General</c:formatCode>
              <c:ptCount val="2"/>
              <c:pt idx="0">
                <c:v>8</c:v>
              </c:pt>
              <c:pt idx="1">
                <c:v>12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1BDB-4C89-873C-2104705A41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023442"/>
        <c:axId val="64009006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v>Subject 01 Altered</c:v>
                </c:tx>
                <c:spPr>
                  <a:ln w="28800">
                    <a:noFill/>
                  </a:ln>
                </c:spPr>
                <c:marker>
                  <c:symbol val="triangle"/>
                  <c:size val="8"/>
                  <c:spPr>
                    <a:solidFill>
                      <a:srgbClr val="7E0021"/>
                    </a:solidFill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wrap="none"/>
                    <a:lstStyle/>
                    <a:p>
                      <a:pPr>
                        <a:defRPr sz="1000" b="0" strike="noStrike" spc="-1">
                          <a:latin typeface="Arial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1"/>
                  <c:separator> </c:separator>
                  <c:showLeaderLines val="0"/>
                  <c:extLst>
                    <c:ext uri="{CE6537A1-D6FC-4f65-9D91-7224C49458BB}">
                      <c15:showLeaderLines val="1"/>
                    </c:ext>
                  </c:extLst>
                </c:dLbls>
                <c:xVal>
                  <c:numRef>
                    <c:extLst>
                      <c:ext uri="{02D57815-91ED-43cb-92C2-25804820EDAC}">
                        <c15:formulaRef>
                          <c15:sqref>alldata_1step!$K$2:$K$3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alldata_1step!$H$2:$H$3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9.9410080000000001</c:v>
                      </c:pt>
                      <c:pt idx="1">
                        <c:v>10.156054999999999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91D1-475F-B172-92ACE69A5823}"/>
                  </c:ext>
                </c:extLst>
              </c15:ser>
            </c15:filteredScatterSeries>
          </c:ext>
        </c:extLst>
      </c:scatterChart>
      <c:valAx>
        <c:axId val="67023442"/>
        <c:scaling>
          <c:orientation val="minMax"/>
          <c:max val="12"/>
          <c:min val="8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lang="en-US" sz="36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US" sz="3600" b="0" strike="noStrike" spc="-1">
                    <a:solidFill>
                      <a:srgbClr val="595959"/>
                    </a:solidFill>
                    <a:latin typeface="Calibri"/>
                  </a:rPr>
                  <a:t>Simulated Cost [W/kg]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32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64009006"/>
        <c:crosses val="autoZero"/>
        <c:crossBetween val="midCat"/>
        <c:majorUnit val="1"/>
      </c:valAx>
      <c:valAx>
        <c:axId val="64009006"/>
        <c:scaling>
          <c:orientation val="minMax"/>
          <c:max val="12"/>
          <c:min val="8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lang="en-US" sz="36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US" sz="3600" b="0" strike="noStrike" spc="-1">
                    <a:solidFill>
                      <a:srgbClr val="595959"/>
                    </a:solidFill>
                    <a:latin typeface="Calibri"/>
                  </a:rPr>
                  <a:t>Experimental Cost [W/kg]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32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67023442"/>
        <c:crosses val="autoZero"/>
        <c:crossBetween val="midCat"/>
        <c:majorUnit val="1"/>
      </c:valAx>
      <c:spPr>
        <a:noFill/>
        <a:ln w="0">
          <a:noFill/>
        </a:ln>
      </c:spPr>
    </c:plotArea>
    <c:legend>
      <c:legendPos val="r"/>
      <c:legendEntry>
        <c:idx val="5"/>
        <c:delete val="1"/>
      </c:legendEntry>
      <c:overlay val="0"/>
      <c:spPr>
        <a:noFill/>
        <a:ln w="0">
          <a:noFill/>
        </a:ln>
      </c:spPr>
      <c:txPr>
        <a:bodyPr/>
        <a:lstStyle/>
        <a:p>
          <a:pPr>
            <a:defRPr sz="3200" b="0" strike="noStrike" spc="-1">
              <a:solidFill>
                <a:srgbClr val="595959"/>
              </a:solidFill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lang="en-US" sz="40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en-US" sz="4000" b="0" strike="noStrike" spc="-1">
                <a:solidFill>
                  <a:srgbClr val="595959"/>
                </a:solidFill>
                <a:latin typeface="Calibri"/>
              </a:rPr>
              <a:t>Metabolic Savings with Exotendon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Experimental</c:v>
          </c:tx>
          <c:spPr>
            <a:solidFill>
              <a:srgbClr val="4472C4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Lit>
              <c:ptCount val="2"/>
              <c:pt idx="0">
                <c:v>2</c:v>
              </c:pt>
              <c:pt idx="1">
                <c:v>3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alldata_1step!$M$2:$M$5</c15:sqref>
                  </c15:fullRef>
                </c:ext>
              </c:extLst>
              <c:f>alldata_1step!$M$3:$M$4</c:f>
              <c:numCache>
                <c:formatCode>General</c:formatCode>
                <c:ptCount val="2"/>
                <c:pt idx="0">
                  <c:v>-4.4476325130031995</c:v>
                </c:pt>
                <c:pt idx="1">
                  <c:v>-3.1402286791878598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98-4B2D-9731-ACA81D036281}"/>
            </c:ext>
          </c:extLst>
        </c:ser>
        <c:ser>
          <c:idx val="1"/>
          <c:order val="1"/>
          <c:tx>
            <c:v>Simulation (w/o basal)</c:v>
          </c:tx>
          <c:spPr>
            <a:solidFill>
              <a:srgbClr val="ED7D31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Lit>
              <c:ptCount val="2"/>
              <c:pt idx="0">
                <c:v>2</c:v>
              </c:pt>
              <c:pt idx="1">
                <c:v>3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alldata_1step!$Q$2:$Q$5</c15:sqref>
                  </c15:fullRef>
                </c:ext>
              </c:extLst>
              <c:f>alldata_1step!$Q$3:$Q$4</c:f>
              <c:numCache>
                <c:formatCode>General</c:formatCode>
                <c:ptCount val="2"/>
                <c:pt idx="0">
                  <c:v>-8.0372380116609783</c:v>
                </c:pt>
                <c:pt idx="1">
                  <c:v>-3.7297543833232742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898-4B2D-9731-ACA81D0362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8660507"/>
        <c:axId val="84186580"/>
      </c:barChart>
      <c:catAx>
        <c:axId val="38660507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lang="en-US" sz="36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US" sz="3600" b="0" strike="noStrike" spc="-1">
                    <a:solidFill>
                      <a:srgbClr val="595959"/>
                    </a:solidFill>
                    <a:latin typeface="Calibri"/>
                  </a:rPr>
                  <a:t>Subjects</a:t>
                </a:r>
              </a:p>
            </c:rich>
          </c:tx>
          <c:layout>
            <c:manualLayout>
              <c:xMode val="edge"/>
              <c:yMode val="edge"/>
              <c:x val="0.51131700037308803"/>
              <c:y val="0.83119792133321402"/>
            </c:manualLayout>
          </c:layout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low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32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84186580"/>
        <c:crosses val="autoZero"/>
        <c:auto val="1"/>
        <c:lblAlgn val="ctr"/>
        <c:lblOffset val="100"/>
        <c:noMultiLvlLbl val="0"/>
      </c:catAx>
      <c:valAx>
        <c:axId val="84186580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lang="en-US" sz="36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US" sz="3600" b="0" strike="noStrike" spc="-1">
                    <a:solidFill>
                      <a:srgbClr val="595959"/>
                    </a:solidFill>
                    <a:latin typeface="Calibri"/>
                  </a:rPr>
                  <a:t>Percent Change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32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38660507"/>
        <c:crosses val="autoZero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sz="2400" b="0" strike="noStrike" spc="-1">
              <a:solidFill>
                <a:srgbClr val="595959"/>
              </a:solidFill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Experiment</c:v>
          </c:tx>
          <c:spPr>
            <a:solidFill>
              <a:srgbClr val="4472C4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alldata_1step!$O$2:$O$5</c:f>
              <c:numCache>
                <c:formatCode>General</c:formatCode>
                <c:ptCount val="4"/>
                <c:pt idx="0">
                  <c:v>-1.9071120174564617</c:v>
                </c:pt>
                <c:pt idx="1">
                  <c:v>-4.4476325130031995</c:v>
                </c:pt>
                <c:pt idx="2">
                  <c:v>-3.1402286791878598</c:v>
                </c:pt>
                <c:pt idx="3">
                  <c:v>1.2885992899634173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D67-4FA7-A6B7-13C67F983306}"/>
            </c:ext>
          </c:extLst>
        </c:ser>
        <c:ser>
          <c:idx val="1"/>
          <c:order val="1"/>
          <c:tx>
            <c:v>Simulation</c:v>
          </c:tx>
          <c:spPr>
            <a:solidFill>
              <a:srgbClr val="ED7D31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alldata_1step!$Q$2:$Q$5</c:f>
              <c:numCache>
                <c:formatCode>General</c:formatCode>
                <c:ptCount val="4"/>
                <c:pt idx="0">
                  <c:v>0</c:v>
                </c:pt>
                <c:pt idx="1">
                  <c:v>-8.0372380116609783</c:v>
                </c:pt>
                <c:pt idx="2">
                  <c:v>-3.7297543833232742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D67-4FA7-A6B7-13C67F9833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0137974"/>
        <c:axId val="89275639"/>
      </c:barChart>
      <c:catAx>
        <c:axId val="9013797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89275639"/>
        <c:crosses val="autoZero"/>
        <c:auto val="1"/>
        <c:lblAlgn val="ctr"/>
        <c:lblOffset val="100"/>
        <c:noMultiLvlLbl val="0"/>
      </c:catAx>
      <c:valAx>
        <c:axId val="89275639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90137974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505800</xdr:colOff>
      <xdr:row>20</xdr:row>
      <xdr:rowOff>66240</xdr:rowOff>
    </xdr:from>
    <xdr:to>
      <xdr:col>12</xdr:col>
      <xdr:colOff>1350000</xdr:colOff>
      <xdr:row>51</xdr:row>
      <xdr:rowOff>55800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12</xdr:col>
      <xdr:colOff>1218240</xdr:colOff>
      <xdr:row>24</xdr:row>
      <xdr:rowOff>105120</xdr:rowOff>
    </xdr:from>
    <xdr:to>
      <xdr:col>22</xdr:col>
      <xdr:colOff>309960</xdr:colOff>
      <xdr:row>53</xdr:row>
      <xdr:rowOff>65880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22</xdr:col>
      <xdr:colOff>454320</xdr:colOff>
      <xdr:row>28</xdr:row>
      <xdr:rowOff>126000</xdr:rowOff>
    </xdr:from>
    <xdr:to>
      <xdr:col>32</xdr:col>
      <xdr:colOff>90360</xdr:colOff>
      <xdr:row>48</xdr:row>
      <xdr:rowOff>12600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18</xdr:col>
      <xdr:colOff>41400</xdr:colOff>
      <xdr:row>0</xdr:row>
      <xdr:rowOff>87840</xdr:rowOff>
    </xdr:from>
    <xdr:to>
      <xdr:col>25</xdr:col>
      <xdr:colOff>366840</xdr:colOff>
      <xdr:row>14</xdr:row>
      <xdr:rowOff>163080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1131398</xdr:colOff>
      <xdr:row>20</xdr:row>
      <xdr:rowOff>150813</xdr:rowOff>
    </xdr:from>
    <xdr:to>
      <xdr:col>12</xdr:col>
      <xdr:colOff>960438</xdr:colOff>
      <xdr:row>54</xdr:row>
      <xdr:rowOff>66902</xdr:rowOff>
    </xdr:to>
    <xdr:graphicFrame macro="">
      <xdr:nvGraphicFramePr>
        <xdr:cNvPr id="4" name="Chart 1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12</xdr:col>
      <xdr:colOff>1342654</xdr:colOff>
      <xdr:row>20</xdr:row>
      <xdr:rowOff>127872</xdr:rowOff>
    </xdr:from>
    <xdr:to>
      <xdr:col>19</xdr:col>
      <xdr:colOff>290201</xdr:colOff>
      <xdr:row>63</xdr:row>
      <xdr:rowOff>70811</xdr:rowOff>
    </xdr:to>
    <xdr:graphicFrame macro="">
      <xdr:nvGraphicFramePr>
        <xdr:cNvPr id="5" name="Chart 2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23</xdr:col>
      <xdr:colOff>455040</xdr:colOff>
      <xdr:row>18</xdr:row>
      <xdr:rowOff>170088</xdr:rowOff>
    </xdr:from>
    <xdr:to>
      <xdr:col>40</xdr:col>
      <xdr:colOff>68035</xdr:colOff>
      <xdr:row>54</xdr:row>
      <xdr:rowOff>17007</xdr:rowOff>
    </xdr:to>
    <xdr:graphicFrame macro="">
      <xdr:nvGraphicFramePr>
        <xdr:cNvPr id="6" name="Chart 3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19</xdr:col>
      <xdr:colOff>42120</xdr:colOff>
      <xdr:row>0</xdr:row>
      <xdr:rowOff>87840</xdr:rowOff>
    </xdr:from>
    <xdr:to>
      <xdr:col>26</xdr:col>
      <xdr:colOff>367560</xdr:colOff>
      <xdr:row>17</xdr:row>
      <xdr:rowOff>94320</xdr:rowOff>
    </xdr:to>
    <xdr:graphicFrame macro="">
      <xdr:nvGraphicFramePr>
        <xdr:cNvPr id="7" name="Chart 4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AP33"/>
  <sheetViews>
    <sheetView zoomScale="65" zoomScaleNormal="65" workbookViewId="0">
      <selection activeCell="H2" sqref="H2"/>
    </sheetView>
  </sheetViews>
  <sheetFormatPr defaultColWidth="8.7109375" defaultRowHeight="15" x14ac:dyDescent="0.25"/>
  <cols>
    <col min="1" max="1" width="3" customWidth="1"/>
    <col min="2" max="2" width="12.42578125" customWidth="1"/>
    <col min="3" max="3" width="18.140625" customWidth="1"/>
    <col min="4" max="4" width="9.5703125" customWidth="1"/>
    <col min="5" max="5" width="33.42578125" customWidth="1"/>
    <col min="6" max="6" width="16.28515625" customWidth="1"/>
    <col min="7" max="7" width="31.42578125" customWidth="1"/>
    <col min="8" max="8" width="25" customWidth="1"/>
    <col min="9" max="9" width="21.140625" customWidth="1"/>
    <col min="10" max="10" width="24.42578125" customWidth="1"/>
    <col min="12" max="12" width="29.7109375" customWidth="1"/>
    <col min="13" max="13" width="28.7109375" customWidth="1"/>
    <col min="14" max="14" width="29.85546875" customWidth="1"/>
    <col min="15" max="15" width="29.140625" customWidth="1"/>
    <col min="16" max="16" width="29.42578125" customWidth="1"/>
  </cols>
  <sheetData>
    <row r="1" spans="2:42" x14ac:dyDescent="0.25"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AF1" t="s">
        <v>29</v>
      </c>
      <c r="AG1">
        <v>3.77461059</v>
      </c>
      <c r="AI1">
        <v>3.7516286299999999</v>
      </c>
      <c r="AJ1" t="s">
        <v>29</v>
      </c>
      <c r="AL1" t="s">
        <v>30</v>
      </c>
      <c r="AM1">
        <v>6.9261488900000003</v>
      </c>
      <c r="AO1">
        <v>6.7013630500000003</v>
      </c>
      <c r="AP1" t="s">
        <v>31</v>
      </c>
    </row>
    <row r="2" spans="2:42" x14ac:dyDescent="0.25">
      <c r="B2" t="s">
        <v>32</v>
      </c>
      <c r="C2" t="s">
        <v>33</v>
      </c>
      <c r="D2" t="s">
        <v>34</v>
      </c>
      <c r="E2">
        <v>10.658417999999999</v>
      </c>
      <c r="F2">
        <f>AVERAGE(E2:E5)</f>
        <v>10.656892499999998</v>
      </c>
      <c r="G2">
        <v>11.128983</v>
      </c>
      <c r="H2">
        <v>11.128983</v>
      </c>
      <c r="I2">
        <f>F2</f>
        <v>10.656892499999998</v>
      </c>
      <c r="J2">
        <f t="shared" ref="J2:J9" si="0">I2-1.2</f>
        <v>9.4568924999999986</v>
      </c>
      <c r="K2">
        <v>1</v>
      </c>
      <c r="L2">
        <f>(AVERAGE(H2:H2)-AVERAGE(H3:H3))/(AVERAGE(H3:H3))*100</f>
        <v>-1.8618153343242196</v>
      </c>
      <c r="M2">
        <f>(AVERAGE(I2:I2)-AVERAGE(I3:I3))/(AVERAGE(I3:I3))*100</f>
        <v>-9.6593786402293969</v>
      </c>
      <c r="N2">
        <f>(H2-H3)/H3*100</f>
        <v>-1.8618153343242196</v>
      </c>
      <c r="O2">
        <f>(I2-I3)/I3*100</f>
        <v>-9.6593786402293969</v>
      </c>
      <c r="P2">
        <f>(J2-J3)/J3*100</f>
        <v>-10.753270260491925</v>
      </c>
      <c r="AF2" t="s">
        <v>35</v>
      </c>
      <c r="AG2">
        <v>4.2300951299999996</v>
      </c>
      <c r="AI2">
        <v>3.5749870600000002</v>
      </c>
      <c r="AJ2" t="s">
        <v>36</v>
      </c>
      <c r="AL2" t="s">
        <v>35</v>
      </c>
      <c r="AM2">
        <v>7.4632141599999997</v>
      </c>
      <c r="AO2">
        <v>6.74777776</v>
      </c>
      <c r="AP2" t="s">
        <v>36</v>
      </c>
    </row>
    <row r="3" spans="2:42" x14ac:dyDescent="0.25">
      <c r="B3" t="s">
        <v>32</v>
      </c>
      <c r="C3" t="s">
        <v>33</v>
      </c>
      <c r="D3" t="s">
        <v>37</v>
      </c>
      <c r="E3">
        <v>10.532114</v>
      </c>
      <c r="G3">
        <v>11.128983</v>
      </c>
      <c r="H3">
        <v>11.340115000000001</v>
      </c>
      <c r="I3">
        <f>F6</f>
        <v>11.796346249999999</v>
      </c>
      <c r="J3">
        <f t="shared" si="0"/>
        <v>10.59634625</v>
      </c>
      <c r="K3">
        <v>2</v>
      </c>
      <c r="L3">
        <f>(AVERAGE(H4:H4)-AVERAGE(H5:H5))/(AVERAGE(H5:H5))*100</f>
        <v>-4.2872176712975527</v>
      </c>
      <c r="M3">
        <f>(AVERAGE(I4:I4)-AVERAGE(I5:I5))/(AVERAGE(I5:I5))*100</f>
        <v>-8.4868711274584783</v>
      </c>
      <c r="N3">
        <f>(H4-H5)/(H5)*100</f>
        <v>-4.2872176712975527</v>
      </c>
      <c r="O3">
        <f>(I4-I5)/(I5)*100</f>
        <v>-8.4868711274584783</v>
      </c>
      <c r="P3">
        <f>(J4-J5)/(J5)*100</f>
        <v>-9.4373678445672837</v>
      </c>
      <c r="AG3">
        <v>3.5632122000000002</v>
      </c>
      <c r="AI3">
        <v>3.2811005600000001</v>
      </c>
      <c r="AM3">
        <v>7.4295345399999997</v>
      </c>
      <c r="AO3">
        <v>7.3178290199999996</v>
      </c>
    </row>
    <row r="4" spans="2:42" x14ac:dyDescent="0.25">
      <c r="B4" t="s">
        <v>32</v>
      </c>
      <c r="C4" t="s">
        <v>33</v>
      </c>
      <c r="D4" t="s">
        <v>38</v>
      </c>
      <c r="E4">
        <v>11.053943</v>
      </c>
      <c r="G4">
        <v>11.128983</v>
      </c>
      <c r="H4">
        <v>8.9903829999999996</v>
      </c>
      <c r="I4">
        <f>F10</f>
        <v>10.903474500000002</v>
      </c>
      <c r="J4">
        <f t="shared" si="0"/>
        <v>9.7034745000000022</v>
      </c>
      <c r="K4">
        <v>3</v>
      </c>
      <c r="L4">
        <f>(AVERAGE(H6:H6)-AVERAGE(H7:H7))/(AVERAGE(H7:H7))*100</f>
        <v>-3.235697688454958</v>
      </c>
      <c r="M4">
        <f>(AVERAGE(I6:I6)-AVERAGE(I7:I7))/(AVERAGE(I7:I7))*100</f>
        <v>-8.3744280418365609</v>
      </c>
      <c r="N4">
        <f>(H6-H7)/H7*100</f>
        <v>-3.235697688454958</v>
      </c>
      <c r="O4">
        <f>(I6-I7)/I7*100</f>
        <v>-8.3744280418365609</v>
      </c>
      <c r="P4">
        <f>(J6-J7)/J7*100</f>
        <v>-9.3564007139379992</v>
      </c>
      <c r="AG4">
        <v>3.4214826299999999</v>
      </c>
      <c r="AI4">
        <v>3.4968128100000002</v>
      </c>
      <c r="AM4">
        <v>7.8010314300000001</v>
      </c>
      <c r="AO4">
        <v>7.07258122</v>
      </c>
    </row>
    <row r="5" spans="2:42" x14ac:dyDescent="0.25">
      <c r="B5" t="s">
        <v>32</v>
      </c>
      <c r="C5" t="s">
        <v>33</v>
      </c>
      <c r="D5" t="s">
        <v>39</v>
      </c>
      <c r="E5">
        <v>10.383095000000001</v>
      </c>
      <c r="G5">
        <v>11.128983</v>
      </c>
      <c r="H5">
        <v>9.3930849999999992</v>
      </c>
      <c r="I5">
        <f>F14</f>
        <v>11.914656000000001</v>
      </c>
      <c r="J5">
        <f t="shared" si="0"/>
        <v>10.714656000000002</v>
      </c>
      <c r="K5">
        <v>4</v>
      </c>
      <c r="L5">
        <f>(AVERAGE(H8:H8)-AVERAGE(H9:H9))/(AVERAGE(H9:H9))*100</f>
        <v>0.99777091165831355</v>
      </c>
      <c r="M5">
        <f>(AVERAGE(I8:I8)-AVERAGE(I9:I9))/(AVERAGE(I9:I9))*100</f>
        <v>-5.5144191139625365</v>
      </c>
      <c r="N5">
        <f>(H8-H9)/H9*100</f>
        <v>0.99777091165831355</v>
      </c>
      <c r="O5">
        <f>(I8-I9)/I9*100</f>
        <v>-5.5144191139625365</v>
      </c>
      <c r="P5">
        <f>(J8-J9)/J9*100</f>
        <v>-6.1489278867575043</v>
      </c>
      <c r="AG5">
        <v>4.13754621</v>
      </c>
      <c r="AI5">
        <v>3.6202895599999998</v>
      </c>
      <c r="AM5">
        <v>8.8978410300000004</v>
      </c>
      <c r="AO5">
        <v>6.2382439300000003</v>
      </c>
    </row>
    <row r="6" spans="2:42" x14ac:dyDescent="0.25">
      <c r="B6" t="s">
        <v>32</v>
      </c>
      <c r="C6" t="s">
        <v>40</v>
      </c>
      <c r="D6" t="s">
        <v>34</v>
      </c>
      <c r="E6">
        <v>11.446911</v>
      </c>
      <c r="F6">
        <f>AVERAGE(E6:E9)</f>
        <v>11.796346249999999</v>
      </c>
      <c r="G6">
        <v>11.340115000000001</v>
      </c>
      <c r="H6">
        <v>9.5231130000000004</v>
      </c>
      <c r="I6">
        <f>F18</f>
        <v>10.476286250000001</v>
      </c>
      <c r="J6">
        <f t="shared" si="0"/>
        <v>9.2762862500000018</v>
      </c>
      <c r="AG6">
        <v>3.6790780199999999</v>
      </c>
      <c r="AI6">
        <v>3.74917436</v>
      </c>
      <c r="AM6">
        <v>7.3308447299999999</v>
      </c>
      <c r="AO6">
        <v>6.5246155000000003</v>
      </c>
    </row>
    <row r="7" spans="2:42" x14ac:dyDescent="0.25">
      <c r="B7" t="s">
        <v>32</v>
      </c>
      <c r="C7" t="s">
        <v>40</v>
      </c>
      <c r="D7" t="s">
        <v>37</v>
      </c>
      <c r="E7">
        <v>12.276393000000001</v>
      </c>
      <c r="G7">
        <v>11.340115000000001</v>
      </c>
      <c r="H7">
        <v>9.8415560000000006</v>
      </c>
      <c r="I7">
        <f>F22</f>
        <v>11.433801750000001</v>
      </c>
      <c r="J7">
        <f t="shared" si="0"/>
        <v>10.233801750000001</v>
      </c>
      <c r="AG7">
        <v>3.5312441899999998</v>
      </c>
      <c r="AI7">
        <v>3.3463886</v>
      </c>
      <c r="AM7">
        <v>7.9432368599999998</v>
      </c>
      <c r="AO7">
        <v>6.8965170899999997</v>
      </c>
    </row>
    <row r="8" spans="2:42" x14ac:dyDescent="0.25">
      <c r="B8" t="s">
        <v>32</v>
      </c>
      <c r="C8" t="s">
        <v>40</v>
      </c>
      <c r="D8" t="s">
        <v>38</v>
      </c>
      <c r="E8">
        <v>11.966144999999999</v>
      </c>
      <c r="G8">
        <v>11.340115000000001</v>
      </c>
      <c r="H8">
        <v>9.2095079999999996</v>
      </c>
      <c r="I8">
        <f>F26</f>
        <v>10.9877445</v>
      </c>
      <c r="J8">
        <f t="shared" si="0"/>
        <v>9.7877445000000005</v>
      </c>
      <c r="L8" t="s">
        <v>41</v>
      </c>
      <c r="N8" t="s">
        <v>42</v>
      </c>
      <c r="AG8">
        <v>3.51295833</v>
      </c>
      <c r="AI8">
        <v>3.8492848099999999</v>
      </c>
      <c r="AM8">
        <v>6.3054460800000003</v>
      </c>
      <c r="AO8">
        <v>5.4538632099999997</v>
      </c>
    </row>
    <row r="9" spans="2:42" x14ac:dyDescent="0.25">
      <c r="B9" t="s">
        <v>32</v>
      </c>
      <c r="C9" t="s">
        <v>40</v>
      </c>
      <c r="D9" t="s">
        <v>39</v>
      </c>
      <c r="E9">
        <v>11.495936</v>
      </c>
      <c r="G9">
        <v>11.340115000000001</v>
      </c>
      <c r="H9">
        <v>9.1185259999999992</v>
      </c>
      <c r="I9">
        <f>F30</f>
        <v>11.62901725</v>
      </c>
      <c r="J9">
        <f t="shared" si="0"/>
        <v>10.429017250000001</v>
      </c>
      <c r="AG9">
        <v>3.8905419800000001</v>
      </c>
      <c r="AI9">
        <v>3.9169888799999999</v>
      </c>
      <c r="AM9">
        <v>7.45161228</v>
      </c>
      <c r="AO9">
        <v>6.3442403599999997</v>
      </c>
    </row>
    <row r="10" spans="2:42" x14ac:dyDescent="0.25">
      <c r="B10" t="s">
        <v>43</v>
      </c>
      <c r="C10" t="s">
        <v>33</v>
      </c>
      <c r="D10" t="s">
        <v>34</v>
      </c>
      <c r="E10">
        <v>10.583754000000001</v>
      </c>
      <c r="F10">
        <f>AVERAGE(E10:E13)</f>
        <v>10.903474500000002</v>
      </c>
      <c r="G10">
        <v>8.9903829999999996</v>
      </c>
      <c r="AG10">
        <v>4.2041776899999999</v>
      </c>
      <c r="AI10">
        <v>3.39284074</v>
      </c>
      <c r="AM10">
        <v>8.5099453</v>
      </c>
      <c r="AO10">
        <v>7.8911217300000001</v>
      </c>
    </row>
    <row r="11" spans="2:42" x14ac:dyDescent="0.25">
      <c r="B11" t="s">
        <v>43</v>
      </c>
      <c r="C11" t="s">
        <v>33</v>
      </c>
      <c r="D11" t="s">
        <v>37</v>
      </c>
      <c r="E11">
        <v>10.244412000000001</v>
      </c>
      <c r="G11">
        <v>8.9903829999999996</v>
      </c>
      <c r="AG11">
        <v>3.4208335999999999</v>
      </c>
      <c r="AI11">
        <v>3.7486296299999999</v>
      </c>
      <c r="AM11">
        <v>7.71653462</v>
      </c>
      <c r="AO11">
        <v>6.8202767900000003</v>
      </c>
    </row>
    <row r="12" spans="2:42" x14ac:dyDescent="0.25">
      <c r="B12" t="s">
        <v>43</v>
      </c>
      <c r="C12" t="s">
        <v>33</v>
      </c>
      <c r="D12" t="s">
        <v>38</v>
      </c>
      <c r="E12">
        <v>11.598451000000001</v>
      </c>
      <c r="G12">
        <v>8.9903829999999996</v>
      </c>
      <c r="AG12">
        <v>3.84958109</v>
      </c>
      <c r="AI12">
        <v>3.7801923799999999</v>
      </c>
      <c r="AM12">
        <v>7.1410283000000003</v>
      </c>
      <c r="AO12">
        <v>7.0296074600000003</v>
      </c>
    </row>
    <row r="13" spans="2:42" x14ac:dyDescent="0.25">
      <c r="B13" t="s">
        <v>43</v>
      </c>
      <c r="C13" t="s">
        <v>33</v>
      </c>
      <c r="D13" t="s">
        <v>39</v>
      </c>
      <c r="E13">
        <v>11.187281</v>
      </c>
      <c r="G13">
        <v>8.9903829999999996</v>
      </c>
      <c r="AG13">
        <v>3.7630398600000001</v>
      </c>
      <c r="AI13">
        <v>3.5865538400000001</v>
      </c>
      <c r="AM13">
        <v>7.2706483799999999</v>
      </c>
      <c r="AO13">
        <v>6.6520584300000003</v>
      </c>
    </row>
    <row r="14" spans="2:42" x14ac:dyDescent="0.25">
      <c r="B14" t="s">
        <v>43</v>
      </c>
      <c r="C14" t="s">
        <v>40</v>
      </c>
      <c r="D14" t="s">
        <v>34</v>
      </c>
      <c r="E14">
        <v>11.601487000000001</v>
      </c>
      <c r="F14">
        <f>AVERAGE(E14:E17)</f>
        <v>11.914656000000001</v>
      </c>
      <c r="G14">
        <v>9.3930849999999992</v>
      </c>
      <c r="AG14">
        <v>3.5539961799999999</v>
      </c>
      <c r="AI14">
        <v>3.4075026799999999</v>
      </c>
      <c r="AM14">
        <v>7.7638392200000004</v>
      </c>
      <c r="AO14">
        <v>7.2813205500000002</v>
      </c>
    </row>
    <row r="15" spans="2:42" x14ac:dyDescent="0.25">
      <c r="B15" t="s">
        <v>43</v>
      </c>
      <c r="C15" t="s">
        <v>40</v>
      </c>
      <c r="D15" t="s">
        <v>37</v>
      </c>
      <c r="E15">
        <v>12.314610999999999</v>
      </c>
      <c r="G15">
        <v>9.3930849999999992</v>
      </c>
      <c r="AG15">
        <v>3.6091930400000001</v>
      </c>
      <c r="AI15">
        <v>3.9793312599999999</v>
      </c>
      <c r="AM15">
        <v>8.5895983200000003</v>
      </c>
      <c r="AO15">
        <v>6.0784352999999998</v>
      </c>
    </row>
    <row r="16" spans="2:42" x14ac:dyDescent="0.25">
      <c r="B16" t="s">
        <v>43</v>
      </c>
      <c r="C16" t="s">
        <v>40</v>
      </c>
      <c r="D16" t="s">
        <v>38</v>
      </c>
      <c r="E16">
        <v>11.922836999999999</v>
      </c>
      <c r="G16">
        <v>9.3930849999999992</v>
      </c>
      <c r="AG16">
        <v>3.7746766599999999</v>
      </c>
      <c r="AI16">
        <v>3.6325574399999998</v>
      </c>
      <c r="AM16">
        <v>7.0329729900000002</v>
      </c>
      <c r="AO16">
        <v>6.6928659699999997</v>
      </c>
    </row>
    <row r="17" spans="2:41" x14ac:dyDescent="0.25">
      <c r="B17" t="s">
        <v>43</v>
      </c>
      <c r="C17" t="s">
        <v>40</v>
      </c>
      <c r="D17" t="s">
        <v>39</v>
      </c>
      <c r="E17">
        <v>11.819689</v>
      </c>
      <c r="G17">
        <v>9.3930849999999992</v>
      </c>
      <c r="AG17">
        <v>3.9757748799999999</v>
      </c>
      <c r="AI17">
        <v>3.6556929399999998</v>
      </c>
      <c r="AM17">
        <v>7.2698033000000004</v>
      </c>
      <c r="AO17">
        <v>7.4187933599999996</v>
      </c>
    </row>
    <row r="18" spans="2:41" x14ac:dyDescent="0.25">
      <c r="B18" t="s">
        <v>44</v>
      </c>
      <c r="C18" t="s">
        <v>33</v>
      </c>
      <c r="D18" t="s">
        <v>34</v>
      </c>
      <c r="E18">
        <v>10.962673000000001</v>
      </c>
      <c r="F18">
        <f>AVERAGE(E18:E21)</f>
        <v>10.476286250000001</v>
      </c>
      <c r="G18">
        <v>9.5231130000000004</v>
      </c>
      <c r="AG18">
        <v>3.5679529200000002</v>
      </c>
      <c r="AI18">
        <v>4.1436469100000002</v>
      </c>
      <c r="AM18">
        <v>8.6397268999999994</v>
      </c>
      <c r="AO18">
        <v>7.8126584000000001</v>
      </c>
    </row>
    <row r="19" spans="2:41" x14ac:dyDescent="0.25">
      <c r="B19" t="s">
        <v>44</v>
      </c>
      <c r="C19" t="s">
        <v>33</v>
      </c>
      <c r="D19" t="s">
        <v>37</v>
      </c>
      <c r="E19">
        <v>9.9579850000000008</v>
      </c>
      <c r="G19">
        <v>9.5231130000000004</v>
      </c>
      <c r="AG19">
        <v>3.42346358</v>
      </c>
      <c r="AI19">
        <v>3.5757834599999998</v>
      </c>
      <c r="AM19">
        <v>7.2964587300000003</v>
      </c>
      <c r="AO19">
        <v>6.4225231300000001</v>
      </c>
    </row>
    <row r="20" spans="2:41" x14ac:dyDescent="0.25">
      <c r="B20" t="s">
        <v>44</v>
      </c>
      <c r="C20" t="s">
        <v>33</v>
      </c>
      <c r="D20" t="s">
        <v>38</v>
      </c>
      <c r="E20">
        <v>10.374825</v>
      </c>
      <c r="G20">
        <v>9.5231130000000004</v>
      </c>
      <c r="AG20">
        <v>3.6131749800000001</v>
      </c>
      <c r="AI20">
        <v>3.87919561</v>
      </c>
      <c r="AM20">
        <v>7.1477358100000004</v>
      </c>
      <c r="AO20">
        <v>6.39048806</v>
      </c>
    </row>
    <row r="21" spans="2:41" x14ac:dyDescent="0.25">
      <c r="B21" t="s">
        <v>44</v>
      </c>
      <c r="C21" t="s">
        <v>33</v>
      </c>
      <c r="D21" t="s">
        <v>39</v>
      </c>
      <c r="E21">
        <v>10.609662</v>
      </c>
      <c r="G21">
        <v>9.5231130000000004</v>
      </c>
      <c r="AG21">
        <v>3.2786754400000002</v>
      </c>
      <c r="AI21">
        <v>3.4741308700000002</v>
      </c>
      <c r="AM21">
        <v>7.7131829099999996</v>
      </c>
      <c r="AO21">
        <v>6.8209360999999999</v>
      </c>
    </row>
    <row r="22" spans="2:41" x14ac:dyDescent="0.25">
      <c r="B22" t="s">
        <v>44</v>
      </c>
      <c r="C22" t="s">
        <v>40</v>
      </c>
      <c r="D22" t="s">
        <v>34</v>
      </c>
      <c r="E22">
        <v>11.537487</v>
      </c>
      <c r="F22">
        <f>AVERAGE(E22:E25)</f>
        <v>11.433801750000001</v>
      </c>
      <c r="G22">
        <v>9.8415560000000006</v>
      </c>
      <c r="AG22">
        <v>3.8943757099999998</v>
      </c>
      <c r="AI22">
        <v>3.3917959999999998</v>
      </c>
      <c r="AM22">
        <v>7.1884764399999996</v>
      </c>
      <c r="AO22">
        <v>7.3890472000000003</v>
      </c>
    </row>
    <row r="23" spans="2:41" x14ac:dyDescent="0.25">
      <c r="B23" t="s">
        <v>44</v>
      </c>
      <c r="C23" t="s">
        <v>40</v>
      </c>
      <c r="D23" t="s">
        <v>37</v>
      </c>
      <c r="E23">
        <v>11.15171</v>
      </c>
      <c r="G23">
        <v>9.8415560000000006</v>
      </c>
      <c r="AG23">
        <v>3.33288655</v>
      </c>
      <c r="AI23">
        <v>3.7116112800000001</v>
      </c>
      <c r="AM23">
        <v>7.7999279599999998</v>
      </c>
      <c r="AO23">
        <v>6.9881122400000004</v>
      </c>
    </row>
    <row r="24" spans="2:41" x14ac:dyDescent="0.25">
      <c r="B24" t="s">
        <v>44</v>
      </c>
      <c r="C24" t="s">
        <v>40</v>
      </c>
      <c r="D24" t="s">
        <v>38</v>
      </c>
      <c r="E24">
        <v>11.481657999999999</v>
      </c>
      <c r="G24">
        <v>9.8415560000000006</v>
      </c>
      <c r="AG24">
        <v>3.7273354300000001</v>
      </c>
      <c r="AI24">
        <v>3.5773416400000002</v>
      </c>
      <c r="AM24">
        <v>8.1384372700000007</v>
      </c>
      <c r="AO24">
        <v>6.7545728199999999</v>
      </c>
    </row>
    <row r="25" spans="2:41" x14ac:dyDescent="0.25">
      <c r="B25" t="s">
        <v>44</v>
      </c>
      <c r="C25" t="s">
        <v>40</v>
      </c>
      <c r="D25" t="s">
        <v>39</v>
      </c>
      <c r="E25">
        <v>11.564352</v>
      </c>
      <c r="G25">
        <v>9.8415560000000006</v>
      </c>
      <c r="AG25">
        <v>3.60817714</v>
      </c>
      <c r="AI25">
        <v>3.6709925000000001</v>
      </c>
      <c r="AM25">
        <v>7.3311719799999997</v>
      </c>
      <c r="AO25">
        <v>6.2589525100000003</v>
      </c>
    </row>
    <row r="26" spans="2:41" x14ac:dyDescent="0.25">
      <c r="B26" t="s">
        <v>45</v>
      </c>
      <c r="C26" t="s">
        <v>33</v>
      </c>
      <c r="D26" t="s">
        <v>34</v>
      </c>
      <c r="E26">
        <v>10.536429999999999</v>
      </c>
      <c r="F26">
        <f>AVERAGE(E26:E29)</f>
        <v>10.9877445</v>
      </c>
      <c r="G26">
        <v>9.2095079999999996</v>
      </c>
      <c r="AG26">
        <v>3.6076974000000002</v>
      </c>
      <c r="AI26">
        <v>3.4817003500000001</v>
      </c>
      <c r="AM26">
        <v>7.0537733500000002</v>
      </c>
      <c r="AO26">
        <v>6.5480097300000004</v>
      </c>
    </row>
    <row r="27" spans="2:41" x14ac:dyDescent="0.25">
      <c r="B27" t="s">
        <v>45</v>
      </c>
      <c r="C27" t="s">
        <v>33</v>
      </c>
      <c r="D27" t="s">
        <v>37</v>
      </c>
      <c r="E27">
        <v>10.896834</v>
      </c>
      <c r="G27">
        <v>9.2095079999999996</v>
      </c>
      <c r="AG27">
        <v>3.3287779500000001</v>
      </c>
      <c r="AI27">
        <v>3.9823936299999998</v>
      </c>
      <c r="AM27">
        <v>6.9030172199999997</v>
      </c>
      <c r="AO27">
        <v>5.8787987399999997</v>
      </c>
    </row>
    <row r="28" spans="2:41" x14ac:dyDescent="0.25">
      <c r="B28" t="s">
        <v>45</v>
      </c>
      <c r="C28" t="s">
        <v>33</v>
      </c>
      <c r="D28" t="s">
        <v>38</v>
      </c>
      <c r="E28">
        <v>11.385512</v>
      </c>
      <c r="G28">
        <v>9.2095079999999996</v>
      </c>
      <c r="AG28">
        <v>3.6742637999999999</v>
      </c>
      <c r="AI28">
        <v>3.7938930200000001</v>
      </c>
      <c r="AM28">
        <v>8.1754903799999994</v>
      </c>
      <c r="AO28">
        <v>7.1402137100000003</v>
      </c>
    </row>
    <row r="29" spans="2:41" x14ac:dyDescent="0.25">
      <c r="B29" t="s">
        <v>45</v>
      </c>
      <c r="C29" t="s">
        <v>33</v>
      </c>
      <c r="D29" t="s">
        <v>39</v>
      </c>
      <c r="E29">
        <v>11.132201999999999</v>
      </c>
      <c r="G29">
        <v>9.2095079999999996</v>
      </c>
      <c r="AG29">
        <v>3.6881153499999999</v>
      </c>
      <c r="AI29">
        <v>3.6456841600000001</v>
      </c>
      <c r="AM29">
        <v>8.0137810399999996</v>
      </c>
      <c r="AO29">
        <v>6.6219513499999998</v>
      </c>
    </row>
    <row r="30" spans="2:41" x14ac:dyDescent="0.25">
      <c r="B30" t="s">
        <v>45</v>
      </c>
      <c r="C30" t="s">
        <v>40</v>
      </c>
      <c r="D30" t="s">
        <v>34</v>
      </c>
      <c r="E30">
        <v>11.369529999999999</v>
      </c>
      <c r="F30">
        <f>AVERAGE(E30:E33)</f>
        <v>11.62901725</v>
      </c>
      <c r="G30">
        <v>9.1185259999999992</v>
      </c>
      <c r="AG30">
        <v>3.7109550800000002</v>
      </c>
      <c r="AI30">
        <v>3.4174558099999999</v>
      </c>
      <c r="AM30">
        <v>7.3919839600000001</v>
      </c>
      <c r="AO30">
        <v>6.4079736199999999</v>
      </c>
    </row>
    <row r="31" spans="2:41" x14ac:dyDescent="0.25">
      <c r="B31" t="s">
        <v>45</v>
      </c>
      <c r="C31" t="s">
        <v>40</v>
      </c>
      <c r="D31" t="s">
        <v>37</v>
      </c>
      <c r="E31">
        <v>11.808527</v>
      </c>
      <c r="G31">
        <v>9.1185259999999992</v>
      </c>
      <c r="AG31">
        <v>3.5448614900000002</v>
      </c>
      <c r="AI31">
        <v>3.47262183</v>
      </c>
      <c r="AM31">
        <v>7.35955315</v>
      </c>
      <c r="AO31">
        <v>6.5767779500000003</v>
      </c>
    </row>
    <row r="32" spans="2:41" x14ac:dyDescent="0.25">
      <c r="B32" t="s">
        <v>45</v>
      </c>
      <c r="C32" t="s">
        <v>40</v>
      </c>
      <c r="D32" t="s">
        <v>38</v>
      </c>
      <c r="E32">
        <v>11.893091999999999</v>
      </c>
      <c r="G32">
        <v>9.1185259999999992</v>
      </c>
      <c r="AG32">
        <v>3.4742158500000002</v>
      </c>
      <c r="AI32">
        <v>4.0581065299999999</v>
      </c>
      <c r="AM32">
        <v>7.1059840200000002</v>
      </c>
      <c r="AO32">
        <v>6.8283008199999999</v>
      </c>
    </row>
    <row r="33" spans="2:7" x14ac:dyDescent="0.25">
      <c r="B33" t="s">
        <v>45</v>
      </c>
      <c r="C33" t="s">
        <v>40</v>
      </c>
      <c r="D33" t="s">
        <v>39</v>
      </c>
      <c r="E33">
        <v>11.44492</v>
      </c>
      <c r="G33">
        <v>9.1185259999999992</v>
      </c>
    </row>
  </sheetData>
  <pageMargins left="0.7" right="0.7" top="0.75" bottom="0.75" header="0.51180555555555496" footer="0.51180555555555496"/>
  <pageSetup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2"/>
  <sheetViews>
    <sheetView zoomScale="94" zoomScaleNormal="65" workbookViewId="0">
      <selection activeCell="M14" sqref="M14"/>
    </sheetView>
  </sheetViews>
  <sheetFormatPr defaultColWidth="8.7109375" defaultRowHeight="15" x14ac:dyDescent="0.25"/>
  <cols>
    <col min="1" max="1" width="34.140625" customWidth="1"/>
    <col min="5" max="5" width="26.5703125" customWidth="1"/>
    <col min="6" max="6" width="19.7109375" customWidth="1"/>
    <col min="7" max="7" width="11.5703125" customWidth="1"/>
  </cols>
  <sheetData>
    <row r="1" spans="1:16" x14ac:dyDescent="0.25">
      <c r="A1" t="s">
        <v>77</v>
      </c>
      <c r="G1" t="s">
        <v>52</v>
      </c>
      <c r="L1" t="s">
        <v>35</v>
      </c>
    </row>
    <row r="2" spans="1:16" x14ac:dyDescent="0.25">
      <c r="A2" t="s">
        <v>0</v>
      </c>
      <c r="H2" t="s">
        <v>14</v>
      </c>
      <c r="I2" t="s">
        <v>15</v>
      </c>
      <c r="J2" t="s">
        <v>16</v>
      </c>
      <c r="K2" t="s">
        <v>54</v>
      </c>
    </row>
    <row r="3" spans="1:16" ht="15.75" thickBot="1" x14ac:dyDescent="0.3">
      <c r="E3" s="1"/>
      <c r="G3">
        <v>0</v>
      </c>
      <c r="H3" t="s">
        <v>43</v>
      </c>
      <c r="I3" t="s">
        <v>33</v>
      </c>
      <c r="J3" t="s">
        <v>34</v>
      </c>
      <c r="K3">
        <v>2.8224860000000001</v>
      </c>
      <c r="L3">
        <v>2.670731</v>
      </c>
      <c r="M3">
        <v>4</v>
      </c>
      <c r="N3" t="s">
        <v>43</v>
      </c>
      <c r="O3" t="s">
        <v>40</v>
      </c>
      <c r="P3" t="s">
        <v>34</v>
      </c>
    </row>
    <row r="4" spans="1:16" x14ac:dyDescent="0.25">
      <c r="A4" s="5"/>
      <c r="B4" s="5" t="s">
        <v>78</v>
      </c>
      <c r="C4" s="5" t="s">
        <v>35</v>
      </c>
      <c r="G4">
        <v>1</v>
      </c>
      <c r="H4" t="s">
        <v>43</v>
      </c>
      <c r="I4" t="s">
        <v>33</v>
      </c>
      <c r="J4" t="s">
        <v>37</v>
      </c>
      <c r="K4">
        <v>2.7806150000000001</v>
      </c>
      <c r="L4">
        <v>3.1026220000000002</v>
      </c>
      <c r="M4">
        <v>5</v>
      </c>
      <c r="N4" t="s">
        <v>43</v>
      </c>
      <c r="O4" t="s">
        <v>40</v>
      </c>
      <c r="P4" t="s">
        <v>37</v>
      </c>
    </row>
    <row r="5" spans="1:16" x14ac:dyDescent="0.25">
      <c r="A5" s="3" t="s">
        <v>3</v>
      </c>
      <c r="B5" s="3">
        <v>3.0089970000000004</v>
      </c>
      <c r="C5" s="3">
        <v>2.9848901249999997</v>
      </c>
      <c r="G5">
        <v>2</v>
      </c>
      <c r="H5" t="s">
        <v>43</v>
      </c>
      <c r="I5" t="s">
        <v>33</v>
      </c>
      <c r="J5" t="s">
        <v>38</v>
      </c>
      <c r="K5">
        <v>2.5526460000000002</v>
      </c>
      <c r="L5">
        <v>2.6562060000000001</v>
      </c>
      <c r="M5">
        <v>6</v>
      </c>
      <c r="N5" t="s">
        <v>43</v>
      </c>
      <c r="O5" t="s">
        <v>40</v>
      </c>
      <c r="P5" t="s">
        <v>38</v>
      </c>
    </row>
    <row r="6" spans="1:16" x14ac:dyDescent="0.25">
      <c r="A6" s="3" t="s">
        <v>4</v>
      </c>
      <c r="B6" s="3">
        <v>9.7467034999999966E-2</v>
      </c>
      <c r="C6" s="3">
        <v>6.4262108197267881E-2</v>
      </c>
      <c r="F6" s="1"/>
      <c r="G6" s="1">
        <v>3</v>
      </c>
      <c r="H6" t="s">
        <v>43</v>
      </c>
      <c r="I6" t="s">
        <v>33</v>
      </c>
      <c r="J6" t="s">
        <v>39</v>
      </c>
      <c r="K6">
        <v>2.8426930000000001</v>
      </c>
      <c r="L6">
        <v>2.774289</v>
      </c>
      <c r="M6">
        <v>7</v>
      </c>
      <c r="N6" t="s">
        <v>43</v>
      </c>
      <c r="O6" t="s">
        <v>40</v>
      </c>
      <c r="P6" t="s">
        <v>39</v>
      </c>
    </row>
    <row r="7" spans="1:16" x14ac:dyDescent="0.25">
      <c r="A7" s="3" t="s">
        <v>6</v>
      </c>
      <c r="B7" s="3">
        <v>8</v>
      </c>
      <c r="C7" s="3">
        <v>8</v>
      </c>
      <c r="G7">
        <v>8</v>
      </c>
      <c r="H7" t="s">
        <v>44</v>
      </c>
      <c r="I7" t="s">
        <v>33</v>
      </c>
      <c r="J7" t="s">
        <v>34</v>
      </c>
      <c r="K7">
        <v>3.190118</v>
      </c>
      <c r="L7">
        <v>3.3469850000000001</v>
      </c>
      <c r="M7">
        <v>12</v>
      </c>
      <c r="N7" t="s">
        <v>44</v>
      </c>
      <c r="O7" t="s">
        <v>40</v>
      </c>
      <c r="P7" t="s">
        <v>34</v>
      </c>
    </row>
    <row r="8" spans="1:16" x14ac:dyDescent="0.25">
      <c r="A8" s="3" t="s">
        <v>7</v>
      </c>
      <c r="B8" s="3">
        <v>0.7461556513661306</v>
      </c>
      <c r="C8" s="3"/>
      <c r="G8">
        <v>9</v>
      </c>
      <c r="H8" t="s">
        <v>44</v>
      </c>
      <c r="I8" t="s">
        <v>33</v>
      </c>
      <c r="J8" t="s">
        <v>37</v>
      </c>
      <c r="K8">
        <v>3.1468889999999998</v>
      </c>
      <c r="L8">
        <v>3.0652469999999998</v>
      </c>
      <c r="M8">
        <v>13</v>
      </c>
      <c r="N8" t="s">
        <v>44</v>
      </c>
      <c r="O8" t="s">
        <v>40</v>
      </c>
      <c r="P8" t="s">
        <v>37</v>
      </c>
    </row>
    <row r="9" spans="1:16" x14ac:dyDescent="0.25">
      <c r="A9" s="3" t="s">
        <v>5</v>
      </c>
      <c r="B9" s="3">
        <v>0</v>
      </c>
      <c r="C9" s="3"/>
      <c r="G9">
        <v>10</v>
      </c>
      <c r="H9" t="s">
        <v>44</v>
      </c>
      <c r="I9" t="s">
        <v>33</v>
      </c>
      <c r="J9" t="s">
        <v>38</v>
      </c>
      <c r="K9">
        <v>3.2110289999999999</v>
      </c>
      <c r="L9">
        <v>3.0850390000000001</v>
      </c>
      <c r="M9">
        <v>14</v>
      </c>
      <c r="N9" t="s">
        <v>44</v>
      </c>
      <c r="O9" t="s">
        <v>40</v>
      </c>
      <c r="P9" t="s">
        <v>38</v>
      </c>
    </row>
    <row r="10" spans="1:16" x14ac:dyDescent="0.25">
      <c r="A10" s="3" t="s">
        <v>8</v>
      </c>
      <c r="B10" s="3">
        <v>7</v>
      </c>
      <c r="C10" s="3"/>
      <c r="G10">
        <v>11</v>
      </c>
      <c r="H10" t="s">
        <v>44</v>
      </c>
      <c r="I10" t="s">
        <v>33</v>
      </c>
      <c r="J10" t="s">
        <v>39</v>
      </c>
      <c r="K10">
        <v>3.5255000000000001</v>
      </c>
      <c r="L10">
        <v>3.1780020000000002</v>
      </c>
      <c r="M10">
        <v>15</v>
      </c>
      <c r="N10" t="s">
        <v>44</v>
      </c>
      <c r="O10" t="s">
        <v>40</v>
      </c>
      <c r="P10" t="s">
        <v>39</v>
      </c>
    </row>
    <row r="11" spans="1:16" x14ac:dyDescent="0.25">
      <c r="A11" s="3" t="s">
        <v>9</v>
      </c>
      <c r="B11" s="3">
        <v>0.32645180837455229</v>
      </c>
      <c r="C11" s="3"/>
    </row>
    <row r="12" spans="1:16" x14ac:dyDescent="0.25">
      <c r="A12" s="3" t="s">
        <v>10</v>
      </c>
      <c r="B12" s="3">
        <v>0.37681305123248171</v>
      </c>
      <c r="C12" s="3"/>
      <c r="K12" t="s">
        <v>79</v>
      </c>
      <c r="L12" t="s">
        <v>79</v>
      </c>
      <c r="M12" t="s">
        <v>80</v>
      </c>
    </row>
    <row r="13" spans="1:16" x14ac:dyDescent="0.25">
      <c r="A13" s="3" t="s">
        <v>11</v>
      </c>
      <c r="B13" s="3">
        <v>1.8945786050900073</v>
      </c>
      <c r="C13" s="3"/>
      <c r="K13">
        <f>AVERAGE(K3:K10)</f>
        <v>3.0089970000000004</v>
      </c>
      <c r="L13">
        <f>AVERAGE(L3:L10)</f>
        <v>2.9848901249999997</v>
      </c>
      <c r="M13">
        <f>(K13-L13)/L13*100</f>
        <v>0.80763023061026873</v>
      </c>
    </row>
    <row r="14" spans="1:16" x14ac:dyDescent="0.25">
      <c r="A14" s="3" t="s">
        <v>12</v>
      </c>
      <c r="B14" s="3">
        <v>0.75362610246496342</v>
      </c>
      <c r="C14" s="3"/>
    </row>
    <row r="15" spans="1:16" ht="15.75" thickBot="1" x14ac:dyDescent="0.3">
      <c r="A15" s="4" t="s">
        <v>13</v>
      </c>
      <c r="B15" s="4">
        <v>2.3646242515927849</v>
      </c>
      <c r="C15" s="4"/>
    </row>
    <row r="18" spans="1:7" x14ac:dyDescent="0.25">
      <c r="A18" t="s">
        <v>58</v>
      </c>
    </row>
    <row r="19" spans="1:7" x14ac:dyDescent="0.25">
      <c r="A19" t="s">
        <v>59</v>
      </c>
    </row>
    <row r="21" spans="1:7" ht="15.75" thickBot="1" x14ac:dyDescent="0.3">
      <c r="A21" t="s">
        <v>60</v>
      </c>
    </row>
    <row r="22" spans="1:7" x14ac:dyDescent="0.25">
      <c r="A22" s="5" t="s">
        <v>61</v>
      </c>
      <c r="B22" s="5" t="s">
        <v>62</v>
      </c>
      <c r="C22" s="5" t="s">
        <v>63</v>
      </c>
      <c r="D22" s="5" t="s">
        <v>64</v>
      </c>
      <c r="E22" s="5" t="s">
        <v>4</v>
      </c>
    </row>
    <row r="23" spans="1:7" x14ac:dyDescent="0.25">
      <c r="A23" s="3" t="s">
        <v>65</v>
      </c>
      <c r="B23" s="3">
        <v>8</v>
      </c>
      <c r="C23" s="3">
        <v>24.071976000000003</v>
      </c>
      <c r="D23" s="3">
        <v>3.0089970000000004</v>
      </c>
      <c r="E23" s="3">
        <v>9.7467034999999966E-2</v>
      </c>
    </row>
    <row r="24" spans="1:7" ht="15.75" thickBot="1" x14ac:dyDescent="0.3">
      <c r="A24" s="4" t="s">
        <v>66</v>
      </c>
      <c r="B24" s="4">
        <v>8</v>
      </c>
      <c r="C24" s="4">
        <v>23.879120999999998</v>
      </c>
      <c r="D24" s="4">
        <v>2.9848901249999997</v>
      </c>
      <c r="E24" s="4">
        <v>6.4262108197267881E-2</v>
      </c>
    </row>
    <row r="27" spans="1:7" ht="15.75" thickBot="1" x14ac:dyDescent="0.3">
      <c r="A27" t="s">
        <v>67</v>
      </c>
    </row>
    <row r="28" spans="1:7" x14ac:dyDescent="0.25">
      <c r="A28" s="5" t="s">
        <v>68</v>
      </c>
      <c r="B28" s="5" t="s">
        <v>69</v>
      </c>
      <c r="C28" s="5" t="s">
        <v>8</v>
      </c>
      <c r="D28" s="5" t="s">
        <v>70</v>
      </c>
      <c r="E28" s="5" t="s">
        <v>71</v>
      </c>
      <c r="F28" s="5" t="s">
        <v>72</v>
      </c>
      <c r="G28" s="5" t="s">
        <v>73</v>
      </c>
    </row>
    <row r="29" spans="1:7" x14ac:dyDescent="0.25">
      <c r="A29" s="3" t="s">
        <v>74</v>
      </c>
      <c r="B29" s="3">
        <v>2.3245656890626964E-3</v>
      </c>
      <c r="C29" s="3">
        <v>1</v>
      </c>
      <c r="D29" s="3">
        <v>2.3245656890626964E-3</v>
      </c>
      <c r="E29" s="3">
        <v>2.8746404551557241E-2</v>
      </c>
      <c r="F29" s="3">
        <v>0.86779140093905838</v>
      </c>
      <c r="G29" s="3">
        <v>4.6001099366694227</v>
      </c>
    </row>
    <row r="30" spans="1:7" x14ac:dyDescent="0.25">
      <c r="A30" s="3" t="s">
        <v>75</v>
      </c>
      <c r="B30" s="3">
        <v>1.1321040023808748</v>
      </c>
      <c r="C30" s="3">
        <v>14</v>
      </c>
      <c r="D30" s="3">
        <v>8.0864571598633916E-2</v>
      </c>
      <c r="E30" s="3"/>
      <c r="F30" s="3"/>
      <c r="G30" s="3"/>
    </row>
    <row r="31" spans="1:7" x14ac:dyDescent="0.25">
      <c r="A31" s="3"/>
      <c r="B31" s="3"/>
      <c r="C31" s="3"/>
      <c r="D31" s="3"/>
      <c r="E31" s="3"/>
      <c r="F31" s="3"/>
      <c r="G31" s="3"/>
    </row>
    <row r="32" spans="1:7" ht="15.75" thickBot="1" x14ac:dyDescent="0.3">
      <c r="A32" s="4" t="s">
        <v>76</v>
      </c>
      <c r="B32" s="4">
        <v>1.1344285680699375</v>
      </c>
      <c r="C32" s="4">
        <v>15</v>
      </c>
      <c r="D32" s="4"/>
      <c r="E32" s="4"/>
      <c r="F32" s="4"/>
      <c r="G32" s="4"/>
    </row>
  </sheetData>
  <pageMargins left="0.7" right="0.7" top="0.75" bottom="0.75" header="0.51180555555555496" footer="0.51180555555555496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71C57-F672-4F0F-AF5A-E40E874EA6E6}">
  <dimension ref="A1:S32"/>
  <sheetViews>
    <sheetView workbookViewId="0">
      <selection activeCell="A19" sqref="A19:G32"/>
    </sheetView>
  </sheetViews>
  <sheetFormatPr defaultRowHeight="15" x14ac:dyDescent="0.25"/>
  <cols>
    <col min="1" max="1" width="34.140625" bestFit="1" customWidth="1"/>
    <col min="14" max="14" width="28" bestFit="1" customWidth="1"/>
    <col min="15" max="15" width="12.7109375" bestFit="1" customWidth="1"/>
  </cols>
  <sheetData>
    <row r="1" spans="1:19" x14ac:dyDescent="0.25">
      <c r="A1" t="s">
        <v>57</v>
      </c>
      <c r="J1" s="6" t="s">
        <v>51</v>
      </c>
      <c r="K1" s="7" t="s">
        <v>36</v>
      </c>
      <c r="L1" s="7"/>
      <c r="M1" s="7"/>
      <c r="N1" s="8"/>
      <c r="O1" s="6" t="s">
        <v>35</v>
      </c>
      <c r="P1" s="7"/>
      <c r="Q1" s="7"/>
      <c r="R1" s="7"/>
      <c r="S1" s="8"/>
    </row>
    <row r="2" spans="1:19" x14ac:dyDescent="0.25">
      <c r="A2" t="s">
        <v>0</v>
      </c>
      <c r="J2" s="9"/>
      <c r="K2" s="10" t="s">
        <v>14</v>
      </c>
      <c r="L2" s="10" t="s">
        <v>15</v>
      </c>
      <c r="M2" s="10" t="s">
        <v>16</v>
      </c>
      <c r="N2" s="11" t="s">
        <v>53</v>
      </c>
      <c r="O2" s="9"/>
      <c r="P2" s="10"/>
      <c r="Q2" s="10"/>
      <c r="R2" s="10"/>
      <c r="S2" s="11"/>
    </row>
    <row r="3" spans="1:19" ht="15.75" thickBot="1" x14ac:dyDescent="0.3">
      <c r="J3" s="9">
        <v>0</v>
      </c>
      <c r="K3" s="10" t="s">
        <v>43</v>
      </c>
      <c r="L3" s="10" t="s">
        <v>33</v>
      </c>
      <c r="M3" s="10" t="s">
        <v>34</v>
      </c>
      <c r="N3" s="11">
        <v>6.6376109999999997</v>
      </c>
      <c r="O3" s="9">
        <v>7.4643920000000001</v>
      </c>
      <c r="P3" s="10">
        <v>4</v>
      </c>
      <c r="Q3" s="10" t="s">
        <v>43</v>
      </c>
      <c r="R3" s="10" t="s">
        <v>40</v>
      </c>
      <c r="S3" s="11" t="s">
        <v>34</v>
      </c>
    </row>
    <row r="4" spans="1:19" x14ac:dyDescent="0.25">
      <c r="A4" s="5"/>
      <c r="B4" s="5" t="s">
        <v>1</v>
      </c>
      <c r="C4" s="5" t="s">
        <v>2</v>
      </c>
      <c r="J4" s="9">
        <v>1</v>
      </c>
      <c r="K4" s="10" t="s">
        <v>43</v>
      </c>
      <c r="L4" s="10" t="s">
        <v>33</v>
      </c>
      <c r="M4" s="10" t="s">
        <v>37</v>
      </c>
      <c r="N4" s="11">
        <v>5.9639850000000001</v>
      </c>
      <c r="O4" s="9">
        <v>7.6236660000000001</v>
      </c>
      <c r="P4" s="10">
        <v>5</v>
      </c>
      <c r="Q4" s="10" t="s">
        <v>43</v>
      </c>
      <c r="R4" s="10" t="s">
        <v>40</v>
      </c>
      <c r="S4" s="11" t="s">
        <v>37</v>
      </c>
    </row>
    <row r="5" spans="1:19" x14ac:dyDescent="0.25">
      <c r="A5" s="3" t="s">
        <v>3</v>
      </c>
      <c r="B5" s="3">
        <v>6.4791441250000004</v>
      </c>
      <c r="C5" s="3">
        <v>7.4053071250000002</v>
      </c>
      <c r="J5" s="9">
        <v>2</v>
      </c>
      <c r="K5" s="10" t="s">
        <v>43</v>
      </c>
      <c r="L5" s="10" t="s">
        <v>33</v>
      </c>
      <c r="M5" s="10" t="s">
        <v>38</v>
      </c>
      <c r="N5" s="11">
        <v>6.6552610000000003</v>
      </c>
      <c r="O5" s="9">
        <v>6.9179539999999999</v>
      </c>
      <c r="P5" s="10">
        <v>6</v>
      </c>
      <c r="Q5" s="10" t="s">
        <v>43</v>
      </c>
      <c r="R5" s="10" t="s">
        <v>40</v>
      </c>
      <c r="S5" s="11" t="s">
        <v>38</v>
      </c>
    </row>
    <row r="6" spans="1:19" x14ac:dyDescent="0.25">
      <c r="A6" s="3" t="s">
        <v>4</v>
      </c>
      <c r="B6" s="3">
        <v>0.16640886674869651</v>
      </c>
      <c r="C6" s="3">
        <v>0.12278253916469642</v>
      </c>
      <c r="J6" s="9">
        <v>3</v>
      </c>
      <c r="K6" s="10" t="s">
        <v>43</v>
      </c>
      <c r="L6" s="10" t="s">
        <v>33</v>
      </c>
      <c r="M6" s="10" t="s">
        <v>39</v>
      </c>
      <c r="N6" s="11">
        <v>5.8253329999999997</v>
      </c>
      <c r="O6" s="9">
        <v>6.8632220000000004</v>
      </c>
      <c r="P6" s="10">
        <v>7</v>
      </c>
      <c r="Q6" s="10" t="s">
        <v>43</v>
      </c>
      <c r="R6" s="10" t="s">
        <v>40</v>
      </c>
      <c r="S6" s="11" t="s">
        <v>39</v>
      </c>
    </row>
    <row r="7" spans="1:19" x14ac:dyDescent="0.25">
      <c r="A7" s="3" t="s">
        <v>6</v>
      </c>
      <c r="B7" s="3">
        <v>8</v>
      </c>
      <c r="C7" s="3">
        <v>8</v>
      </c>
      <c r="J7" s="9">
        <v>8</v>
      </c>
      <c r="K7" s="10" t="s">
        <v>44</v>
      </c>
      <c r="L7" s="10" t="s">
        <v>33</v>
      </c>
      <c r="M7" s="10" t="s">
        <v>34</v>
      </c>
      <c r="N7" s="11">
        <v>6.9033720000000001</v>
      </c>
      <c r="O7" s="9">
        <v>7.3225720000000001</v>
      </c>
      <c r="P7" s="10">
        <v>12</v>
      </c>
      <c r="Q7" s="10" t="s">
        <v>44</v>
      </c>
      <c r="R7" s="10" t="s">
        <v>40</v>
      </c>
      <c r="S7" s="11" t="s">
        <v>34</v>
      </c>
    </row>
    <row r="8" spans="1:19" x14ac:dyDescent="0.25">
      <c r="A8" s="3" t="s">
        <v>7</v>
      </c>
      <c r="B8" s="3">
        <v>0.32636165876877316</v>
      </c>
      <c r="C8" s="3"/>
      <c r="J8" s="9">
        <v>9</v>
      </c>
      <c r="K8" s="10" t="s">
        <v>44</v>
      </c>
      <c r="L8" s="10" t="s">
        <v>33</v>
      </c>
      <c r="M8" s="10" t="s">
        <v>37</v>
      </c>
      <c r="N8" s="11">
        <v>6.647322</v>
      </c>
      <c r="O8" s="9">
        <v>7.7138470000000003</v>
      </c>
      <c r="P8" s="10">
        <v>13</v>
      </c>
      <c r="Q8" s="10" t="s">
        <v>44</v>
      </c>
      <c r="R8" s="10" t="s">
        <v>40</v>
      </c>
      <c r="S8" s="11" t="s">
        <v>37</v>
      </c>
    </row>
    <row r="9" spans="1:19" x14ac:dyDescent="0.25">
      <c r="A9" s="3" t="s">
        <v>5</v>
      </c>
      <c r="B9" s="3">
        <v>0</v>
      </c>
      <c r="C9" s="3"/>
      <c r="J9" s="9">
        <v>10</v>
      </c>
      <c r="K9" s="10" t="s">
        <v>44</v>
      </c>
      <c r="L9" s="10" t="s">
        <v>33</v>
      </c>
      <c r="M9" s="10" t="s">
        <v>38</v>
      </c>
      <c r="N9" s="11">
        <v>6.3015169999999996</v>
      </c>
      <c r="O9" s="9">
        <v>7.5333889999999997</v>
      </c>
      <c r="P9" s="10">
        <v>14</v>
      </c>
      <c r="Q9" s="10" t="s">
        <v>44</v>
      </c>
      <c r="R9" s="10" t="s">
        <v>40</v>
      </c>
      <c r="S9" s="11" t="s">
        <v>38</v>
      </c>
    </row>
    <row r="10" spans="1:19" ht="15.75" thickBot="1" x14ac:dyDescent="0.3">
      <c r="A10" s="3" t="s">
        <v>8</v>
      </c>
      <c r="B10" s="3">
        <v>7</v>
      </c>
      <c r="C10" s="3"/>
      <c r="J10" s="12">
        <v>11</v>
      </c>
      <c r="K10" s="13" t="s">
        <v>44</v>
      </c>
      <c r="L10" s="13" t="s">
        <v>33</v>
      </c>
      <c r="M10" s="13" t="s">
        <v>39</v>
      </c>
      <c r="N10" s="14">
        <v>6.898752</v>
      </c>
      <c r="O10" s="12">
        <v>7.8034150000000002</v>
      </c>
      <c r="P10" s="13">
        <v>15</v>
      </c>
      <c r="Q10" s="13" t="s">
        <v>44</v>
      </c>
      <c r="R10" s="13" t="s">
        <v>40</v>
      </c>
      <c r="S10" s="14" t="s">
        <v>39</v>
      </c>
    </row>
    <row r="11" spans="1:19" x14ac:dyDescent="0.25">
      <c r="A11" s="3" t="s">
        <v>9</v>
      </c>
      <c r="B11" s="3">
        <v>-5.9186912624042964</v>
      </c>
      <c r="C11" s="3"/>
    </row>
    <row r="12" spans="1:19" x14ac:dyDescent="0.25">
      <c r="A12" s="3" t="s">
        <v>10</v>
      </c>
      <c r="B12" s="3">
        <v>2.94144982007533E-4</v>
      </c>
      <c r="C12" s="3"/>
    </row>
    <row r="13" spans="1:19" x14ac:dyDescent="0.25">
      <c r="A13" s="3" t="s">
        <v>11</v>
      </c>
      <c r="B13" s="3">
        <v>1.8945786050900073</v>
      </c>
      <c r="C13" s="3"/>
      <c r="N13" t="s">
        <v>82</v>
      </c>
      <c r="O13" t="s">
        <v>81</v>
      </c>
      <c r="P13" t="s">
        <v>80</v>
      </c>
    </row>
    <row r="14" spans="1:19" x14ac:dyDescent="0.25">
      <c r="A14" s="3" t="s">
        <v>12</v>
      </c>
      <c r="B14" s="3">
        <v>5.8828996401506599E-4</v>
      </c>
      <c r="C14" s="3"/>
      <c r="N14">
        <f>AVERAGE(N3:N10)</f>
        <v>6.4791441250000004</v>
      </c>
      <c r="O14">
        <f>AVERAGE(O3:O10)</f>
        <v>7.4053071250000002</v>
      </c>
      <c r="P14">
        <f>(N14-O14)/O14*100</f>
        <v>-12.506746639492009</v>
      </c>
    </row>
    <row r="15" spans="1:19" ht="15.75" thickBot="1" x14ac:dyDescent="0.3">
      <c r="A15" s="4" t="s">
        <v>13</v>
      </c>
      <c r="B15" s="4">
        <v>2.3646242515927849</v>
      </c>
      <c r="C15" s="4"/>
    </row>
    <row r="18" spans="1:7" x14ac:dyDescent="0.25">
      <c r="A18" t="s">
        <v>58</v>
      </c>
    </row>
    <row r="19" spans="1:7" x14ac:dyDescent="0.25">
      <c r="A19" t="s">
        <v>59</v>
      </c>
    </row>
    <row r="21" spans="1:7" ht="15.75" thickBot="1" x14ac:dyDescent="0.3">
      <c r="A21" t="s">
        <v>60</v>
      </c>
    </row>
    <row r="22" spans="1:7" x14ac:dyDescent="0.25">
      <c r="A22" s="5" t="s">
        <v>61</v>
      </c>
      <c r="B22" s="5" t="s">
        <v>62</v>
      </c>
      <c r="C22" s="5" t="s">
        <v>63</v>
      </c>
      <c r="D22" s="5" t="s">
        <v>64</v>
      </c>
      <c r="E22" s="5" t="s">
        <v>4</v>
      </c>
    </row>
    <row r="23" spans="1:7" x14ac:dyDescent="0.25">
      <c r="A23" s="3" t="s">
        <v>65</v>
      </c>
      <c r="B23" s="3">
        <v>8</v>
      </c>
      <c r="C23" s="3">
        <v>51.833153000000003</v>
      </c>
      <c r="D23" s="3">
        <v>6.4791441250000004</v>
      </c>
      <c r="E23" s="3">
        <v>0.16640886674869651</v>
      </c>
    </row>
    <row r="24" spans="1:7" ht="15.75" thickBot="1" x14ac:dyDescent="0.3">
      <c r="A24" s="4" t="s">
        <v>66</v>
      </c>
      <c r="B24" s="4">
        <v>8</v>
      </c>
      <c r="C24" s="4">
        <v>59.242457000000002</v>
      </c>
      <c r="D24" s="4">
        <v>7.4053071250000002</v>
      </c>
      <c r="E24" s="4">
        <v>0.12278253916469642</v>
      </c>
    </row>
    <row r="27" spans="1:7" ht="15.75" thickBot="1" x14ac:dyDescent="0.3">
      <c r="A27" t="s">
        <v>67</v>
      </c>
    </row>
    <row r="28" spans="1:7" x14ac:dyDescent="0.25">
      <c r="A28" s="5" t="s">
        <v>68</v>
      </c>
      <c r="B28" s="5" t="s">
        <v>69</v>
      </c>
      <c r="C28" s="5" t="s">
        <v>8</v>
      </c>
      <c r="D28" s="5" t="s">
        <v>70</v>
      </c>
      <c r="E28" s="5" t="s">
        <v>71</v>
      </c>
      <c r="F28" s="5" t="s">
        <v>72</v>
      </c>
      <c r="G28" s="5" t="s">
        <v>73</v>
      </c>
    </row>
    <row r="29" spans="1:7" x14ac:dyDescent="0.25">
      <c r="A29" s="3" t="s">
        <v>74</v>
      </c>
      <c r="B29" s="3">
        <v>3.4311116102760018</v>
      </c>
      <c r="C29" s="3">
        <v>1</v>
      </c>
      <c r="D29" s="3">
        <v>3.4311116102760018</v>
      </c>
      <c r="E29" s="3">
        <v>23.729001209002398</v>
      </c>
      <c r="F29" s="3">
        <v>2.4723268614697236E-4</v>
      </c>
      <c r="G29" s="3">
        <v>4.6001099366694227</v>
      </c>
    </row>
    <row r="30" spans="1:7" x14ac:dyDescent="0.25">
      <c r="A30" s="3" t="s">
        <v>75</v>
      </c>
      <c r="B30" s="3">
        <v>2.0243398413937506</v>
      </c>
      <c r="C30" s="3">
        <v>14</v>
      </c>
      <c r="D30" s="3">
        <v>0.14459570295669646</v>
      </c>
      <c r="E30" s="3"/>
      <c r="F30" s="3"/>
      <c r="G30" s="3"/>
    </row>
    <row r="31" spans="1:7" x14ac:dyDescent="0.25">
      <c r="A31" s="3"/>
      <c r="B31" s="3"/>
      <c r="C31" s="3"/>
      <c r="D31" s="3"/>
      <c r="E31" s="3"/>
      <c r="F31" s="3"/>
      <c r="G31" s="3"/>
    </row>
    <row r="32" spans="1:7" ht="15.75" thickBot="1" x14ac:dyDescent="0.3">
      <c r="A32" s="4" t="s">
        <v>76</v>
      </c>
      <c r="B32" s="4">
        <v>5.4554514516697523</v>
      </c>
      <c r="C32" s="4">
        <v>15</v>
      </c>
      <c r="D32" s="4"/>
      <c r="E32" s="4"/>
      <c r="F32" s="4"/>
      <c r="G32" s="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BE34"/>
  <sheetViews>
    <sheetView tabSelected="1" topLeftCell="K1" zoomScale="67" zoomScaleNormal="65" workbookViewId="0">
      <selection activeCell="N13" sqref="N13"/>
    </sheetView>
  </sheetViews>
  <sheetFormatPr defaultColWidth="8.7109375" defaultRowHeight="15" x14ac:dyDescent="0.25"/>
  <cols>
    <col min="1" max="1" width="3" customWidth="1"/>
    <col min="2" max="2" width="12.42578125" customWidth="1"/>
    <col min="3" max="3" width="18.140625" customWidth="1"/>
    <col min="4" max="4" width="9.5703125" customWidth="1"/>
    <col min="5" max="5" width="33.42578125" customWidth="1"/>
    <col min="6" max="6" width="16.28515625" customWidth="1"/>
    <col min="7" max="7" width="31.42578125" customWidth="1"/>
    <col min="8" max="8" width="34.5703125" customWidth="1"/>
    <col min="9" max="9" width="32" customWidth="1"/>
    <col min="10" max="10" width="21.140625" customWidth="1"/>
    <col min="11" max="11" width="27.7109375" customWidth="1"/>
    <col min="13" max="13" width="29.7109375" customWidth="1"/>
    <col min="14" max="14" width="35.42578125" customWidth="1"/>
    <col min="15" max="15" width="29.85546875" customWidth="1"/>
    <col min="16" max="16" width="29.140625" customWidth="1"/>
    <col min="17" max="17" width="29.42578125" customWidth="1"/>
  </cols>
  <sheetData>
    <row r="1" spans="2:57" x14ac:dyDescent="0.25"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46</v>
      </c>
      <c r="I1" t="s">
        <v>47</v>
      </c>
      <c r="J1" t="s">
        <v>48</v>
      </c>
      <c r="K1" t="s">
        <v>49</v>
      </c>
      <c r="L1" t="s">
        <v>23</v>
      </c>
      <c r="M1" t="s">
        <v>24</v>
      </c>
      <c r="N1" t="s">
        <v>50</v>
      </c>
      <c r="O1" t="s">
        <v>26</v>
      </c>
      <c r="P1" t="s">
        <v>27</v>
      </c>
      <c r="Q1" t="s">
        <v>28</v>
      </c>
      <c r="AG1" t="s">
        <v>29</v>
      </c>
      <c r="AH1">
        <v>3.3153860000000002</v>
      </c>
      <c r="AJ1">
        <v>2.9823819999999999</v>
      </c>
      <c r="AK1" t="s">
        <v>29</v>
      </c>
      <c r="AM1" t="s">
        <v>30</v>
      </c>
      <c r="AN1">
        <v>6.1065969999999998</v>
      </c>
      <c r="AP1">
        <v>5.7093870000000004</v>
      </c>
      <c r="AQ1" t="s">
        <v>31</v>
      </c>
      <c r="AT1" t="s">
        <v>51</v>
      </c>
      <c r="BA1" t="s">
        <v>52</v>
      </c>
    </row>
    <row r="2" spans="2:57" x14ac:dyDescent="0.25">
      <c r="B2" t="s">
        <v>32</v>
      </c>
      <c r="C2" t="s">
        <v>33</v>
      </c>
      <c r="D2" t="s">
        <v>34</v>
      </c>
      <c r="F2" t="e">
        <f>AVERAGE(E2:E5)</f>
        <v>#DIV/0!</v>
      </c>
      <c r="G2">
        <v>11.061007999999999</v>
      </c>
      <c r="H2">
        <f>G2-1.12</f>
        <v>9.9410080000000001</v>
      </c>
      <c r="I2">
        <f>G2</f>
        <v>11.061007999999999</v>
      </c>
      <c r="J2" t="e">
        <f>F2</f>
        <v>#DIV/0!</v>
      </c>
      <c r="K2" t="e">
        <f t="shared" ref="K2:K9" si="0">J2-1.2</f>
        <v>#DIV/0!</v>
      </c>
      <c r="L2">
        <v>1</v>
      </c>
      <c r="M2">
        <f>(AVERAGE(I2:I2)-AVERAGE(I3:I3))/(AVERAGE(I3:I3))*100</f>
        <v>-1.9071120174564617</v>
      </c>
      <c r="N2" t="e">
        <f>(AVERAGE(J2:J2)-AVERAGE(J3:J3))/(AVERAGE(J3:J3))*100</f>
        <v>#DIV/0!</v>
      </c>
      <c r="O2">
        <f>(I2-I3)/I3*100</f>
        <v>-1.9071120174564617</v>
      </c>
      <c r="P2" t="e">
        <f>(J2-J3)/J3*100</f>
        <v>#DIV/0!</v>
      </c>
      <c r="Q2" t="e">
        <f>(K2-K3)/K3*100</f>
        <v>#DIV/0!</v>
      </c>
      <c r="AG2" t="s">
        <v>35</v>
      </c>
      <c r="AH2">
        <v>3.2434959999999999</v>
      </c>
      <c r="AJ2">
        <v>2.9537140000000002</v>
      </c>
      <c r="AK2" t="s">
        <v>36</v>
      </c>
      <c r="AM2" t="s">
        <v>35</v>
      </c>
      <c r="AN2">
        <v>6.7520709999999999</v>
      </c>
      <c r="AP2">
        <v>6.6018739999999996</v>
      </c>
      <c r="AQ2" t="s">
        <v>36</v>
      </c>
      <c r="AU2" t="s">
        <v>14</v>
      </c>
      <c r="AV2" t="s">
        <v>15</v>
      </c>
      <c r="AW2" t="s">
        <v>16</v>
      </c>
      <c r="AX2" t="s">
        <v>53</v>
      </c>
      <c r="BB2" t="s">
        <v>14</v>
      </c>
      <c r="BC2" t="s">
        <v>15</v>
      </c>
      <c r="BD2" t="s">
        <v>16</v>
      </c>
      <c r="BE2" t="s">
        <v>54</v>
      </c>
    </row>
    <row r="3" spans="2:57" x14ac:dyDescent="0.25">
      <c r="B3" t="s">
        <v>32</v>
      </c>
      <c r="C3" t="s">
        <v>33</v>
      </c>
      <c r="D3" t="s">
        <v>37</v>
      </c>
      <c r="G3">
        <v>11.061007999999999</v>
      </c>
      <c r="H3">
        <f>G6-1.12</f>
        <v>10.156054999999999</v>
      </c>
      <c r="I3">
        <f>G6</f>
        <v>11.276054999999999</v>
      </c>
      <c r="J3" t="e">
        <f>F6</f>
        <v>#DIV/0!</v>
      </c>
      <c r="K3" t="e">
        <f t="shared" si="0"/>
        <v>#DIV/0!</v>
      </c>
      <c r="L3">
        <v>2</v>
      </c>
      <c r="M3">
        <f>(AVERAGE(I4:I4)-AVERAGE(I5:I5))/(AVERAGE(I5:I5))*100</f>
        <v>-4.4476325130031995</v>
      </c>
      <c r="N3">
        <f>(AVERAGE(J4:J4)-AVERAGE(J5:J5))/(AVERAGE(J5:J5))*100</f>
        <v>-7.1218698662349267</v>
      </c>
      <c r="O3">
        <f>(I4-I5)/(I5)*100</f>
        <v>-4.4476325130031995</v>
      </c>
      <c r="P3">
        <f>(J4-J5)/(J5)*100</f>
        <v>-7.1218698662349267</v>
      </c>
      <c r="Q3">
        <f>(K4-K5)/(K5)*100</f>
        <v>-8.0372380116609783</v>
      </c>
      <c r="AH3">
        <v>3.3281550000000002</v>
      </c>
      <c r="AJ3">
        <v>2.9966629999999999</v>
      </c>
      <c r="AN3">
        <v>6.5153059999999998</v>
      </c>
      <c r="AP3">
        <v>5.2269589999999999</v>
      </c>
      <c r="AT3">
        <v>0</v>
      </c>
      <c r="AU3" t="s">
        <v>32</v>
      </c>
      <c r="AV3" t="s">
        <v>33</v>
      </c>
      <c r="AW3" t="s">
        <v>34</v>
      </c>
      <c r="AX3">
        <v>5.7093870000000004</v>
      </c>
      <c r="BA3">
        <v>0</v>
      </c>
      <c r="BB3" t="s">
        <v>32</v>
      </c>
      <c r="BC3" t="s">
        <v>33</v>
      </c>
      <c r="BD3" t="s">
        <v>34</v>
      </c>
      <c r="BE3">
        <v>2.9823819999999999</v>
      </c>
    </row>
    <row r="4" spans="2:57" x14ac:dyDescent="0.25">
      <c r="B4" t="s">
        <v>32</v>
      </c>
      <c r="C4" t="s">
        <v>33</v>
      </c>
      <c r="D4" t="s">
        <v>38</v>
      </c>
      <c r="G4">
        <v>11.061007999999999</v>
      </c>
      <c r="I4">
        <f>G10</f>
        <v>8.9729109999999999</v>
      </c>
      <c r="J4">
        <f>F10</f>
        <v>9.7860119999999995</v>
      </c>
      <c r="K4">
        <f>J4-1.2</f>
        <v>8.5860120000000002</v>
      </c>
      <c r="L4">
        <v>3</v>
      </c>
      <c r="M4">
        <f>(AVERAGE(I6:I6)-AVERAGE(I7:I7))/(AVERAGE(I7:I7))*100</f>
        <v>-3.1402286791878598</v>
      </c>
      <c r="N4">
        <f>(AVERAGE(J6:J6)-AVERAGE(J7:J7))/(AVERAGE(J7:J7))*100</f>
        <v>-3.3261346280015869</v>
      </c>
      <c r="O4">
        <f>(I6-I7)/I7*100</f>
        <v>-3.1402286791878598</v>
      </c>
      <c r="P4">
        <f>(J6-J7)/J7*100</f>
        <v>-3.3261346280015869</v>
      </c>
      <c r="Q4">
        <f>(K6-K7)/K7*100</f>
        <v>-3.7297543833232742</v>
      </c>
      <c r="AH4">
        <v>3.2258420000000001</v>
      </c>
      <c r="AJ4">
        <v>2.957643</v>
      </c>
      <c r="AN4">
        <v>6.4289120000000004</v>
      </c>
      <c r="AP4">
        <v>6.045452</v>
      </c>
      <c r="AT4">
        <v>1</v>
      </c>
      <c r="AU4" t="s">
        <v>32</v>
      </c>
      <c r="AV4" t="s">
        <v>33</v>
      </c>
      <c r="AW4" t="s">
        <v>37</v>
      </c>
      <c r="AX4">
        <v>6.6018739999999996</v>
      </c>
      <c r="BA4">
        <v>1</v>
      </c>
      <c r="BB4" t="s">
        <v>32</v>
      </c>
      <c r="BC4" t="s">
        <v>33</v>
      </c>
      <c r="BD4" t="s">
        <v>37</v>
      </c>
      <c r="BE4">
        <v>2.9537140000000002</v>
      </c>
    </row>
    <row r="5" spans="2:57" x14ac:dyDescent="0.25">
      <c r="B5" t="s">
        <v>32</v>
      </c>
      <c r="C5" t="s">
        <v>33</v>
      </c>
      <c r="D5" t="s">
        <v>39</v>
      </c>
      <c r="G5">
        <v>11.061007999999999</v>
      </c>
      <c r="I5">
        <f>G14</f>
        <v>9.3905689999999993</v>
      </c>
      <c r="J5">
        <f>F14</f>
        <v>10.53640075</v>
      </c>
      <c r="K5">
        <f t="shared" si="0"/>
        <v>9.336400750000001</v>
      </c>
      <c r="L5">
        <v>4</v>
      </c>
      <c r="M5">
        <f>(AVERAGE(I8:I8)-AVERAGE(I9:I9))/(AVERAGE(I9:I9))*100</f>
        <v>1.2885992899634173</v>
      </c>
      <c r="N5" t="e">
        <f>(AVERAGE(J8:J8)-AVERAGE(J9:J9))/(AVERAGE(J9:J9))*100</f>
        <v>#DIV/0!</v>
      </c>
      <c r="O5">
        <f>(I8-I9)/I9*100</f>
        <v>1.2885992899634173</v>
      </c>
      <c r="P5" t="e">
        <f>(J8-J9)/J9*100</f>
        <v>#DIV/0!</v>
      </c>
      <c r="Q5" t="e">
        <f>(K8-K9)/K9*100</f>
        <v>#DIV/0!</v>
      </c>
      <c r="AH5">
        <v>2.670731</v>
      </c>
      <c r="AJ5">
        <v>2.8224860000000001</v>
      </c>
      <c r="AN5">
        <v>7.4643920000000001</v>
      </c>
      <c r="AP5">
        <v>6.6376109999999997</v>
      </c>
      <c r="AT5">
        <v>2</v>
      </c>
      <c r="AU5" t="s">
        <v>32</v>
      </c>
      <c r="AV5" t="s">
        <v>33</v>
      </c>
      <c r="AW5" t="s">
        <v>38</v>
      </c>
      <c r="AX5">
        <v>5.2269589999999999</v>
      </c>
      <c r="BA5">
        <v>2</v>
      </c>
      <c r="BB5" t="s">
        <v>32</v>
      </c>
      <c r="BC5" t="s">
        <v>33</v>
      </c>
      <c r="BD5" t="s">
        <v>38</v>
      </c>
      <c r="BE5">
        <v>2.9966629999999999</v>
      </c>
    </row>
    <row r="6" spans="2:57" x14ac:dyDescent="0.25">
      <c r="B6" t="s">
        <v>32</v>
      </c>
      <c r="C6" t="s">
        <v>40</v>
      </c>
      <c r="D6" t="s">
        <v>34</v>
      </c>
      <c r="F6" t="e">
        <f>AVERAGE(E6:E9)</f>
        <v>#DIV/0!</v>
      </c>
      <c r="G6">
        <v>11.276054999999999</v>
      </c>
      <c r="I6">
        <f>G18</f>
        <v>9.5206529999999994</v>
      </c>
      <c r="J6">
        <f>F18</f>
        <v>10.720083000000001</v>
      </c>
      <c r="K6">
        <f t="shared" si="0"/>
        <v>9.5200830000000014</v>
      </c>
      <c r="AH6">
        <v>3.1026220000000002</v>
      </c>
      <c r="AJ6">
        <v>2.7806150000000001</v>
      </c>
      <c r="AN6">
        <v>7.6236660000000001</v>
      </c>
      <c r="AP6">
        <v>5.9639850000000001</v>
      </c>
      <c r="AT6">
        <v>3</v>
      </c>
      <c r="AU6" t="s">
        <v>32</v>
      </c>
      <c r="AV6" t="s">
        <v>33</v>
      </c>
      <c r="AW6" t="s">
        <v>39</v>
      </c>
      <c r="AX6">
        <v>6.045452</v>
      </c>
      <c r="BA6">
        <v>3</v>
      </c>
      <c r="BB6" t="s">
        <v>32</v>
      </c>
      <c r="BC6" t="s">
        <v>33</v>
      </c>
      <c r="BD6" t="s">
        <v>39</v>
      </c>
      <c r="BE6">
        <v>2.957643</v>
      </c>
    </row>
    <row r="7" spans="2:57" x14ac:dyDescent="0.25">
      <c r="B7" t="s">
        <v>32</v>
      </c>
      <c r="C7" t="s">
        <v>40</v>
      </c>
      <c r="D7" t="s">
        <v>37</v>
      </c>
      <c r="G7">
        <v>11.276054999999999</v>
      </c>
      <c r="I7">
        <f>G22</f>
        <v>9.8293160000000004</v>
      </c>
      <c r="J7">
        <f>F22</f>
        <v>11.088915249999999</v>
      </c>
      <c r="K7">
        <f t="shared" si="0"/>
        <v>9.8889152500000002</v>
      </c>
      <c r="AH7">
        <v>2.6562060000000001</v>
      </c>
      <c r="AJ7">
        <v>2.5526460000000002</v>
      </c>
      <c r="AN7">
        <v>6.9179539999999999</v>
      </c>
      <c r="AP7">
        <v>6.6552610000000003</v>
      </c>
      <c r="AT7">
        <v>4</v>
      </c>
      <c r="AU7" t="s">
        <v>32</v>
      </c>
      <c r="AV7" t="s">
        <v>40</v>
      </c>
      <c r="AW7" t="s">
        <v>34</v>
      </c>
      <c r="AX7">
        <v>6.1065969999999998</v>
      </c>
      <c r="BA7">
        <v>4</v>
      </c>
      <c r="BB7" t="s">
        <v>32</v>
      </c>
      <c r="BC7" t="s">
        <v>40</v>
      </c>
      <c r="BD7" t="s">
        <v>34</v>
      </c>
      <c r="BE7">
        <v>3.3153860000000002</v>
      </c>
    </row>
    <row r="8" spans="2:57" x14ac:dyDescent="0.25">
      <c r="B8" t="s">
        <v>32</v>
      </c>
      <c r="C8" t="s">
        <v>40</v>
      </c>
      <c r="D8" t="s">
        <v>38</v>
      </c>
      <c r="G8">
        <v>11.276054999999999</v>
      </c>
      <c r="I8">
        <f>G26</f>
        <v>9.1254899999999992</v>
      </c>
      <c r="J8" t="e">
        <f>F26</f>
        <v>#DIV/0!</v>
      </c>
      <c r="K8" t="e">
        <f t="shared" si="0"/>
        <v>#DIV/0!</v>
      </c>
      <c r="M8" t="s">
        <v>41</v>
      </c>
      <c r="O8" t="s">
        <v>42</v>
      </c>
      <c r="AH8">
        <v>2.774289</v>
      </c>
      <c r="AJ8">
        <v>2.8426930000000001</v>
      </c>
      <c r="AN8">
        <v>6.8632220000000004</v>
      </c>
      <c r="AP8">
        <v>5.8253329999999997</v>
      </c>
      <c r="AT8">
        <v>5</v>
      </c>
      <c r="AU8" t="s">
        <v>32</v>
      </c>
      <c r="AV8" t="s">
        <v>40</v>
      </c>
      <c r="AW8" t="s">
        <v>37</v>
      </c>
      <c r="AX8">
        <v>6.7520709999999999</v>
      </c>
      <c r="BA8">
        <v>5</v>
      </c>
      <c r="BB8" t="s">
        <v>32</v>
      </c>
      <c r="BC8" t="s">
        <v>40</v>
      </c>
      <c r="BD8" t="s">
        <v>37</v>
      </c>
      <c r="BE8">
        <v>3.2434959999999999</v>
      </c>
    </row>
    <row r="9" spans="2:57" x14ac:dyDescent="0.25">
      <c r="B9" t="s">
        <v>32</v>
      </c>
      <c r="C9" t="s">
        <v>40</v>
      </c>
      <c r="D9" t="s">
        <v>39</v>
      </c>
      <c r="G9">
        <v>11.276054999999999</v>
      </c>
      <c r="I9">
        <f>G30</f>
        <v>9.0093949999999996</v>
      </c>
      <c r="J9" t="e">
        <f>F30</f>
        <v>#DIV/0!</v>
      </c>
      <c r="K9" t="e">
        <f t="shared" si="0"/>
        <v>#DIV/0!</v>
      </c>
      <c r="AH9">
        <v>3.3469850000000001</v>
      </c>
      <c r="AJ9">
        <v>3.190118</v>
      </c>
      <c r="AN9">
        <v>7.3225720000000001</v>
      </c>
      <c r="AP9">
        <v>6.9033720000000001</v>
      </c>
      <c r="AT9">
        <v>6</v>
      </c>
      <c r="AU9" t="s">
        <v>32</v>
      </c>
      <c r="AV9" t="s">
        <v>40</v>
      </c>
      <c r="AW9" t="s">
        <v>38</v>
      </c>
      <c r="AX9">
        <v>6.5153059999999998</v>
      </c>
      <c r="BA9">
        <v>6</v>
      </c>
      <c r="BB9" t="s">
        <v>32</v>
      </c>
      <c r="BC9" t="s">
        <v>40</v>
      </c>
      <c r="BD9" t="s">
        <v>38</v>
      </c>
      <c r="BE9">
        <v>3.3281550000000002</v>
      </c>
    </row>
    <row r="10" spans="2:57" x14ac:dyDescent="0.25">
      <c r="B10" t="s">
        <v>43</v>
      </c>
      <c r="C10" t="s">
        <v>33</v>
      </c>
      <c r="D10" t="s">
        <v>34</v>
      </c>
      <c r="E10">
        <v>10.006568</v>
      </c>
      <c r="F10">
        <f>AVERAGE(E10:E13)</f>
        <v>9.7860119999999995</v>
      </c>
      <c r="G10">
        <v>8.9729109999999999</v>
      </c>
      <c r="AH10">
        <v>3.0652469999999998</v>
      </c>
      <c r="AJ10">
        <v>3.1468889999999998</v>
      </c>
      <c r="AN10">
        <v>7.7138470000000003</v>
      </c>
      <c r="AP10">
        <v>6.647322</v>
      </c>
      <c r="AT10">
        <v>7</v>
      </c>
      <c r="AU10" t="s">
        <v>32</v>
      </c>
      <c r="AV10" t="s">
        <v>40</v>
      </c>
      <c r="AW10" t="s">
        <v>39</v>
      </c>
      <c r="AX10">
        <v>6.4289120000000004</v>
      </c>
      <c r="BA10">
        <v>7</v>
      </c>
      <c r="BB10" t="s">
        <v>32</v>
      </c>
      <c r="BC10" t="s">
        <v>40</v>
      </c>
      <c r="BD10" t="s">
        <v>39</v>
      </c>
      <c r="BE10">
        <v>3.2258420000000001</v>
      </c>
    </row>
    <row r="11" spans="2:57" x14ac:dyDescent="0.25">
      <c r="B11" t="s">
        <v>43</v>
      </c>
      <c r="C11" t="s">
        <v>33</v>
      </c>
      <c r="D11" t="s">
        <v>37</v>
      </c>
      <c r="E11">
        <v>9.5207770000000007</v>
      </c>
      <c r="G11">
        <v>8.9729109999999999</v>
      </c>
      <c r="I11" t="s">
        <v>55</v>
      </c>
      <c r="J11" t="s">
        <v>56</v>
      </c>
      <c r="K11" t="s">
        <v>55</v>
      </c>
      <c r="L11" t="s">
        <v>56</v>
      </c>
      <c r="AH11">
        <v>3.0850390000000001</v>
      </c>
      <c r="AJ11">
        <v>3.2110289999999999</v>
      </c>
      <c r="AN11">
        <v>7.5333889999999997</v>
      </c>
      <c r="AP11">
        <v>6.3015169999999996</v>
      </c>
      <c r="AT11">
        <v>8</v>
      </c>
      <c r="AU11" t="s">
        <v>43</v>
      </c>
      <c r="AV11" t="s">
        <v>33</v>
      </c>
      <c r="AW11" t="s">
        <v>34</v>
      </c>
      <c r="AX11">
        <v>6.6376109999999997</v>
      </c>
      <c r="BA11">
        <v>8</v>
      </c>
      <c r="BB11" t="s">
        <v>43</v>
      </c>
      <c r="BC11" t="s">
        <v>33</v>
      </c>
      <c r="BD11" t="s">
        <v>34</v>
      </c>
      <c r="BE11">
        <v>2.8224860000000001</v>
      </c>
    </row>
    <row r="12" spans="2:57" x14ac:dyDescent="0.25">
      <c r="B12" t="s">
        <v>43</v>
      </c>
      <c r="C12" t="s">
        <v>33</v>
      </c>
      <c r="D12" t="s">
        <v>38</v>
      </c>
      <c r="E12">
        <v>10.042546</v>
      </c>
      <c r="G12">
        <v>8.9729109999999999</v>
      </c>
      <c r="I12" t="e">
        <f>AVERAGE(J12:J19)</f>
        <v>#DIV/0!</v>
      </c>
      <c r="J12" t="e">
        <f t="shared" ref="J12:J19" si="1">(J2-I2)^2</f>
        <v>#DIV/0!</v>
      </c>
      <c r="K12" t="e">
        <f>AVERAGE(L12:L19)</f>
        <v>#DIV/0!</v>
      </c>
      <c r="L12" t="e">
        <f>(J2-H2)^2</f>
        <v>#DIV/0!</v>
      </c>
      <c r="AH12">
        <v>3.1780020000000002</v>
      </c>
      <c r="AJ12">
        <v>3.5255000000000001</v>
      </c>
      <c r="AN12">
        <v>7.8034150000000002</v>
      </c>
      <c r="AP12">
        <v>6.898752</v>
      </c>
      <c r="AT12">
        <v>9</v>
      </c>
      <c r="AU12" t="s">
        <v>43</v>
      </c>
      <c r="AV12" t="s">
        <v>33</v>
      </c>
      <c r="AW12" t="s">
        <v>37</v>
      </c>
      <c r="AX12">
        <v>5.9639850000000001</v>
      </c>
      <c r="BA12">
        <v>9</v>
      </c>
      <c r="BB12" t="s">
        <v>43</v>
      </c>
      <c r="BC12" t="s">
        <v>33</v>
      </c>
      <c r="BD12" t="s">
        <v>37</v>
      </c>
      <c r="BE12">
        <v>2.7806150000000001</v>
      </c>
    </row>
    <row r="13" spans="2:57" x14ac:dyDescent="0.25">
      <c r="B13" t="s">
        <v>43</v>
      </c>
      <c r="C13" t="s">
        <v>33</v>
      </c>
      <c r="D13" t="s">
        <v>39</v>
      </c>
      <c r="E13">
        <v>9.5741569999999996</v>
      </c>
      <c r="G13">
        <v>8.9729109999999999</v>
      </c>
      <c r="J13" t="e">
        <f t="shared" si="1"/>
        <v>#DIV/0!</v>
      </c>
      <c r="L13" t="e">
        <f>(J3-H3)^2</f>
        <v>#DIV/0!</v>
      </c>
      <c r="AH13">
        <v>4.6571119999999997</v>
      </c>
      <c r="AJ13">
        <v>2.9394070000000001</v>
      </c>
      <c r="AN13">
        <v>8.0594289999999997</v>
      </c>
      <c r="AP13">
        <v>6.1153700000000004</v>
      </c>
      <c r="AT13">
        <v>10</v>
      </c>
      <c r="AU13" t="s">
        <v>43</v>
      </c>
      <c r="AV13" t="s">
        <v>33</v>
      </c>
      <c r="AW13" t="s">
        <v>38</v>
      </c>
      <c r="AX13">
        <v>6.6552610000000003</v>
      </c>
      <c r="BA13">
        <v>10</v>
      </c>
      <c r="BB13" t="s">
        <v>43</v>
      </c>
      <c r="BC13" t="s">
        <v>33</v>
      </c>
      <c r="BD13" t="s">
        <v>38</v>
      </c>
      <c r="BE13">
        <v>2.5526460000000002</v>
      </c>
    </row>
    <row r="14" spans="2:57" x14ac:dyDescent="0.25">
      <c r="B14" t="s">
        <v>43</v>
      </c>
      <c r="C14" t="s">
        <v>40</v>
      </c>
      <c r="D14" t="s">
        <v>34</v>
      </c>
      <c r="E14">
        <v>10.400014000000001</v>
      </c>
      <c r="F14">
        <f>AVERAGE(E14:E17)</f>
        <v>10.53640075</v>
      </c>
      <c r="G14">
        <v>9.3905689999999993</v>
      </c>
      <c r="J14">
        <f t="shared" si="1"/>
        <v>0.6611332362009994</v>
      </c>
      <c r="L14">
        <f t="shared" ref="L14:L19" si="2">(J4-I4)^2</f>
        <v>0.6611332362009994</v>
      </c>
      <c r="AH14">
        <v>2.8593359999999999</v>
      </c>
      <c r="AJ14">
        <v>2.7081900000000001</v>
      </c>
      <c r="AN14">
        <v>6.5402509999999996</v>
      </c>
      <c r="AP14">
        <v>5.5948729999999998</v>
      </c>
      <c r="AT14">
        <v>11</v>
      </c>
      <c r="AU14" t="s">
        <v>43</v>
      </c>
      <c r="AV14" t="s">
        <v>33</v>
      </c>
      <c r="AW14" t="s">
        <v>39</v>
      </c>
      <c r="AX14">
        <v>5.8253329999999997</v>
      </c>
      <c r="BA14">
        <v>11</v>
      </c>
      <c r="BB14" t="s">
        <v>43</v>
      </c>
      <c r="BC14" t="s">
        <v>33</v>
      </c>
      <c r="BD14" t="s">
        <v>39</v>
      </c>
      <c r="BE14">
        <v>2.8426930000000001</v>
      </c>
    </row>
    <row r="15" spans="2:57" x14ac:dyDescent="0.25">
      <c r="B15" t="s">
        <v>43</v>
      </c>
      <c r="C15" t="s">
        <v>40</v>
      </c>
      <c r="D15" t="s">
        <v>37</v>
      </c>
      <c r="E15">
        <v>11.22617</v>
      </c>
      <c r="G15">
        <v>9.3905689999999993</v>
      </c>
      <c r="J15">
        <f t="shared" si="1"/>
        <v>1.3129303993080648</v>
      </c>
      <c r="L15">
        <f t="shared" si="2"/>
        <v>1.3129303993080648</v>
      </c>
      <c r="AH15">
        <v>2.6554950000000002</v>
      </c>
      <c r="AJ15">
        <v>2.745412</v>
      </c>
      <c r="AN15">
        <v>6.828112</v>
      </c>
      <c r="AP15">
        <v>6.2622799999999996</v>
      </c>
      <c r="AT15">
        <v>12</v>
      </c>
      <c r="AU15" t="s">
        <v>43</v>
      </c>
      <c r="AV15" t="s">
        <v>40</v>
      </c>
      <c r="AW15" t="s">
        <v>34</v>
      </c>
      <c r="AX15">
        <v>7.4643920000000001</v>
      </c>
      <c r="BA15">
        <v>12</v>
      </c>
      <c r="BB15" t="s">
        <v>43</v>
      </c>
      <c r="BC15" t="s">
        <v>40</v>
      </c>
      <c r="BD15" t="s">
        <v>34</v>
      </c>
      <c r="BE15">
        <v>2.670731</v>
      </c>
    </row>
    <row r="16" spans="2:57" x14ac:dyDescent="0.25">
      <c r="B16" t="s">
        <v>43</v>
      </c>
      <c r="C16" t="s">
        <v>40</v>
      </c>
      <c r="D16" t="s">
        <v>38</v>
      </c>
      <c r="E16">
        <v>10.226703000000001</v>
      </c>
      <c r="G16">
        <v>9.3905689999999993</v>
      </c>
      <c r="J16">
        <f t="shared" si="1"/>
        <v>1.4386323249000033</v>
      </c>
      <c r="L16">
        <f t="shared" si="2"/>
        <v>1.4386323249000033</v>
      </c>
      <c r="AH16">
        <v>2.8705859999999999</v>
      </c>
      <c r="AJ16">
        <v>2.8493110000000001</v>
      </c>
      <c r="AN16">
        <v>6.919009</v>
      </c>
      <c r="AP16">
        <v>6.3861290000000004</v>
      </c>
      <c r="AT16">
        <v>13</v>
      </c>
      <c r="AU16" t="s">
        <v>43</v>
      </c>
      <c r="AV16" t="s">
        <v>40</v>
      </c>
      <c r="AW16" t="s">
        <v>37</v>
      </c>
      <c r="AX16">
        <v>7.6236660000000001</v>
      </c>
      <c r="BA16">
        <v>13</v>
      </c>
      <c r="BB16" t="s">
        <v>43</v>
      </c>
      <c r="BC16" t="s">
        <v>40</v>
      </c>
      <c r="BD16" t="s">
        <v>37</v>
      </c>
      <c r="BE16">
        <v>3.1026220000000002</v>
      </c>
    </row>
    <row r="17" spans="2:57" x14ac:dyDescent="0.25">
      <c r="B17" t="s">
        <v>43</v>
      </c>
      <c r="C17" t="s">
        <v>40</v>
      </c>
      <c r="D17" t="s">
        <v>39</v>
      </c>
      <c r="E17">
        <v>10.292716</v>
      </c>
      <c r="G17">
        <v>9.3905689999999993</v>
      </c>
      <c r="J17">
        <f t="shared" si="1"/>
        <v>1.5865902706005601</v>
      </c>
      <c r="L17">
        <f t="shared" si="2"/>
        <v>1.5865902706005601</v>
      </c>
      <c r="AT17">
        <v>14</v>
      </c>
      <c r="AU17" t="s">
        <v>43</v>
      </c>
      <c r="AV17" t="s">
        <v>40</v>
      </c>
      <c r="AW17" t="s">
        <v>38</v>
      </c>
      <c r="AX17">
        <v>6.9179539999999999</v>
      </c>
      <c r="BA17">
        <v>14</v>
      </c>
      <c r="BB17" t="s">
        <v>43</v>
      </c>
      <c r="BC17" t="s">
        <v>40</v>
      </c>
      <c r="BD17" t="s">
        <v>38</v>
      </c>
      <c r="BE17">
        <v>2.6562060000000001</v>
      </c>
    </row>
    <row r="18" spans="2:57" x14ac:dyDescent="0.25">
      <c r="B18" t="s">
        <v>44</v>
      </c>
      <c r="C18" t="s">
        <v>33</v>
      </c>
      <c r="D18" t="s">
        <v>34</v>
      </c>
      <c r="E18">
        <v>10.827400000000001</v>
      </c>
      <c r="F18">
        <f>AVERAGE(E18:E21)</f>
        <v>10.720083000000001</v>
      </c>
      <c r="G18" s="2">
        <v>9.5206529999999994</v>
      </c>
      <c r="H18" s="2"/>
      <c r="J18" t="e">
        <f t="shared" si="1"/>
        <v>#DIV/0!</v>
      </c>
      <c r="L18" t="e">
        <f t="shared" si="2"/>
        <v>#DIV/0!</v>
      </c>
      <c r="AT18">
        <v>15</v>
      </c>
      <c r="AU18" t="s">
        <v>43</v>
      </c>
      <c r="AV18" t="s">
        <v>40</v>
      </c>
      <c r="AW18" t="s">
        <v>39</v>
      </c>
      <c r="AX18">
        <v>6.8632220000000004</v>
      </c>
      <c r="BA18">
        <v>15</v>
      </c>
      <c r="BB18" t="s">
        <v>43</v>
      </c>
      <c r="BC18" t="s">
        <v>40</v>
      </c>
      <c r="BD18" t="s">
        <v>39</v>
      </c>
      <c r="BE18">
        <v>2.774289</v>
      </c>
    </row>
    <row r="19" spans="2:57" x14ac:dyDescent="0.25">
      <c r="B19" t="s">
        <v>44</v>
      </c>
      <c r="C19" t="s">
        <v>33</v>
      </c>
      <c r="D19" t="s">
        <v>37</v>
      </c>
      <c r="E19">
        <v>10.524960999999999</v>
      </c>
      <c r="G19" s="2">
        <v>9.5206529999999994</v>
      </c>
      <c r="H19" s="2"/>
      <c r="J19" t="e">
        <f t="shared" si="1"/>
        <v>#DIV/0!</v>
      </c>
      <c r="L19" t="e">
        <f t="shared" si="2"/>
        <v>#DIV/0!</v>
      </c>
      <c r="AT19">
        <v>16</v>
      </c>
      <c r="AU19" t="s">
        <v>44</v>
      </c>
      <c r="AV19" t="s">
        <v>33</v>
      </c>
      <c r="AW19" t="s">
        <v>34</v>
      </c>
      <c r="AX19">
        <v>6.9033720000000001</v>
      </c>
      <c r="BA19">
        <v>16</v>
      </c>
      <c r="BB19" t="s">
        <v>44</v>
      </c>
      <c r="BC19" t="s">
        <v>33</v>
      </c>
      <c r="BD19" t="s">
        <v>34</v>
      </c>
      <c r="BE19">
        <v>3.190118</v>
      </c>
    </row>
    <row r="20" spans="2:57" x14ac:dyDescent="0.25">
      <c r="B20" t="s">
        <v>44</v>
      </c>
      <c r="C20" t="s">
        <v>33</v>
      </c>
      <c r="D20" t="s">
        <v>38</v>
      </c>
      <c r="E20">
        <v>10.395058000000001</v>
      </c>
      <c r="G20" s="2">
        <v>9.5206529999999994</v>
      </c>
      <c r="H20" s="2"/>
      <c r="AT20">
        <v>17</v>
      </c>
      <c r="AU20" t="s">
        <v>44</v>
      </c>
      <c r="AV20" t="s">
        <v>33</v>
      </c>
      <c r="AW20" t="s">
        <v>37</v>
      </c>
      <c r="AX20">
        <v>6.647322</v>
      </c>
      <c r="BA20">
        <v>17</v>
      </c>
      <c r="BB20" t="s">
        <v>44</v>
      </c>
      <c r="BC20" t="s">
        <v>33</v>
      </c>
      <c r="BD20" t="s">
        <v>37</v>
      </c>
      <c r="BE20">
        <v>3.1468889999999998</v>
      </c>
    </row>
    <row r="21" spans="2:57" x14ac:dyDescent="0.25">
      <c r="B21" t="s">
        <v>44</v>
      </c>
      <c r="C21" t="s">
        <v>33</v>
      </c>
      <c r="D21" t="s">
        <v>39</v>
      </c>
      <c r="E21">
        <v>11.132913</v>
      </c>
      <c r="G21" s="2">
        <v>9.5206529999999994</v>
      </c>
      <c r="H21" s="2"/>
      <c r="AT21">
        <v>18</v>
      </c>
      <c r="AU21" t="s">
        <v>44</v>
      </c>
      <c r="AV21" t="s">
        <v>33</v>
      </c>
      <c r="AW21" t="s">
        <v>38</v>
      </c>
      <c r="AX21">
        <v>6.3015169999999996</v>
      </c>
      <c r="BA21">
        <v>18</v>
      </c>
      <c r="BB21" t="s">
        <v>44</v>
      </c>
      <c r="BC21" t="s">
        <v>33</v>
      </c>
      <c r="BD21" t="s">
        <v>38</v>
      </c>
      <c r="BE21">
        <v>3.2110289999999999</v>
      </c>
    </row>
    <row r="22" spans="2:57" x14ac:dyDescent="0.25">
      <c r="B22" t="s">
        <v>44</v>
      </c>
      <c r="C22" t="s">
        <v>40</v>
      </c>
      <c r="D22" t="s">
        <v>34</v>
      </c>
      <c r="E22">
        <v>11.04608</v>
      </c>
      <c r="F22">
        <f>AVERAGE(E22:E25)</f>
        <v>11.088915249999999</v>
      </c>
      <c r="G22" s="2">
        <v>9.8293160000000004</v>
      </c>
      <c r="H22" s="2"/>
      <c r="AT22">
        <v>19</v>
      </c>
      <c r="AU22" t="s">
        <v>44</v>
      </c>
      <c r="AV22" t="s">
        <v>33</v>
      </c>
      <c r="AW22" t="s">
        <v>39</v>
      </c>
      <c r="AX22">
        <v>6.898752</v>
      </c>
      <c r="BA22">
        <v>19</v>
      </c>
      <c r="BB22" t="s">
        <v>44</v>
      </c>
      <c r="BC22" t="s">
        <v>33</v>
      </c>
      <c r="BD22" t="s">
        <v>39</v>
      </c>
      <c r="BE22">
        <v>3.5255000000000001</v>
      </c>
    </row>
    <row r="23" spans="2:57" x14ac:dyDescent="0.25">
      <c r="B23" t="s">
        <v>44</v>
      </c>
      <c r="C23" t="s">
        <v>40</v>
      </c>
      <c r="D23" t="s">
        <v>37</v>
      </c>
      <c r="E23">
        <v>11.047166000000001</v>
      </c>
      <c r="G23" s="2">
        <v>9.8293160000000004</v>
      </c>
      <c r="H23" s="2"/>
      <c r="AT23">
        <v>20</v>
      </c>
      <c r="AU23" t="s">
        <v>44</v>
      </c>
      <c r="AV23" t="s">
        <v>40</v>
      </c>
      <c r="AW23" t="s">
        <v>34</v>
      </c>
      <c r="AX23">
        <v>7.3225720000000001</v>
      </c>
      <c r="BA23">
        <v>20</v>
      </c>
      <c r="BB23" t="s">
        <v>44</v>
      </c>
      <c r="BC23" t="s">
        <v>40</v>
      </c>
      <c r="BD23" t="s">
        <v>34</v>
      </c>
      <c r="BE23">
        <v>3.3469850000000001</v>
      </c>
    </row>
    <row r="24" spans="2:57" x14ac:dyDescent="0.25">
      <c r="B24" t="s">
        <v>44</v>
      </c>
      <c r="C24" t="s">
        <v>40</v>
      </c>
      <c r="D24" t="s">
        <v>38</v>
      </c>
      <c r="E24">
        <v>11.052873</v>
      </c>
      <c r="G24" s="2">
        <v>9.8293160000000004</v>
      </c>
      <c r="H24" s="2"/>
      <c r="AT24">
        <v>21</v>
      </c>
      <c r="AU24" t="s">
        <v>44</v>
      </c>
      <c r="AV24" t="s">
        <v>40</v>
      </c>
      <c r="AW24" t="s">
        <v>37</v>
      </c>
      <c r="AX24">
        <v>7.7138470000000003</v>
      </c>
      <c r="BA24">
        <v>21</v>
      </c>
      <c r="BB24" t="s">
        <v>44</v>
      </c>
      <c r="BC24" t="s">
        <v>40</v>
      </c>
      <c r="BD24" t="s">
        <v>37</v>
      </c>
      <c r="BE24">
        <v>3.0652469999999998</v>
      </c>
    </row>
    <row r="25" spans="2:57" x14ac:dyDescent="0.25">
      <c r="B25" t="s">
        <v>44</v>
      </c>
      <c r="C25" t="s">
        <v>40</v>
      </c>
      <c r="D25" t="s">
        <v>39</v>
      </c>
      <c r="E25">
        <v>11.209542000000001</v>
      </c>
      <c r="G25" s="2">
        <v>9.8293160000000004</v>
      </c>
      <c r="H25" s="2"/>
      <c r="AT25">
        <v>22</v>
      </c>
      <c r="AU25" t="s">
        <v>44</v>
      </c>
      <c r="AV25" t="s">
        <v>40</v>
      </c>
      <c r="AW25" t="s">
        <v>38</v>
      </c>
      <c r="AX25">
        <v>7.5333889999999997</v>
      </c>
      <c r="BA25">
        <v>22</v>
      </c>
      <c r="BB25" t="s">
        <v>44</v>
      </c>
      <c r="BC25" t="s">
        <v>40</v>
      </c>
      <c r="BD25" t="s">
        <v>38</v>
      </c>
      <c r="BE25">
        <v>3.0850390000000001</v>
      </c>
    </row>
    <row r="26" spans="2:57" x14ac:dyDescent="0.25">
      <c r="B26" t="s">
        <v>45</v>
      </c>
      <c r="C26" t="s">
        <v>33</v>
      </c>
      <c r="D26" t="s">
        <v>34</v>
      </c>
      <c r="F26" t="e">
        <f>AVERAGE(E26:E29)</f>
        <v>#DIV/0!</v>
      </c>
      <c r="G26" s="2">
        <v>9.1254899999999992</v>
      </c>
      <c r="H26" s="2"/>
      <c r="AT26">
        <v>23</v>
      </c>
      <c r="AU26" t="s">
        <v>44</v>
      </c>
      <c r="AV26" t="s">
        <v>40</v>
      </c>
      <c r="AW26" t="s">
        <v>39</v>
      </c>
      <c r="AX26">
        <v>7.8034150000000002</v>
      </c>
      <c r="BA26">
        <v>23</v>
      </c>
      <c r="BB26" t="s">
        <v>44</v>
      </c>
      <c r="BC26" t="s">
        <v>40</v>
      </c>
      <c r="BD26" t="s">
        <v>39</v>
      </c>
      <c r="BE26">
        <v>3.1780020000000002</v>
      </c>
    </row>
    <row r="27" spans="2:57" x14ac:dyDescent="0.25">
      <c r="B27" t="s">
        <v>45</v>
      </c>
      <c r="C27" t="s">
        <v>33</v>
      </c>
      <c r="D27" t="s">
        <v>37</v>
      </c>
      <c r="G27" s="2">
        <v>9.1254899999999992</v>
      </c>
      <c r="H27" s="2"/>
      <c r="AT27">
        <v>24</v>
      </c>
      <c r="AU27" t="s">
        <v>45</v>
      </c>
      <c r="AV27" t="s">
        <v>33</v>
      </c>
      <c r="AW27" t="s">
        <v>34</v>
      </c>
      <c r="AX27">
        <v>6.1153700000000004</v>
      </c>
      <c r="BA27">
        <v>24</v>
      </c>
      <c r="BB27" t="s">
        <v>45</v>
      </c>
      <c r="BC27" t="s">
        <v>33</v>
      </c>
      <c r="BD27" t="s">
        <v>34</v>
      </c>
      <c r="BE27">
        <v>2.9394070000000001</v>
      </c>
    </row>
    <row r="28" spans="2:57" x14ac:dyDescent="0.25">
      <c r="B28" t="s">
        <v>45</v>
      </c>
      <c r="C28" t="s">
        <v>33</v>
      </c>
      <c r="D28" t="s">
        <v>38</v>
      </c>
      <c r="G28" s="2">
        <v>9.1254899999999992</v>
      </c>
      <c r="H28" s="2"/>
      <c r="AT28">
        <v>25</v>
      </c>
      <c r="AU28" t="s">
        <v>45</v>
      </c>
      <c r="AV28" t="s">
        <v>33</v>
      </c>
      <c r="AW28" t="s">
        <v>37</v>
      </c>
      <c r="AX28">
        <v>5.5948729999999998</v>
      </c>
      <c r="BA28">
        <v>25</v>
      </c>
      <c r="BB28" t="s">
        <v>45</v>
      </c>
      <c r="BC28" t="s">
        <v>33</v>
      </c>
      <c r="BD28" t="s">
        <v>37</v>
      </c>
      <c r="BE28">
        <v>2.7081900000000001</v>
      </c>
    </row>
    <row r="29" spans="2:57" x14ac:dyDescent="0.25">
      <c r="B29" t="s">
        <v>45</v>
      </c>
      <c r="C29" t="s">
        <v>33</v>
      </c>
      <c r="D29" t="s">
        <v>39</v>
      </c>
      <c r="G29" s="2">
        <v>9.1254899999999992</v>
      </c>
      <c r="H29" s="2"/>
      <c r="AT29">
        <v>26</v>
      </c>
      <c r="AU29" t="s">
        <v>45</v>
      </c>
      <c r="AV29" t="s">
        <v>33</v>
      </c>
      <c r="AW29" t="s">
        <v>38</v>
      </c>
      <c r="AX29">
        <v>6.2622799999999996</v>
      </c>
      <c r="BA29">
        <v>26</v>
      </c>
      <c r="BB29" t="s">
        <v>45</v>
      </c>
      <c r="BC29" t="s">
        <v>33</v>
      </c>
      <c r="BD29" t="s">
        <v>38</v>
      </c>
      <c r="BE29">
        <v>2.745412</v>
      </c>
    </row>
    <row r="30" spans="2:57" x14ac:dyDescent="0.25">
      <c r="B30" t="s">
        <v>45</v>
      </c>
      <c r="C30" t="s">
        <v>40</v>
      </c>
      <c r="D30" t="s">
        <v>34</v>
      </c>
      <c r="F30" t="e">
        <f>AVERAGE(E30:E33)</f>
        <v>#DIV/0!</v>
      </c>
      <c r="G30" s="2">
        <v>9.0093949999999996</v>
      </c>
      <c r="H30" s="2"/>
      <c r="AT30">
        <v>27</v>
      </c>
      <c r="AU30" t="s">
        <v>45</v>
      </c>
      <c r="AV30" t="s">
        <v>33</v>
      </c>
      <c r="AW30" t="s">
        <v>39</v>
      </c>
      <c r="AX30">
        <v>6.3861290000000004</v>
      </c>
      <c r="BA30">
        <v>27</v>
      </c>
      <c r="BB30" t="s">
        <v>45</v>
      </c>
      <c r="BC30" t="s">
        <v>33</v>
      </c>
      <c r="BD30" t="s">
        <v>39</v>
      </c>
      <c r="BE30">
        <v>2.8493110000000001</v>
      </c>
    </row>
    <row r="31" spans="2:57" x14ac:dyDescent="0.25">
      <c r="B31" t="s">
        <v>45</v>
      </c>
      <c r="C31" t="s">
        <v>40</v>
      </c>
      <c r="D31" t="s">
        <v>37</v>
      </c>
      <c r="G31" s="2">
        <v>9.0093949999999996</v>
      </c>
      <c r="H31" s="2"/>
      <c r="AT31">
        <v>28</v>
      </c>
      <c r="AU31" t="s">
        <v>45</v>
      </c>
      <c r="AV31" t="s">
        <v>40</v>
      </c>
      <c r="AW31" t="s">
        <v>34</v>
      </c>
      <c r="AX31">
        <v>8.0594289999999997</v>
      </c>
      <c r="BA31">
        <v>28</v>
      </c>
      <c r="BB31" t="s">
        <v>45</v>
      </c>
      <c r="BC31" t="s">
        <v>40</v>
      </c>
      <c r="BD31" t="s">
        <v>34</v>
      </c>
      <c r="BE31">
        <v>4.6571119999999997</v>
      </c>
    </row>
    <row r="32" spans="2:57" x14ac:dyDescent="0.25">
      <c r="B32" t="s">
        <v>45</v>
      </c>
      <c r="C32" t="s">
        <v>40</v>
      </c>
      <c r="D32" t="s">
        <v>38</v>
      </c>
      <c r="G32" s="2">
        <v>9.0093949999999996</v>
      </c>
      <c r="H32" s="2"/>
      <c r="AT32">
        <v>29</v>
      </c>
      <c r="AU32" t="s">
        <v>45</v>
      </c>
      <c r="AV32" t="s">
        <v>40</v>
      </c>
      <c r="AW32" t="s">
        <v>37</v>
      </c>
      <c r="AX32">
        <v>6.5402509999999996</v>
      </c>
      <c r="BA32">
        <v>29</v>
      </c>
      <c r="BB32" t="s">
        <v>45</v>
      </c>
      <c r="BC32" t="s">
        <v>40</v>
      </c>
      <c r="BD32" t="s">
        <v>37</v>
      </c>
      <c r="BE32">
        <v>2.8593359999999999</v>
      </c>
    </row>
    <row r="33" spans="2:57" x14ac:dyDescent="0.25">
      <c r="B33" t="s">
        <v>45</v>
      </c>
      <c r="C33" t="s">
        <v>40</v>
      </c>
      <c r="D33" t="s">
        <v>39</v>
      </c>
      <c r="G33" s="2">
        <v>9.0093949999999996</v>
      </c>
      <c r="H33" s="2"/>
      <c r="AT33">
        <v>30</v>
      </c>
      <c r="AU33" t="s">
        <v>45</v>
      </c>
      <c r="AV33" t="s">
        <v>40</v>
      </c>
      <c r="AW33" t="s">
        <v>38</v>
      </c>
      <c r="AX33">
        <v>6.828112</v>
      </c>
      <c r="BA33">
        <v>30</v>
      </c>
      <c r="BB33" t="s">
        <v>45</v>
      </c>
      <c r="BC33" t="s">
        <v>40</v>
      </c>
      <c r="BD33" t="s">
        <v>38</v>
      </c>
      <c r="BE33">
        <v>2.6554950000000002</v>
      </c>
    </row>
    <row r="34" spans="2:57" x14ac:dyDescent="0.25">
      <c r="AT34">
        <v>31</v>
      </c>
      <c r="AU34" t="s">
        <v>45</v>
      </c>
      <c r="AV34" t="s">
        <v>40</v>
      </c>
      <c r="AW34" t="s">
        <v>39</v>
      </c>
      <c r="AX34">
        <v>6.919009</v>
      </c>
      <c r="BA34">
        <v>31</v>
      </c>
      <c r="BB34" t="s">
        <v>45</v>
      </c>
      <c r="BC34" t="s">
        <v>40</v>
      </c>
      <c r="BD34" t="s">
        <v>39</v>
      </c>
      <c r="BE34">
        <v>2.8705859999999999</v>
      </c>
    </row>
  </sheetData>
  <pageMargins left="0.7" right="0.7" top="0.75" bottom="0.75" header="0.51180555555555496" footer="0.51180555555555496"/>
  <pageSetup orientation="portrait" horizontalDpi="300" verticalDpi="30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F3A78-2FC9-4865-9BC7-BB12D6CD7BC9}">
  <dimension ref="A1:F11"/>
  <sheetViews>
    <sheetView workbookViewId="0">
      <selection activeCell="A17" sqref="A17"/>
    </sheetView>
  </sheetViews>
  <sheetFormatPr defaultRowHeight="15" x14ac:dyDescent="0.25"/>
  <cols>
    <col min="1" max="1" width="43.85546875" bestFit="1" customWidth="1"/>
  </cols>
  <sheetData>
    <row r="1" spans="1:6" x14ac:dyDescent="0.25">
      <c r="B1" t="s">
        <v>36</v>
      </c>
      <c r="F1" s="15" t="s">
        <v>79</v>
      </c>
    </row>
    <row r="2" spans="1:6" x14ac:dyDescent="0.25">
      <c r="A2" t="s">
        <v>83</v>
      </c>
      <c r="B2">
        <v>0.39381156586865601</v>
      </c>
      <c r="C2">
        <v>0.41723257845219502</v>
      </c>
      <c r="D2">
        <v>0.47684509886857601</v>
      </c>
      <c r="E2">
        <v>0.432687807272017</v>
      </c>
      <c r="F2" s="15">
        <f>AVERAGE(B2:E2)</f>
        <v>0.43014426261536104</v>
      </c>
    </row>
    <row r="3" spans="1:6" x14ac:dyDescent="0.25">
      <c r="A3" t="s">
        <v>84</v>
      </c>
      <c r="B3">
        <v>0.11034074817976</v>
      </c>
      <c r="C3">
        <v>0.120588691592476</v>
      </c>
      <c r="D3">
        <v>0.14307105670509401</v>
      </c>
      <c r="E3">
        <v>0.13379651730117401</v>
      </c>
      <c r="F3" s="15">
        <f t="shared" ref="F3:F11" si="0">AVERAGE(B3:E3)</f>
        <v>0.12694925344462601</v>
      </c>
    </row>
    <row r="4" spans="1:6" x14ac:dyDescent="0.25">
      <c r="A4" t="s">
        <v>85</v>
      </c>
      <c r="B4">
        <v>0.23761965148089001</v>
      </c>
      <c r="C4">
        <v>0.346613695098696</v>
      </c>
      <c r="D4">
        <v>0.57661196814973303</v>
      </c>
      <c r="E4">
        <v>0.55180413898735303</v>
      </c>
      <c r="F4" s="15">
        <f t="shared" si="0"/>
        <v>0.42816236342916802</v>
      </c>
    </row>
    <row r="5" spans="1:6" x14ac:dyDescent="0.25">
      <c r="A5" t="s">
        <v>86</v>
      </c>
      <c r="B5">
        <v>4.58511662029027E-2</v>
      </c>
      <c r="C5">
        <v>-4.9969808257689201E-2</v>
      </c>
      <c r="D5">
        <v>-0.24283792599926801</v>
      </c>
      <c r="E5">
        <v>-0.25291284899949801</v>
      </c>
      <c r="F5" s="15">
        <f t="shared" si="0"/>
        <v>-0.12496735426338813</v>
      </c>
    </row>
    <row r="6" spans="1:6" x14ac:dyDescent="0.25">
      <c r="F6" s="15"/>
    </row>
    <row r="7" spans="1:6" x14ac:dyDescent="0.25">
      <c r="B7" t="s">
        <v>35</v>
      </c>
      <c r="F7" s="15" t="s">
        <v>79</v>
      </c>
    </row>
    <row r="8" spans="1:6" x14ac:dyDescent="0.25">
      <c r="A8" t="s">
        <v>83</v>
      </c>
      <c r="B8">
        <v>0.487673466022642</v>
      </c>
      <c r="C8">
        <v>0.51392067056923296</v>
      </c>
      <c r="D8">
        <v>0.37677068841692102</v>
      </c>
      <c r="E8">
        <v>0.50207717897197901</v>
      </c>
      <c r="F8" s="15">
        <f t="shared" si="0"/>
        <v>0.4701105009951938</v>
      </c>
    </row>
    <row r="9" spans="1:6" x14ac:dyDescent="0.25">
      <c r="A9" t="s">
        <v>84</v>
      </c>
      <c r="B9">
        <v>0.16681187674182901</v>
      </c>
      <c r="C9">
        <v>0.16110992445483699</v>
      </c>
      <c r="D9">
        <v>0.12735618208426899</v>
      </c>
      <c r="E9">
        <v>0.16704855284723599</v>
      </c>
      <c r="F9" s="15">
        <f t="shared" si="0"/>
        <v>0.15558163403204275</v>
      </c>
    </row>
    <row r="10" spans="1:6" x14ac:dyDescent="0.25">
      <c r="A10" t="s">
        <v>85</v>
      </c>
      <c r="B10">
        <v>0.92761759127682097</v>
      </c>
      <c r="C10">
        <v>0.59394697282917397</v>
      </c>
      <c r="D10">
        <v>0.51943657703342905</v>
      </c>
      <c r="E10">
        <v>0.81951452615154197</v>
      </c>
      <c r="F10" s="15">
        <f t="shared" si="0"/>
        <v>0.71512891682274149</v>
      </c>
    </row>
    <row r="11" spans="1:6" x14ac:dyDescent="0.25">
      <c r="A11" t="s">
        <v>86</v>
      </c>
      <c r="B11">
        <v>-0.60675600202563595</v>
      </c>
      <c r="C11">
        <v>-0.24113622672257601</v>
      </c>
      <c r="D11">
        <v>-0.27002207069453998</v>
      </c>
      <c r="E11">
        <v>-0.48448590004395198</v>
      </c>
      <c r="F11" s="15">
        <f t="shared" si="0"/>
        <v>-0.40060004987167597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57"/>
  <sheetViews>
    <sheetView topLeftCell="A15" zoomScale="65" zoomScaleNormal="65" workbookViewId="0">
      <selection activeCell="E42" sqref="E42:E57"/>
    </sheetView>
  </sheetViews>
  <sheetFormatPr defaultColWidth="8.7109375" defaultRowHeight="15" x14ac:dyDescent="0.25"/>
  <cols>
    <col min="3" max="3" width="11.5703125" customWidth="1"/>
    <col min="5" max="5" width="30.85546875" customWidth="1"/>
    <col min="6" max="6" width="24.7109375" customWidth="1"/>
    <col min="14" max="14" width="29.140625" customWidth="1"/>
  </cols>
  <sheetData>
    <row r="1" spans="1:20" x14ac:dyDescent="0.25">
      <c r="B1" t="s">
        <v>14</v>
      </c>
      <c r="C1" t="s">
        <v>15</v>
      </c>
      <c r="D1" t="s">
        <v>16</v>
      </c>
      <c r="E1" t="s">
        <v>17</v>
      </c>
      <c r="F1" t="s">
        <v>19</v>
      </c>
      <c r="J1" t="s">
        <v>51</v>
      </c>
      <c r="P1" t="s">
        <v>52</v>
      </c>
    </row>
    <row r="2" spans="1:20" x14ac:dyDescent="0.25">
      <c r="A2">
        <v>481</v>
      </c>
      <c r="B2" t="s">
        <v>32</v>
      </c>
      <c r="C2" t="s">
        <v>33</v>
      </c>
      <c r="D2" t="s">
        <v>34</v>
      </c>
      <c r="E2">
        <v>9.3871509999999994</v>
      </c>
      <c r="F2">
        <v>11.061007999999999</v>
      </c>
      <c r="K2" t="s">
        <v>14</v>
      </c>
      <c r="L2" t="s">
        <v>15</v>
      </c>
      <c r="M2" t="s">
        <v>16</v>
      </c>
      <c r="N2" t="s">
        <v>53</v>
      </c>
      <c r="Q2" t="s">
        <v>14</v>
      </c>
      <c r="R2" t="s">
        <v>15</v>
      </c>
      <c r="S2" t="s">
        <v>16</v>
      </c>
      <c r="T2" t="s">
        <v>54</v>
      </c>
    </row>
    <row r="3" spans="1:20" x14ac:dyDescent="0.25">
      <c r="A3">
        <v>482</v>
      </c>
      <c r="B3" t="s">
        <v>32</v>
      </c>
      <c r="C3" t="s">
        <v>33</v>
      </c>
      <c r="D3" t="s">
        <v>37</v>
      </c>
      <c r="E3">
        <v>10.119400000000001</v>
      </c>
      <c r="F3">
        <v>11.061007999999999</v>
      </c>
      <c r="J3">
        <v>0</v>
      </c>
      <c r="K3" t="s">
        <v>32</v>
      </c>
      <c r="L3" t="s">
        <v>33</v>
      </c>
      <c r="M3" t="s">
        <v>34</v>
      </c>
      <c r="N3">
        <v>5.7093870000000004</v>
      </c>
      <c r="P3">
        <v>0</v>
      </c>
      <c r="Q3" t="s">
        <v>32</v>
      </c>
      <c r="R3" t="s">
        <v>33</v>
      </c>
      <c r="S3" t="s">
        <v>34</v>
      </c>
      <c r="T3">
        <v>2.9823819999999999</v>
      </c>
    </row>
    <row r="4" spans="1:20" x14ac:dyDescent="0.25">
      <c r="A4">
        <v>483</v>
      </c>
      <c r="B4" t="s">
        <v>32</v>
      </c>
      <c r="C4" t="s">
        <v>33</v>
      </c>
      <c r="D4" t="s">
        <v>38</v>
      </c>
      <c r="E4">
        <v>9.0773960000000002</v>
      </c>
      <c r="F4">
        <v>11.061007999999999</v>
      </c>
      <c r="J4">
        <v>1</v>
      </c>
      <c r="K4" t="s">
        <v>32</v>
      </c>
      <c r="L4" t="s">
        <v>33</v>
      </c>
      <c r="M4" t="s">
        <v>37</v>
      </c>
      <c r="N4">
        <v>6.6018739999999996</v>
      </c>
      <c r="P4">
        <v>1</v>
      </c>
      <c r="Q4" t="s">
        <v>32</v>
      </c>
      <c r="R4" t="s">
        <v>33</v>
      </c>
      <c r="S4" t="s">
        <v>37</v>
      </c>
      <c r="T4">
        <v>2.9537140000000002</v>
      </c>
    </row>
    <row r="5" spans="1:20" x14ac:dyDescent="0.25">
      <c r="A5">
        <v>484</v>
      </c>
      <c r="B5" t="s">
        <v>32</v>
      </c>
      <c r="C5" t="s">
        <v>33</v>
      </c>
      <c r="D5" t="s">
        <v>39</v>
      </c>
      <c r="E5">
        <v>9.6214030000000008</v>
      </c>
      <c r="F5">
        <v>11.061007999999999</v>
      </c>
      <c r="J5">
        <v>2</v>
      </c>
      <c r="K5" t="s">
        <v>32</v>
      </c>
      <c r="L5" t="s">
        <v>33</v>
      </c>
      <c r="M5" t="s">
        <v>38</v>
      </c>
      <c r="N5">
        <v>5.2269589999999999</v>
      </c>
      <c r="P5">
        <v>2</v>
      </c>
      <c r="Q5" t="s">
        <v>32</v>
      </c>
      <c r="R5" t="s">
        <v>33</v>
      </c>
      <c r="S5" t="s">
        <v>38</v>
      </c>
      <c r="T5">
        <v>2.9966629999999999</v>
      </c>
    </row>
    <row r="6" spans="1:20" x14ac:dyDescent="0.25">
      <c r="A6">
        <v>497</v>
      </c>
      <c r="B6" t="s">
        <v>32</v>
      </c>
      <c r="C6" t="s">
        <v>40</v>
      </c>
      <c r="D6" t="s">
        <v>34</v>
      </c>
      <c r="E6">
        <v>10.156669000000001</v>
      </c>
      <c r="F6">
        <v>11.276054999999999</v>
      </c>
      <c r="J6">
        <v>3</v>
      </c>
      <c r="K6" t="s">
        <v>32</v>
      </c>
      <c r="L6" t="s">
        <v>33</v>
      </c>
      <c r="M6" t="s">
        <v>39</v>
      </c>
      <c r="N6">
        <v>6.045452</v>
      </c>
      <c r="P6">
        <v>3</v>
      </c>
      <c r="Q6" t="s">
        <v>32</v>
      </c>
      <c r="R6" t="s">
        <v>33</v>
      </c>
      <c r="S6" t="s">
        <v>39</v>
      </c>
      <c r="T6">
        <v>2.957643</v>
      </c>
    </row>
    <row r="7" spans="1:20" x14ac:dyDescent="0.25">
      <c r="A7">
        <v>498</v>
      </c>
      <c r="B7" t="s">
        <v>32</v>
      </c>
      <c r="C7" t="s">
        <v>40</v>
      </c>
      <c r="D7" t="s">
        <v>37</v>
      </c>
      <c r="E7">
        <v>10.552236000000001</v>
      </c>
      <c r="F7">
        <v>11.276054999999999</v>
      </c>
      <c r="J7">
        <v>4</v>
      </c>
      <c r="K7" t="s">
        <v>32</v>
      </c>
      <c r="L7" t="s">
        <v>40</v>
      </c>
      <c r="M7" t="s">
        <v>34</v>
      </c>
      <c r="N7">
        <v>6.1065969999999998</v>
      </c>
      <c r="P7">
        <v>4</v>
      </c>
      <c r="Q7" t="s">
        <v>32</v>
      </c>
      <c r="R7" t="s">
        <v>40</v>
      </c>
      <c r="S7" t="s">
        <v>34</v>
      </c>
      <c r="T7">
        <v>3.3153860000000002</v>
      </c>
    </row>
    <row r="8" spans="1:20" x14ac:dyDescent="0.25">
      <c r="A8">
        <v>499</v>
      </c>
      <c r="B8" t="s">
        <v>32</v>
      </c>
      <c r="C8" t="s">
        <v>40</v>
      </c>
      <c r="D8" t="s">
        <v>38</v>
      </c>
      <c r="E8">
        <v>10.569394000000001</v>
      </c>
      <c r="F8">
        <v>11.276054999999999</v>
      </c>
      <c r="J8">
        <v>5</v>
      </c>
      <c r="K8" t="s">
        <v>32</v>
      </c>
      <c r="L8" t="s">
        <v>40</v>
      </c>
      <c r="M8" t="s">
        <v>37</v>
      </c>
      <c r="N8">
        <v>6.7520709999999999</v>
      </c>
      <c r="P8">
        <v>5</v>
      </c>
      <c r="Q8" t="s">
        <v>32</v>
      </c>
      <c r="R8" t="s">
        <v>40</v>
      </c>
      <c r="S8" t="s">
        <v>37</v>
      </c>
      <c r="T8">
        <v>3.2434959999999999</v>
      </c>
    </row>
    <row r="9" spans="1:20" x14ac:dyDescent="0.25">
      <c r="A9">
        <v>500</v>
      </c>
      <c r="B9" t="s">
        <v>32</v>
      </c>
      <c r="C9" t="s">
        <v>40</v>
      </c>
      <c r="D9" t="s">
        <v>39</v>
      </c>
      <c r="E9">
        <v>10.248759</v>
      </c>
      <c r="F9">
        <v>11.276054999999999</v>
      </c>
      <c r="J9">
        <v>6</v>
      </c>
      <c r="K9" t="s">
        <v>32</v>
      </c>
      <c r="L9" t="s">
        <v>40</v>
      </c>
      <c r="M9" t="s">
        <v>38</v>
      </c>
      <c r="N9">
        <v>6.5153059999999998</v>
      </c>
      <c r="P9">
        <v>6</v>
      </c>
      <c r="Q9" t="s">
        <v>32</v>
      </c>
      <c r="R9" t="s">
        <v>40</v>
      </c>
      <c r="S9" t="s">
        <v>38</v>
      </c>
      <c r="T9">
        <v>3.3281550000000002</v>
      </c>
    </row>
    <row r="10" spans="1:20" x14ac:dyDescent="0.25">
      <c r="A10">
        <v>513</v>
      </c>
      <c r="B10" t="s">
        <v>43</v>
      </c>
      <c r="C10" t="s">
        <v>33</v>
      </c>
      <c r="D10" t="s">
        <v>34</v>
      </c>
      <c r="E10">
        <v>10.006568</v>
      </c>
      <c r="F10">
        <v>8.9729109999999999</v>
      </c>
      <c r="J10">
        <v>7</v>
      </c>
      <c r="K10" t="s">
        <v>32</v>
      </c>
      <c r="L10" t="s">
        <v>40</v>
      </c>
      <c r="M10" t="s">
        <v>39</v>
      </c>
      <c r="N10">
        <v>6.4289120000000004</v>
      </c>
      <c r="P10">
        <v>7</v>
      </c>
      <c r="Q10" t="s">
        <v>32</v>
      </c>
      <c r="R10" t="s">
        <v>40</v>
      </c>
      <c r="S10" t="s">
        <v>39</v>
      </c>
      <c r="T10">
        <v>3.2258420000000001</v>
      </c>
    </row>
    <row r="11" spans="1:20" x14ac:dyDescent="0.25">
      <c r="A11">
        <v>514</v>
      </c>
      <c r="B11" t="s">
        <v>43</v>
      </c>
      <c r="C11" t="s">
        <v>33</v>
      </c>
      <c r="D11" t="s">
        <v>37</v>
      </c>
      <c r="E11">
        <v>9.5207770000000007</v>
      </c>
      <c r="F11">
        <v>8.9729109999999999</v>
      </c>
      <c r="J11">
        <v>8</v>
      </c>
      <c r="K11" t="s">
        <v>43</v>
      </c>
      <c r="L11" t="s">
        <v>33</v>
      </c>
      <c r="M11" t="s">
        <v>34</v>
      </c>
      <c r="N11">
        <v>6.6376109999999997</v>
      </c>
      <c r="P11">
        <v>8</v>
      </c>
      <c r="Q11" t="s">
        <v>43</v>
      </c>
      <c r="R11" t="s">
        <v>33</v>
      </c>
      <c r="S11" t="s">
        <v>34</v>
      </c>
      <c r="T11">
        <v>2.8224860000000001</v>
      </c>
    </row>
    <row r="12" spans="1:20" x14ac:dyDescent="0.25">
      <c r="A12">
        <v>515</v>
      </c>
      <c r="B12" t="s">
        <v>43</v>
      </c>
      <c r="C12" t="s">
        <v>33</v>
      </c>
      <c r="D12" t="s">
        <v>38</v>
      </c>
      <c r="E12">
        <v>10.042546</v>
      </c>
      <c r="F12">
        <v>8.9729109999999999</v>
      </c>
      <c r="J12">
        <v>9</v>
      </c>
      <c r="K12" t="s">
        <v>43</v>
      </c>
      <c r="L12" t="s">
        <v>33</v>
      </c>
      <c r="M12" t="s">
        <v>37</v>
      </c>
      <c r="N12">
        <v>5.9639850000000001</v>
      </c>
      <c r="P12">
        <v>9</v>
      </c>
      <c r="Q12" t="s">
        <v>43</v>
      </c>
      <c r="R12" t="s">
        <v>33</v>
      </c>
      <c r="S12" t="s">
        <v>37</v>
      </c>
      <c r="T12">
        <v>2.7806150000000001</v>
      </c>
    </row>
    <row r="13" spans="1:20" x14ac:dyDescent="0.25">
      <c r="A13">
        <v>516</v>
      </c>
      <c r="B13" t="s">
        <v>43</v>
      </c>
      <c r="C13" t="s">
        <v>33</v>
      </c>
      <c r="D13" t="s">
        <v>39</v>
      </c>
      <c r="E13">
        <v>9.5741569999999996</v>
      </c>
      <c r="F13">
        <v>8.9729109999999999</v>
      </c>
      <c r="J13">
        <v>10</v>
      </c>
      <c r="K13" t="s">
        <v>43</v>
      </c>
      <c r="L13" t="s">
        <v>33</v>
      </c>
      <c r="M13" t="s">
        <v>38</v>
      </c>
      <c r="N13">
        <v>6.6552610000000003</v>
      </c>
      <c r="P13">
        <v>10</v>
      </c>
      <c r="Q13" t="s">
        <v>43</v>
      </c>
      <c r="R13" t="s">
        <v>33</v>
      </c>
      <c r="S13" t="s">
        <v>38</v>
      </c>
      <c r="T13">
        <v>2.5526460000000002</v>
      </c>
    </row>
    <row r="14" spans="1:20" x14ac:dyDescent="0.25">
      <c r="A14">
        <v>529</v>
      </c>
      <c r="B14" t="s">
        <v>43</v>
      </c>
      <c r="C14" t="s">
        <v>40</v>
      </c>
      <c r="D14" t="s">
        <v>34</v>
      </c>
      <c r="E14">
        <v>10.400014000000001</v>
      </c>
      <c r="F14">
        <v>9.3905689999999993</v>
      </c>
      <c r="J14">
        <v>11</v>
      </c>
      <c r="K14" t="s">
        <v>43</v>
      </c>
      <c r="L14" t="s">
        <v>33</v>
      </c>
      <c r="M14" t="s">
        <v>39</v>
      </c>
      <c r="N14">
        <v>5.8253329999999997</v>
      </c>
      <c r="P14">
        <v>11</v>
      </c>
      <c r="Q14" t="s">
        <v>43</v>
      </c>
      <c r="R14" t="s">
        <v>33</v>
      </c>
      <c r="S14" t="s">
        <v>39</v>
      </c>
      <c r="T14">
        <v>2.8426930000000001</v>
      </c>
    </row>
    <row r="15" spans="1:20" x14ac:dyDescent="0.25">
      <c r="A15">
        <v>530</v>
      </c>
      <c r="B15" t="s">
        <v>43</v>
      </c>
      <c r="C15" t="s">
        <v>40</v>
      </c>
      <c r="D15" t="s">
        <v>37</v>
      </c>
      <c r="E15">
        <v>11.22617</v>
      </c>
      <c r="F15">
        <v>9.3905689999999993</v>
      </c>
      <c r="J15">
        <v>12</v>
      </c>
      <c r="K15" t="s">
        <v>43</v>
      </c>
      <c r="L15" t="s">
        <v>40</v>
      </c>
      <c r="M15" t="s">
        <v>34</v>
      </c>
      <c r="N15">
        <v>7.4643920000000001</v>
      </c>
      <c r="P15">
        <v>12</v>
      </c>
      <c r="Q15" t="s">
        <v>43</v>
      </c>
      <c r="R15" t="s">
        <v>40</v>
      </c>
      <c r="S15" t="s">
        <v>34</v>
      </c>
      <c r="T15">
        <v>2.670731</v>
      </c>
    </row>
    <row r="16" spans="1:20" x14ac:dyDescent="0.25">
      <c r="A16">
        <v>531</v>
      </c>
      <c r="B16" t="s">
        <v>43</v>
      </c>
      <c r="C16" t="s">
        <v>40</v>
      </c>
      <c r="D16" t="s">
        <v>38</v>
      </c>
      <c r="E16">
        <v>10.226703000000001</v>
      </c>
      <c r="F16">
        <v>9.3905689999999993</v>
      </c>
      <c r="J16">
        <v>13</v>
      </c>
      <c r="K16" t="s">
        <v>43</v>
      </c>
      <c r="L16" t="s">
        <v>40</v>
      </c>
      <c r="M16" t="s">
        <v>37</v>
      </c>
      <c r="N16">
        <v>7.6236660000000001</v>
      </c>
      <c r="P16">
        <v>13</v>
      </c>
      <c r="Q16" t="s">
        <v>43</v>
      </c>
      <c r="R16" t="s">
        <v>40</v>
      </c>
      <c r="S16" t="s">
        <v>37</v>
      </c>
      <c r="T16">
        <v>3.1026220000000002</v>
      </c>
    </row>
    <row r="17" spans="1:20" x14ac:dyDescent="0.25">
      <c r="A17">
        <v>532</v>
      </c>
      <c r="B17" t="s">
        <v>43</v>
      </c>
      <c r="C17" t="s">
        <v>40</v>
      </c>
      <c r="D17" t="s">
        <v>39</v>
      </c>
      <c r="E17">
        <v>10.292716</v>
      </c>
      <c r="F17">
        <v>9.3905689999999993</v>
      </c>
      <c r="J17">
        <v>14</v>
      </c>
      <c r="K17" t="s">
        <v>43</v>
      </c>
      <c r="L17" t="s">
        <v>40</v>
      </c>
      <c r="M17" t="s">
        <v>38</v>
      </c>
      <c r="N17">
        <v>6.9179539999999999</v>
      </c>
      <c r="P17">
        <v>14</v>
      </c>
      <c r="Q17" t="s">
        <v>43</v>
      </c>
      <c r="R17" t="s">
        <v>40</v>
      </c>
      <c r="S17" t="s">
        <v>38</v>
      </c>
      <c r="T17">
        <v>2.6562060000000001</v>
      </c>
    </row>
    <row r="18" spans="1:20" x14ac:dyDescent="0.25">
      <c r="A18">
        <v>545</v>
      </c>
      <c r="B18" t="s">
        <v>44</v>
      </c>
      <c r="C18" t="s">
        <v>33</v>
      </c>
      <c r="D18" t="s">
        <v>34</v>
      </c>
      <c r="E18">
        <v>10.827400000000001</v>
      </c>
      <c r="F18">
        <v>9.5206529999999994</v>
      </c>
      <c r="J18">
        <v>15</v>
      </c>
      <c r="K18" t="s">
        <v>43</v>
      </c>
      <c r="L18" t="s">
        <v>40</v>
      </c>
      <c r="M18" t="s">
        <v>39</v>
      </c>
      <c r="N18">
        <v>6.8632220000000004</v>
      </c>
      <c r="P18">
        <v>15</v>
      </c>
      <c r="Q18" t="s">
        <v>43</v>
      </c>
      <c r="R18" t="s">
        <v>40</v>
      </c>
      <c r="S18" t="s">
        <v>39</v>
      </c>
      <c r="T18">
        <v>2.774289</v>
      </c>
    </row>
    <row r="19" spans="1:20" x14ac:dyDescent="0.25">
      <c r="A19">
        <v>546</v>
      </c>
      <c r="B19" t="s">
        <v>44</v>
      </c>
      <c r="C19" t="s">
        <v>33</v>
      </c>
      <c r="D19" t="s">
        <v>37</v>
      </c>
      <c r="E19">
        <v>10.524960999999999</v>
      </c>
      <c r="F19">
        <v>9.5206529999999994</v>
      </c>
      <c r="J19">
        <v>16</v>
      </c>
      <c r="K19" t="s">
        <v>44</v>
      </c>
      <c r="L19" t="s">
        <v>33</v>
      </c>
      <c r="M19" t="s">
        <v>34</v>
      </c>
      <c r="N19">
        <v>6.9033720000000001</v>
      </c>
      <c r="P19">
        <v>16</v>
      </c>
      <c r="Q19" t="s">
        <v>44</v>
      </c>
      <c r="R19" t="s">
        <v>33</v>
      </c>
      <c r="S19" t="s">
        <v>34</v>
      </c>
      <c r="T19">
        <v>3.190118</v>
      </c>
    </row>
    <row r="20" spans="1:20" x14ac:dyDescent="0.25">
      <c r="A20">
        <v>547</v>
      </c>
      <c r="B20" t="s">
        <v>44</v>
      </c>
      <c r="C20" t="s">
        <v>33</v>
      </c>
      <c r="D20" t="s">
        <v>38</v>
      </c>
      <c r="E20">
        <v>10.395058000000001</v>
      </c>
      <c r="F20">
        <v>9.5206529999999994</v>
      </c>
      <c r="J20">
        <v>17</v>
      </c>
      <c r="K20" t="s">
        <v>44</v>
      </c>
      <c r="L20" t="s">
        <v>33</v>
      </c>
      <c r="M20" t="s">
        <v>37</v>
      </c>
      <c r="N20">
        <v>6.647322</v>
      </c>
      <c r="P20">
        <v>17</v>
      </c>
      <c r="Q20" t="s">
        <v>44</v>
      </c>
      <c r="R20" t="s">
        <v>33</v>
      </c>
      <c r="S20" t="s">
        <v>37</v>
      </c>
      <c r="T20">
        <v>3.1468889999999998</v>
      </c>
    </row>
    <row r="21" spans="1:20" x14ac:dyDescent="0.25">
      <c r="A21">
        <v>548</v>
      </c>
      <c r="B21" t="s">
        <v>44</v>
      </c>
      <c r="C21" t="s">
        <v>33</v>
      </c>
      <c r="D21" t="s">
        <v>39</v>
      </c>
      <c r="E21">
        <v>11.132913</v>
      </c>
      <c r="F21">
        <v>9.5206529999999994</v>
      </c>
      <c r="J21">
        <v>18</v>
      </c>
      <c r="K21" t="s">
        <v>44</v>
      </c>
      <c r="L21" t="s">
        <v>33</v>
      </c>
      <c r="M21" t="s">
        <v>38</v>
      </c>
      <c r="N21">
        <v>6.3015169999999996</v>
      </c>
      <c r="P21">
        <v>18</v>
      </c>
      <c r="Q21" t="s">
        <v>44</v>
      </c>
      <c r="R21" t="s">
        <v>33</v>
      </c>
      <c r="S21" t="s">
        <v>38</v>
      </c>
      <c r="T21">
        <v>3.2110289999999999</v>
      </c>
    </row>
    <row r="22" spans="1:20" x14ac:dyDescent="0.25">
      <c r="A22">
        <v>561</v>
      </c>
      <c r="B22" t="s">
        <v>44</v>
      </c>
      <c r="C22" t="s">
        <v>40</v>
      </c>
      <c r="D22" t="s">
        <v>34</v>
      </c>
      <c r="E22">
        <v>11.04608</v>
      </c>
      <c r="F22">
        <v>9.8293160000000004</v>
      </c>
      <c r="J22">
        <v>19</v>
      </c>
      <c r="K22" t="s">
        <v>44</v>
      </c>
      <c r="L22" t="s">
        <v>33</v>
      </c>
      <c r="M22" t="s">
        <v>39</v>
      </c>
      <c r="N22">
        <v>6.898752</v>
      </c>
      <c r="P22">
        <v>19</v>
      </c>
      <c r="Q22" t="s">
        <v>44</v>
      </c>
      <c r="R22" t="s">
        <v>33</v>
      </c>
      <c r="S22" t="s">
        <v>39</v>
      </c>
      <c r="T22">
        <v>3.5255000000000001</v>
      </c>
    </row>
    <row r="23" spans="1:20" x14ac:dyDescent="0.25">
      <c r="A23">
        <v>562</v>
      </c>
      <c r="B23" t="s">
        <v>44</v>
      </c>
      <c r="C23" t="s">
        <v>40</v>
      </c>
      <c r="D23" t="s">
        <v>37</v>
      </c>
      <c r="E23">
        <v>11.047166000000001</v>
      </c>
      <c r="F23">
        <v>9.8293160000000004</v>
      </c>
      <c r="J23">
        <v>20</v>
      </c>
      <c r="K23" t="s">
        <v>44</v>
      </c>
      <c r="L23" t="s">
        <v>40</v>
      </c>
      <c r="M23" t="s">
        <v>34</v>
      </c>
      <c r="N23">
        <v>7.3225720000000001</v>
      </c>
      <c r="P23">
        <v>20</v>
      </c>
      <c r="Q23" t="s">
        <v>44</v>
      </c>
      <c r="R23" t="s">
        <v>40</v>
      </c>
      <c r="S23" t="s">
        <v>34</v>
      </c>
      <c r="T23">
        <v>3.3469850000000001</v>
      </c>
    </row>
    <row r="24" spans="1:20" x14ac:dyDescent="0.25">
      <c r="A24">
        <v>563</v>
      </c>
      <c r="B24" t="s">
        <v>44</v>
      </c>
      <c r="C24" t="s">
        <v>40</v>
      </c>
      <c r="D24" t="s">
        <v>38</v>
      </c>
      <c r="E24">
        <v>11.052873</v>
      </c>
      <c r="F24">
        <v>9.8293160000000004</v>
      </c>
      <c r="J24">
        <v>21</v>
      </c>
      <c r="K24" t="s">
        <v>44</v>
      </c>
      <c r="L24" t="s">
        <v>40</v>
      </c>
      <c r="M24" t="s">
        <v>37</v>
      </c>
      <c r="N24">
        <v>7.7138470000000003</v>
      </c>
      <c r="P24">
        <v>21</v>
      </c>
      <c r="Q24" t="s">
        <v>44</v>
      </c>
      <c r="R24" t="s">
        <v>40</v>
      </c>
      <c r="S24" t="s">
        <v>37</v>
      </c>
      <c r="T24">
        <v>3.0652469999999998</v>
      </c>
    </row>
    <row r="25" spans="1:20" x14ac:dyDescent="0.25">
      <c r="A25">
        <v>564</v>
      </c>
      <c r="B25" t="s">
        <v>44</v>
      </c>
      <c r="C25" t="s">
        <v>40</v>
      </c>
      <c r="D25" t="s">
        <v>39</v>
      </c>
      <c r="E25">
        <v>11.209542000000001</v>
      </c>
      <c r="F25">
        <v>9.8293160000000004</v>
      </c>
      <c r="J25">
        <v>22</v>
      </c>
      <c r="K25" t="s">
        <v>44</v>
      </c>
      <c r="L25" t="s">
        <v>40</v>
      </c>
      <c r="M25" t="s">
        <v>38</v>
      </c>
      <c r="N25">
        <v>7.5333889999999997</v>
      </c>
      <c r="P25">
        <v>22</v>
      </c>
      <c r="Q25" t="s">
        <v>44</v>
      </c>
      <c r="R25" t="s">
        <v>40</v>
      </c>
      <c r="S25" t="s">
        <v>38</v>
      </c>
      <c r="T25">
        <v>3.0850390000000001</v>
      </c>
    </row>
    <row r="26" spans="1:20" x14ac:dyDescent="0.25">
      <c r="A26">
        <v>577</v>
      </c>
      <c r="B26" t="s">
        <v>45</v>
      </c>
      <c r="C26" t="s">
        <v>33</v>
      </c>
      <c r="D26" t="s">
        <v>34</v>
      </c>
      <c r="E26">
        <v>9.584301</v>
      </c>
      <c r="F26">
        <v>9.1254899999999992</v>
      </c>
      <c r="J26">
        <v>23</v>
      </c>
      <c r="K26" t="s">
        <v>44</v>
      </c>
      <c r="L26" t="s">
        <v>40</v>
      </c>
      <c r="M26" t="s">
        <v>39</v>
      </c>
      <c r="N26">
        <v>7.8034150000000002</v>
      </c>
      <c r="P26">
        <v>23</v>
      </c>
      <c r="Q26" t="s">
        <v>44</v>
      </c>
      <c r="R26" t="s">
        <v>40</v>
      </c>
      <c r="S26" t="s">
        <v>39</v>
      </c>
      <c r="T26">
        <v>3.1780020000000002</v>
      </c>
    </row>
    <row r="27" spans="1:20" x14ac:dyDescent="0.25">
      <c r="A27">
        <v>578</v>
      </c>
      <c r="B27" t="s">
        <v>45</v>
      </c>
      <c r="C27" t="s">
        <v>33</v>
      </c>
      <c r="D27" t="s">
        <v>37</v>
      </c>
      <c r="E27">
        <v>9.0162069999999996</v>
      </c>
      <c r="F27">
        <v>9.1254899999999992</v>
      </c>
      <c r="J27">
        <v>24</v>
      </c>
      <c r="K27" t="s">
        <v>45</v>
      </c>
      <c r="L27" t="s">
        <v>33</v>
      </c>
      <c r="M27" t="s">
        <v>34</v>
      </c>
      <c r="N27">
        <v>6.1153700000000004</v>
      </c>
      <c r="P27">
        <v>24</v>
      </c>
      <c r="Q27" t="s">
        <v>45</v>
      </c>
      <c r="R27" t="s">
        <v>33</v>
      </c>
      <c r="S27" t="s">
        <v>34</v>
      </c>
      <c r="T27">
        <v>2.9394070000000001</v>
      </c>
    </row>
    <row r="28" spans="1:20" x14ac:dyDescent="0.25">
      <c r="A28">
        <v>579</v>
      </c>
      <c r="B28" t="s">
        <v>45</v>
      </c>
      <c r="C28" t="s">
        <v>33</v>
      </c>
      <c r="D28" t="s">
        <v>38</v>
      </c>
      <c r="E28">
        <v>9.5586479999999998</v>
      </c>
      <c r="F28">
        <v>9.1254899999999992</v>
      </c>
      <c r="J28">
        <v>25</v>
      </c>
      <c r="K28" t="s">
        <v>45</v>
      </c>
      <c r="L28" t="s">
        <v>33</v>
      </c>
      <c r="M28" t="s">
        <v>37</v>
      </c>
      <c r="N28">
        <v>5.5948729999999998</v>
      </c>
      <c r="P28">
        <v>25</v>
      </c>
      <c r="Q28" t="s">
        <v>45</v>
      </c>
      <c r="R28" t="s">
        <v>33</v>
      </c>
      <c r="S28" t="s">
        <v>37</v>
      </c>
      <c r="T28">
        <v>2.7081900000000001</v>
      </c>
    </row>
    <row r="29" spans="1:20" x14ac:dyDescent="0.25">
      <c r="A29">
        <v>580</v>
      </c>
      <c r="B29" t="s">
        <v>45</v>
      </c>
      <c r="C29" t="s">
        <v>33</v>
      </c>
      <c r="D29" t="s">
        <v>39</v>
      </c>
      <c r="E29">
        <v>9.7812999999999999</v>
      </c>
      <c r="F29">
        <v>9.1254899999999992</v>
      </c>
      <c r="J29">
        <v>26</v>
      </c>
      <c r="K29" t="s">
        <v>45</v>
      </c>
      <c r="L29" t="s">
        <v>33</v>
      </c>
      <c r="M29" t="s">
        <v>38</v>
      </c>
      <c r="N29">
        <v>6.2622799999999996</v>
      </c>
      <c r="P29">
        <v>26</v>
      </c>
      <c r="Q29" t="s">
        <v>45</v>
      </c>
      <c r="R29" t="s">
        <v>33</v>
      </c>
      <c r="S29" t="s">
        <v>38</v>
      </c>
      <c r="T29">
        <v>2.745412</v>
      </c>
    </row>
    <row r="30" spans="1:20" x14ac:dyDescent="0.25">
      <c r="A30">
        <v>593</v>
      </c>
      <c r="B30" t="s">
        <v>45</v>
      </c>
      <c r="C30" t="s">
        <v>40</v>
      </c>
      <c r="D30" t="s">
        <v>34</v>
      </c>
      <c r="E30">
        <v>13.220052000000001</v>
      </c>
      <c r="F30">
        <v>9.0093949999999996</v>
      </c>
      <c r="J30">
        <v>27</v>
      </c>
      <c r="K30" t="s">
        <v>45</v>
      </c>
      <c r="L30" t="s">
        <v>33</v>
      </c>
      <c r="M30" t="s">
        <v>39</v>
      </c>
      <c r="N30">
        <v>6.3861290000000004</v>
      </c>
      <c r="P30">
        <v>27</v>
      </c>
      <c r="Q30" t="s">
        <v>45</v>
      </c>
      <c r="R30" t="s">
        <v>33</v>
      </c>
      <c r="S30" t="s">
        <v>39</v>
      </c>
      <c r="T30">
        <v>2.8493110000000001</v>
      </c>
    </row>
    <row r="31" spans="1:20" x14ac:dyDescent="0.25">
      <c r="A31">
        <v>594</v>
      </c>
      <c r="B31" t="s">
        <v>45</v>
      </c>
      <c r="C31" t="s">
        <v>40</v>
      </c>
      <c r="D31" t="s">
        <v>37</v>
      </c>
      <c r="E31">
        <v>9.8514009999999992</v>
      </c>
      <c r="F31">
        <v>9.0093949999999996</v>
      </c>
      <c r="J31">
        <v>28</v>
      </c>
      <c r="K31" t="s">
        <v>45</v>
      </c>
      <c r="L31" t="s">
        <v>40</v>
      </c>
      <c r="M31" t="s">
        <v>34</v>
      </c>
      <c r="N31">
        <v>8.0594289999999997</v>
      </c>
      <c r="P31">
        <v>28</v>
      </c>
      <c r="Q31" t="s">
        <v>45</v>
      </c>
      <c r="R31" t="s">
        <v>40</v>
      </c>
      <c r="S31" t="s">
        <v>34</v>
      </c>
      <c r="T31">
        <v>4.6571119999999997</v>
      </c>
    </row>
    <row r="32" spans="1:20" x14ac:dyDescent="0.25">
      <c r="A32">
        <v>595</v>
      </c>
      <c r="B32" t="s">
        <v>45</v>
      </c>
      <c r="C32" t="s">
        <v>40</v>
      </c>
      <c r="D32" t="s">
        <v>38</v>
      </c>
      <c r="E32">
        <v>10.149334</v>
      </c>
      <c r="F32">
        <v>9.0093949999999996</v>
      </c>
      <c r="J32">
        <v>29</v>
      </c>
      <c r="K32" t="s">
        <v>45</v>
      </c>
      <c r="L32" t="s">
        <v>40</v>
      </c>
      <c r="M32" t="s">
        <v>37</v>
      </c>
      <c r="N32">
        <v>6.5402509999999996</v>
      </c>
      <c r="P32">
        <v>29</v>
      </c>
      <c r="Q32" t="s">
        <v>45</v>
      </c>
      <c r="R32" t="s">
        <v>40</v>
      </c>
      <c r="S32" t="s">
        <v>37</v>
      </c>
      <c r="T32">
        <v>2.8593359999999999</v>
      </c>
    </row>
    <row r="33" spans="1:20" x14ac:dyDescent="0.25">
      <c r="A33">
        <v>596</v>
      </c>
      <c r="B33" t="s">
        <v>45</v>
      </c>
      <c r="C33" t="s">
        <v>40</v>
      </c>
      <c r="D33" t="s">
        <v>39</v>
      </c>
      <c r="E33">
        <v>10.328068</v>
      </c>
      <c r="F33">
        <v>9.0093949999999996</v>
      </c>
      <c r="J33">
        <v>30</v>
      </c>
      <c r="K33" t="s">
        <v>45</v>
      </c>
      <c r="L33" t="s">
        <v>40</v>
      </c>
      <c r="M33" t="s">
        <v>38</v>
      </c>
      <c r="N33">
        <v>6.828112</v>
      </c>
      <c r="P33">
        <v>30</v>
      </c>
      <c r="Q33" t="s">
        <v>45</v>
      </c>
      <c r="R33" t="s">
        <v>40</v>
      </c>
      <c r="S33" t="s">
        <v>38</v>
      </c>
      <c r="T33">
        <v>2.6554950000000002</v>
      </c>
    </row>
    <row r="34" spans="1:20" x14ac:dyDescent="0.25">
      <c r="J34">
        <v>31</v>
      </c>
      <c r="K34" t="s">
        <v>45</v>
      </c>
      <c r="L34" t="s">
        <v>40</v>
      </c>
      <c r="M34" t="s">
        <v>39</v>
      </c>
      <c r="N34">
        <v>6.919009</v>
      </c>
      <c r="P34">
        <v>31</v>
      </c>
      <c r="Q34" t="s">
        <v>45</v>
      </c>
      <c r="R34" t="s">
        <v>40</v>
      </c>
      <c r="S34" t="s">
        <v>39</v>
      </c>
      <c r="T34">
        <v>2.8705859999999999</v>
      </c>
    </row>
    <row r="41" spans="1:20" x14ac:dyDescent="0.25">
      <c r="B41" t="s">
        <v>14</v>
      </c>
      <c r="C41" t="s">
        <v>15</v>
      </c>
      <c r="D41" t="s">
        <v>16</v>
      </c>
      <c r="E41" t="s">
        <v>17</v>
      </c>
      <c r="F41" t="s">
        <v>19</v>
      </c>
    </row>
    <row r="42" spans="1:20" x14ac:dyDescent="0.25">
      <c r="A42">
        <v>513</v>
      </c>
      <c r="B42" t="s">
        <v>43</v>
      </c>
      <c r="C42" t="s">
        <v>33</v>
      </c>
      <c r="D42" t="s">
        <v>34</v>
      </c>
      <c r="E42">
        <v>10.006568</v>
      </c>
      <c r="F42">
        <v>8.9729109999999999</v>
      </c>
    </row>
    <row r="43" spans="1:20" x14ac:dyDescent="0.25">
      <c r="A43">
        <v>514</v>
      </c>
      <c r="B43" t="s">
        <v>43</v>
      </c>
      <c r="C43" t="s">
        <v>33</v>
      </c>
      <c r="D43" t="s">
        <v>37</v>
      </c>
      <c r="E43">
        <v>9.5207770000000007</v>
      </c>
      <c r="F43">
        <v>8.9729109999999999</v>
      </c>
    </row>
    <row r="44" spans="1:20" x14ac:dyDescent="0.25">
      <c r="A44">
        <v>515</v>
      </c>
      <c r="B44" t="s">
        <v>43</v>
      </c>
      <c r="C44" t="s">
        <v>33</v>
      </c>
      <c r="D44" t="s">
        <v>38</v>
      </c>
      <c r="E44">
        <v>10.042546</v>
      </c>
      <c r="F44">
        <v>8.9729109999999999</v>
      </c>
    </row>
    <row r="45" spans="1:20" x14ac:dyDescent="0.25">
      <c r="A45">
        <v>516</v>
      </c>
      <c r="B45" t="s">
        <v>43</v>
      </c>
      <c r="C45" t="s">
        <v>33</v>
      </c>
      <c r="D45" t="s">
        <v>39</v>
      </c>
      <c r="E45">
        <v>9.5741569999999996</v>
      </c>
      <c r="F45">
        <v>8.9729109999999999</v>
      </c>
    </row>
    <row r="46" spans="1:20" x14ac:dyDescent="0.25">
      <c r="A46">
        <v>529</v>
      </c>
      <c r="B46" t="s">
        <v>43</v>
      </c>
      <c r="C46" t="s">
        <v>40</v>
      </c>
      <c r="D46" t="s">
        <v>34</v>
      </c>
      <c r="E46">
        <v>10.400014000000001</v>
      </c>
      <c r="F46">
        <v>9.3905689999999993</v>
      </c>
    </row>
    <row r="47" spans="1:20" x14ac:dyDescent="0.25">
      <c r="A47">
        <v>530</v>
      </c>
      <c r="B47" t="s">
        <v>43</v>
      </c>
      <c r="C47" t="s">
        <v>40</v>
      </c>
      <c r="D47" t="s">
        <v>37</v>
      </c>
      <c r="E47">
        <v>11.22617</v>
      </c>
      <c r="F47">
        <v>9.3905689999999993</v>
      </c>
    </row>
    <row r="48" spans="1:20" x14ac:dyDescent="0.25">
      <c r="A48">
        <v>531</v>
      </c>
      <c r="B48" t="s">
        <v>43</v>
      </c>
      <c r="C48" t="s">
        <v>40</v>
      </c>
      <c r="D48" t="s">
        <v>38</v>
      </c>
      <c r="E48">
        <v>10.226703000000001</v>
      </c>
      <c r="F48">
        <v>9.3905689999999993</v>
      </c>
    </row>
    <row r="49" spans="1:6" x14ac:dyDescent="0.25">
      <c r="A49">
        <v>532</v>
      </c>
      <c r="B49" t="s">
        <v>43</v>
      </c>
      <c r="C49" t="s">
        <v>40</v>
      </c>
      <c r="D49" t="s">
        <v>39</v>
      </c>
      <c r="E49">
        <v>10.292716</v>
      </c>
      <c r="F49">
        <v>9.3905689999999993</v>
      </c>
    </row>
    <row r="50" spans="1:6" x14ac:dyDescent="0.25">
      <c r="A50">
        <v>545</v>
      </c>
      <c r="B50" t="s">
        <v>44</v>
      </c>
      <c r="C50" t="s">
        <v>33</v>
      </c>
      <c r="D50" t="s">
        <v>34</v>
      </c>
      <c r="E50">
        <v>10.827400000000001</v>
      </c>
      <c r="F50">
        <v>9.5206529999999994</v>
      </c>
    </row>
    <row r="51" spans="1:6" x14ac:dyDescent="0.25">
      <c r="A51">
        <v>546</v>
      </c>
      <c r="B51" t="s">
        <v>44</v>
      </c>
      <c r="C51" t="s">
        <v>33</v>
      </c>
      <c r="D51" t="s">
        <v>37</v>
      </c>
      <c r="E51">
        <v>10.524960999999999</v>
      </c>
      <c r="F51">
        <v>9.5206529999999994</v>
      </c>
    </row>
    <row r="52" spans="1:6" x14ac:dyDescent="0.25">
      <c r="A52">
        <v>547</v>
      </c>
      <c r="B52" t="s">
        <v>44</v>
      </c>
      <c r="C52" t="s">
        <v>33</v>
      </c>
      <c r="D52" t="s">
        <v>38</v>
      </c>
      <c r="E52">
        <v>10.395058000000001</v>
      </c>
      <c r="F52">
        <v>9.5206529999999994</v>
      </c>
    </row>
    <row r="53" spans="1:6" x14ac:dyDescent="0.25">
      <c r="A53">
        <v>548</v>
      </c>
      <c r="B53" t="s">
        <v>44</v>
      </c>
      <c r="C53" t="s">
        <v>33</v>
      </c>
      <c r="D53" t="s">
        <v>39</v>
      </c>
      <c r="E53">
        <v>11.132913</v>
      </c>
      <c r="F53">
        <v>9.5206529999999994</v>
      </c>
    </row>
    <row r="54" spans="1:6" x14ac:dyDescent="0.25">
      <c r="A54">
        <v>561</v>
      </c>
      <c r="B54" t="s">
        <v>44</v>
      </c>
      <c r="C54" t="s">
        <v>40</v>
      </c>
      <c r="D54" t="s">
        <v>34</v>
      </c>
      <c r="E54">
        <v>11.04608</v>
      </c>
      <c r="F54">
        <v>9.8293160000000004</v>
      </c>
    </row>
    <row r="55" spans="1:6" x14ac:dyDescent="0.25">
      <c r="A55">
        <v>562</v>
      </c>
      <c r="B55" t="s">
        <v>44</v>
      </c>
      <c r="C55" t="s">
        <v>40</v>
      </c>
      <c r="D55" t="s">
        <v>37</v>
      </c>
      <c r="E55">
        <v>11.047166000000001</v>
      </c>
      <c r="F55">
        <v>9.8293160000000004</v>
      </c>
    </row>
    <row r="56" spans="1:6" x14ac:dyDescent="0.25">
      <c r="A56">
        <v>563</v>
      </c>
      <c r="B56" t="s">
        <v>44</v>
      </c>
      <c r="C56" t="s">
        <v>40</v>
      </c>
      <c r="D56" t="s">
        <v>38</v>
      </c>
      <c r="E56">
        <v>11.052873</v>
      </c>
      <c r="F56">
        <v>9.8293160000000004</v>
      </c>
    </row>
    <row r="57" spans="1:6" x14ac:dyDescent="0.25">
      <c r="A57">
        <v>564</v>
      </c>
      <c r="B57" t="s">
        <v>44</v>
      </c>
      <c r="C57" t="s">
        <v>40</v>
      </c>
      <c r="D57" t="s">
        <v>39</v>
      </c>
      <c r="E57">
        <v>11.209542000000001</v>
      </c>
      <c r="F57">
        <v>9.8293160000000004</v>
      </c>
    </row>
  </sheetData>
  <pageMargins left="0.7" right="0.7" top="0.75" bottom="0.75" header="0.51180555555555496" footer="0.51180555555555496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alldata</vt:lpstr>
      <vt:lpstr>swing t test</vt:lpstr>
      <vt:lpstr>stance t test</vt:lpstr>
      <vt:lpstr>alldata_1step</vt:lpstr>
      <vt:lpstr>soleus_r</vt:lpstr>
      <vt:lpstr>pythonout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Jon Stingel</dc:creator>
  <dc:description/>
  <cp:lastModifiedBy>Jon Stingel</cp:lastModifiedBy>
  <cp:revision>5</cp:revision>
  <dcterms:created xsi:type="dcterms:W3CDTF">2021-04-26T23:38:39Z</dcterms:created>
  <dcterms:modified xsi:type="dcterms:W3CDTF">2021-08-29T05:33:17Z</dcterms:modified>
  <dc:language>en-US</dc:language>
</cp:coreProperties>
</file>