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3D5FC593-46D4-4BAA-A695-424B9BFC1539}" xr6:coauthVersionLast="47" xr6:coauthVersionMax="47" xr10:uidLastSave="{00000000-0000-0000-0000-000000000000}"/>
  <bookViews>
    <workbookView xWindow="-120" yWindow="-120" windowWidth="29040" windowHeight="15840" firstSheet="4" activeTab="5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7" sheetId="5" r:id="rId5"/>
    <sheet name="scalecomparison_welk007" sheetId="10" r:id="rId6"/>
    <sheet name="welk008" sheetId="6" r:id="rId7"/>
    <sheet name="welk009" sheetId="8" r:id="rId8"/>
    <sheet name="welk0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0" l="1"/>
  <c r="I2" i="10"/>
  <c r="M10" i="8"/>
  <c r="I80" i="8"/>
  <c r="I55" i="8"/>
  <c r="I30" i="8"/>
  <c r="I5" i="8"/>
  <c r="AH10" i="8" l="1"/>
  <c r="Z80" i="9"/>
  <c r="Z55" i="9"/>
  <c r="Z30" i="9"/>
  <c r="Z5" i="9"/>
  <c r="I80" i="9"/>
  <c r="I55" i="9"/>
  <c r="I30" i="9"/>
  <c r="I5" i="9"/>
  <c r="AH26" i="9"/>
  <c r="AD26" i="9"/>
  <c r="M26" i="9"/>
  <c r="AH25" i="9"/>
  <c r="AD25" i="9"/>
  <c r="M25" i="9"/>
  <c r="AH24" i="9"/>
  <c r="AD24" i="9"/>
  <c r="M24" i="9"/>
  <c r="AH23" i="9"/>
  <c r="AD23" i="9"/>
  <c r="M23" i="9"/>
  <c r="AH22" i="9"/>
  <c r="AD22" i="9"/>
  <c r="M22" i="9"/>
  <c r="AH21" i="9"/>
  <c r="AD21" i="9"/>
  <c r="M21" i="9"/>
  <c r="AH20" i="9"/>
  <c r="AD20" i="9"/>
  <c r="M20" i="9"/>
  <c r="AH19" i="9"/>
  <c r="AD19" i="9"/>
  <c r="M19" i="9"/>
  <c r="AH18" i="9"/>
  <c r="AD18" i="9"/>
  <c r="M18" i="9"/>
  <c r="AH17" i="9"/>
  <c r="AD17" i="9"/>
  <c r="M17" i="9"/>
  <c r="AH16" i="9"/>
  <c r="AD16" i="9"/>
  <c r="M16" i="9"/>
  <c r="AH15" i="9"/>
  <c r="AD15" i="9"/>
  <c r="M15" i="9"/>
  <c r="AH14" i="9"/>
  <c r="AD14" i="9"/>
  <c r="M14" i="9"/>
  <c r="AH13" i="9"/>
  <c r="AD13" i="9"/>
  <c r="M13" i="9"/>
  <c r="AH12" i="9"/>
  <c r="AD12" i="9"/>
  <c r="M12" i="9"/>
  <c r="AH11" i="9"/>
  <c r="AD11" i="9"/>
  <c r="M11" i="9"/>
  <c r="AH10" i="9"/>
  <c r="AD10" i="9"/>
  <c r="M10" i="9"/>
  <c r="Z80" i="8"/>
  <c r="Z55" i="8"/>
  <c r="Z30" i="8"/>
  <c r="Z5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AH26" i="8"/>
  <c r="AD26" i="8"/>
  <c r="M26" i="8"/>
  <c r="AH25" i="8"/>
  <c r="AD25" i="8"/>
  <c r="M25" i="8"/>
  <c r="AH24" i="8"/>
  <c r="AD24" i="8"/>
  <c r="M24" i="8"/>
  <c r="AH23" i="8"/>
  <c r="AD23" i="8"/>
  <c r="AH22" i="8"/>
  <c r="AD22" i="8"/>
  <c r="AH21" i="8"/>
  <c r="AD21" i="8"/>
  <c r="AH20" i="8"/>
  <c r="AD20" i="8"/>
  <c r="AH19" i="8"/>
  <c r="AD19" i="8"/>
  <c r="AH18" i="8"/>
  <c r="AD18" i="8"/>
  <c r="AH17" i="8"/>
  <c r="AD17" i="8"/>
  <c r="AH16" i="8"/>
  <c r="AD16" i="8"/>
  <c r="AH15" i="8"/>
  <c r="AD15" i="8"/>
  <c r="AH14" i="8"/>
  <c r="AD14" i="8"/>
  <c r="AH13" i="8"/>
  <c r="AD13" i="8"/>
  <c r="AH12" i="8"/>
  <c r="AD12" i="8"/>
  <c r="AH11" i="8"/>
  <c r="AD11" i="8"/>
  <c r="AD10" i="8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10" i="6"/>
  <c r="Z80" i="6"/>
  <c r="Z55" i="6"/>
  <c r="Z30" i="6"/>
  <c r="Z5" i="6"/>
  <c r="I80" i="6"/>
  <c r="I55" i="6"/>
  <c r="I30" i="6"/>
  <c r="I5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H26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10" i="5"/>
  <c r="Z79" i="5"/>
  <c r="Z54" i="5"/>
  <c r="Z29" i="5"/>
  <c r="Z5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0" i="5"/>
  <c r="I80" i="5"/>
  <c r="I55" i="5"/>
  <c r="I30" i="5"/>
  <c r="I5" i="5"/>
  <c r="I71" i="1"/>
  <c r="I49" i="1"/>
  <c r="I27" i="1"/>
  <c r="I5" i="1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<sst xmlns="http://schemas.openxmlformats.org/spreadsheetml/2006/main" count="10747" uniqueCount="257">
  <si>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</si>
  <si>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</si>
  <si>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</si>
  <si>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</si>
  <si>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</si>
  <si>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</si>
  <si>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</si>
  <si>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</si>
  <si>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</si>
  <si>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</si>
  <si>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</si>
  <si>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</si>
  <si>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</si>
  <si>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</si>
  <si>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</si>
  <si>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</si>
  <si>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</si>
  <si>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</si>
  <si>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</si>
  <si>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</si>
  <si>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</si>
  <si>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</si>
  <si>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</si>
  <si>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</si>
  <si>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</si>
  <si>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</si>
  <si>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</si>
  <si>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</si>
  <si>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</si>
  <si>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</si>
  <si>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</si>
  <si>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</si>
  <si>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</si>
  <si>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</si>
  <si>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</si>
  <si>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</si>
  <si>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</si>
  <si>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</si>
  <si>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</si>
  <si>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</si>
  <si>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</si>
  <si>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</si>
  <si>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</si>
  <si>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</si>
  <si>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</si>
  <si>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</si>
  <si>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</si>
  <si>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</si>
  <si>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</si>
  <si>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</si>
  <si>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</si>
  <si>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</si>
  <si>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</si>
  <si>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</si>
  <si>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</si>
  <si>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</si>
  <si>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</si>
  <si>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</si>
  <si>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</si>
  <si>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</si>
  <si>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</si>
  <si>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</si>
  <si>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</si>
  <si>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</si>
  <si>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</si>
  <si>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</si>
  <si>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</si>
  <si>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</si>
  <si>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</si>
  <si>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</si>
  <si>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</si>
  <si>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</si>
  <si>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</si>
  <si>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</si>
  <si>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</si>
  <si>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</si>
  <si>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</si>
  <si>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</si>
  <si>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</si>
  <si>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</si>
  <si>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</si>
  <si>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</si>
  <si>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</si>
  <si>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</si>
  <si>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</si>
  <si>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</si>
  <si>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</si>
  <si>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</si>
  <si>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</si>
  <si>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</si>
  <si>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</si>
  <si>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</si>
  <si>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</si>
  <si>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</si>
  <si>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</si>
  <si>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</si>
  <si>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</si>
  <si>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</si>
  <si>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</si>
  <si>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</si>
  <si>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</si>
  <si>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</si>
  <si>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</si>
  <si>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</si>
  <si>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</si>
  <si>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</si>
  <si>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</si>
  <si>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</si>
  <si>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</si>
  <si>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</si>
  <si>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</si>
  <si>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</si>
  <si>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</si>
  <si>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</si>
  <si>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</si>
  <si>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</si>
  <si>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</si>
  <si>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</si>
  <si>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</si>
  <si>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</si>
  <si>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</si>
  <si>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</si>
  <si>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</si>
  <si>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</si>
  <si>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</si>
  <si>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</si>
  <si>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</si>
  <si>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</si>
  <si>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</si>
  <si>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</si>
  <si>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</si>
  <si>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</si>
  <si>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</si>
  <si>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</si>
  <si>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</si>
  <si>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</si>
  <si>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</si>
  <si>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</si>
  <si>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</si>
  <si>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</si>
  <si>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</si>
  <si>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</si>
  <si>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</si>
  <si>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</si>
  <si>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</si>
  <si>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</si>
  <si>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</si>
  <si>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</si>
  <si>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</si>
  <si>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</si>
  <si>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</si>
  <si>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</si>
  <si>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=0.00795096,</t>
  </si>
  <si>
    <t>~[-0.0418425,0.280641,0.0429516]</t>
  </si>
  <si>
    <t>=0.0110716,</t>
  </si>
  <si>
    <t>~[-0.0449632,0.280641,0.0314903]</t>
  </si>
  <si>
    <t>=0.00385294,</t>
  </si>
  <si>
    <t>~[-0.0377445,0.280641,0.0454068]</t>
  </si>
  <si>
    <t>=0.00395887,</t>
  </si>
  <si>
    <t>~[-0.0378504,0.280641,0.0437814]</t>
  </si>
  <si>
    <t>=0.0112333,</t>
  </si>
  <si>
    <t>~[-0.0451249,0.280641,0.0663588]</t>
  </si>
  <si>
    <t>=0.0207074,</t>
  </si>
  <si>
    <t>~[-0.054599,0.280641,0.063975]</t>
  </si>
  <si>
    <t>=0.0212771,</t>
  </si>
  <si>
    <t>~[-0.0551687,0.280641,0.0710322]</t>
  </si>
  <si>
    <t>=0.0236412,</t>
  </si>
  <si>
    <t>~[-0.0575328,0.280641,0.0692399]</t>
  </si>
  <si>
    <t>welk008</t>
  </si>
  <si>
    <t>=-0.0342918,</t>
  </si>
  <si>
    <t>~[-4.30913e-05,0.326035,0.0447766]</t>
  </si>
  <si>
    <t>10.7066,</t>
  </si>
  <si>
    <t>8.45604,</t>
  </si>
  <si>
    <t>3.37054,</t>
  </si>
  <si>
    <t>0.0783657,</t>
  </si>
  <si>
    <t>0.0909115,</t>
  </si>
  <si>
    <t>1.13639,</t>
  </si>
  <si>
    <t>0.196914,</t>
  </si>
  <si>
    <t>31.125,</t>
  </si>
  <si>
    <t>=-0.0246502,</t>
  </si>
  <si>
    <t>~[-0.00968467,0.326035,0.0373713]</t>
  </si>
  <si>
    <t>=-0.0254385,</t>
  </si>
  <si>
    <t>~[-0.00889635,0.326035,0.0355351]</t>
  </si>
  <si>
    <t>=-0.0237262,</t>
  </si>
  <si>
    <t>~[-0.0106087,0.326035,0.0325615]</t>
  </si>
  <si>
    <t>=-0.00811501,</t>
  </si>
  <si>
    <t>~[-0.0262199,0.326035,0.0677722]</t>
  </si>
  <si>
    <t>=0.0014307,</t>
  </si>
  <si>
    <t>~[-0.0357656,0.326035,0.0530599]</t>
  </si>
  <si>
    <t>=0.00565764,</t>
  </si>
  <si>
    <t>~[-0.0399925,0.326035,0.0416141]</t>
  </si>
  <si>
    <t>=0.00439522,</t>
  </si>
  <si>
    <t>~[-0.0387301,0.326035,0.0496705]</t>
  </si>
  <si>
    <t>welk009</t>
  </si>
  <si>
    <t>8.43838,</t>
  </si>
  <si>
    <t>6.66458,</t>
  </si>
  <si>
    <t>2.65647,</t>
  </si>
  <si>
    <t>0.0617635,</t>
  </si>
  <si>
    <t>0.0716514,</t>
  </si>
  <si>
    <t>0.895642,</t>
  </si>
  <si>
    <t>0.155197,</t>
  </si>
  <si>
    <t>24.531,</t>
  </si>
  <si>
    <t>=-0.0429843,</t>
  </si>
  <si>
    <t>~[0.00901991,0.278266,0.043293]</t>
  </si>
  <si>
    <t>=-0.0374825,</t>
  </si>
  <si>
    <t>~[0.00351815,0.278266,0.0355445]</t>
  </si>
  <si>
    <t>=-0.0376872,</t>
  </si>
  <si>
    <t>~[0.00372285,0.278266,0.0575711]</t>
  </si>
  <si>
    <t>=-0.0484279,</t>
  </si>
  <si>
    <t>~[0.0144635,0.278266,0.0474455]</t>
  </si>
  <si>
    <t>welk010</t>
  </si>
  <si>
    <t>=-0.00542873,</t>
  </si>
  <si>
    <t>~[-0.0291141,0.30212,0.0460721]</t>
  </si>
  <si>
    <t>9.2544,</t>
  </si>
  <si>
    <t>7.30906,</t>
  </si>
  <si>
    <t>2.91336,</t>
  </si>
  <si>
    <t>0.0677362,</t>
  </si>
  <si>
    <t>0.0785802,</t>
  </si>
  <si>
    <t>0.982253,</t>
  </si>
  <si>
    <t>0.170205,</t>
  </si>
  <si>
    <t>26.9032,</t>
  </si>
  <si>
    <t>=0.00874663,</t>
  </si>
  <si>
    <t>~[-0.0432895,0.30212,0.023973]</t>
  </si>
  <si>
    <t>=-0.0132727,</t>
  </si>
  <si>
    <t>~[-0.0212701,0.30212,0.0514673]</t>
  </si>
  <si>
    <t>=-0.00151366,</t>
  </si>
  <si>
    <t>~[-0.0330292,0.30212,0.0417828]</t>
  </si>
  <si>
    <t>=-0.00111839,</t>
  </si>
  <si>
    <t>~[-0.0334245,0.30212,0.0236073]</t>
  </si>
  <si>
    <t>=-0.00105682,</t>
  </si>
  <si>
    <t>~[-0.033486,0.30212,0.0199307]</t>
  </si>
  <si>
    <t>=-0.00127812,</t>
  </si>
  <si>
    <t>~[-0.0332647,0.30212,0.0247559]</t>
  </si>
  <si>
    <t>=-0.00162683,</t>
  </si>
  <si>
    <t>~[-0.032916,0.30212,0.0172133]</t>
  </si>
  <si>
    <t>=-0.01355,</t>
  </si>
  <si>
    <t>~[-0.0204144,0.278266,0.0658313]</t>
  </si>
  <si>
    <t>=-0.00316132,</t>
  </si>
  <si>
    <t>~[-0.0308031,0.278266,0.0546345]</t>
  </si>
  <si>
    <t>=-0.00713543,</t>
  </si>
  <si>
    <t>~[-0.0236676,0.278266,0.062557]</t>
  </si>
  <si>
    <t>=-0.0113703,</t>
  </si>
  <si>
    <t>~[-0.0225941,0.278266,0.0625015]</t>
  </si>
  <si>
    <t>=0.1,</t>
  </si>
  <si>
    <t>~[-0.1225,0.297823,0.0566875]</t>
  </si>
  <si>
    <t>4.81156,</t>
  </si>
  <si>
    <t>12.393,</t>
  </si>
  <si>
    <t>3.44679,</t>
  </si>
  <si>
    <t>0.0588736,</t>
  </si>
  <si>
    <t>0.0603738,</t>
  </si>
  <si>
    <t>1.09908,</t>
  </si>
  <si>
    <t>0.197674,</t>
  </si>
  <si>
    <t>11.9396,</t>
  </si>
  <si>
    <t>3.21747,</t>
  </si>
  <si>
    <t>0.0776112,</t>
  </si>
  <si>
    <t>0.912511,</t>
  </si>
  <si>
    <t>18.73,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</si>
</sst>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opLeftCell="A43" workbookViewId="0">
      <selection activeCell="J93" sqref="J93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workbookViewId="0">
      <selection activeCell="AH26" sqref="AH26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101"/>
  <sheetViews>
    <sheetView workbookViewId="0">
      <selection activeCell="A4" sqref="A4:M26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152</v>
      </c>
      <c r="H5" t="s">
        <v>39</v>
      </c>
      <c r="I5">
        <f>-0.0429516</f>
        <v>-4.29516E-2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160</v>
      </c>
      <c r="Y5" t="s">
        <v>39</v>
      </c>
      <c r="Z5">
        <f>-0.0663588</f>
        <v>-6.6358799999999996E-2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153</v>
      </c>
      <c r="R6" t="s">
        <v>2</v>
      </c>
      <c r="S6" t="s">
        <v>40</v>
      </c>
      <c r="T6" t="s">
        <v>41</v>
      </c>
      <c r="U6" t="s">
        <v>42</v>
      </c>
      <c r="V6" t="s">
        <v>161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1.80986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3.0061300000000002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9.2246699999999997</v>
      </c>
      <c r="L10" t="s">
        <v>3</v>
      </c>
      <c r="M10">
        <f>AVERAGE(J10,J35,J60,J85)</f>
        <v>9.2187099999999997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9.4116800000000005</v>
      </c>
      <c r="AC10" t="s">
        <v>3</v>
      </c>
      <c r="AD10">
        <f>AVERAGE(AA10,AA34,AA59,AA84)</f>
        <v>9.4136150000000001</v>
      </c>
      <c r="AG10" s="1" t="s">
        <v>3</v>
      </c>
      <c r="AH10">
        <f>AVERAGE(AA10,AA34,AA59,AA84,J85,J60,J35,J10)</f>
        <v>9.3161625000000008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7.28559</v>
      </c>
      <c r="L11" t="s">
        <v>9</v>
      </c>
      <c r="M11">
        <f t="shared" ref="M11:M26" si="0">AVERAGE(J11,J36,J61,J86)</f>
        <v>7.280877499999999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7.4332799999999999</v>
      </c>
      <c r="AC11" t="s">
        <v>9</v>
      </c>
      <c r="AD11">
        <f t="shared" ref="AD11:AD26" si="1">AVERAGE(AA11,AA35,AA60,AA85)</f>
        <v>7.4348124999999996</v>
      </c>
      <c r="AG11" s="1" t="s">
        <v>9</v>
      </c>
      <c r="AH11">
        <f t="shared" ref="AH11:AH25" si="2">AVERAGE(AA11,AA35,AA60,AA85,J86,J61,J36,J11)</f>
        <v>7.3578449999999993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2.90401</v>
      </c>
      <c r="L12" t="s">
        <v>11</v>
      </c>
      <c r="M12">
        <f t="shared" si="0"/>
        <v>2.9021300000000001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2.9628800000000002</v>
      </c>
      <c r="AC12" t="s">
        <v>11</v>
      </c>
      <c r="AD12">
        <f t="shared" si="1"/>
        <v>2.9634875000000003</v>
      </c>
      <c r="AG12" s="1" t="s">
        <v>11</v>
      </c>
      <c r="AH12">
        <f t="shared" si="2"/>
        <v>2.9328087500000004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6.7518599999999998E-2</v>
      </c>
      <c r="L13" t="s">
        <v>13</v>
      </c>
      <c r="M13">
        <f t="shared" si="0"/>
        <v>6.7474974999999993E-2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6.8887400000000001E-2</v>
      </c>
      <c r="AC13" t="s">
        <v>13</v>
      </c>
      <c r="AD13">
        <f t="shared" si="1"/>
        <v>6.8901550000000006E-2</v>
      </c>
      <c r="AG13" s="1" t="s">
        <v>13</v>
      </c>
      <c r="AH13">
        <f t="shared" si="2"/>
        <v>6.8188262500000013E-2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7.8327900000000006E-2</v>
      </c>
      <c r="L14" t="s">
        <v>15</v>
      </c>
      <c r="M14">
        <f t="shared" si="0"/>
        <v>7.8277249999999993E-2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7.9915799999999995E-2</v>
      </c>
      <c r="AC14" t="s">
        <v>15</v>
      </c>
      <c r="AD14">
        <f t="shared" si="1"/>
        <v>7.9932199999999995E-2</v>
      </c>
      <c r="AG14" s="1" t="s">
        <v>15</v>
      </c>
      <c r="AH14">
        <f t="shared" si="2"/>
        <v>7.9104725000000001E-2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0.97909800000000002</v>
      </c>
      <c r="L15" t="s">
        <v>17</v>
      </c>
      <c r="M15">
        <f t="shared" si="0"/>
        <v>0.97846549999999999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0.99894700000000003</v>
      </c>
      <c r="AC15" t="s">
        <v>17</v>
      </c>
      <c r="AD15">
        <f t="shared" si="1"/>
        <v>0.99915225000000008</v>
      </c>
      <c r="AG15" s="1" t="s">
        <v>17</v>
      </c>
      <c r="AH15">
        <f t="shared" si="2"/>
        <v>0.98880887499999992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0.169658</v>
      </c>
      <c r="L16" t="s">
        <v>19</v>
      </c>
      <c r="M16">
        <f t="shared" si="0"/>
        <v>0.16954850000000002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0.173098</v>
      </c>
      <c r="AC16" t="s">
        <v>19</v>
      </c>
      <c r="AD16">
        <f t="shared" si="1"/>
        <v>0.17313324999999999</v>
      </c>
      <c r="AG16" s="1" t="s">
        <v>19</v>
      </c>
      <c r="AH16">
        <f t="shared" si="2"/>
        <v>0.171340875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7.28559</v>
      </c>
      <c r="L17" t="s">
        <v>21</v>
      </c>
      <c r="M17">
        <f t="shared" si="0"/>
        <v>7.280877499999999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7.4332799999999999</v>
      </c>
      <c r="AC17" t="s">
        <v>21</v>
      </c>
      <c r="AD17">
        <f t="shared" si="1"/>
        <v>7.4348124999999996</v>
      </c>
      <c r="AG17" s="1" t="s">
        <v>21</v>
      </c>
      <c r="AH17">
        <f t="shared" si="2"/>
        <v>7.3578449999999993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2.90401</v>
      </c>
      <c r="L18" t="s">
        <v>22</v>
      </c>
      <c r="M18">
        <f t="shared" si="0"/>
        <v>2.9021300000000001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2.9628800000000002</v>
      </c>
      <c r="AC18" t="s">
        <v>22</v>
      </c>
      <c r="AD18">
        <f t="shared" si="1"/>
        <v>2.9634875000000003</v>
      </c>
      <c r="AG18" s="1" t="s">
        <v>22</v>
      </c>
      <c r="AH18">
        <f t="shared" si="2"/>
        <v>2.9328087500000004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6.7518599999999998E-2</v>
      </c>
      <c r="L19" t="s">
        <v>23</v>
      </c>
      <c r="M19">
        <f t="shared" si="0"/>
        <v>6.7474974999999993E-2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6.8887400000000001E-2</v>
      </c>
      <c r="AC19" t="s">
        <v>23</v>
      </c>
      <c r="AD19">
        <f t="shared" si="1"/>
        <v>6.8901550000000006E-2</v>
      </c>
      <c r="AG19" s="1" t="s">
        <v>23</v>
      </c>
      <c r="AH19">
        <f t="shared" si="2"/>
        <v>6.8188262500000013E-2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7.8327900000000006E-2</v>
      </c>
      <c r="L20" t="s">
        <v>24</v>
      </c>
      <c r="M20">
        <f t="shared" si="0"/>
        <v>7.8277249999999993E-2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7.9915799999999995E-2</v>
      </c>
      <c r="AC20" t="s">
        <v>24</v>
      </c>
      <c r="AD20">
        <f t="shared" si="1"/>
        <v>7.9932199999999995E-2</v>
      </c>
      <c r="AG20" s="1" t="s">
        <v>24</v>
      </c>
      <c r="AH20">
        <f t="shared" si="2"/>
        <v>7.9104725000000001E-2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0.97909800000000002</v>
      </c>
      <c r="L21" t="s">
        <v>25</v>
      </c>
      <c r="M21">
        <f t="shared" si="0"/>
        <v>0.97846549999999999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0.99894700000000003</v>
      </c>
      <c r="AC21" t="s">
        <v>25</v>
      </c>
      <c r="AD21">
        <f t="shared" si="1"/>
        <v>0.99915225000000008</v>
      </c>
      <c r="AG21" s="1" t="s">
        <v>25</v>
      </c>
      <c r="AH21">
        <f t="shared" si="2"/>
        <v>0.98880887499999992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0.169658</v>
      </c>
      <c r="L22" t="s">
        <v>26</v>
      </c>
      <c r="M22">
        <f t="shared" si="0"/>
        <v>0.16954850000000002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0.173098</v>
      </c>
      <c r="AC22" t="s">
        <v>26</v>
      </c>
      <c r="AD22">
        <f t="shared" si="1"/>
        <v>0.17313324999999999</v>
      </c>
      <c r="AG22" s="1" t="s">
        <v>26</v>
      </c>
      <c r="AH22">
        <f t="shared" si="2"/>
        <v>0.171340875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26.816800000000001</v>
      </c>
      <c r="L23" t="s">
        <v>27</v>
      </c>
      <c r="M23">
        <f t="shared" si="0"/>
        <v>26.799499999999998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27.360399999999998</v>
      </c>
      <c r="AC23" t="s">
        <v>27</v>
      </c>
      <c r="AD23">
        <f t="shared" si="1"/>
        <v>27.366074999999999</v>
      </c>
      <c r="AG23" s="1" t="s">
        <v>27</v>
      </c>
      <c r="AH23">
        <f t="shared" si="2"/>
        <v>27.082787500000002</v>
      </c>
    </row>
    <row r="24" spans="1:34" x14ac:dyDescent="0.25">
      <c r="I24" t="s">
        <v>38</v>
      </c>
      <c r="J24">
        <v>-4.1842499999999998E-2</v>
      </c>
      <c r="L24" t="s">
        <v>38</v>
      </c>
      <c r="M24">
        <f t="shared" si="0"/>
        <v>-4.0600150000000002E-2</v>
      </c>
      <c r="Z24" t="s">
        <v>38</v>
      </c>
      <c r="AA24">
        <v>-4.5124900000000003E-2</v>
      </c>
      <c r="AC24" t="s">
        <v>38</v>
      </c>
      <c r="AD24">
        <f t="shared" si="1"/>
        <v>-5.3106349999999997E-2</v>
      </c>
      <c r="AG24" s="1" t="s">
        <v>38</v>
      </c>
      <c r="AH24">
        <f t="shared" si="2"/>
        <v>-4.6853249999999999E-2</v>
      </c>
    </row>
    <row r="25" spans="1:34" x14ac:dyDescent="0.25">
      <c r="I25" t="s">
        <v>115</v>
      </c>
      <c r="J25">
        <v>0.28064099999999997</v>
      </c>
      <c r="L25" t="s">
        <v>115</v>
      </c>
      <c r="M25">
        <f t="shared" si="0"/>
        <v>0.28064099999999997</v>
      </c>
      <c r="Z25" t="s">
        <v>115</v>
      </c>
      <c r="AA25">
        <v>0.28064099999999997</v>
      </c>
      <c r="AC25" t="s">
        <v>115</v>
      </c>
      <c r="AD25">
        <f t="shared" si="1"/>
        <v>0.28064099999999997</v>
      </c>
      <c r="AG25" s="1" t="s">
        <v>115</v>
      </c>
      <c r="AH25">
        <f t="shared" si="2"/>
        <v>0.28064099999999997</v>
      </c>
    </row>
    <row r="26" spans="1:34" x14ac:dyDescent="0.25">
      <c r="I26" t="s">
        <v>39</v>
      </c>
      <c r="J26">
        <v>4.29516E-2</v>
      </c>
      <c r="L26" t="s">
        <v>39</v>
      </c>
      <c r="M26">
        <f t="shared" si="0"/>
        <v>4.0907525E-2</v>
      </c>
      <c r="Z26" t="s">
        <v>39</v>
      </c>
      <c r="AA26">
        <v>6.6358799999999996E-2</v>
      </c>
      <c r="AC26" t="s">
        <v>39</v>
      </c>
      <c r="AD26">
        <f t="shared" si="1"/>
        <v>6.7651474999999989E-2</v>
      </c>
      <c r="AG26" s="1" t="s">
        <v>39</v>
      </c>
      <c r="AH26">
        <f>AVERAGE(AA26,AA50,AA75,AA100,J101,J76,J51,J26)</f>
        <v>5.4279499999999981E-2</v>
      </c>
    </row>
    <row r="27" spans="1:34" x14ac:dyDescent="0.25">
      <c r="R27" t="s">
        <v>29</v>
      </c>
    </row>
    <row r="28" spans="1:34" x14ac:dyDescent="0.25">
      <c r="A28" t="s">
        <v>29</v>
      </c>
      <c r="R28" t="s">
        <v>2</v>
      </c>
      <c r="S28" t="s">
        <v>31</v>
      </c>
      <c r="T28" t="s">
        <v>32</v>
      </c>
      <c r="U28" t="s">
        <v>33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162</v>
      </c>
      <c r="Y29" t="s">
        <v>39</v>
      </c>
      <c r="Z29">
        <f>-0.063975</f>
        <v>-6.3975000000000004E-2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154</v>
      </c>
      <c r="H30" t="s">
        <v>39</v>
      </c>
      <c r="I30">
        <f>-0.0314903</f>
        <v>-3.1490299999999999E-2</v>
      </c>
      <c r="R30" t="s">
        <v>2</v>
      </c>
      <c r="S30" t="s">
        <v>40</v>
      </c>
      <c r="T30" t="s">
        <v>41</v>
      </c>
      <c r="U30" t="s">
        <v>42</v>
      </c>
      <c r="V30" t="s">
        <v>163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155</v>
      </c>
      <c r="R31" t="s">
        <v>44</v>
      </c>
    </row>
    <row r="32" spans="1:34" x14ac:dyDescent="0.25">
      <c r="A32" t="s">
        <v>44</v>
      </c>
      <c r="R32" t="s">
        <v>2</v>
      </c>
      <c r="S32" t="s">
        <v>45</v>
      </c>
      <c r="T32" t="s">
        <v>5</v>
      </c>
      <c r="U32" t="s">
        <v>46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47</v>
      </c>
      <c r="T33" t="s">
        <v>5</v>
      </c>
      <c r="U33" t="s">
        <v>48</v>
      </c>
      <c r="V33">
        <v>2.86843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1.58246</v>
      </c>
      <c r="R34" t="s">
        <v>2</v>
      </c>
      <c r="S34" t="s">
        <v>3</v>
      </c>
      <c r="T34" t="s">
        <v>4</v>
      </c>
      <c r="U34" t="s">
        <v>5</v>
      </c>
      <c r="V34" t="s">
        <v>6</v>
      </c>
      <c r="W34" t="s">
        <v>143</v>
      </c>
      <c r="X34" t="s">
        <v>8</v>
      </c>
      <c r="Y34" t="s">
        <v>5</v>
      </c>
      <c r="Z34" t="s">
        <v>6</v>
      </c>
      <c r="AA34">
        <v>9.3901500000000002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143</v>
      </c>
      <c r="G35" t="s">
        <v>8</v>
      </c>
      <c r="H35" t="s">
        <v>5</v>
      </c>
      <c r="I35" t="s">
        <v>6</v>
      </c>
      <c r="J35">
        <v>9.1891200000000008</v>
      </c>
      <c r="R35" t="s">
        <v>2</v>
      </c>
      <c r="S35" t="s">
        <v>9</v>
      </c>
      <c r="T35" t="s">
        <v>4</v>
      </c>
      <c r="U35" t="s">
        <v>5</v>
      </c>
      <c r="V35" t="s">
        <v>6</v>
      </c>
      <c r="W35" t="s">
        <v>144</v>
      </c>
      <c r="X35" t="s">
        <v>8</v>
      </c>
      <c r="Y35" t="s">
        <v>5</v>
      </c>
      <c r="Z35" t="s">
        <v>6</v>
      </c>
      <c r="AA35">
        <v>7.4162800000000004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144</v>
      </c>
      <c r="G36" t="s">
        <v>8</v>
      </c>
      <c r="H36" t="s">
        <v>5</v>
      </c>
      <c r="I36" t="s">
        <v>6</v>
      </c>
      <c r="J36">
        <v>7.2575099999999999</v>
      </c>
      <c r="R36" t="s">
        <v>2</v>
      </c>
      <c r="S36" t="s">
        <v>11</v>
      </c>
      <c r="T36" t="s">
        <v>4</v>
      </c>
      <c r="U36" t="s">
        <v>5</v>
      </c>
      <c r="V36" t="s">
        <v>6</v>
      </c>
      <c r="W36" t="s">
        <v>145</v>
      </c>
      <c r="X36" t="s">
        <v>8</v>
      </c>
      <c r="Y36" t="s">
        <v>5</v>
      </c>
      <c r="Z36" t="s">
        <v>6</v>
      </c>
      <c r="AA36">
        <v>2.9561000000000002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145</v>
      </c>
      <c r="G37" t="s">
        <v>8</v>
      </c>
      <c r="H37" t="s">
        <v>5</v>
      </c>
      <c r="I37" t="s">
        <v>6</v>
      </c>
      <c r="J37">
        <v>2.8928099999999999</v>
      </c>
      <c r="R37" t="s">
        <v>2</v>
      </c>
      <c r="S37" t="s">
        <v>13</v>
      </c>
      <c r="T37" t="s">
        <v>4</v>
      </c>
      <c r="U37" t="s">
        <v>5</v>
      </c>
      <c r="V37" t="s">
        <v>6</v>
      </c>
      <c r="W37" t="s">
        <v>146</v>
      </c>
      <c r="X37" t="s">
        <v>8</v>
      </c>
      <c r="Y37" t="s">
        <v>5</v>
      </c>
      <c r="Z37" t="s">
        <v>6</v>
      </c>
      <c r="AA37">
        <v>6.8729799999999994E-2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146</v>
      </c>
      <c r="G38" t="s">
        <v>8</v>
      </c>
      <c r="H38" t="s">
        <v>5</v>
      </c>
      <c r="I38" t="s">
        <v>6</v>
      </c>
      <c r="J38">
        <v>6.7258399999999996E-2</v>
      </c>
      <c r="R38" t="s">
        <v>2</v>
      </c>
      <c r="S38" t="s">
        <v>15</v>
      </c>
      <c r="T38" t="s">
        <v>4</v>
      </c>
      <c r="U38" t="s">
        <v>5</v>
      </c>
      <c r="V38" t="s">
        <v>6</v>
      </c>
      <c r="W38" t="s">
        <v>147</v>
      </c>
      <c r="X38" t="s">
        <v>8</v>
      </c>
      <c r="Y38" t="s">
        <v>5</v>
      </c>
      <c r="Z38" t="s">
        <v>6</v>
      </c>
      <c r="AA38">
        <v>7.9732999999999998E-2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147</v>
      </c>
      <c r="G39" t="s">
        <v>8</v>
      </c>
      <c r="H39" t="s">
        <v>5</v>
      </c>
      <c r="I39" t="s">
        <v>6</v>
      </c>
      <c r="J39">
        <v>7.8025999999999998E-2</v>
      </c>
      <c r="R39" t="s">
        <v>2</v>
      </c>
      <c r="S39" t="s">
        <v>17</v>
      </c>
      <c r="T39" t="s">
        <v>4</v>
      </c>
      <c r="U39" t="s">
        <v>5</v>
      </c>
      <c r="V39" t="s">
        <v>6</v>
      </c>
      <c r="W39" t="s">
        <v>148</v>
      </c>
      <c r="X39" t="s">
        <v>8</v>
      </c>
      <c r="Y39" t="s">
        <v>5</v>
      </c>
      <c r="Z39" t="s">
        <v>6</v>
      </c>
      <c r="AA39">
        <v>0.99666200000000005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148</v>
      </c>
      <c r="G40" t="s">
        <v>8</v>
      </c>
      <c r="H40" t="s">
        <v>5</v>
      </c>
      <c r="I40" t="s">
        <v>6</v>
      </c>
      <c r="J40">
        <v>0.975325</v>
      </c>
      <c r="R40" t="s">
        <v>2</v>
      </c>
      <c r="S40" t="s">
        <v>19</v>
      </c>
      <c r="T40" t="s">
        <v>4</v>
      </c>
      <c r="U40" t="s">
        <v>5</v>
      </c>
      <c r="V40" t="s">
        <v>6</v>
      </c>
      <c r="W40" t="s">
        <v>149</v>
      </c>
      <c r="X40" t="s">
        <v>8</v>
      </c>
      <c r="Y40" t="s">
        <v>5</v>
      </c>
      <c r="Z40" t="s">
        <v>6</v>
      </c>
      <c r="AA40">
        <v>0.17270199999999999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149</v>
      </c>
      <c r="G41" t="s">
        <v>8</v>
      </c>
      <c r="H41" t="s">
        <v>5</v>
      </c>
      <c r="I41" t="s">
        <v>6</v>
      </c>
      <c r="J41">
        <v>0.16900399999999999</v>
      </c>
      <c r="R41" t="s">
        <v>2</v>
      </c>
      <c r="S41" t="s">
        <v>21</v>
      </c>
      <c r="T41" t="s">
        <v>4</v>
      </c>
      <c r="U41" t="s">
        <v>5</v>
      </c>
      <c r="V41" t="s">
        <v>6</v>
      </c>
      <c r="W41" t="s">
        <v>144</v>
      </c>
      <c r="X41" t="s">
        <v>8</v>
      </c>
      <c r="Y41" t="s">
        <v>5</v>
      </c>
      <c r="Z41" t="s">
        <v>6</v>
      </c>
      <c r="AA41">
        <v>7.4162800000000004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144</v>
      </c>
      <c r="G42" t="s">
        <v>8</v>
      </c>
      <c r="H42" t="s">
        <v>5</v>
      </c>
      <c r="I42" t="s">
        <v>6</v>
      </c>
      <c r="J42">
        <v>7.2575099999999999</v>
      </c>
      <c r="R42" t="s">
        <v>2</v>
      </c>
      <c r="S42" t="s">
        <v>22</v>
      </c>
      <c r="T42" t="s">
        <v>4</v>
      </c>
      <c r="U42" t="s">
        <v>5</v>
      </c>
      <c r="V42" t="s">
        <v>6</v>
      </c>
      <c r="W42" t="s">
        <v>145</v>
      </c>
      <c r="X42" t="s">
        <v>8</v>
      </c>
      <c r="Y42" t="s">
        <v>5</v>
      </c>
      <c r="Z42" t="s">
        <v>6</v>
      </c>
      <c r="AA42">
        <v>2.9561000000000002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145</v>
      </c>
      <c r="G43" t="s">
        <v>8</v>
      </c>
      <c r="H43" t="s">
        <v>5</v>
      </c>
      <c r="I43" t="s">
        <v>6</v>
      </c>
      <c r="J43">
        <v>2.8928099999999999</v>
      </c>
      <c r="R43" t="s">
        <v>2</v>
      </c>
      <c r="S43" t="s">
        <v>23</v>
      </c>
      <c r="T43" t="s">
        <v>4</v>
      </c>
      <c r="U43" t="s">
        <v>5</v>
      </c>
      <c r="V43" t="s">
        <v>6</v>
      </c>
      <c r="W43" t="s">
        <v>146</v>
      </c>
      <c r="X43" t="s">
        <v>8</v>
      </c>
      <c r="Y43" t="s">
        <v>5</v>
      </c>
      <c r="Z43" t="s">
        <v>6</v>
      </c>
      <c r="AA43">
        <v>6.8729799999999994E-2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146</v>
      </c>
      <c r="G44" t="s">
        <v>8</v>
      </c>
      <c r="H44" t="s">
        <v>5</v>
      </c>
      <c r="I44" t="s">
        <v>6</v>
      </c>
      <c r="J44">
        <v>6.7258399999999996E-2</v>
      </c>
      <c r="R44" t="s">
        <v>2</v>
      </c>
      <c r="S44" t="s">
        <v>24</v>
      </c>
      <c r="T44" t="s">
        <v>4</v>
      </c>
      <c r="U44" t="s">
        <v>5</v>
      </c>
      <c r="V44" t="s">
        <v>6</v>
      </c>
      <c r="W44" t="s">
        <v>147</v>
      </c>
      <c r="X44" t="s">
        <v>8</v>
      </c>
      <c r="Y44" t="s">
        <v>5</v>
      </c>
      <c r="Z44" t="s">
        <v>6</v>
      </c>
      <c r="AA44">
        <v>7.9732999999999998E-2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147</v>
      </c>
      <c r="G45" t="s">
        <v>8</v>
      </c>
      <c r="H45" t="s">
        <v>5</v>
      </c>
      <c r="I45" t="s">
        <v>6</v>
      </c>
      <c r="J45">
        <v>7.8025999999999998E-2</v>
      </c>
      <c r="R45" t="s">
        <v>2</v>
      </c>
      <c r="S45" t="s">
        <v>25</v>
      </c>
      <c r="T45" t="s">
        <v>4</v>
      </c>
      <c r="U45" t="s">
        <v>5</v>
      </c>
      <c r="V45" t="s">
        <v>6</v>
      </c>
      <c r="W45" t="s">
        <v>148</v>
      </c>
      <c r="X45" t="s">
        <v>8</v>
      </c>
      <c r="Y45" t="s">
        <v>5</v>
      </c>
      <c r="Z45" t="s">
        <v>6</v>
      </c>
      <c r="AA45">
        <v>0.99666200000000005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148</v>
      </c>
      <c r="G46" t="s">
        <v>8</v>
      </c>
      <c r="H46" t="s">
        <v>5</v>
      </c>
      <c r="I46" t="s">
        <v>6</v>
      </c>
      <c r="J46">
        <v>0.975325</v>
      </c>
      <c r="R46" t="s">
        <v>2</v>
      </c>
      <c r="S46" t="s">
        <v>26</v>
      </c>
      <c r="T46" t="s">
        <v>4</v>
      </c>
      <c r="U46" t="s">
        <v>5</v>
      </c>
      <c r="V46" t="s">
        <v>6</v>
      </c>
      <c r="W46" t="s">
        <v>149</v>
      </c>
      <c r="X46" t="s">
        <v>8</v>
      </c>
      <c r="Y46" t="s">
        <v>5</v>
      </c>
      <c r="Z46" t="s">
        <v>6</v>
      </c>
      <c r="AA46">
        <v>0.17270199999999999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149</v>
      </c>
      <c r="G47" t="s">
        <v>8</v>
      </c>
      <c r="H47" t="s">
        <v>5</v>
      </c>
      <c r="I47" t="s">
        <v>6</v>
      </c>
      <c r="J47">
        <v>0.16900399999999999</v>
      </c>
      <c r="R47" t="s">
        <v>2</v>
      </c>
      <c r="S47" t="s">
        <v>27</v>
      </c>
      <c r="T47" t="s">
        <v>4</v>
      </c>
      <c r="U47" t="s">
        <v>5</v>
      </c>
      <c r="V47" t="s">
        <v>6</v>
      </c>
      <c r="W47" t="s">
        <v>150</v>
      </c>
      <c r="X47" t="s">
        <v>8</v>
      </c>
      <c r="Y47" t="s">
        <v>5</v>
      </c>
      <c r="Z47" t="s">
        <v>6</v>
      </c>
      <c r="AA47">
        <v>27.297899999999998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150</v>
      </c>
      <c r="G48" t="s">
        <v>8</v>
      </c>
      <c r="H48" t="s">
        <v>5</v>
      </c>
      <c r="I48" t="s">
        <v>6</v>
      </c>
      <c r="J48">
        <v>26.7135</v>
      </c>
      <c r="Z48" t="s">
        <v>38</v>
      </c>
      <c r="AA48">
        <v>-5.4599000000000002E-2</v>
      </c>
    </row>
    <row r="49" spans="1:27" x14ac:dyDescent="0.25">
      <c r="I49" t="s">
        <v>38</v>
      </c>
      <c r="J49">
        <v>-4.4963200000000002E-2</v>
      </c>
      <c r="Z49" t="s">
        <v>115</v>
      </c>
      <c r="AA49">
        <v>0.28064099999999997</v>
      </c>
    </row>
    <row r="50" spans="1:27" x14ac:dyDescent="0.25">
      <c r="I50" t="s">
        <v>115</v>
      </c>
      <c r="J50">
        <v>0.28064099999999997</v>
      </c>
      <c r="Z50" t="s">
        <v>39</v>
      </c>
      <c r="AA50">
        <v>6.3975000000000004E-2</v>
      </c>
    </row>
    <row r="51" spans="1:27" x14ac:dyDescent="0.25">
      <c r="I51" t="s">
        <v>39</v>
      </c>
      <c r="J51">
        <v>3.1490299999999999E-2</v>
      </c>
    </row>
    <row r="52" spans="1:27" x14ac:dyDescent="0.25">
      <c r="R52" t="s">
        <v>30</v>
      </c>
    </row>
    <row r="53" spans="1:27" x14ac:dyDescent="0.25">
      <c r="A53" t="s">
        <v>30</v>
      </c>
      <c r="R53" t="s">
        <v>2</v>
      </c>
      <c r="S53" t="s">
        <v>31</v>
      </c>
      <c r="T53" t="s">
        <v>32</v>
      </c>
      <c r="U53" t="s">
        <v>33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34</v>
      </c>
      <c r="T54" t="s">
        <v>35</v>
      </c>
      <c r="U54" t="s">
        <v>36</v>
      </c>
      <c r="V54" t="s">
        <v>37</v>
      </c>
      <c r="W54" t="s">
        <v>38</v>
      </c>
      <c r="X54" t="s">
        <v>164</v>
      </c>
      <c r="Y54" t="s">
        <v>39</v>
      </c>
      <c r="Z54">
        <f>-0.0710322</f>
        <v>-7.1032200000000004E-2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156</v>
      </c>
      <c r="H55" t="s">
        <v>39</v>
      </c>
      <c r="I55">
        <f>-0.0454068</f>
        <v>-4.5406799999999997E-2</v>
      </c>
      <c r="R55" t="s">
        <v>2</v>
      </c>
      <c r="S55" t="s">
        <v>40</v>
      </c>
      <c r="T55" t="s">
        <v>41</v>
      </c>
      <c r="U55" t="s">
        <v>42</v>
      </c>
      <c r="V55" t="s">
        <v>165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157</v>
      </c>
      <c r="R56" t="s">
        <v>44</v>
      </c>
    </row>
    <row r="57" spans="1:27" x14ac:dyDescent="0.25">
      <c r="A57" t="s">
        <v>44</v>
      </c>
      <c r="R57" t="s">
        <v>2</v>
      </c>
      <c r="S57" t="s">
        <v>45</v>
      </c>
      <c r="T57" t="s">
        <v>5</v>
      </c>
      <c r="U57" t="s">
        <v>46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47</v>
      </c>
      <c r="T58" t="s">
        <v>5</v>
      </c>
      <c r="U58" t="s">
        <v>48</v>
      </c>
      <c r="V58">
        <v>3.1113599999999999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1.6306400000000001</v>
      </c>
      <c r="R59" t="s">
        <v>2</v>
      </c>
      <c r="S59" t="s">
        <v>3</v>
      </c>
      <c r="T59" t="s">
        <v>4</v>
      </c>
      <c r="U59" t="s">
        <v>5</v>
      </c>
      <c r="V59" t="s">
        <v>6</v>
      </c>
      <c r="W59" t="s">
        <v>143</v>
      </c>
      <c r="X59" t="s">
        <v>8</v>
      </c>
      <c r="Y59" t="s">
        <v>5</v>
      </c>
      <c r="Z59" t="s">
        <v>6</v>
      </c>
      <c r="AA59">
        <v>9.4281299999999995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143</v>
      </c>
      <c r="G60" t="s">
        <v>8</v>
      </c>
      <c r="H60" t="s">
        <v>5</v>
      </c>
      <c r="I60" t="s">
        <v>6</v>
      </c>
      <c r="J60">
        <v>9.1966599999999996</v>
      </c>
      <c r="R60" t="s">
        <v>2</v>
      </c>
      <c r="S60" t="s">
        <v>9</v>
      </c>
      <c r="T60" t="s">
        <v>4</v>
      </c>
      <c r="U60" t="s">
        <v>5</v>
      </c>
      <c r="V60" t="s">
        <v>6</v>
      </c>
      <c r="W60" t="s">
        <v>144</v>
      </c>
      <c r="X60" t="s">
        <v>8</v>
      </c>
      <c r="Y60" t="s">
        <v>5</v>
      </c>
      <c r="Z60" t="s">
        <v>6</v>
      </c>
      <c r="AA60">
        <v>7.4462799999999998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7.2634600000000002</v>
      </c>
      <c r="R61" t="s">
        <v>2</v>
      </c>
      <c r="S61" t="s">
        <v>11</v>
      </c>
      <c r="T61" t="s">
        <v>4</v>
      </c>
      <c r="U61" t="s">
        <v>5</v>
      </c>
      <c r="V61" t="s">
        <v>6</v>
      </c>
      <c r="W61" t="s">
        <v>145</v>
      </c>
      <c r="X61" t="s">
        <v>8</v>
      </c>
      <c r="Y61" t="s">
        <v>5</v>
      </c>
      <c r="Z61" t="s">
        <v>6</v>
      </c>
      <c r="AA61">
        <v>2.9680599999999999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2.8951899999999999</v>
      </c>
      <c r="R62" t="s">
        <v>2</v>
      </c>
      <c r="S62" t="s">
        <v>13</v>
      </c>
      <c r="T62" t="s">
        <v>4</v>
      </c>
      <c r="U62" t="s">
        <v>5</v>
      </c>
      <c r="V62" t="s">
        <v>6</v>
      </c>
      <c r="W62" t="s">
        <v>146</v>
      </c>
      <c r="X62" t="s">
        <v>8</v>
      </c>
      <c r="Y62" t="s">
        <v>5</v>
      </c>
      <c r="Z62" t="s">
        <v>6</v>
      </c>
      <c r="AA62">
        <v>6.9007799999999994E-2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6.7313600000000001E-2</v>
      </c>
      <c r="R63" t="s">
        <v>2</v>
      </c>
      <c r="S63" t="s">
        <v>15</v>
      </c>
      <c r="T63" t="s">
        <v>4</v>
      </c>
      <c r="U63" t="s">
        <v>5</v>
      </c>
      <c r="V63" t="s">
        <v>6</v>
      </c>
      <c r="W63" t="s">
        <v>147</v>
      </c>
      <c r="X63" t="s">
        <v>8</v>
      </c>
      <c r="Y63" t="s">
        <v>5</v>
      </c>
      <c r="Z63" t="s">
        <v>6</v>
      </c>
      <c r="AA63">
        <v>8.0055399999999999E-2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7.8090000000000007E-2</v>
      </c>
      <c r="R64" t="s">
        <v>2</v>
      </c>
      <c r="S64" t="s">
        <v>17</v>
      </c>
      <c r="T64" t="s">
        <v>4</v>
      </c>
      <c r="U64" t="s">
        <v>5</v>
      </c>
      <c r="V64" t="s">
        <v>6</v>
      </c>
      <c r="W64" t="s">
        <v>148</v>
      </c>
      <c r="X64" t="s">
        <v>8</v>
      </c>
      <c r="Y64" t="s">
        <v>5</v>
      </c>
      <c r="Z64" t="s">
        <v>6</v>
      </c>
      <c r="AA64">
        <v>1.0006900000000001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0.97612500000000002</v>
      </c>
      <c r="R65" t="s">
        <v>2</v>
      </c>
      <c r="S65" t="s">
        <v>19</v>
      </c>
      <c r="T65" t="s">
        <v>4</v>
      </c>
      <c r="U65" t="s">
        <v>5</v>
      </c>
      <c r="V65" t="s">
        <v>6</v>
      </c>
      <c r="W65" t="s">
        <v>149</v>
      </c>
      <c r="X65" t="s">
        <v>8</v>
      </c>
      <c r="Y65" t="s">
        <v>5</v>
      </c>
      <c r="Z65" t="s">
        <v>6</v>
      </c>
      <c r="AA65">
        <v>0.1734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0.16914299999999999</v>
      </c>
      <c r="R66" t="s">
        <v>2</v>
      </c>
      <c r="S66" t="s">
        <v>21</v>
      </c>
      <c r="T66" t="s">
        <v>4</v>
      </c>
      <c r="U66" t="s">
        <v>5</v>
      </c>
      <c r="V66" t="s">
        <v>6</v>
      </c>
      <c r="W66" t="s">
        <v>144</v>
      </c>
      <c r="X66" t="s">
        <v>8</v>
      </c>
      <c r="Y66" t="s">
        <v>5</v>
      </c>
      <c r="Z66" t="s">
        <v>6</v>
      </c>
      <c r="AA66">
        <v>7.4462799999999998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144</v>
      </c>
      <c r="G67" t="s">
        <v>8</v>
      </c>
      <c r="H67" t="s">
        <v>5</v>
      </c>
      <c r="I67" t="s">
        <v>6</v>
      </c>
      <c r="J67">
        <v>7.2634600000000002</v>
      </c>
      <c r="R67" t="s">
        <v>2</v>
      </c>
      <c r="S67" t="s">
        <v>22</v>
      </c>
      <c r="T67" t="s">
        <v>4</v>
      </c>
      <c r="U67" t="s">
        <v>5</v>
      </c>
      <c r="V67" t="s">
        <v>6</v>
      </c>
      <c r="W67" t="s">
        <v>145</v>
      </c>
      <c r="X67" t="s">
        <v>8</v>
      </c>
      <c r="Y67" t="s">
        <v>5</v>
      </c>
      <c r="Z67" t="s">
        <v>6</v>
      </c>
      <c r="AA67">
        <v>2.9680599999999999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145</v>
      </c>
      <c r="G68" t="s">
        <v>8</v>
      </c>
      <c r="H68" t="s">
        <v>5</v>
      </c>
      <c r="I68" t="s">
        <v>6</v>
      </c>
      <c r="J68">
        <v>2.8951899999999999</v>
      </c>
      <c r="R68" t="s">
        <v>2</v>
      </c>
      <c r="S68" t="s">
        <v>23</v>
      </c>
      <c r="T68" t="s">
        <v>4</v>
      </c>
      <c r="U68" t="s">
        <v>5</v>
      </c>
      <c r="V68" t="s">
        <v>6</v>
      </c>
      <c r="W68" t="s">
        <v>146</v>
      </c>
      <c r="X68" t="s">
        <v>8</v>
      </c>
      <c r="Y68" t="s">
        <v>5</v>
      </c>
      <c r="Z68" t="s">
        <v>6</v>
      </c>
      <c r="AA68">
        <v>6.9007799999999994E-2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146</v>
      </c>
      <c r="G69" t="s">
        <v>8</v>
      </c>
      <c r="H69" t="s">
        <v>5</v>
      </c>
      <c r="I69" t="s">
        <v>6</v>
      </c>
      <c r="J69">
        <v>6.7313600000000001E-2</v>
      </c>
      <c r="R69" t="s">
        <v>2</v>
      </c>
      <c r="S69" t="s">
        <v>24</v>
      </c>
      <c r="T69" t="s">
        <v>4</v>
      </c>
      <c r="U69" t="s">
        <v>5</v>
      </c>
      <c r="V69" t="s">
        <v>6</v>
      </c>
      <c r="W69" t="s">
        <v>147</v>
      </c>
      <c r="X69" t="s">
        <v>8</v>
      </c>
      <c r="Y69" t="s">
        <v>5</v>
      </c>
      <c r="Z69" t="s">
        <v>6</v>
      </c>
      <c r="AA69">
        <v>8.0055399999999999E-2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147</v>
      </c>
      <c r="G70" t="s">
        <v>8</v>
      </c>
      <c r="H70" t="s">
        <v>5</v>
      </c>
      <c r="I70" t="s">
        <v>6</v>
      </c>
      <c r="J70">
        <v>7.8090000000000007E-2</v>
      </c>
      <c r="R70" t="s">
        <v>2</v>
      </c>
      <c r="S70" t="s">
        <v>25</v>
      </c>
      <c r="T70" t="s">
        <v>4</v>
      </c>
      <c r="U70" t="s">
        <v>5</v>
      </c>
      <c r="V70" t="s">
        <v>6</v>
      </c>
      <c r="W70" t="s">
        <v>148</v>
      </c>
      <c r="X70" t="s">
        <v>8</v>
      </c>
      <c r="Y70" t="s">
        <v>5</v>
      </c>
      <c r="Z70" t="s">
        <v>6</v>
      </c>
      <c r="AA70">
        <v>1.0006900000000001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148</v>
      </c>
      <c r="G71" t="s">
        <v>8</v>
      </c>
      <c r="H71" t="s">
        <v>5</v>
      </c>
      <c r="I71" t="s">
        <v>6</v>
      </c>
      <c r="J71">
        <v>0.97612500000000002</v>
      </c>
      <c r="R71" t="s">
        <v>2</v>
      </c>
      <c r="S71" t="s">
        <v>26</v>
      </c>
      <c r="T71" t="s">
        <v>4</v>
      </c>
      <c r="U71" t="s">
        <v>5</v>
      </c>
      <c r="V71" t="s">
        <v>6</v>
      </c>
      <c r="W71" t="s">
        <v>149</v>
      </c>
      <c r="X71" t="s">
        <v>8</v>
      </c>
      <c r="Y71" t="s">
        <v>5</v>
      </c>
      <c r="Z71" t="s">
        <v>6</v>
      </c>
      <c r="AA71">
        <v>0.1734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5</v>
      </c>
      <c r="I72" t="s">
        <v>6</v>
      </c>
      <c r="J72">
        <v>0.16914299999999999</v>
      </c>
      <c r="R72" t="s">
        <v>2</v>
      </c>
      <c r="S72" t="s">
        <v>27</v>
      </c>
      <c r="T72" t="s">
        <v>4</v>
      </c>
      <c r="U72" t="s">
        <v>5</v>
      </c>
      <c r="V72" t="s">
        <v>6</v>
      </c>
      <c r="W72" t="s">
        <v>150</v>
      </c>
      <c r="X72" t="s">
        <v>8</v>
      </c>
      <c r="Y72" t="s">
        <v>5</v>
      </c>
      <c r="Z72" t="s">
        <v>6</v>
      </c>
      <c r="AA72">
        <v>27.408300000000001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150</v>
      </c>
      <c r="G73" t="s">
        <v>8</v>
      </c>
      <c r="H73" t="s">
        <v>5</v>
      </c>
      <c r="I73" t="s">
        <v>6</v>
      </c>
      <c r="J73">
        <v>26.735399999999998</v>
      </c>
      <c r="Z73" t="s">
        <v>38</v>
      </c>
      <c r="AA73">
        <v>-5.5168700000000001E-2</v>
      </c>
    </row>
    <row r="74" spans="1:27" x14ac:dyDescent="0.25">
      <c r="I74" t="s">
        <v>38</v>
      </c>
      <c r="J74">
        <v>-3.77445E-2</v>
      </c>
      <c r="Z74" t="s">
        <v>115</v>
      </c>
      <c r="AA74">
        <v>0.28064099999999997</v>
      </c>
    </row>
    <row r="75" spans="1:27" x14ac:dyDescent="0.25">
      <c r="I75" t="s">
        <v>115</v>
      </c>
      <c r="J75">
        <v>0.28064099999999997</v>
      </c>
      <c r="Z75" t="s">
        <v>39</v>
      </c>
      <c r="AA75">
        <v>7.1032200000000004E-2</v>
      </c>
    </row>
    <row r="76" spans="1:27" x14ac:dyDescent="0.25">
      <c r="I76" t="s">
        <v>39</v>
      </c>
      <c r="J76">
        <v>4.5406799999999997E-2</v>
      </c>
    </row>
    <row r="77" spans="1:27" x14ac:dyDescent="0.25">
      <c r="R77" t="s">
        <v>49</v>
      </c>
    </row>
    <row r="78" spans="1:27" x14ac:dyDescent="0.25">
      <c r="A78" t="s">
        <v>49</v>
      </c>
      <c r="R78" t="s">
        <v>2</v>
      </c>
      <c r="S78" t="s">
        <v>31</v>
      </c>
      <c r="T78" t="s">
        <v>32</v>
      </c>
      <c r="U78" t="s">
        <v>33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34</v>
      </c>
      <c r="T79" t="s">
        <v>35</v>
      </c>
      <c r="U79" t="s">
        <v>36</v>
      </c>
      <c r="V79" t="s">
        <v>37</v>
      </c>
      <c r="W79" t="s">
        <v>38</v>
      </c>
      <c r="X79" t="s">
        <v>166</v>
      </c>
      <c r="Y79" t="s">
        <v>39</v>
      </c>
      <c r="Z79">
        <f>-0.0692399</f>
        <v>-6.9239899999999993E-2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158</v>
      </c>
      <c r="H80" t="s">
        <v>39</v>
      </c>
      <c r="I80">
        <f>-0.0437814</f>
        <v>-4.3781399999999998E-2</v>
      </c>
      <c r="R80" t="s">
        <v>2</v>
      </c>
      <c r="S80" t="s">
        <v>40</v>
      </c>
      <c r="T80" t="s">
        <v>41</v>
      </c>
      <c r="U80" t="s">
        <v>42</v>
      </c>
      <c r="V80" t="s">
        <v>167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159</v>
      </c>
      <c r="R81" t="s">
        <v>44</v>
      </c>
    </row>
    <row r="82" spans="1:27" x14ac:dyDescent="0.25">
      <c r="A82" t="s">
        <v>44</v>
      </c>
      <c r="R82" t="s">
        <v>2</v>
      </c>
      <c r="S82" t="s">
        <v>45</v>
      </c>
      <c r="T82" t="s">
        <v>5</v>
      </c>
      <c r="U82" t="s">
        <v>46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47</v>
      </c>
      <c r="T83" t="s">
        <v>5</v>
      </c>
      <c r="U83" t="s">
        <v>48</v>
      </c>
      <c r="V83">
        <v>3.08813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2.06392</v>
      </c>
      <c r="R84" t="s">
        <v>2</v>
      </c>
      <c r="S84" t="s">
        <v>3</v>
      </c>
      <c r="T84" t="s">
        <v>4</v>
      </c>
      <c r="U84" t="s">
        <v>5</v>
      </c>
      <c r="V84" t="s">
        <v>6</v>
      </c>
      <c r="W84" t="s">
        <v>143</v>
      </c>
      <c r="X84" t="s">
        <v>8</v>
      </c>
      <c r="Y84" t="s">
        <v>5</v>
      </c>
      <c r="Z84" t="s">
        <v>6</v>
      </c>
      <c r="AA84">
        <v>9.4245000000000001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143</v>
      </c>
      <c r="G85" t="s">
        <v>8</v>
      </c>
      <c r="H85" t="s">
        <v>5</v>
      </c>
      <c r="I85" t="s">
        <v>6</v>
      </c>
      <c r="J85">
        <v>9.2643900000000006</v>
      </c>
      <c r="R85" t="s">
        <v>2</v>
      </c>
      <c r="S85" t="s">
        <v>9</v>
      </c>
      <c r="T85" t="s">
        <v>4</v>
      </c>
      <c r="U85" t="s">
        <v>5</v>
      </c>
      <c r="V85" t="s">
        <v>6</v>
      </c>
      <c r="W85" t="s">
        <v>144</v>
      </c>
      <c r="X85" t="s">
        <v>8</v>
      </c>
      <c r="Y85" t="s">
        <v>5</v>
      </c>
      <c r="Z85" t="s">
        <v>6</v>
      </c>
      <c r="AA85">
        <v>7.4434100000000001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144</v>
      </c>
      <c r="G86" t="s">
        <v>8</v>
      </c>
      <c r="H86" t="s">
        <v>5</v>
      </c>
      <c r="I86" t="s">
        <v>6</v>
      </c>
      <c r="J86">
        <v>7.3169500000000003</v>
      </c>
      <c r="R86" t="s">
        <v>2</v>
      </c>
      <c r="S86" t="s">
        <v>11</v>
      </c>
      <c r="T86" t="s">
        <v>4</v>
      </c>
      <c r="U86" t="s">
        <v>5</v>
      </c>
      <c r="V86" t="s">
        <v>6</v>
      </c>
      <c r="W86" t="s">
        <v>145</v>
      </c>
      <c r="X86" t="s">
        <v>8</v>
      </c>
      <c r="Y86" t="s">
        <v>5</v>
      </c>
      <c r="Z86" t="s">
        <v>6</v>
      </c>
      <c r="AA86">
        <v>2.9669099999999999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145</v>
      </c>
      <c r="G87" t="s">
        <v>8</v>
      </c>
      <c r="H87" t="s">
        <v>5</v>
      </c>
      <c r="I87" t="s">
        <v>6</v>
      </c>
      <c r="J87">
        <v>2.9165100000000002</v>
      </c>
      <c r="R87" t="s">
        <v>2</v>
      </c>
      <c r="S87" t="s">
        <v>13</v>
      </c>
      <c r="T87" t="s">
        <v>4</v>
      </c>
      <c r="U87" t="s">
        <v>5</v>
      </c>
      <c r="V87" t="s">
        <v>6</v>
      </c>
      <c r="W87" t="s">
        <v>146</v>
      </c>
      <c r="X87" t="s">
        <v>8</v>
      </c>
      <c r="Y87" t="s">
        <v>5</v>
      </c>
      <c r="Z87" t="s">
        <v>6</v>
      </c>
      <c r="AA87">
        <v>6.8981200000000006E-2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146</v>
      </c>
      <c r="G88" t="s">
        <v>8</v>
      </c>
      <c r="H88" t="s">
        <v>5</v>
      </c>
      <c r="I88" t="s">
        <v>6</v>
      </c>
      <c r="J88">
        <v>6.7809300000000003E-2</v>
      </c>
      <c r="R88" t="s">
        <v>2</v>
      </c>
      <c r="S88" t="s">
        <v>15</v>
      </c>
      <c r="T88" t="s">
        <v>4</v>
      </c>
      <c r="U88" t="s">
        <v>5</v>
      </c>
      <c r="V88" t="s">
        <v>6</v>
      </c>
      <c r="W88" t="s">
        <v>147</v>
      </c>
      <c r="X88" t="s">
        <v>8</v>
      </c>
      <c r="Y88" t="s">
        <v>5</v>
      </c>
      <c r="Z88" t="s">
        <v>6</v>
      </c>
      <c r="AA88">
        <v>8.0024600000000001E-2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147</v>
      </c>
      <c r="G89" t="s">
        <v>8</v>
      </c>
      <c r="H89" t="s">
        <v>5</v>
      </c>
      <c r="I89" t="s">
        <v>6</v>
      </c>
      <c r="J89">
        <v>7.8665100000000002E-2</v>
      </c>
      <c r="R89" t="s">
        <v>2</v>
      </c>
      <c r="S89" t="s">
        <v>17</v>
      </c>
      <c r="T89" t="s">
        <v>4</v>
      </c>
      <c r="U89" t="s">
        <v>5</v>
      </c>
      <c r="V89" t="s">
        <v>6</v>
      </c>
      <c r="W89" t="s">
        <v>148</v>
      </c>
      <c r="X89" t="s">
        <v>8</v>
      </c>
      <c r="Y89" t="s">
        <v>5</v>
      </c>
      <c r="Z89" t="s">
        <v>6</v>
      </c>
      <c r="AA89">
        <v>1.00031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148</v>
      </c>
      <c r="G90" t="s">
        <v>8</v>
      </c>
      <c r="H90" t="s">
        <v>5</v>
      </c>
      <c r="I90" t="s">
        <v>6</v>
      </c>
      <c r="J90">
        <v>0.98331400000000002</v>
      </c>
      <c r="R90" t="s">
        <v>2</v>
      </c>
      <c r="S90" t="s">
        <v>19</v>
      </c>
      <c r="T90" t="s">
        <v>4</v>
      </c>
      <c r="U90" t="s">
        <v>5</v>
      </c>
      <c r="V90" t="s">
        <v>6</v>
      </c>
      <c r="W90" t="s">
        <v>149</v>
      </c>
      <c r="X90" t="s">
        <v>8</v>
      </c>
      <c r="Y90" t="s">
        <v>5</v>
      </c>
      <c r="Z90" t="s">
        <v>6</v>
      </c>
      <c r="AA90">
        <v>0.17333299999999999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149</v>
      </c>
      <c r="G91" t="s">
        <v>8</v>
      </c>
      <c r="H91" t="s">
        <v>5</v>
      </c>
      <c r="I91" t="s">
        <v>6</v>
      </c>
      <c r="J91">
        <v>0.17038900000000001</v>
      </c>
      <c r="R91" t="s">
        <v>2</v>
      </c>
      <c r="S91" t="s">
        <v>21</v>
      </c>
      <c r="T91" t="s">
        <v>4</v>
      </c>
      <c r="U91" t="s">
        <v>5</v>
      </c>
      <c r="V91" t="s">
        <v>6</v>
      </c>
      <c r="W91" t="s">
        <v>144</v>
      </c>
      <c r="X91" t="s">
        <v>8</v>
      </c>
      <c r="Y91" t="s">
        <v>5</v>
      </c>
      <c r="Z91" t="s">
        <v>6</v>
      </c>
      <c r="AA91">
        <v>7.4434100000000001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144</v>
      </c>
      <c r="G92" t="s">
        <v>8</v>
      </c>
      <c r="H92" t="s">
        <v>5</v>
      </c>
      <c r="I92" t="s">
        <v>6</v>
      </c>
      <c r="J92">
        <v>7.3169500000000003</v>
      </c>
      <c r="R92" t="s">
        <v>2</v>
      </c>
      <c r="S92" t="s">
        <v>22</v>
      </c>
      <c r="T92" t="s">
        <v>4</v>
      </c>
      <c r="U92" t="s">
        <v>5</v>
      </c>
      <c r="V92" t="s">
        <v>6</v>
      </c>
      <c r="W92" t="s">
        <v>145</v>
      </c>
      <c r="X92" t="s">
        <v>8</v>
      </c>
      <c r="Y92" t="s">
        <v>5</v>
      </c>
      <c r="Z92" t="s">
        <v>6</v>
      </c>
      <c r="AA92">
        <v>2.9669099999999999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145</v>
      </c>
      <c r="G93" t="s">
        <v>8</v>
      </c>
      <c r="H93" t="s">
        <v>5</v>
      </c>
      <c r="I93" t="s">
        <v>6</v>
      </c>
      <c r="J93">
        <v>2.9165100000000002</v>
      </c>
      <c r="R93" t="s">
        <v>2</v>
      </c>
      <c r="S93" t="s">
        <v>23</v>
      </c>
      <c r="T93" t="s">
        <v>4</v>
      </c>
      <c r="U93" t="s">
        <v>5</v>
      </c>
      <c r="V93" t="s">
        <v>6</v>
      </c>
      <c r="W93" t="s">
        <v>146</v>
      </c>
      <c r="X93" t="s">
        <v>8</v>
      </c>
      <c r="Y93" t="s">
        <v>5</v>
      </c>
      <c r="Z93" t="s">
        <v>6</v>
      </c>
      <c r="AA93">
        <v>6.8981200000000006E-2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146</v>
      </c>
      <c r="G94" t="s">
        <v>8</v>
      </c>
      <c r="H94" t="s">
        <v>5</v>
      </c>
      <c r="I94" t="s">
        <v>6</v>
      </c>
      <c r="J94">
        <v>6.7809300000000003E-2</v>
      </c>
      <c r="R94" t="s">
        <v>2</v>
      </c>
      <c r="S94" t="s">
        <v>24</v>
      </c>
      <c r="T94" t="s">
        <v>4</v>
      </c>
      <c r="U94" t="s">
        <v>5</v>
      </c>
      <c r="V94" t="s">
        <v>6</v>
      </c>
      <c r="W94" t="s">
        <v>147</v>
      </c>
      <c r="X94" t="s">
        <v>8</v>
      </c>
      <c r="Y94" t="s">
        <v>5</v>
      </c>
      <c r="Z94" t="s">
        <v>6</v>
      </c>
      <c r="AA94">
        <v>8.0024600000000001E-2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147</v>
      </c>
      <c r="G95" t="s">
        <v>8</v>
      </c>
      <c r="H95" t="s">
        <v>5</v>
      </c>
      <c r="I95" t="s">
        <v>6</v>
      </c>
      <c r="J95">
        <v>7.8665100000000002E-2</v>
      </c>
      <c r="R95" t="s">
        <v>2</v>
      </c>
      <c r="S95" t="s">
        <v>25</v>
      </c>
      <c r="T95" t="s">
        <v>4</v>
      </c>
      <c r="U95" t="s">
        <v>5</v>
      </c>
      <c r="V95" t="s">
        <v>6</v>
      </c>
      <c r="W95" t="s">
        <v>148</v>
      </c>
      <c r="X95" t="s">
        <v>8</v>
      </c>
      <c r="Y95" t="s">
        <v>5</v>
      </c>
      <c r="Z95" t="s">
        <v>6</v>
      </c>
      <c r="AA95">
        <v>1.00031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148</v>
      </c>
      <c r="G96" t="s">
        <v>8</v>
      </c>
      <c r="H96" t="s">
        <v>5</v>
      </c>
      <c r="I96" t="s">
        <v>6</v>
      </c>
      <c r="J96">
        <v>0.98331400000000002</v>
      </c>
      <c r="R96" t="s">
        <v>2</v>
      </c>
      <c r="S96" t="s">
        <v>26</v>
      </c>
      <c r="T96" t="s">
        <v>4</v>
      </c>
      <c r="U96" t="s">
        <v>5</v>
      </c>
      <c r="V96" t="s">
        <v>6</v>
      </c>
      <c r="W96" t="s">
        <v>149</v>
      </c>
      <c r="X96" t="s">
        <v>8</v>
      </c>
      <c r="Y96" t="s">
        <v>5</v>
      </c>
      <c r="Z96" t="s">
        <v>6</v>
      </c>
      <c r="AA96">
        <v>0.17333299999999999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149</v>
      </c>
      <c r="G97" t="s">
        <v>8</v>
      </c>
      <c r="H97" t="s">
        <v>5</v>
      </c>
      <c r="I97" t="s">
        <v>6</v>
      </c>
      <c r="J97">
        <v>0.17038900000000001</v>
      </c>
      <c r="R97" t="s">
        <v>2</v>
      </c>
      <c r="S97" t="s">
        <v>27</v>
      </c>
      <c r="T97" t="s">
        <v>4</v>
      </c>
      <c r="U97" t="s">
        <v>5</v>
      </c>
      <c r="V97" t="s">
        <v>6</v>
      </c>
      <c r="W97" t="s">
        <v>150</v>
      </c>
      <c r="X97" t="s">
        <v>8</v>
      </c>
      <c r="Y97" t="s">
        <v>5</v>
      </c>
      <c r="Z97" t="s">
        <v>6</v>
      </c>
      <c r="AA97">
        <v>27.3977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150</v>
      </c>
      <c r="G98" t="s">
        <v>8</v>
      </c>
      <c r="H98" t="s">
        <v>5</v>
      </c>
      <c r="I98" t="s">
        <v>6</v>
      </c>
      <c r="J98">
        <v>26.932300000000001</v>
      </c>
      <c r="Z98" t="s">
        <v>38</v>
      </c>
      <c r="AA98">
        <v>-5.7532800000000002E-2</v>
      </c>
    </row>
    <row r="99" spans="1:27" x14ac:dyDescent="0.25">
      <c r="I99" t="s">
        <v>38</v>
      </c>
      <c r="J99">
        <v>-3.7850399999999999E-2</v>
      </c>
      <c r="Z99" t="s">
        <v>115</v>
      </c>
      <c r="AA99">
        <v>0.28064099999999997</v>
      </c>
    </row>
    <row r="100" spans="1:27" x14ac:dyDescent="0.25">
      <c r="I100" t="s">
        <v>115</v>
      </c>
      <c r="J100">
        <v>0.28064099999999997</v>
      </c>
      <c r="Z100" t="s">
        <v>39</v>
      </c>
      <c r="AA100">
        <v>6.9239899999999993E-2</v>
      </c>
    </row>
    <row r="101" spans="1:27" x14ac:dyDescent="0.25">
      <c r="I101" t="s">
        <v>39</v>
      </c>
      <c r="J101">
        <v>4.3781399999999998E-2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B2EB-E9EC-4D82-BF7C-6EAF7158FF55}">
  <dimension ref="A1:U23"/>
  <sheetViews>
    <sheetView tabSelected="1" workbookViewId="0">
      <selection activeCell="W6" sqref="W6:X23"/>
    </sheetView>
  </sheetViews>
  <sheetFormatPr defaultColWidth="5" defaultRowHeight="15" x14ac:dyDescent="0.25"/>
  <cols>
    <col min="1" max="1" width="7.28515625" customWidth="1"/>
    <col min="2" max="2" width="14.5703125" bestFit="1" customWidth="1"/>
    <col min="3" max="3" width="9.28515625" bestFit="1" customWidth="1"/>
    <col min="4" max="4" width="12.5703125" bestFit="1" customWidth="1"/>
    <col min="5" max="5" width="27.5703125" bestFit="1" customWidth="1"/>
    <col min="6" max="6" width="10.140625" bestFit="1" customWidth="1"/>
    <col min="7" max="7" width="5.140625" bestFit="1" customWidth="1"/>
    <col min="8" max="8" width="5.42578125" bestFit="1" customWidth="1"/>
    <col min="9" max="9" width="10.7109375" bestFit="1" customWidth="1"/>
    <col min="10" max="10" width="10" bestFit="1" customWidth="1"/>
    <col min="12" max="12" width="7" customWidth="1"/>
    <col min="13" max="13" width="14.5703125" bestFit="1" customWidth="1"/>
    <col min="14" max="14" width="9.28515625" bestFit="1" customWidth="1"/>
    <col min="15" max="15" width="12.5703125" bestFit="1" customWidth="1"/>
    <col min="16" max="16" width="30.7109375" bestFit="1" customWidth="1"/>
    <col min="17" max="17" width="10.140625" bestFit="1" customWidth="1"/>
    <col min="18" max="18" width="12.140625" bestFit="1" customWidth="1"/>
    <col min="19" max="19" width="5.42578125" bestFit="1" customWidth="1"/>
    <col min="20" max="21" width="10.7109375" bestFit="1" customWidth="1"/>
    <col min="23" max="23" width="17.42578125" bestFit="1" customWidth="1"/>
    <col min="24" max="24" width="10.7109375" bestFit="1" customWidth="1"/>
  </cols>
  <sheetData>
    <row r="1" spans="1:21" x14ac:dyDescent="0.25">
      <c r="A1" t="s">
        <v>2</v>
      </c>
      <c r="B1" t="s">
        <v>31</v>
      </c>
      <c r="C1" t="s">
        <v>32</v>
      </c>
      <c r="D1" t="s">
        <v>33</v>
      </c>
      <c r="L1" t="s">
        <v>2</v>
      </c>
      <c r="M1" t="s">
        <v>31</v>
      </c>
      <c r="N1" t="s">
        <v>32</v>
      </c>
      <c r="O1" t="s">
        <v>33</v>
      </c>
    </row>
    <row r="2" spans="1:21" x14ac:dyDescent="0.25">
      <c r="A2" t="s">
        <v>2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243</v>
      </c>
      <c r="H2" t="s">
        <v>39</v>
      </c>
      <c r="I2">
        <f>-0.0566875</f>
        <v>-5.6687500000000002E-2</v>
      </c>
      <c r="L2" t="s">
        <v>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152</v>
      </c>
      <c r="S2" t="s">
        <v>39</v>
      </c>
      <c r="T2">
        <f>-0.0429516</f>
        <v>-4.29516E-2</v>
      </c>
    </row>
    <row r="3" spans="1:21" x14ac:dyDescent="0.25">
      <c r="A3" t="s">
        <v>2</v>
      </c>
      <c r="B3" t="s">
        <v>40</v>
      </c>
      <c r="C3" t="s">
        <v>41</v>
      </c>
      <c r="D3" t="s">
        <v>42</v>
      </c>
      <c r="E3" t="s">
        <v>244</v>
      </c>
      <c r="L3" t="s">
        <v>2</v>
      </c>
      <c r="M3" t="s">
        <v>40</v>
      </c>
      <c r="N3" t="s">
        <v>41</v>
      </c>
      <c r="O3" t="s">
        <v>42</v>
      </c>
      <c r="P3" t="s">
        <v>153</v>
      </c>
    </row>
    <row r="4" spans="1:21" x14ac:dyDescent="0.25">
      <c r="A4" t="s">
        <v>44</v>
      </c>
      <c r="L4" t="s">
        <v>44</v>
      </c>
    </row>
    <row r="5" spans="1:21" x14ac:dyDescent="0.25">
      <c r="A5" t="s">
        <v>2</v>
      </c>
      <c r="B5" t="s">
        <v>45</v>
      </c>
      <c r="C5" t="s">
        <v>5</v>
      </c>
      <c r="D5" t="s">
        <v>46</v>
      </c>
      <c r="L5" t="s">
        <v>2</v>
      </c>
      <c r="M5" t="s">
        <v>45</v>
      </c>
      <c r="N5" t="s">
        <v>5</v>
      </c>
      <c r="O5" t="s">
        <v>46</v>
      </c>
    </row>
    <row r="6" spans="1:21" x14ac:dyDescent="0.25">
      <c r="A6" t="s">
        <v>2</v>
      </c>
      <c r="B6" t="s">
        <v>47</v>
      </c>
      <c r="C6" t="s">
        <v>5</v>
      </c>
      <c r="D6" t="s">
        <v>48</v>
      </c>
      <c r="E6">
        <v>1.8652299999999999</v>
      </c>
      <c r="L6" t="s">
        <v>2</v>
      </c>
      <c r="M6" t="s">
        <v>47</v>
      </c>
      <c r="N6" t="s">
        <v>5</v>
      </c>
      <c r="O6" t="s">
        <v>48</v>
      </c>
      <c r="P6">
        <v>1.80986</v>
      </c>
    </row>
    <row r="7" spans="1:21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245</v>
      </c>
      <c r="G7" t="s">
        <v>8</v>
      </c>
      <c r="H7" t="s">
        <v>5</v>
      </c>
      <c r="I7" t="s">
        <v>6</v>
      </c>
      <c r="J7">
        <v>4.9684600000000003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Q7" t="s">
        <v>143</v>
      </c>
      <c r="R7" t="s">
        <v>8</v>
      </c>
      <c r="S7" t="s">
        <v>5</v>
      </c>
      <c r="T7" t="s">
        <v>6</v>
      </c>
      <c r="U7">
        <v>9.2246699999999997</v>
      </c>
    </row>
    <row r="8" spans="1:21" x14ac:dyDescent="0.25">
      <c r="A8" t="s">
        <v>2</v>
      </c>
      <c r="B8" t="s">
        <v>9</v>
      </c>
      <c r="C8" t="s">
        <v>4</v>
      </c>
      <c r="D8" t="s">
        <v>5</v>
      </c>
      <c r="E8" t="s">
        <v>6</v>
      </c>
      <c r="F8" t="s">
        <v>246</v>
      </c>
      <c r="G8" t="s">
        <v>8</v>
      </c>
      <c r="H8" t="s">
        <v>5</v>
      </c>
      <c r="I8" t="s">
        <v>6</v>
      </c>
      <c r="J8">
        <v>12.7971</v>
      </c>
      <c r="L8" t="s">
        <v>2</v>
      </c>
      <c r="M8" t="s">
        <v>9</v>
      </c>
      <c r="N8" t="s">
        <v>4</v>
      </c>
      <c r="O8" t="s">
        <v>5</v>
      </c>
      <c r="P8" t="s">
        <v>6</v>
      </c>
      <c r="Q8" t="s">
        <v>144</v>
      </c>
      <c r="R8" t="s">
        <v>8</v>
      </c>
      <c r="S8" t="s">
        <v>5</v>
      </c>
      <c r="T8" t="s">
        <v>6</v>
      </c>
      <c r="U8">
        <v>7.28559</v>
      </c>
    </row>
    <row r="9" spans="1:21" x14ac:dyDescent="0.25">
      <c r="A9" t="s">
        <v>2</v>
      </c>
      <c r="B9" t="s">
        <v>11</v>
      </c>
      <c r="C9" t="s">
        <v>4</v>
      </c>
      <c r="D9" t="s">
        <v>5</v>
      </c>
      <c r="E9" t="s">
        <v>6</v>
      </c>
      <c r="F9" t="s">
        <v>247</v>
      </c>
      <c r="G9" t="s">
        <v>8</v>
      </c>
      <c r="H9" t="s">
        <v>5</v>
      </c>
      <c r="I9" t="s">
        <v>6</v>
      </c>
      <c r="J9">
        <v>3.55918</v>
      </c>
      <c r="L9" t="s">
        <v>2</v>
      </c>
      <c r="M9" t="s">
        <v>11</v>
      </c>
      <c r="N9" t="s">
        <v>4</v>
      </c>
      <c r="O9" t="s">
        <v>5</v>
      </c>
      <c r="P9" t="s">
        <v>6</v>
      </c>
      <c r="Q9" t="s">
        <v>145</v>
      </c>
      <c r="R9" t="s">
        <v>8</v>
      </c>
      <c r="S9" t="s">
        <v>5</v>
      </c>
      <c r="T9" t="s">
        <v>6</v>
      </c>
      <c r="U9">
        <v>2.90401</v>
      </c>
    </row>
    <row r="10" spans="1:21" x14ac:dyDescent="0.25">
      <c r="A10" t="s">
        <v>2</v>
      </c>
      <c r="B10" t="s">
        <v>13</v>
      </c>
      <c r="C10" t="s">
        <v>4</v>
      </c>
      <c r="D10" t="s">
        <v>5</v>
      </c>
      <c r="E10" t="s">
        <v>6</v>
      </c>
      <c r="F10" t="s">
        <v>248</v>
      </c>
      <c r="G10" t="s">
        <v>8</v>
      </c>
      <c r="H10" t="s">
        <v>5</v>
      </c>
      <c r="I10" t="s">
        <v>6</v>
      </c>
      <c r="J10">
        <v>6.0793399999999997E-2</v>
      </c>
      <c r="L10" t="s">
        <v>2</v>
      </c>
      <c r="M10" t="s">
        <v>13</v>
      </c>
      <c r="N10" t="s">
        <v>4</v>
      </c>
      <c r="O10" t="s">
        <v>5</v>
      </c>
      <c r="P10" t="s">
        <v>6</v>
      </c>
      <c r="Q10" t="s">
        <v>146</v>
      </c>
      <c r="R10" t="s">
        <v>8</v>
      </c>
      <c r="S10" t="s">
        <v>5</v>
      </c>
      <c r="T10" t="s">
        <v>6</v>
      </c>
      <c r="U10">
        <v>6.7518599999999998E-2</v>
      </c>
    </row>
    <row r="11" spans="1:21" x14ac:dyDescent="0.25">
      <c r="A11" t="s">
        <v>2</v>
      </c>
      <c r="B11" t="s">
        <v>15</v>
      </c>
      <c r="C11" t="s">
        <v>4</v>
      </c>
      <c r="D11" t="s">
        <v>5</v>
      </c>
      <c r="E11" t="s">
        <v>6</v>
      </c>
      <c r="F11" t="s">
        <v>249</v>
      </c>
      <c r="G11" t="s">
        <v>8</v>
      </c>
      <c r="H11" t="s">
        <v>5</v>
      </c>
      <c r="I11" t="s">
        <v>6</v>
      </c>
      <c r="J11">
        <v>6.2342500000000002E-2</v>
      </c>
      <c r="L11" t="s">
        <v>2</v>
      </c>
      <c r="M11" t="s">
        <v>15</v>
      </c>
      <c r="N11" t="s">
        <v>4</v>
      </c>
      <c r="O11" t="s">
        <v>5</v>
      </c>
      <c r="P11" t="s">
        <v>6</v>
      </c>
      <c r="Q11" t="s">
        <v>147</v>
      </c>
      <c r="R11" t="s">
        <v>8</v>
      </c>
      <c r="S11" t="s">
        <v>5</v>
      </c>
      <c r="T11" t="s">
        <v>6</v>
      </c>
      <c r="U11">
        <v>7.8327900000000006E-2</v>
      </c>
    </row>
    <row r="12" spans="1:21" x14ac:dyDescent="0.25">
      <c r="A12" t="s">
        <v>2</v>
      </c>
      <c r="B12" t="s">
        <v>17</v>
      </c>
      <c r="C12" t="s">
        <v>4</v>
      </c>
      <c r="D12" t="s">
        <v>5</v>
      </c>
      <c r="E12" t="s">
        <v>6</v>
      </c>
      <c r="F12" t="s">
        <v>250</v>
      </c>
      <c r="G12" t="s">
        <v>8</v>
      </c>
      <c r="H12" t="s">
        <v>5</v>
      </c>
      <c r="I12" t="s">
        <v>6</v>
      </c>
      <c r="J12">
        <v>1.1349199999999999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 t="s">
        <v>148</v>
      </c>
      <c r="R12" t="s">
        <v>8</v>
      </c>
      <c r="S12" t="s">
        <v>5</v>
      </c>
      <c r="T12" t="s">
        <v>6</v>
      </c>
      <c r="U12">
        <v>0.97909800000000002</v>
      </c>
    </row>
    <row r="13" spans="1:21" x14ac:dyDescent="0.25">
      <c r="A13" t="s">
        <v>2</v>
      </c>
      <c r="B13" t="s">
        <v>19</v>
      </c>
      <c r="C13" t="s">
        <v>4</v>
      </c>
      <c r="D13" t="s">
        <v>5</v>
      </c>
      <c r="E13" t="s">
        <v>6</v>
      </c>
      <c r="F13" t="s">
        <v>251</v>
      </c>
      <c r="G13" t="s">
        <v>8</v>
      </c>
      <c r="H13" t="s">
        <v>5</v>
      </c>
      <c r="I13" t="s">
        <v>6</v>
      </c>
      <c r="J13">
        <v>0.20412</v>
      </c>
      <c r="L13" t="s">
        <v>2</v>
      </c>
      <c r="M13" t="s">
        <v>19</v>
      </c>
      <c r="N13" t="s">
        <v>4</v>
      </c>
      <c r="O13" t="s">
        <v>5</v>
      </c>
      <c r="P13" t="s">
        <v>6</v>
      </c>
      <c r="Q13" t="s">
        <v>149</v>
      </c>
      <c r="R13" t="s">
        <v>8</v>
      </c>
      <c r="S13" t="s">
        <v>5</v>
      </c>
      <c r="T13" t="s">
        <v>6</v>
      </c>
      <c r="U13">
        <v>0.169658</v>
      </c>
    </row>
    <row r="14" spans="1:21" x14ac:dyDescent="0.25">
      <c r="A14" t="s">
        <v>2</v>
      </c>
      <c r="B14" t="s">
        <v>21</v>
      </c>
      <c r="C14" t="s">
        <v>4</v>
      </c>
      <c r="D14" t="s">
        <v>5</v>
      </c>
      <c r="E14" t="s">
        <v>6</v>
      </c>
      <c r="F14" t="s">
        <v>252</v>
      </c>
      <c r="G14" t="s">
        <v>8</v>
      </c>
      <c r="H14" t="s">
        <v>5</v>
      </c>
      <c r="I14" t="s">
        <v>6</v>
      </c>
      <c r="J14">
        <v>12.329000000000001</v>
      </c>
      <c r="L14" t="s">
        <v>2</v>
      </c>
      <c r="M14" t="s">
        <v>21</v>
      </c>
      <c r="N14" t="s">
        <v>4</v>
      </c>
      <c r="O14" t="s">
        <v>5</v>
      </c>
      <c r="P14" t="s">
        <v>6</v>
      </c>
      <c r="Q14" t="s">
        <v>144</v>
      </c>
      <c r="R14" t="s">
        <v>8</v>
      </c>
      <c r="S14" t="s">
        <v>5</v>
      </c>
      <c r="T14" t="s">
        <v>6</v>
      </c>
      <c r="U14">
        <v>7.28559</v>
      </c>
    </row>
    <row r="15" spans="1:21" x14ac:dyDescent="0.25">
      <c r="A15" t="s">
        <v>2</v>
      </c>
      <c r="B15" t="s">
        <v>22</v>
      </c>
      <c r="C15" t="s">
        <v>4</v>
      </c>
      <c r="D15" t="s">
        <v>5</v>
      </c>
      <c r="E15" t="s">
        <v>6</v>
      </c>
      <c r="F15" t="s">
        <v>253</v>
      </c>
      <c r="G15" t="s">
        <v>8</v>
      </c>
      <c r="H15" t="s">
        <v>5</v>
      </c>
      <c r="I15" t="s">
        <v>6</v>
      </c>
      <c r="J15">
        <v>3.32239</v>
      </c>
      <c r="L15" t="s">
        <v>2</v>
      </c>
      <c r="M15" t="s">
        <v>22</v>
      </c>
      <c r="N15" t="s">
        <v>4</v>
      </c>
      <c r="O15" t="s">
        <v>5</v>
      </c>
      <c r="P15" t="s">
        <v>6</v>
      </c>
      <c r="Q15" t="s">
        <v>145</v>
      </c>
      <c r="R15" t="s">
        <v>8</v>
      </c>
      <c r="S15" t="s">
        <v>5</v>
      </c>
      <c r="T15" t="s">
        <v>6</v>
      </c>
      <c r="U15">
        <v>2.90401</v>
      </c>
    </row>
    <row r="16" spans="1:21" x14ac:dyDescent="0.25">
      <c r="A16" t="s">
        <v>2</v>
      </c>
      <c r="B16" t="s">
        <v>23</v>
      </c>
      <c r="C16" t="s">
        <v>4</v>
      </c>
      <c r="D16" t="s">
        <v>5</v>
      </c>
      <c r="E16" t="s">
        <v>6</v>
      </c>
      <c r="F16" t="s">
        <v>248</v>
      </c>
      <c r="G16" t="s">
        <v>8</v>
      </c>
      <c r="H16" t="s">
        <v>5</v>
      </c>
      <c r="I16" t="s">
        <v>6</v>
      </c>
      <c r="J16">
        <v>6.0793399999999997E-2</v>
      </c>
      <c r="L16" t="s">
        <v>2</v>
      </c>
      <c r="M16" t="s">
        <v>23</v>
      </c>
      <c r="N16" t="s">
        <v>4</v>
      </c>
      <c r="O16" t="s">
        <v>5</v>
      </c>
      <c r="P16" t="s">
        <v>6</v>
      </c>
      <c r="Q16" t="s">
        <v>146</v>
      </c>
      <c r="R16" t="s">
        <v>8</v>
      </c>
      <c r="S16" t="s">
        <v>5</v>
      </c>
      <c r="T16" t="s">
        <v>6</v>
      </c>
      <c r="U16">
        <v>6.7518599999999998E-2</v>
      </c>
    </row>
    <row r="17" spans="1:21" x14ac:dyDescent="0.25">
      <c r="A17" t="s">
        <v>2</v>
      </c>
      <c r="B17" t="s">
        <v>24</v>
      </c>
      <c r="C17" t="s">
        <v>4</v>
      </c>
      <c r="D17" t="s">
        <v>5</v>
      </c>
      <c r="E17" t="s">
        <v>6</v>
      </c>
      <c r="F17" t="s">
        <v>254</v>
      </c>
      <c r="G17" t="s">
        <v>8</v>
      </c>
      <c r="H17" t="s">
        <v>5</v>
      </c>
      <c r="I17" t="s">
        <v>6</v>
      </c>
      <c r="J17">
        <v>8.0141900000000002E-2</v>
      </c>
      <c r="L17" t="s">
        <v>2</v>
      </c>
      <c r="M17" t="s">
        <v>24</v>
      </c>
      <c r="N17" t="s">
        <v>4</v>
      </c>
      <c r="O17" t="s">
        <v>5</v>
      </c>
      <c r="P17" t="s">
        <v>6</v>
      </c>
      <c r="Q17" t="s">
        <v>147</v>
      </c>
      <c r="R17" t="s">
        <v>8</v>
      </c>
      <c r="S17" t="s">
        <v>5</v>
      </c>
      <c r="T17" t="s">
        <v>6</v>
      </c>
      <c r="U17">
        <v>7.8327900000000006E-2</v>
      </c>
    </row>
    <row r="18" spans="1:21" x14ac:dyDescent="0.25">
      <c r="A18" t="s">
        <v>2</v>
      </c>
      <c r="B18" t="s">
        <v>25</v>
      </c>
      <c r="C18" t="s">
        <v>4</v>
      </c>
      <c r="D18" t="s">
        <v>5</v>
      </c>
      <c r="E18" t="s">
        <v>6</v>
      </c>
      <c r="F18" t="s">
        <v>255</v>
      </c>
      <c r="G18" t="s">
        <v>8</v>
      </c>
      <c r="H18" t="s">
        <v>5</v>
      </c>
      <c r="I18" t="s">
        <v>6</v>
      </c>
      <c r="J18">
        <v>0.94226600000000005</v>
      </c>
      <c r="L18" t="s">
        <v>2</v>
      </c>
      <c r="M18" t="s">
        <v>25</v>
      </c>
      <c r="N18" t="s">
        <v>4</v>
      </c>
      <c r="O18" t="s">
        <v>5</v>
      </c>
      <c r="P18" t="s">
        <v>6</v>
      </c>
      <c r="Q18" t="s">
        <v>148</v>
      </c>
      <c r="R18" t="s">
        <v>8</v>
      </c>
      <c r="S18" t="s">
        <v>5</v>
      </c>
      <c r="T18" t="s">
        <v>6</v>
      </c>
      <c r="U18">
        <v>0.97909800000000002</v>
      </c>
    </row>
    <row r="19" spans="1:21" x14ac:dyDescent="0.25">
      <c r="A19" t="s">
        <v>2</v>
      </c>
      <c r="B19" t="s">
        <v>26</v>
      </c>
      <c r="C19" t="s">
        <v>4</v>
      </c>
      <c r="D19" t="s">
        <v>5</v>
      </c>
      <c r="E19" t="s">
        <v>6</v>
      </c>
      <c r="F19" t="s">
        <v>251</v>
      </c>
      <c r="G19" t="s">
        <v>8</v>
      </c>
      <c r="H19" t="s">
        <v>5</v>
      </c>
      <c r="I19" t="s">
        <v>6</v>
      </c>
      <c r="J19">
        <v>0.20412</v>
      </c>
      <c r="L19" t="s">
        <v>2</v>
      </c>
      <c r="M19" t="s">
        <v>26</v>
      </c>
      <c r="N19" t="s">
        <v>4</v>
      </c>
      <c r="O19" t="s">
        <v>5</v>
      </c>
      <c r="P19" t="s">
        <v>6</v>
      </c>
      <c r="Q19" t="s">
        <v>149</v>
      </c>
      <c r="R19" t="s">
        <v>8</v>
      </c>
      <c r="S19" t="s">
        <v>5</v>
      </c>
      <c r="T19" t="s">
        <v>6</v>
      </c>
      <c r="U19">
        <v>0.169658</v>
      </c>
    </row>
    <row r="20" spans="1:21" x14ac:dyDescent="0.25">
      <c r="A20" t="s">
        <v>2</v>
      </c>
      <c r="B20" t="s">
        <v>27</v>
      </c>
      <c r="C20" t="s">
        <v>4</v>
      </c>
      <c r="D20" t="s">
        <v>5</v>
      </c>
      <c r="E20" t="s">
        <v>6</v>
      </c>
      <c r="F20" t="s">
        <v>256</v>
      </c>
      <c r="G20" t="s">
        <v>8</v>
      </c>
      <c r="H20" t="s">
        <v>5</v>
      </c>
      <c r="I20" t="s">
        <v>6</v>
      </c>
      <c r="J20">
        <v>19.340800000000002</v>
      </c>
      <c r="L20" t="s">
        <v>2</v>
      </c>
      <c r="M20" t="s">
        <v>27</v>
      </c>
      <c r="N20" t="s">
        <v>4</v>
      </c>
      <c r="O20" t="s">
        <v>5</v>
      </c>
      <c r="P20" t="s">
        <v>6</v>
      </c>
      <c r="Q20" t="s">
        <v>150</v>
      </c>
      <c r="R20" t="s">
        <v>8</v>
      </c>
      <c r="S20" t="s">
        <v>5</v>
      </c>
      <c r="T20" t="s">
        <v>6</v>
      </c>
      <c r="U20">
        <v>26.816800000000001</v>
      </c>
    </row>
    <row r="21" spans="1:21" x14ac:dyDescent="0.25">
      <c r="T21" t="s">
        <v>38</v>
      </c>
      <c r="U21">
        <v>-4.1842499999999998E-2</v>
      </c>
    </row>
    <row r="22" spans="1:21" x14ac:dyDescent="0.25">
      <c r="T22" t="s">
        <v>115</v>
      </c>
      <c r="U22">
        <v>0.28064099999999997</v>
      </c>
    </row>
    <row r="23" spans="1:21" x14ac:dyDescent="0.25">
      <c r="T23" t="s">
        <v>39</v>
      </c>
      <c r="U23">
        <v>4.29516E-2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06B-9F45-42EE-B158-3DE2F835AB32}">
  <dimension ref="A1:AH101"/>
  <sheetViews>
    <sheetView topLeftCell="W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168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169</v>
      </c>
      <c r="H5" t="s">
        <v>39</v>
      </c>
      <c r="I5">
        <f>-0.0447766</f>
        <v>-4.47766E-2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185</v>
      </c>
      <c r="Y5" t="s">
        <v>39</v>
      </c>
      <c r="Z5">
        <f>-0.0677722</f>
        <v>-6.7772200000000005E-2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170</v>
      </c>
      <c r="R6" t="s">
        <v>2</v>
      </c>
      <c r="S6" t="s">
        <v>40</v>
      </c>
      <c r="T6" t="s">
        <v>41</v>
      </c>
      <c r="U6" t="s">
        <v>42</v>
      </c>
      <c r="V6" t="s">
        <v>186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0.32635399999999998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1.80874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171</v>
      </c>
      <c r="G10" t="s">
        <v>8</v>
      </c>
      <c r="H10" t="s">
        <v>5</v>
      </c>
      <c r="I10" t="s">
        <v>6</v>
      </c>
      <c r="J10">
        <v>10.7577</v>
      </c>
      <c r="L10" t="s">
        <v>3</v>
      </c>
      <c r="M10">
        <f>AVERAGE(J10,J35,J60,J85)</f>
        <v>10.755625000000002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171</v>
      </c>
      <c r="X10" t="s">
        <v>8</v>
      </c>
      <c r="Y10" t="s">
        <v>5</v>
      </c>
      <c r="Z10" t="s">
        <v>6</v>
      </c>
      <c r="AA10">
        <v>10.9894</v>
      </c>
      <c r="AC10" t="s">
        <v>3</v>
      </c>
      <c r="AD10">
        <f>AVERAGE(AA10,AA35,AA60,AA85)</f>
        <v>10.943525000000001</v>
      </c>
      <c r="AG10" s="1" t="s">
        <v>3</v>
      </c>
      <c r="AH10">
        <f>AVERAGE(AA10,AA35,AA60,AA85,J85,J60,J35,J10)</f>
        <v>10.849575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172</v>
      </c>
      <c r="G11" t="s">
        <v>8</v>
      </c>
      <c r="H11" t="s">
        <v>5</v>
      </c>
      <c r="I11" t="s">
        <v>6</v>
      </c>
      <c r="J11">
        <v>8.49634</v>
      </c>
      <c r="L11" t="s">
        <v>9</v>
      </c>
      <c r="M11">
        <f t="shared" ref="M11:M26" si="0">AVERAGE(J11,J36,J61,J86)</f>
        <v>8.4947225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172</v>
      </c>
      <c r="X11" t="s">
        <v>8</v>
      </c>
      <c r="Y11" t="s">
        <v>5</v>
      </c>
      <c r="Z11" t="s">
        <v>6</v>
      </c>
      <c r="AA11">
        <v>8.6793600000000009</v>
      </c>
      <c r="AC11" t="s">
        <v>9</v>
      </c>
      <c r="AD11">
        <f t="shared" ref="AD11:AD26" si="1">AVERAGE(AA11,AA36,AA61,AA86)</f>
        <v>8.6431100000000001</v>
      </c>
      <c r="AG11" s="1" t="s">
        <v>9</v>
      </c>
      <c r="AH11">
        <f t="shared" ref="AH11:AH26" si="2">AVERAGE(AA11,AA36,AA61,AA86,J86,J61,J36,J11)</f>
        <v>8.5689162500000009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173</v>
      </c>
      <c r="G12" t="s">
        <v>8</v>
      </c>
      <c r="H12" t="s">
        <v>5</v>
      </c>
      <c r="I12" t="s">
        <v>6</v>
      </c>
      <c r="J12">
        <v>3.3866000000000001</v>
      </c>
      <c r="L12" t="s">
        <v>11</v>
      </c>
      <c r="M12">
        <f t="shared" si="0"/>
        <v>3.3859599999999999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173</v>
      </c>
      <c r="X12" t="s">
        <v>8</v>
      </c>
      <c r="Y12" t="s">
        <v>5</v>
      </c>
      <c r="Z12" t="s">
        <v>6</v>
      </c>
      <c r="AA12">
        <v>3.4595600000000002</v>
      </c>
      <c r="AC12" t="s">
        <v>11</v>
      </c>
      <c r="AD12">
        <f t="shared" si="1"/>
        <v>3.4451100000000001</v>
      </c>
      <c r="AG12" s="1" t="s">
        <v>11</v>
      </c>
      <c r="AH12">
        <f t="shared" si="2"/>
        <v>3.4155350000000007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174</v>
      </c>
      <c r="G13" t="s">
        <v>8</v>
      </c>
      <c r="H13" t="s">
        <v>5</v>
      </c>
      <c r="I13" t="s">
        <v>6</v>
      </c>
      <c r="J13">
        <v>7.8739100000000006E-2</v>
      </c>
      <c r="L13" t="s">
        <v>13</v>
      </c>
      <c r="M13">
        <f t="shared" si="0"/>
        <v>7.8724174999999993E-2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174</v>
      </c>
      <c r="X13" t="s">
        <v>8</v>
      </c>
      <c r="Y13" t="s">
        <v>5</v>
      </c>
      <c r="Z13" t="s">
        <v>6</v>
      </c>
      <c r="AA13">
        <v>8.0435300000000001E-2</v>
      </c>
      <c r="AC13" t="s">
        <v>13</v>
      </c>
      <c r="AD13">
        <f t="shared" si="1"/>
        <v>8.009935E-2</v>
      </c>
      <c r="AG13" s="1" t="s">
        <v>13</v>
      </c>
      <c r="AH13">
        <f t="shared" si="2"/>
        <v>7.941176250000001E-2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175</v>
      </c>
      <c r="G14" t="s">
        <v>8</v>
      </c>
      <c r="H14" t="s">
        <v>5</v>
      </c>
      <c r="I14" t="s">
        <v>6</v>
      </c>
      <c r="J14">
        <v>9.1344700000000001E-2</v>
      </c>
      <c r="L14" t="s">
        <v>15</v>
      </c>
      <c r="M14">
        <f t="shared" si="0"/>
        <v>9.1327350000000002E-2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175</v>
      </c>
      <c r="X14" t="s">
        <v>8</v>
      </c>
      <c r="Y14" t="s">
        <v>5</v>
      </c>
      <c r="Z14" t="s">
        <v>6</v>
      </c>
      <c r="AA14">
        <v>9.3312400000000004E-2</v>
      </c>
      <c r="AC14" t="s">
        <v>15</v>
      </c>
      <c r="AD14">
        <f t="shared" si="1"/>
        <v>9.2922724999999998E-2</v>
      </c>
      <c r="AG14" s="1" t="s">
        <v>15</v>
      </c>
      <c r="AH14">
        <f t="shared" si="2"/>
        <v>9.2125037500000007E-2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176</v>
      </c>
      <c r="G15" t="s">
        <v>8</v>
      </c>
      <c r="H15" t="s">
        <v>5</v>
      </c>
      <c r="I15" t="s">
        <v>6</v>
      </c>
      <c r="J15">
        <v>1.14181</v>
      </c>
      <c r="L15" t="s">
        <v>17</v>
      </c>
      <c r="M15">
        <f t="shared" si="0"/>
        <v>1.1415899999999999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176</v>
      </c>
      <c r="X15" t="s">
        <v>8</v>
      </c>
      <c r="Y15" t="s">
        <v>5</v>
      </c>
      <c r="Z15" t="s">
        <v>6</v>
      </c>
      <c r="AA15">
        <v>1.1664000000000001</v>
      </c>
      <c r="AC15" t="s">
        <v>17</v>
      </c>
      <c r="AD15">
        <f t="shared" si="1"/>
        <v>1.1615324999999999</v>
      </c>
      <c r="AG15" s="1" t="s">
        <v>17</v>
      </c>
      <c r="AH15">
        <f t="shared" si="2"/>
        <v>1.1515612499999999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177</v>
      </c>
      <c r="G16" t="s">
        <v>8</v>
      </c>
      <c r="H16" t="s">
        <v>5</v>
      </c>
      <c r="I16" t="s">
        <v>6</v>
      </c>
      <c r="J16">
        <v>0.197853</v>
      </c>
      <c r="L16" t="s">
        <v>19</v>
      </c>
      <c r="M16">
        <f t="shared" si="0"/>
        <v>0.19781525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177</v>
      </c>
      <c r="X16" t="s">
        <v>8</v>
      </c>
      <c r="Y16" t="s">
        <v>5</v>
      </c>
      <c r="Z16" t="s">
        <v>6</v>
      </c>
      <c r="AA16">
        <v>0.20211499999999999</v>
      </c>
      <c r="AC16" t="s">
        <v>19</v>
      </c>
      <c r="AD16">
        <f t="shared" si="1"/>
        <v>0.20127049999999999</v>
      </c>
      <c r="AG16" s="1" t="s">
        <v>19</v>
      </c>
      <c r="AH16">
        <f t="shared" si="2"/>
        <v>0.19954287499999998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172</v>
      </c>
      <c r="G17" t="s">
        <v>8</v>
      </c>
      <c r="H17" t="s">
        <v>5</v>
      </c>
      <c r="I17" t="s">
        <v>6</v>
      </c>
      <c r="J17">
        <v>8.49634</v>
      </c>
      <c r="L17" t="s">
        <v>21</v>
      </c>
      <c r="M17">
        <f t="shared" si="0"/>
        <v>8.4947225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172</v>
      </c>
      <c r="X17" t="s">
        <v>8</v>
      </c>
      <c r="Y17" t="s">
        <v>5</v>
      </c>
      <c r="Z17" t="s">
        <v>6</v>
      </c>
      <c r="AA17">
        <v>8.6793600000000009</v>
      </c>
      <c r="AC17" t="s">
        <v>21</v>
      </c>
      <c r="AD17">
        <f t="shared" si="1"/>
        <v>8.6431100000000001</v>
      </c>
      <c r="AG17" s="1" t="s">
        <v>21</v>
      </c>
      <c r="AH17">
        <f t="shared" si="2"/>
        <v>8.5689162500000009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173</v>
      </c>
      <c r="G18" t="s">
        <v>8</v>
      </c>
      <c r="H18" t="s">
        <v>5</v>
      </c>
      <c r="I18" t="s">
        <v>6</v>
      </c>
      <c r="J18">
        <v>3.3866000000000001</v>
      </c>
      <c r="L18" t="s">
        <v>22</v>
      </c>
      <c r="M18">
        <f t="shared" si="0"/>
        <v>3.3859599999999999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173</v>
      </c>
      <c r="X18" t="s">
        <v>8</v>
      </c>
      <c r="Y18" t="s">
        <v>5</v>
      </c>
      <c r="Z18" t="s">
        <v>6</v>
      </c>
      <c r="AA18">
        <v>3.4595600000000002</v>
      </c>
      <c r="AC18" t="s">
        <v>22</v>
      </c>
      <c r="AD18">
        <f t="shared" si="1"/>
        <v>3.4451100000000001</v>
      </c>
      <c r="AG18" s="1" t="s">
        <v>22</v>
      </c>
      <c r="AH18">
        <f t="shared" si="2"/>
        <v>3.4155350000000007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174</v>
      </c>
      <c r="G19" t="s">
        <v>8</v>
      </c>
      <c r="H19" t="s">
        <v>5</v>
      </c>
      <c r="I19" t="s">
        <v>6</v>
      </c>
      <c r="J19">
        <v>7.8739100000000006E-2</v>
      </c>
      <c r="L19" t="s">
        <v>23</v>
      </c>
      <c r="M19">
        <f t="shared" si="0"/>
        <v>7.8724174999999993E-2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174</v>
      </c>
      <c r="X19" t="s">
        <v>8</v>
      </c>
      <c r="Y19" t="s">
        <v>5</v>
      </c>
      <c r="Z19" t="s">
        <v>6</v>
      </c>
      <c r="AA19">
        <v>8.0435300000000001E-2</v>
      </c>
      <c r="AC19" t="s">
        <v>23</v>
      </c>
      <c r="AD19">
        <f t="shared" si="1"/>
        <v>8.009935E-2</v>
      </c>
      <c r="AG19" s="1" t="s">
        <v>23</v>
      </c>
      <c r="AH19">
        <f t="shared" si="2"/>
        <v>7.941176250000001E-2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175</v>
      </c>
      <c r="G20" t="s">
        <v>8</v>
      </c>
      <c r="H20" t="s">
        <v>5</v>
      </c>
      <c r="I20" t="s">
        <v>6</v>
      </c>
      <c r="J20">
        <v>9.1344700000000001E-2</v>
      </c>
      <c r="L20" t="s">
        <v>24</v>
      </c>
      <c r="M20">
        <f t="shared" si="0"/>
        <v>9.1327350000000002E-2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175</v>
      </c>
      <c r="X20" t="s">
        <v>8</v>
      </c>
      <c r="Y20" t="s">
        <v>5</v>
      </c>
      <c r="Z20" t="s">
        <v>6</v>
      </c>
      <c r="AA20">
        <v>9.3312400000000004E-2</v>
      </c>
      <c r="AC20" t="s">
        <v>24</v>
      </c>
      <c r="AD20">
        <f t="shared" si="1"/>
        <v>9.2922724999999998E-2</v>
      </c>
      <c r="AG20" s="1" t="s">
        <v>24</v>
      </c>
      <c r="AH20">
        <f t="shared" si="2"/>
        <v>9.2125037500000007E-2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176</v>
      </c>
      <c r="G21" t="s">
        <v>8</v>
      </c>
      <c r="H21" t="s">
        <v>5</v>
      </c>
      <c r="I21" t="s">
        <v>6</v>
      </c>
      <c r="J21">
        <v>1.14181</v>
      </c>
      <c r="L21" t="s">
        <v>25</v>
      </c>
      <c r="M21">
        <f t="shared" si="0"/>
        <v>1.1415899999999999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176</v>
      </c>
      <c r="X21" t="s">
        <v>8</v>
      </c>
      <c r="Y21" t="s">
        <v>5</v>
      </c>
      <c r="Z21" t="s">
        <v>6</v>
      </c>
      <c r="AA21">
        <v>1.1664000000000001</v>
      </c>
      <c r="AC21" t="s">
        <v>25</v>
      </c>
      <c r="AD21">
        <f t="shared" si="1"/>
        <v>1.1615324999999999</v>
      </c>
      <c r="AG21" s="1" t="s">
        <v>25</v>
      </c>
      <c r="AH21">
        <f t="shared" si="2"/>
        <v>1.1515612499999999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177</v>
      </c>
      <c r="G22" t="s">
        <v>8</v>
      </c>
      <c r="H22" t="s">
        <v>5</v>
      </c>
      <c r="I22" t="s">
        <v>6</v>
      </c>
      <c r="J22">
        <v>0.197853</v>
      </c>
      <c r="L22" t="s">
        <v>26</v>
      </c>
      <c r="M22">
        <f t="shared" si="0"/>
        <v>0.19781525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177</v>
      </c>
      <c r="X22" t="s">
        <v>8</v>
      </c>
      <c r="Y22" t="s">
        <v>5</v>
      </c>
      <c r="Z22" t="s">
        <v>6</v>
      </c>
      <c r="AA22">
        <v>0.20211499999999999</v>
      </c>
      <c r="AC22" t="s">
        <v>26</v>
      </c>
      <c r="AD22">
        <f t="shared" si="1"/>
        <v>0.20127049999999999</v>
      </c>
      <c r="AG22" s="1" t="s">
        <v>26</v>
      </c>
      <c r="AH22">
        <f t="shared" si="2"/>
        <v>0.19954287499999998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178</v>
      </c>
      <c r="G23" t="s">
        <v>8</v>
      </c>
      <c r="H23" t="s">
        <v>5</v>
      </c>
      <c r="I23" t="s">
        <v>6</v>
      </c>
      <c r="J23">
        <v>31.273299999999999</v>
      </c>
      <c r="L23" t="s">
        <v>27</v>
      </c>
      <c r="M23">
        <f t="shared" si="0"/>
        <v>31.26735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178</v>
      </c>
      <c r="X23" t="s">
        <v>8</v>
      </c>
      <c r="Y23" t="s">
        <v>5</v>
      </c>
      <c r="Z23" t="s">
        <v>6</v>
      </c>
      <c r="AA23">
        <v>31.946999999999999</v>
      </c>
      <c r="AC23" t="s">
        <v>27</v>
      </c>
      <c r="AD23">
        <f t="shared" si="1"/>
        <v>31.813575</v>
      </c>
      <c r="AG23" s="1" t="s">
        <v>27</v>
      </c>
      <c r="AH23">
        <f t="shared" si="2"/>
        <v>31.5404625</v>
      </c>
    </row>
    <row r="24" spans="1:34" x14ac:dyDescent="0.25">
      <c r="I24" t="s">
        <v>38</v>
      </c>
      <c r="J24" s="2">
        <v>-4.3091299999999999E-5</v>
      </c>
      <c r="L24" t="s">
        <v>38</v>
      </c>
      <c r="M24">
        <f t="shared" si="0"/>
        <v>-7.3082028250000004E-3</v>
      </c>
      <c r="Z24" t="s">
        <v>38</v>
      </c>
      <c r="AA24">
        <v>-2.6219900000000001E-2</v>
      </c>
      <c r="AC24" t="s">
        <v>38</v>
      </c>
      <c r="AD24">
        <f t="shared" si="1"/>
        <v>-3.5177025000000001E-2</v>
      </c>
      <c r="AG24" s="1" t="s">
        <v>38</v>
      </c>
      <c r="AH24">
        <f t="shared" si="2"/>
        <v>-2.12426139125E-2</v>
      </c>
    </row>
    <row r="25" spans="1:34" x14ac:dyDescent="0.25">
      <c r="I25" t="s">
        <v>115</v>
      </c>
      <c r="J25">
        <v>0.32603500000000002</v>
      </c>
      <c r="L25" t="s">
        <v>115</v>
      </c>
      <c r="M25">
        <f t="shared" si="0"/>
        <v>0.32603500000000002</v>
      </c>
      <c r="Z25" t="s">
        <v>115</v>
      </c>
      <c r="AA25">
        <v>0.32603500000000002</v>
      </c>
      <c r="AC25" t="s">
        <v>115</v>
      </c>
      <c r="AD25">
        <f t="shared" si="1"/>
        <v>0.32603500000000002</v>
      </c>
      <c r="AG25" s="1" t="s">
        <v>115</v>
      </c>
      <c r="AH25">
        <f t="shared" si="2"/>
        <v>0.32603500000000002</v>
      </c>
    </row>
    <row r="26" spans="1:34" x14ac:dyDescent="0.25">
      <c r="I26" t="s">
        <v>39</v>
      </c>
      <c r="J26">
        <v>4.47766E-2</v>
      </c>
      <c r="L26" t="s">
        <v>39</v>
      </c>
      <c r="M26">
        <f t="shared" si="0"/>
        <v>3.7561125000000001E-2</v>
      </c>
      <c r="Z26" t="s">
        <v>39</v>
      </c>
      <c r="AA26">
        <v>6.7772200000000005E-2</v>
      </c>
      <c r="AC26" t="s">
        <v>39</v>
      </c>
      <c r="AD26">
        <f t="shared" si="1"/>
        <v>5.3029174999999998E-2</v>
      </c>
      <c r="AG26" s="1" t="s">
        <v>39</v>
      </c>
      <c r="AH26">
        <f t="shared" si="2"/>
        <v>4.5295149999999999E-2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179</v>
      </c>
      <c r="H30" t="s">
        <v>39</v>
      </c>
      <c r="I30">
        <f>-0.0373713</f>
        <v>-3.7371300000000003E-2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187</v>
      </c>
      <c r="Y30" t="s">
        <v>39</v>
      </c>
      <c r="Z30">
        <f>-0.0530599</f>
        <v>-5.30599E-2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180</v>
      </c>
      <c r="R31" t="s">
        <v>2</v>
      </c>
      <c r="S31" t="s">
        <v>40</v>
      </c>
      <c r="T31" t="s">
        <v>41</v>
      </c>
      <c r="U31" t="s">
        <v>42</v>
      </c>
      <c r="V31" t="s">
        <v>188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0.21613599999999999</v>
      </c>
      <c r="R34" t="s">
        <v>2</v>
      </c>
      <c r="S34" t="s">
        <v>47</v>
      </c>
      <c r="T34" t="s">
        <v>5</v>
      </c>
      <c r="U34" t="s">
        <v>48</v>
      </c>
      <c r="V34">
        <v>1.46044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171</v>
      </c>
      <c r="G35" t="s">
        <v>8</v>
      </c>
      <c r="H35" t="s">
        <v>5</v>
      </c>
      <c r="I35" t="s">
        <v>6</v>
      </c>
      <c r="J35">
        <v>10.740399999999999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171</v>
      </c>
      <c r="X35" t="s">
        <v>8</v>
      </c>
      <c r="Y35" t="s">
        <v>5</v>
      </c>
      <c r="Z35" t="s">
        <v>6</v>
      </c>
      <c r="AA35">
        <v>10.935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172</v>
      </c>
      <c r="G36" t="s">
        <v>8</v>
      </c>
      <c r="H36" t="s">
        <v>5</v>
      </c>
      <c r="I36" t="s">
        <v>6</v>
      </c>
      <c r="J36">
        <v>8.4827300000000001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172</v>
      </c>
      <c r="X36" t="s">
        <v>8</v>
      </c>
      <c r="Y36" t="s">
        <v>5</v>
      </c>
      <c r="Z36" t="s">
        <v>6</v>
      </c>
      <c r="AA36">
        <v>8.6363500000000002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173</v>
      </c>
      <c r="G37" t="s">
        <v>8</v>
      </c>
      <c r="H37" t="s">
        <v>5</v>
      </c>
      <c r="I37" t="s">
        <v>6</v>
      </c>
      <c r="J37">
        <v>3.3811800000000001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173</v>
      </c>
      <c r="X37" t="s">
        <v>8</v>
      </c>
      <c r="Y37" t="s">
        <v>5</v>
      </c>
      <c r="Z37" t="s">
        <v>6</v>
      </c>
      <c r="AA37">
        <v>3.4424199999999998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174</v>
      </c>
      <c r="G38" t="s">
        <v>8</v>
      </c>
      <c r="H38" t="s">
        <v>5</v>
      </c>
      <c r="I38" t="s">
        <v>6</v>
      </c>
      <c r="J38">
        <v>7.8613000000000002E-2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174</v>
      </c>
      <c r="X38" t="s">
        <v>8</v>
      </c>
      <c r="Y38" t="s">
        <v>5</v>
      </c>
      <c r="Z38" t="s">
        <v>6</v>
      </c>
      <c r="AA38">
        <v>8.0036700000000002E-2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175</v>
      </c>
      <c r="G39" t="s">
        <v>8</v>
      </c>
      <c r="H39" t="s">
        <v>5</v>
      </c>
      <c r="I39" t="s">
        <v>6</v>
      </c>
      <c r="J39">
        <v>9.1198399999999999E-2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175</v>
      </c>
      <c r="X39" t="s">
        <v>8</v>
      </c>
      <c r="Y39" t="s">
        <v>5</v>
      </c>
      <c r="Z39" t="s">
        <v>6</v>
      </c>
      <c r="AA39">
        <v>9.2850100000000005E-2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176</v>
      </c>
      <c r="G40" t="s">
        <v>8</v>
      </c>
      <c r="H40" t="s">
        <v>5</v>
      </c>
      <c r="I40" t="s">
        <v>6</v>
      </c>
      <c r="J40">
        <v>1.13998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176</v>
      </c>
      <c r="X40" t="s">
        <v>8</v>
      </c>
      <c r="Y40" t="s">
        <v>5</v>
      </c>
      <c r="Z40" t="s">
        <v>6</v>
      </c>
      <c r="AA40">
        <v>1.1606300000000001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177</v>
      </c>
      <c r="G41" t="s">
        <v>8</v>
      </c>
      <c r="H41" t="s">
        <v>5</v>
      </c>
      <c r="I41" t="s">
        <v>6</v>
      </c>
      <c r="J41">
        <v>0.19753599999999999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177</v>
      </c>
      <c r="X41" t="s">
        <v>8</v>
      </c>
      <c r="Y41" t="s">
        <v>5</v>
      </c>
      <c r="Z41" t="s">
        <v>6</v>
      </c>
      <c r="AA41">
        <v>0.20111299999999999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172</v>
      </c>
      <c r="G42" t="s">
        <v>8</v>
      </c>
      <c r="H42" t="s">
        <v>5</v>
      </c>
      <c r="I42" t="s">
        <v>6</v>
      </c>
      <c r="J42">
        <v>8.4827300000000001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172</v>
      </c>
      <c r="X42" t="s">
        <v>8</v>
      </c>
      <c r="Y42" t="s">
        <v>5</v>
      </c>
      <c r="Z42" t="s">
        <v>6</v>
      </c>
      <c r="AA42">
        <v>8.6363500000000002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173</v>
      </c>
      <c r="G43" t="s">
        <v>8</v>
      </c>
      <c r="H43" t="s">
        <v>5</v>
      </c>
      <c r="I43" t="s">
        <v>6</v>
      </c>
      <c r="J43">
        <v>3.3811800000000001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173</v>
      </c>
      <c r="X43" t="s">
        <v>8</v>
      </c>
      <c r="Y43" t="s">
        <v>5</v>
      </c>
      <c r="Z43" t="s">
        <v>6</v>
      </c>
      <c r="AA43">
        <v>3.4424199999999998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174</v>
      </c>
      <c r="G44" t="s">
        <v>8</v>
      </c>
      <c r="H44" t="s">
        <v>5</v>
      </c>
      <c r="I44" t="s">
        <v>6</v>
      </c>
      <c r="J44">
        <v>7.8613000000000002E-2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174</v>
      </c>
      <c r="X44" t="s">
        <v>8</v>
      </c>
      <c r="Y44" t="s">
        <v>5</v>
      </c>
      <c r="Z44" t="s">
        <v>6</v>
      </c>
      <c r="AA44">
        <v>8.0036700000000002E-2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175</v>
      </c>
      <c r="G45" t="s">
        <v>8</v>
      </c>
      <c r="H45" t="s">
        <v>5</v>
      </c>
      <c r="I45" t="s">
        <v>6</v>
      </c>
      <c r="J45">
        <v>9.1198399999999999E-2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175</v>
      </c>
      <c r="X45" t="s">
        <v>8</v>
      </c>
      <c r="Y45" t="s">
        <v>5</v>
      </c>
      <c r="Z45" t="s">
        <v>6</v>
      </c>
      <c r="AA45">
        <v>9.2850100000000005E-2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176</v>
      </c>
      <c r="G46" t="s">
        <v>8</v>
      </c>
      <c r="H46" t="s">
        <v>5</v>
      </c>
      <c r="I46" t="s">
        <v>6</v>
      </c>
      <c r="J46">
        <v>1.13998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176</v>
      </c>
      <c r="X46" t="s">
        <v>8</v>
      </c>
      <c r="Y46" t="s">
        <v>5</v>
      </c>
      <c r="Z46" t="s">
        <v>6</v>
      </c>
      <c r="AA46">
        <v>1.1606300000000001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177</v>
      </c>
      <c r="G47" t="s">
        <v>8</v>
      </c>
      <c r="H47" t="s">
        <v>5</v>
      </c>
      <c r="I47" t="s">
        <v>6</v>
      </c>
      <c r="J47">
        <v>0.19753599999999999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177</v>
      </c>
      <c r="X47" t="s">
        <v>8</v>
      </c>
      <c r="Y47" t="s">
        <v>5</v>
      </c>
      <c r="Z47" t="s">
        <v>6</v>
      </c>
      <c r="AA47">
        <v>0.20111299999999999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178</v>
      </c>
      <c r="G48" t="s">
        <v>8</v>
      </c>
      <c r="H48" t="s">
        <v>5</v>
      </c>
      <c r="I48" t="s">
        <v>6</v>
      </c>
      <c r="J48">
        <v>31.223199999999999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178</v>
      </c>
      <c r="X48" t="s">
        <v>8</v>
      </c>
      <c r="Y48" t="s">
        <v>5</v>
      </c>
      <c r="Z48" t="s">
        <v>6</v>
      </c>
      <c r="AA48">
        <v>31.788699999999999</v>
      </c>
    </row>
    <row r="49" spans="1:27" x14ac:dyDescent="0.25">
      <c r="I49" t="s">
        <v>38</v>
      </c>
      <c r="J49">
        <v>-9.6846699999999994E-3</v>
      </c>
      <c r="Z49" t="s">
        <v>38</v>
      </c>
      <c r="AA49">
        <v>-3.5765600000000002E-2</v>
      </c>
    </row>
    <row r="50" spans="1:27" x14ac:dyDescent="0.25">
      <c r="I50" t="s">
        <v>115</v>
      </c>
      <c r="J50">
        <v>0.32603500000000002</v>
      </c>
      <c r="Z50" t="s">
        <v>115</v>
      </c>
      <c r="AA50">
        <v>0.32603500000000002</v>
      </c>
    </row>
    <row r="51" spans="1:27" x14ac:dyDescent="0.25">
      <c r="I51" t="s">
        <v>39</v>
      </c>
      <c r="J51">
        <v>3.7371300000000003E-2</v>
      </c>
      <c r="Z51" t="s">
        <v>39</v>
      </c>
      <c r="AA51">
        <v>5.30599E-2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181</v>
      </c>
      <c r="H55" t="s">
        <v>39</v>
      </c>
      <c r="I55">
        <f>-0.0355351</f>
        <v>-3.55351E-2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189</v>
      </c>
      <c r="Y55" t="s">
        <v>39</v>
      </c>
      <c r="Z55">
        <f>-0.0416141</f>
        <v>-4.1614100000000001E-2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182</v>
      </c>
      <c r="R56" t="s">
        <v>2</v>
      </c>
      <c r="S56" t="s">
        <v>40</v>
      </c>
      <c r="T56" t="s">
        <v>41</v>
      </c>
      <c r="U56" t="s">
        <v>42</v>
      </c>
      <c r="V56" t="s">
        <v>190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0.20799500000000001</v>
      </c>
      <c r="R59" t="s">
        <v>2</v>
      </c>
      <c r="S59" t="s">
        <v>47</v>
      </c>
      <c r="T59" t="s">
        <v>5</v>
      </c>
      <c r="U59" t="s">
        <v>48</v>
      </c>
      <c r="V59">
        <v>1.24335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171</v>
      </c>
      <c r="G60" t="s">
        <v>8</v>
      </c>
      <c r="H60" t="s">
        <v>5</v>
      </c>
      <c r="I60" t="s">
        <v>6</v>
      </c>
      <c r="J60">
        <v>10.7392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171</v>
      </c>
      <c r="X60" t="s">
        <v>8</v>
      </c>
      <c r="Y60" t="s">
        <v>5</v>
      </c>
      <c r="Z60" t="s">
        <v>6</v>
      </c>
      <c r="AA60">
        <v>10.901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172</v>
      </c>
      <c r="G61" t="s">
        <v>8</v>
      </c>
      <c r="H61" t="s">
        <v>5</v>
      </c>
      <c r="I61" t="s">
        <v>6</v>
      </c>
      <c r="J61">
        <v>8.4817199999999993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172</v>
      </c>
      <c r="X61" t="s">
        <v>8</v>
      </c>
      <c r="Y61" t="s">
        <v>5</v>
      </c>
      <c r="Z61" t="s">
        <v>6</v>
      </c>
      <c r="AA61">
        <v>8.6095500000000005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173</v>
      </c>
      <c r="G62" t="s">
        <v>8</v>
      </c>
      <c r="H62" t="s">
        <v>5</v>
      </c>
      <c r="I62" t="s">
        <v>6</v>
      </c>
      <c r="J62">
        <v>3.3807800000000001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173</v>
      </c>
      <c r="X62" t="s">
        <v>8</v>
      </c>
      <c r="Y62" t="s">
        <v>5</v>
      </c>
      <c r="Z62" t="s">
        <v>6</v>
      </c>
      <c r="AA62">
        <v>3.4317299999999999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174</v>
      </c>
      <c r="G63" t="s">
        <v>8</v>
      </c>
      <c r="H63" t="s">
        <v>5</v>
      </c>
      <c r="I63" t="s">
        <v>6</v>
      </c>
      <c r="J63">
        <v>7.8603699999999999E-2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174</v>
      </c>
      <c r="X63" t="s">
        <v>8</v>
      </c>
      <c r="Y63" t="s">
        <v>5</v>
      </c>
      <c r="Z63" t="s">
        <v>6</v>
      </c>
      <c r="AA63">
        <v>7.9788300000000006E-2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175</v>
      </c>
      <c r="G64" t="s">
        <v>8</v>
      </c>
      <c r="H64" t="s">
        <v>5</v>
      </c>
      <c r="I64" t="s">
        <v>6</v>
      </c>
      <c r="J64">
        <v>9.1187599999999994E-2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175</v>
      </c>
      <c r="X64" t="s">
        <v>8</v>
      </c>
      <c r="Y64" t="s">
        <v>5</v>
      </c>
      <c r="Z64" t="s">
        <v>6</v>
      </c>
      <c r="AA64">
        <v>9.2561900000000003E-2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176</v>
      </c>
      <c r="G65" t="s">
        <v>8</v>
      </c>
      <c r="H65" t="s">
        <v>5</v>
      </c>
      <c r="I65" t="s">
        <v>6</v>
      </c>
      <c r="J65">
        <v>1.13984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176</v>
      </c>
      <c r="X65" t="s">
        <v>8</v>
      </c>
      <c r="Y65" t="s">
        <v>5</v>
      </c>
      <c r="Z65" t="s">
        <v>6</v>
      </c>
      <c r="AA65">
        <v>1.1570199999999999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177</v>
      </c>
      <c r="G66" t="s">
        <v>8</v>
      </c>
      <c r="H66" t="s">
        <v>5</v>
      </c>
      <c r="I66" t="s">
        <v>6</v>
      </c>
      <c r="J66">
        <v>0.19751199999999999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177</v>
      </c>
      <c r="X66" t="s">
        <v>8</v>
      </c>
      <c r="Y66" t="s">
        <v>5</v>
      </c>
      <c r="Z66" t="s">
        <v>6</v>
      </c>
      <c r="AA66">
        <v>0.200489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172</v>
      </c>
      <c r="G67" t="s">
        <v>8</v>
      </c>
      <c r="H67" t="s">
        <v>5</v>
      </c>
      <c r="I67" t="s">
        <v>6</v>
      </c>
      <c r="J67">
        <v>8.4817199999999993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172</v>
      </c>
      <c r="X67" t="s">
        <v>8</v>
      </c>
      <c r="Y67" t="s">
        <v>5</v>
      </c>
      <c r="Z67" t="s">
        <v>6</v>
      </c>
      <c r="AA67">
        <v>8.6095500000000005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173</v>
      </c>
      <c r="G68" t="s">
        <v>8</v>
      </c>
      <c r="H68" t="s">
        <v>5</v>
      </c>
      <c r="I68" t="s">
        <v>6</v>
      </c>
      <c r="J68">
        <v>3.3807800000000001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173</v>
      </c>
      <c r="X68" t="s">
        <v>8</v>
      </c>
      <c r="Y68" t="s">
        <v>5</v>
      </c>
      <c r="Z68" t="s">
        <v>6</v>
      </c>
      <c r="AA68">
        <v>3.4317299999999999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174</v>
      </c>
      <c r="G69" t="s">
        <v>8</v>
      </c>
      <c r="H69" t="s">
        <v>5</v>
      </c>
      <c r="I69" t="s">
        <v>6</v>
      </c>
      <c r="J69">
        <v>7.8603699999999999E-2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174</v>
      </c>
      <c r="X69" t="s">
        <v>8</v>
      </c>
      <c r="Y69" t="s">
        <v>5</v>
      </c>
      <c r="Z69" t="s">
        <v>6</v>
      </c>
      <c r="AA69">
        <v>7.9788300000000006E-2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175</v>
      </c>
      <c r="G70" t="s">
        <v>8</v>
      </c>
      <c r="H70" t="s">
        <v>5</v>
      </c>
      <c r="I70" t="s">
        <v>6</v>
      </c>
      <c r="J70">
        <v>9.1187599999999994E-2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175</v>
      </c>
      <c r="X70" t="s">
        <v>8</v>
      </c>
      <c r="Y70" t="s">
        <v>5</v>
      </c>
      <c r="Z70" t="s">
        <v>6</v>
      </c>
      <c r="AA70">
        <v>9.2561900000000003E-2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176</v>
      </c>
      <c r="G71" t="s">
        <v>8</v>
      </c>
      <c r="H71" t="s">
        <v>5</v>
      </c>
      <c r="I71" t="s">
        <v>6</v>
      </c>
      <c r="J71">
        <v>1.13984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176</v>
      </c>
      <c r="X71" t="s">
        <v>8</v>
      </c>
      <c r="Y71" t="s">
        <v>5</v>
      </c>
      <c r="Z71" t="s">
        <v>6</v>
      </c>
      <c r="AA71">
        <v>1.1570199999999999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177</v>
      </c>
      <c r="G72" t="s">
        <v>8</v>
      </c>
      <c r="H72" t="s">
        <v>5</v>
      </c>
      <c r="I72" t="s">
        <v>6</v>
      </c>
      <c r="J72">
        <v>0.19751199999999999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177</v>
      </c>
      <c r="X72" t="s">
        <v>8</v>
      </c>
      <c r="Y72" t="s">
        <v>5</v>
      </c>
      <c r="Z72" t="s">
        <v>6</v>
      </c>
      <c r="AA72">
        <v>0.200489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178</v>
      </c>
      <c r="G73" t="s">
        <v>8</v>
      </c>
      <c r="H73" t="s">
        <v>5</v>
      </c>
      <c r="I73" t="s">
        <v>6</v>
      </c>
      <c r="J73">
        <v>31.2195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178</v>
      </c>
      <c r="X73" t="s">
        <v>8</v>
      </c>
      <c r="Y73" t="s">
        <v>5</v>
      </c>
      <c r="Z73" t="s">
        <v>6</v>
      </c>
      <c r="AA73">
        <v>31.69</v>
      </c>
    </row>
    <row r="74" spans="1:27" x14ac:dyDescent="0.25">
      <c r="I74" t="s">
        <v>38</v>
      </c>
      <c r="J74">
        <v>-8.8963500000000008E-3</v>
      </c>
      <c r="Z74" t="s">
        <v>38</v>
      </c>
      <c r="AA74">
        <v>-3.99925E-2</v>
      </c>
    </row>
    <row r="75" spans="1:27" x14ac:dyDescent="0.25">
      <c r="I75" t="s">
        <v>115</v>
      </c>
      <c r="J75">
        <v>0.32603500000000002</v>
      </c>
      <c r="Z75" t="s">
        <v>115</v>
      </c>
      <c r="AA75">
        <v>0.32603500000000002</v>
      </c>
    </row>
    <row r="76" spans="1:27" x14ac:dyDescent="0.25">
      <c r="I76" t="s">
        <v>39</v>
      </c>
      <c r="J76">
        <v>3.55351E-2</v>
      </c>
      <c r="Z76" t="s">
        <v>39</v>
      </c>
      <c r="AA76">
        <v>4.1614100000000001E-2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183</v>
      </c>
      <c r="H80" t="s">
        <v>39</v>
      </c>
      <c r="I80">
        <f>-0.0325615</f>
        <v>-3.25615E-2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191</v>
      </c>
      <c r="Y80" t="s">
        <v>39</v>
      </c>
      <c r="Z80">
        <f>-0.0496705</f>
        <v>-4.9670499999999999E-2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184</v>
      </c>
      <c r="R81" t="s">
        <v>2</v>
      </c>
      <c r="S81" t="s">
        <v>40</v>
      </c>
      <c r="T81" t="s">
        <v>41</v>
      </c>
      <c r="U81" t="s">
        <v>42</v>
      </c>
      <c r="V81" t="s">
        <v>192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0.50266500000000003</v>
      </c>
      <c r="R84" t="s">
        <v>2</v>
      </c>
      <c r="S84" t="s">
        <v>47</v>
      </c>
      <c r="T84" t="s">
        <v>5</v>
      </c>
      <c r="U84" t="s">
        <v>48</v>
      </c>
      <c r="V84">
        <v>1.5481400000000001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171</v>
      </c>
      <c r="G85" t="s">
        <v>8</v>
      </c>
      <c r="H85" t="s">
        <v>5</v>
      </c>
      <c r="I85" t="s">
        <v>6</v>
      </c>
      <c r="J85">
        <v>10.7852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171</v>
      </c>
      <c r="X85" t="s">
        <v>8</v>
      </c>
      <c r="Y85" t="s">
        <v>5</v>
      </c>
      <c r="Z85" t="s">
        <v>6</v>
      </c>
      <c r="AA85">
        <v>10.948700000000001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172</v>
      </c>
      <c r="G86" t="s">
        <v>8</v>
      </c>
      <c r="H86" t="s">
        <v>5</v>
      </c>
      <c r="I86" t="s">
        <v>6</v>
      </c>
      <c r="J86">
        <v>8.5181000000000004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172</v>
      </c>
      <c r="X86" t="s">
        <v>8</v>
      </c>
      <c r="Y86" t="s">
        <v>5</v>
      </c>
      <c r="Z86" t="s">
        <v>6</v>
      </c>
      <c r="AA86">
        <v>8.6471800000000005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173</v>
      </c>
      <c r="G87" t="s">
        <v>8</v>
      </c>
      <c r="H87" t="s">
        <v>5</v>
      </c>
      <c r="I87" t="s">
        <v>6</v>
      </c>
      <c r="J87">
        <v>3.3952800000000001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173</v>
      </c>
      <c r="X87" t="s">
        <v>8</v>
      </c>
      <c r="Y87" t="s">
        <v>5</v>
      </c>
      <c r="Z87" t="s">
        <v>6</v>
      </c>
      <c r="AA87">
        <v>3.4467300000000001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174</v>
      </c>
      <c r="G88" t="s">
        <v>8</v>
      </c>
      <c r="H88" t="s">
        <v>5</v>
      </c>
      <c r="I88" t="s">
        <v>6</v>
      </c>
      <c r="J88">
        <v>7.8940899999999994E-2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174</v>
      </c>
      <c r="X88" t="s">
        <v>8</v>
      </c>
      <c r="Y88" t="s">
        <v>5</v>
      </c>
      <c r="Z88" t="s">
        <v>6</v>
      </c>
      <c r="AA88">
        <v>8.0137100000000003E-2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175</v>
      </c>
      <c r="G89" t="s">
        <v>8</v>
      </c>
      <c r="H89" t="s">
        <v>5</v>
      </c>
      <c r="I89" t="s">
        <v>6</v>
      </c>
      <c r="J89">
        <v>9.1578699999999999E-2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175</v>
      </c>
      <c r="X89" t="s">
        <v>8</v>
      </c>
      <c r="Y89" t="s">
        <v>5</v>
      </c>
      <c r="Z89" t="s">
        <v>6</v>
      </c>
      <c r="AA89">
        <v>9.2966499999999994E-2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176</v>
      </c>
      <c r="G90" t="s">
        <v>8</v>
      </c>
      <c r="H90" t="s">
        <v>5</v>
      </c>
      <c r="I90" t="s">
        <v>6</v>
      </c>
      <c r="J90">
        <v>1.14473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176</v>
      </c>
      <c r="X90" t="s">
        <v>8</v>
      </c>
      <c r="Y90" t="s">
        <v>5</v>
      </c>
      <c r="Z90" t="s">
        <v>6</v>
      </c>
      <c r="AA90">
        <v>1.16208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177</v>
      </c>
      <c r="G91" t="s">
        <v>8</v>
      </c>
      <c r="H91" t="s">
        <v>5</v>
      </c>
      <c r="I91" t="s">
        <v>6</v>
      </c>
      <c r="J91">
        <v>0.19836000000000001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177</v>
      </c>
      <c r="X91" t="s">
        <v>8</v>
      </c>
      <c r="Y91" t="s">
        <v>5</v>
      </c>
      <c r="Z91" t="s">
        <v>6</v>
      </c>
      <c r="AA91">
        <v>0.20136499999999999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172</v>
      </c>
      <c r="G92" t="s">
        <v>8</v>
      </c>
      <c r="H92" t="s">
        <v>5</v>
      </c>
      <c r="I92" t="s">
        <v>6</v>
      </c>
      <c r="J92">
        <v>8.5181000000000004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172</v>
      </c>
      <c r="X92" t="s">
        <v>8</v>
      </c>
      <c r="Y92" t="s">
        <v>5</v>
      </c>
      <c r="Z92" t="s">
        <v>6</v>
      </c>
      <c r="AA92">
        <v>8.6471800000000005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173</v>
      </c>
      <c r="G93" t="s">
        <v>8</v>
      </c>
      <c r="H93" t="s">
        <v>5</v>
      </c>
      <c r="I93" t="s">
        <v>6</v>
      </c>
      <c r="J93">
        <v>3.3952800000000001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173</v>
      </c>
      <c r="X93" t="s">
        <v>8</v>
      </c>
      <c r="Y93" t="s">
        <v>5</v>
      </c>
      <c r="Z93" t="s">
        <v>6</v>
      </c>
      <c r="AA93">
        <v>3.4467300000000001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174</v>
      </c>
      <c r="G94" t="s">
        <v>8</v>
      </c>
      <c r="H94" t="s">
        <v>5</v>
      </c>
      <c r="I94" t="s">
        <v>6</v>
      </c>
      <c r="J94">
        <v>7.8940899999999994E-2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174</v>
      </c>
      <c r="X94" t="s">
        <v>8</v>
      </c>
      <c r="Y94" t="s">
        <v>5</v>
      </c>
      <c r="Z94" t="s">
        <v>6</v>
      </c>
      <c r="AA94">
        <v>8.0137100000000003E-2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175</v>
      </c>
      <c r="G95" t="s">
        <v>8</v>
      </c>
      <c r="H95" t="s">
        <v>5</v>
      </c>
      <c r="I95" t="s">
        <v>6</v>
      </c>
      <c r="J95">
        <v>9.1578699999999999E-2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175</v>
      </c>
      <c r="X95" t="s">
        <v>8</v>
      </c>
      <c r="Y95" t="s">
        <v>5</v>
      </c>
      <c r="Z95" t="s">
        <v>6</v>
      </c>
      <c r="AA95">
        <v>9.2966499999999994E-2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176</v>
      </c>
      <c r="G96" t="s">
        <v>8</v>
      </c>
      <c r="H96" t="s">
        <v>5</v>
      </c>
      <c r="I96" t="s">
        <v>6</v>
      </c>
      <c r="J96">
        <v>1.14473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176</v>
      </c>
      <c r="X96" t="s">
        <v>8</v>
      </c>
      <c r="Y96" t="s">
        <v>5</v>
      </c>
      <c r="Z96" t="s">
        <v>6</v>
      </c>
      <c r="AA96">
        <v>1.16208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177</v>
      </c>
      <c r="G97" t="s">
        <v>8</v>
      </c>
      <c r="H97" t="s">
        <v>5</v>
      </c>
      <c r="I97" t="s">
        <v>6</v>
      </c>
      <c r="J97">
        <v>0.19836000000000001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177</v>
      </c>
      <c r="X97" t="s">
        <v>8</v>
      </c>
      <c r="Y97" t="s">
        <v>5</v>
      </c>
      <c r="Z97" t="s">
        <v>6</v>
      </c>
      <c r="AA97">
        <v>0.20136499999999999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178</v>
      </c>
      <c r="G98" t="s">
        <v>8</v>
      </c>
      <c r="H98" t="s">
        <v>5</v>
      </c>
      <c r="I98" t="s">
        <v>6</v>
      </c>
      <c r="J98">
        <v>31.353400000000001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178</v>
      </c>
      <c r="X98" t="s">
        <v>8</v>
      </c>
      <c r="Y98" t="s">
        <v>5</v>
      </c>
      <c r="Z98" t="s">
        <v>6</v>
      </c>
      <c r="AA98">
        <v>31.828600000000002</v>
      </c>
    </row>
    <row r="99" spans="1:27" x14ac:dyDescent="0.25">
      <c r="I99" t="s">
        <v>38</v>
      </c>
      <c r="J99">
        <v>-1.06087E-2</v>
      </c>
      <c r="Z99" t="s">
        <v>38</v>
      </c>
      <c r="AA99">
        <v>-3.8730100000000003E-2</v>
      </c>
    </row>
    <row r="100" spans="1:27" x14ac:dyDescent="0.25">
      <c r="I100" t="s">
        <v>115</v>
      </c>
      <c r="J100">
        <v>0.32603500000000002</v>
      </c>
      <c r="Z100" t="s">
        <v>115</v>
      </c>
      <c r="AA100">
        <v>0.32603500000000002</v>
      </c>
    </row>
    <row r="101" spans="1:27" x14ac:dyDescent="0.25">
      <c r="I101" t="s">
        <v>39</v>
      </c>
      <c r="J101">
        <v>3.25615E-2</v>
      </c>
      <c r="Z101" t="s">
        <v>39</v>
      </c>
      <c r="AA101">
        <v>4.9670499999999999E-2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4F3-9755-4748-94E9-291178E5B6E2}">
  <dimension ref="A1:AH101"/>
  <sheetViews>
    <sheetView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193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235</v>
      </c>
      <c r="H5" t="s">
        <v>39</v>
      </c>
      <c r="I5">
        <f>-0.0658313</f>
        <v>-6.5831299999999995E-2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202</v>
      </c>
      <c r="Y5" t="s">
        <v>39</v>
      </c>
      <c r="Z5">
        <f>-0.043293</f>
        <v>-4.3292999999999998E-2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236</v>
      </c>
      <c r="R6" t="s">
        <v>2</v>
      </c>
      <c r="S6" t="s">
        <v>40</v>
      </c>
      <c r="T6" t="s">
        <v>41</v>
      </c>
      <c r="U6" t="s">
        <v>42</v>
      </c>
      <c r="V6" t="s">
        <v>203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1.8156600000000001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0.71422300000000005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194</v>
      </c>
      <c r="G10" t="s">
        <v>8</v>
      </c>
      <c r="H10" t="s">
        <v>5</v>
      </c>
      <c r="I10" t="s">
        <v>6</v>
      </c>
      <c r="J10">
        <v>8.7222200000000001</v>
      </c>
      <c r="L10" t="s">
        <v>3</v>
      </c>
      <c r="M10">
        <f>AVERAGE(J10,J35,J60,J85)</f>
        <v>8.7185799999999993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194</v>
      </c>
      <c r="X10" t="s">
        <v>8</v>
      </c>
      <c r="Y10" t="s">
        <v>5</v>
      </c>
      <c r="Z10" t="s">
        <v>6</v>
      </c>
      <c r="AA10">
        <v>8.5500299999999996</v>
      </c>
      <c r="AC10" t="s">
        <v>3</v>
      </c>
      <c r="AD10">
        <f>AVERAGE(AA10,AA35,AA60,AA85)</f>
        <v>8.5470550000000003</v>
      </c>
      <c r="AG10" s="1" t="s">
        <v>3</v>
      </c>
      <c r="AH10">
        <f>AVERAGE(AA10,AA35,AA60,AA85,J85,J60,J35,J10)</f>
        <v>8.6328175000000016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195</v>
      </c>
      <c r="G11" t="s">
        <v>8</v>
      </c>
      <c r="H11" t="s">
        <v>5</v>
      </c>
      <c r="I11" t="s">
        <v>6</v>
      </c>
      <c r="J11">
        <v>6.8887499999999999</v>
      </c>
      <c r="L11" t="s">
        <v>9</v>
      </c>
      <c r="M11">
        <f t="shared" ref="M11:M26" si="0">AVERAGE(J11,J36,J61,J86)</f>
        <v>6.8858800000000002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195</v>
      </c>
      <c r="X11" t="s">
        <v>8</v>
      </c>
      <c r="Y11" t="s">
        <v>5</v>
      </c>
      <c r="Z11" t="s">
        <v>6</v>
      </c>
      <c r="AA11">
        <v>6.7527600000000003</v>
      </c>
      <c r="AC11" t="s">
        <v>9</v>
      </c>
      <c r="AD11">
        <f t="shared" ref="AD11:AD26" si="1">AVERAGE(AA11,AA36,AA61,AA86)</f>
        <v>6.7504075000000006</v>
      </c>
      <c r="AG11" s="1" t="s">
        <v>9</v>
      </c>
      <c r="AH11">
        <f t="shared" ref="AH11:AH26" si="2">AVERAGE(AA11,AA36,AA61,AA86,J86,J61,J36,J11)</f>
        <v>6.8181437500000008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196</v>
      </c>
      <c r="G12" t="s">
        <v>8</v>
      </c>
      <c r="H12" t="s">
        <v>5</v>
      </c>
      <c r="I12" t="s">
        <v>6</v>
      </c>
      <c r="J12">
        <v>2.7458300000000002</v>
      </c>
      <c r="L12" t="s">
        <v>11</v>
      </c>
      <c r="M12">
        <f t="shared" si="0"/>
        <v>2.744685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196</v>
      </c>
      <c r="X12" t="s">
        <v>8</v>
      </c>
      <c r="Y12" t="s">
        <v>5</v>
      </c>
      <c r="Z12" t="s">
        <v>6</v>
      </c>
      <c r="AA12">
        <v>2.6916199999999999</v>
      </c>
      <c r="AC12" t="s">
        <v>11</v>
      </c>
      <c r="AD12">
        <f t="shared" si="1"/>
        <v>2.6906849999999998</v>
      </c>
      <c r="AG12" s="1" t="s">
        <v>11</v>
      </c>
      <c r="AH12">
        <f t="shared" si="2"/>
        <v>2.7176849999999999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197</v>
      </c>
      <c r="G13" t="s">
        <v>8</v>
      </c>
      <c r="H13" t="s">
        <v>5</v>
      </c>
      <c r="I13" t="s">
        <v>6</v>
      </c>
      <c r="J13">
        <v>6.3840999999999995E-2</v>
      </c>
      <c r="L13" t="s">
        <v>13</v>
      </c>
      <c r="M13">
        <f t="shared" si="0"/>
        <v>6.3814375000000007E-2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197</v>
      </c>
      <c r="X13" t="s">
        <v>8</v>
      </c>
      <c r="Y13" t="s">
        <v>5</v>
      </c>
      <c r="Z13" t="s">
        <v>6</v>
      </c>
      <c r="AA13">
        <v>6.2580700000000003E-2</v>
      </c>
      <c r="AC13" t="s">
        <v>13</v>
      </c>
      <c r="AD13">
        <f t="shared" si="1"/>
        <v>6.2558900000000001E-2</v>
      </c>
      <c r="AG13" s="1" t="s">
        <v>13</v>
      </c>
      <c r="AH13">
        <f t="shared" si="2"/>
        <v>6.3186637500000004E-2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198</v>
      </c>
      <c r="G14" t="s">
        <v>8</v>
      </c>
      <c r="H14" t="s">
        <v>5</v>
      </c>
      <c r="I14" t="s">
        <v>6</v>
      </c>
      <c r="J14">
        <v>7.4061399999999999E-2</v>
      </c>
      <c r="L14" t="s">
        <v>15</v>
      </c>
      <c r="M14">
        <f t="shared" si="0"/>
        <v>7.4030550000000001E-2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198</v>
      </c>
      <c r="X14" t="s">
        <v>8</v>
      </c>
      <c r="Y14" t="s">
        <v>5</v>
      </c>
      <c r="Z14" t="s">
        <v>6</v>
      </c>
      <c r="AA14">
        <v>7.2599399999999994E-2</v>
      </c>
      <c r="AC14" t="s">
        <v>15</v>
      </c>
      <c r="AD14">
        <f t="shared" si="1"/>
        <v>7.2574100000000002E-2</v>
      </c>
      <c r="AG14" s="1" t="s">
        <v>15</v>
      </c>
      <c r="AH14">
        <f t="shared" si="2"/>
        <v>7.3302325000000002E-2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199</v>
      </c>
      <c r="G15" t="s">
        <v>8</v>
      </c>
      <c r="H15" t="s">
        <v>5</v>
      </c>
      <c r="I15" t="s">
        <v>6</v>
      </c>
      <c r="J15">
        <v>0.92576800000000004</v>
      </c>
      <c r="L15" t="s">
        <v>17</v>
      </c>
      <c r="M15">
        <f t="shared" si="0"/>
        <v>0.92538200000000004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199</v>
      </c>
      <c r="X15" t="s">
        <v>8</v>
      </c>
      <c r="Y15" t="s">
        <v>5</v>
      </c>
      <c r="Z15" t="s">
        <v>6</v>
      </c>
      <c r="AA15">
        <v>0.90749299999999999</v>
      </c>
      <c r="AC15" t="s">
        <v>17</v>
      </c>
      <c r="AD15">
        <f t="shared" si="1"/>
        <v>0.90717650000000005</v>
      </c>
      <c r="AG15" s="1" t="s">
        <v>17</v>
      </c>
      <c r="AH15">
        <f t="shared" si="2"/>
        <v>0.9162792500000001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200</v>
      </c>
      <c r="G16" t="s">
        <v>8</v>
      </c>
      <c r="H16" t="s">
        <v>5</v>
      </c>
      <c r="I16" t="s">
        <v>6</v>
      </c>
      <c r="J16">
        <v>0.160417</v>
      </c>
      <c r="L16" t="s">
        <v>19</v>
      </c>
      <c r="M16">
        <f t="shared" si="0"/>
        <v>0.16035025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200</v>
      </c>
      <c r="X16" t="s">
        <v>8</v>
      </c>
      <c r="Y16" t="s">
        <v>5</v>
      </c>
      <c r="Z16" t="s">
        <v>6</v>
      </c>
      <c r="AA16">
        <v>0.15725</v>
      </c>
      <c r="AC16" t="s">
        <v>19</v>
      </c>
      <c r="AD16">
        <f t="shared" si="1"/>
        <v>0.15719549999999999</v>
      </c>
      <c r="AG16" s="1" t="s">
        <v>19</v>
      </c>
      <c r="AH16">
        <f t="shared" si="2"/>
        <v>0.15877287500000001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195</v>
      </c>
      <c r="G17" t="s">
        <v>8</v>
      </c>
      <c r="H17" t="s">
        <v>5</v>
      </c>
      <c r="I17" t="s">
        <v>6</v>
      </c>
      <c r="J17">
        <v>6.8887499999999999</v>
      </c>
      <c r="L17" t="s">
        <v>21</v>
      </c>
      <c r="M17">
        <f t="shared" si="0"/>
        <v>6.8858800000000002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195</v>
      </c>
      <c r="X17" t="s">
        <v>8</v>
      </c>
      <c r="Y17" t="s">
        <v>5</v>
      </c>
      <c r="Z17" t="s">
        <v>6</v>
      </c>
      <c r="AA17">
        <v>6.7527600000000003</v>
      </c>
      <c r="AC17" t="s">
        <v>21</v>
      </c>
      <c r="AD17">
        <f t="shared" si="1"/>
        <v>6.7504075000000006</v>
      </c>
      <c r="AG17" s="1" t="s">
        <v>21</v>
      </c>
      <c r="AH17">
        <f t="shared" si="2"/>
        <v>6.8181437500000008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196</v>
      </c>
      <c r="G18" t="s">
        <v>8</v>
      </c>
      <c r="H18" t="s">
        <v>5</v>
      </c>
      <c r="I18" t="s">
        <v>6</v>
      </c>
      <c r="J18">
        <v>2.7458300000000002</v>
      </c>
      <c r="L18" t="s">
        <v>22</v>
      </c>
      <c r="M18">
        <f t="shared" si="0"/>
        <v>2.744685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196</v>
      </c>
      <c r="X18" t="s">
        <v>8</v>
      </c>
      <c r="Y18" t="s">
        <v>5</v>
      </c>
      <c r="Z18" t="s">
        <v>6</v>
      </c>
      <c r="AA18">
        <v>2.6916199999999999</v>
      </c>
      <c r="AC18" t="s">
        <v>22</v>
      </c>
      <c r="AD18">
        <f t="shared" si="1"/>
        <v>2.6906849999999998</v>
      </c>
      <c r="AG18" s="1" t="s">
        <v>22</v>
      </c>
      <c r="AH18">
        <f t="shared" si="2"/>
        <v>2.7176849999999999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197</v>
      </c>
      <c r="G19" t="s">
        <v>8</v>
      </c>
      <c r="H19" t="s">
        <v>5</v>
      </c>
      <c r="I19" t="s">
        <v>6</v>
      </c>
      <c r="J19">
        <v>6.3840999999999995E-2</v>
      </c>
      <c r="L19" t="s">
        <v>23</v>
      </c>
      <c r="M19">
        <f t="shared" si="0"/>
        <v>6.3814375000000007E-2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197</v>
      </c>
      <c r="X19" t="s">
        <v>8</v>
      </c>
      <c r="Y19" t="s">
        <v>5</v>
      </c>
      <c r="Z19" t="s">
        <v>6</v>
      </c>
      <c r="AA19">
        <v>6.2580700000000003E-2</v>
      </c>
      <c r="AC19" t="s">
        <v>23</v>
      </c>
      <c r="AD19">
        <f t="shared" si="1"/>
        <v>6.2558900000000001E-2</v>
      </c>
      <c r="AG19" s="1" t="s">
        <v>23</v>
      </c>
      <c r="AH19">
        <f t="shared" si="2"/>
        <v>6.3186637500000004E-2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198</v>
      </c>
      <c r="G20" t="s">
        <v>8</v>
      </c>
      <c r="H20" t="s">
        <v>5</v>
      </c>
      <c r="I20" t="s">
        <v>6</v>
      </c>
      <c r="J20">
        <v>7.4061399999999999E-2</v>
      </c>
      <c r="L20" t="s">
        <v>24</v>
      </c>
      <c r="M20">
        <f t="shared" si="0"/>
        <v>7.4030550000000001E-2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198</v>
      </c>
      <c r="X20" t="s">
        <v>8</v>
      </c>
      <c r="Y20" t="s">
        <v>5</v>
      </c>
      <c r="Z20" t="s">
        <v>6</v>
      </c>
      <c r="AA20">
        <v>7.2599399999999994E-2</v>
      </c>
      <c r="AC20" t="s">
        <v>24</v>
      </c>
      <c r="AD20">
        <f t="shared" si="1"/>
        <v>7.2574100000000002E-2</v>
      </c>
      <c r="AG20" s="1" t="s">
        <v>24</v>
      </c>
      <c r="AH20">
        <f t="shared" si="2"/>
        <v>7.3302325000000002E-2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199</v>
      </c>
      <c r="G21" t="s">
        <v>8</v>
      </c>
      <c r="H21" t="s">
        <v>5</v>
      </c>
      <c r="I21" t="s">
        <v>6</v>
      </c>
      <c r="J21">
        <v>0.92576800000000004</v>
      </c>
      <c r="L21" t="s">
        <v>25</v>
      </c>
      <c r="M21">
        <f t="shared" si="0"/>
        <v>0.92538200000000004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199</v>
      </c>
      <c r="X21" t="s">
        <v>8</v>
      </c>
      <c r="Y21" t="s">
        <v>5</v>
      </c>
      <c r="Z21" t="s">
        <v>6</v>
      </c>
      <c r="AA21">
        <v>0.90749299999999999</v>
      </c>
      <c r="AC21" t="s">
        <v>25</v>
      </c>
      <c r="AD21">
        <f t="shared" si="1"/>
        <v>0.90717650000000005</v>
      </c>
      <c r="AG21" s="1" t="s">
        <v>25</v>
      </c>
      <c r="AH21">
        <f t="shared" si="2"/>
        <v>0.9162792500000001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200</v>
      </c>
      <c r="G22" t="s">
        <v>8</v>
      </c>
      <c r="H22" t="s">
        <v>5</v>
      </c>
      <c r="I22" t="s">
        <v>6</v>
      </c>
      <c r="J22">
        <v>0.160417</v>
      </c>
      <c r="L22" t="s">
        <v>26</v>
      </c>
      <c r="M22">
        <f t="shared" si="0"/>
        <v>0.16035025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200</v>
      </c>
      <c r="X22" t="s">
        <v>8</v>
      </c>
      <c r="Y22" t="s">
        <v>5</v>
      </c>
      <c r="Z22" t="s">
        <v>6</v>
      </c>
      <c r="AA22">
        <v>0.15725</v>
      </c>
      <c r="AC22" t="s">
        <v>26</v>
      </c>
      <c r="AD22">
        <f t="shared" si="1"/>
        <v>0.15719549999999999</v>
      </c>
      <c r="AG22" s="1" t="s">
        <v>26</v>
      </c>
      <c r="AH22">
        <f t="shared" si="2"/>
        <v>0.15877287500000001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201</v>
      </c>
      <c r="G23" t="s">
        <v>8</v>
      </c>
      <c r="H23" t="s">
        <v>5</v>
      </c>
      <c r="I23" t="s">
        <v>6</v>
      </c>
      <c r="J23">
        <v>25.356100000000001</v>
      </c>
      <c r="L23" t="s">
        <v>27</v>
      </c>
      <c r="M23">
        <f t="shared" si="0"/>
        <v>25.345550000000003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201</v>
      </c>
      <c r="X23" t="s">
        <v>8</v>
      </c>
      <c r="Y23" t="s">
        <v>5</v>
      </c>
      <c r="Z23" t="s">
        <v>6</v>
      </c>
      <c r="AA23">
        <v>24.855599999999999</v>
      </c>
      <c r="AC23" t="s">
        <v>27</v>
      </c>
      <c r="AD23">
        <f t="shared" si="1"/>
        <v>24.846899999999998</v>
      </c>
      <c r="AG23" s="1" t="s">
        <v>27</v>
      </c>
      <c r="AH23">
        <f t="shared" si="2"/>
        <v>25.096225</v>
      </c>
    </row>
    <row r="24" spans="1:34" x14ac:dyDescent="0.25">
      <c r="I24" t="s">
        <v>38</v>
      </c>
      <c r="J24" s="2">
        <v>-2.0414399999999999E-2</v>
      </c>
      <c r="L24" t="s">
        <v>38</v>
      </c>
      <c r="M24">
        <f t="shared" si="0"/>
        <v>-2.4369799999999997E-2</v>
      </c>
      <c r="Z24" t="s">
        <v>38</v>
      </c>
      <c r="AA24">
        <v>9.0199100000000008E-3</v>
      </c>
      <c r="AC24" t="s">
        <v>38</v>
      </c>
      <c r="AD24">
        <f t="shared" si="1"/>
        <v>7.6811025000000002E-3</v>
      </c>
      <c r="AG24" s="1" t="s">
        <v>38</v>
      </c>
      <c r="AH24">
        <f t="shared" si="2"/>
        <v>-8.3443487499999993E-3</v>
      </c>
    </row>
    <row r="25" spans="1:34" x14ac:dyDescent="0.25">
      <c r="I25" t="s">
        <v>115</v>
      </c>
      <c r="J25">
        <v>0.27826600000000001</v>
      </c>
      <c r="L25" t="s">
        <v>115</v>
      </c>
      <c r="M25">
        <f t="shared" si="0"/>
        <v>0.27826600000000001</v>
      </c>
      <c r="Z25" t="s">
        <v>115</v>
      </c>
      <c r="AA25">
        <v>0.27826600000000001</v>
      </c>
      <c r="AC25" t="s">
        <v>115</v>
      </c>
      <c r="AD25">
        <f t="shared" si="1"/>
        <v>0.27826600000000001</v>
      </c>
      <c r="AG25" s="1" t="s">
        <v>115</v>
      </c>
      <c r="AH25">
        <f t="shared" si="2"/>
        <v>0.27826599999999996</v>
      </c>
    </row>
    <row r="26" spans="1:34" x14ac:dyDescent="0.25">
      <c r="I26" t="s">
        <v>39</v>
      </c>
      <c r="J26">
        <v>6.5831299999999995E-2</v>
      </c>
      <c r="L26" t="s">
        <v>39</v>
      </c>
      <c r="M26">
        <f t="shared" si="0"/>
        <v>6.1381074999999993E-2</v>
      </c>
      <c r="Z26" t="s">
        <v>39</v>
      </c>
      <c r="AA26">
        <v>4.3292999999999998E-2</v>
      </c>
      <c r="AC26" t="s">
        <v>39</v>
      </c>
      <c r="AD26">
        <f t="shared" si="1"/>
        <v>4.5963524999999998E-2</v>
      </c>
      <c r="AG26" s="1" t="s">
        <v>39</v>
      </c>
      <c r="AH26">
        <f t="shared" si="2"/>
        <v>5.3672299999999999E-2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237</v>
      </c>
      <c r="H30" t="s">
        <v>39</v>
      </c>
      <c r="I30">
        <f>-0.0546345</f>
        <v>-5.4634500000000003E-2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204</v>
      </c>
      <c r="Y30" t="s">
        <v>39</v>
      </c>
      <c r="Z30">
        <f>-0.0355445</f>
        <v>-3.55445E-2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238</v>
      </c>
      <c r="R31" t="s">
        <v>2</v>
      </c>
      <c r="S31" t="s">
        <v>40</v>
      </c>
      <c r="T31" t="s">
        <v>41</v>
      </c>
      <c r="U31" t="s">
        <v>42</v>
      </c>
      <c r="V31" t="s">
        <v>205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1.79531</v>
      </c>
      <c r="R34" t="s">
        <v>2</v>
      </c>
      <c r="S34" t="s">
        <v>47</v>
      </c>
      <c r="T34" t="s">
        <v>5</v>
      </c>
      <c r="U34" t="s">
        <v>48</v>
      </c>
      <c r="V34">
        <v>0.35743999999999998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194</v>
      </c>
      <c r="G35" t="s">
        <v>8</v>
      </c>
      <c r="H35" t="s">
        <v>5</v>
      </c>
      <c r="I35" t="s">
        <v>6</v>
      </c>
      <c r="J35">
        <v>8.7190300000000001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194</v>
      </c>
      <c r="X35" t="s">
        <v>8</v>
      </c>
      <c r="Y35" t="s">
        <v>5</v>
      </c>
      <c r="Z35" t="s">
        <v>6</v>
      </c>
      <c r="AA35">
        <v>8.4942600000000006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195</v>
      </c>
      <c r="G36" t="s">
        <v>8</v>
      </c>
      <c r="H36" t="s">
        <v>5</v>
      </c>
      <c r="I36" t="s">
        <v>6</v>
      </c>
      <c r="J36">
        <v>6.8862399999999999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195</v>
      </c>
      <c r="X36" t="s">
        <v>8</v>
      </c>
      <c r="Y36" t="s">
        <v>5</v>
      </c>
      <c r="Z36" t="s">
        <v>6</v>
      </c>
      <c r="AA36">
        <v>6.70871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196</v>
      </c>
      <c r="G37" t="s">
        <v>8</v>
      </c>
      <c r="H37" t="s">
        <v>5</v>
      </c>
      <c r="I37" t="s">
        <v>6</v>
      </c>
      <c r="J37">
        <v>2.7448299999999999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196</v>
      </c>
      <c r="X37" t="s">
        <v>8</v>
      </c>
      <c r="Y37" t="s">
        <v>5</v>
      </c>
      <c r="Z37" t="s">
        <v>6</v>
      </c>
      <c r="AA37">
        <v>2.6740699999999999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197</v>
      </c>
      <c r="G38" t="s">
        <v>8</v>
      </c>
      <c r="H38" t="s">
        <v>5</v>
      </c>
      <c r="I38" t="s">
        <v>6</v>
      </c>
      <c r="J38">
        <v>6.3817700000000005E-2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197</v>
      </c>
      <c r="X38" t="s">
        <v>8</v>
      </c>
      <c r="Y38" t="s">
        <v>5</v>
      </c>
      <c r="Z38" t="s">
        <v>6</v>
      </c>
      <c r="AA38">
        <v>6.2172499999999999E-2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198</v>
      </c>
      <c r="G39" t="s">
        <v>8</v>
      </c>
      <c r="H39" t="s">
        <v>5</v>
      </c>
      <c r="I39" t="s">
        <v>6</v>
      </c>
      <c r="J39">
        <v>7.40344E-2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198</v>
      </c>
      <c r="X39" t="s">
        <v>8</v>
      </c>
      <c r="Y39" t="s">
        <v>5</v>
      </c>
      <c r="Z39" t="s">
        <v>6</v>
      </c>
      <c r="AA39">
        <v>7.2125800000000004E-2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199</v>
      </c>
      <c r="G40" t="s">
        <v>8</v>
      </c>
      <c r="H40" t="s">
        <v>5</v>
      </c>
      <c r="I40" t="s">
        <v>6</v>
      </c>
      <c r="J40">
        <v>0.92542999999999997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199</v>
      </c>
      <c r="X40" t="s">
        <v>8</v>
      </c>
      <c r="Y40" t="s">
        <v>5</v>
      </c>
      <c r="Z40" t="s">
        <v>6</v>
      </c>
      <c r="AA40">
        <v>0.90157299999999996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200</v>
      </c>
      <c r="G41" t="s">
        <v>8</v>
      </c>
      <c r="H41" t="s">
        <v>5</v>
      </c>
      <c r="I41" t="s">
        <v>6</v>
      </c>
      <c r="J41">
        <v>0.160359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200</v>
      </c>
      <c r="X41" t="s">
        <v>8</v>
      </c>
      <c r="Y41" t="s">
        <v>5</v>
      </c>
      <c r="Z41" t="s">
        <v>6</v>
      </c>
      <c r="AA41">
        <v>0.156225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195</v>
      </c>
      <c r="G42" t="s">
        <v>8</v>
      </c>
      <c r="H42" t="s">
        <v>5</v>
      </c>
      <c r="I42" t="s">
        <v>6</v>
      </c>
      <c r="J42">
        <v>6.8862399999999999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195</v>
      </c>
      <c r="X42" t="s">
        <v>8</v>
      </c>
      <c r="Y42" t="s">
        <v>5</v>
      </c>
      <c r="Z42" t="s">
        <v>6</v>
      </c>
      <c r="AA42">
        <v>6.70871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196</v>
      </c>
      <c r="G43" t="s">
        <v>8</v>
      </c>
      <c r="H43" t="s">
        <v>5</v>
      </c>
      <c r="I43" t="s">
        <v>6</v>
      </c>
      <c r="J43">
        <v>2.7448299999999999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196</v>
      </c>
      <c r="X43" t="s">
        <v>8</v>
      </c>
      <c r="Y43" t="s">
        <v>5</v>
      </c>
      <c r="Z43" t="s">
        <v>6</v>
      </c>
      <c r="AA43">
        <v>2.6740699999999999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197</v>
      </c>
      <c r="G44" t="s">
        <v>8</v>
      </c>
      <c r="H44" t="s">
        <v>5</v>
      </c>
      <c r="I44" t="s">
        <v>6</v>
      </c>
      <c r="J44">
        <v>6.3817700000000005E-2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197</v>
      </c>
      <c r="X44" t="s">
        <v>8</v>
      </c>
      <c r="Y44" t="s">
        <v>5</v>
      </c>
      <c r="Z44" t="s">
        <v>6</v>
      </c>
      <c r="AA44">
        <v>6.2172499999999999E-2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198</v>
      </c>
      <c r="G45" t="s">
        <v>8</v>
      </c>
      <c r="H45" t="s">
        <v>5</v>
      </c>
      <c r="I45" t="s">
        <v>6</v>
      </c>
      <c r="J45">
        <v>7.40344E-2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198</v>
      </c>
      <c r="X45" t="s">
        <v>8</v>
      </c>
      <c r="Y45" t="s">
        <v>5</v>
      </c>
      <c r="Z45" t="s">
        <v>6</v>
      </c>
      <c r="AA45">
        <v>7.2125800000000004E-2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199</v>
      </c>
      <c r="G46" t="s">
        <v>8</v>
      </c>
      <c r="H46" t="s">
        <v>5</v>
      </c>
      <c r="I46" t="s">
        <v>6</v>
      </c>
      <c r="J46">
        <v>0.92542999999999997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199</v>
      </c>
      <c r="X46" t="s">
        <v>8</v>
      </c>
      <c r="Y46" t="s">
        <v>5</v>
      </c>
      <c r="Z46" t="s">
        <v>6</v>
      </c>
      <c r="AA46">
        <v>0.90157299999999996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200</v>
      </c>
      <c r="G47" t="s">
        <v>8</v>
      </c>
      <c r="H47" t="s">
        <v>5</v>
      </c>
      <c r="I47" t="s">
        <v>6</v>
      </c>
      <c r="J47">
        <v>0.160359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200</v>
      </c>
      <c r="X47" t="s">
        <v>8</v>
      </c>
      <c r="Y47" t="s">
        <v>5</v>
      </c>
      <c r="Z47" t="s">
        <v>6</v>
      </c>
      <c r="AA47">
        <v>0.156225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201</v>
      </c>
      <c r="G48" t="s">
        <v>8</v>
      </c>
      <c r="H48" t="s">
        <v>5</v>
      </c>
      <c r="I48" t="s">
        <v>6</v>
      </c>
      <c r="J48">
        <v>25.346900000000002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201</v>
      </c>
      <c r="X48" t="s">
        <v>8</v>
      </c>
      <c r="Y48" t="s">
        <v>5</v>
      </c>
      <c r="Z48" t="s">
        <v>6</v>
      </c>
      <c r="AA48">
        <v>24.6934</v>
      </c>
    </row>
    <row r="49" spans="1:27" x14ac:dyDescent="0.25">
      <c r="I49" t="s">
        <v>38</v>
      </c>
      <c r="J49">
        <v>-3.08031E-2</v>
      </c>
      <c r="Z49" t="s">
        <v>38</v>
      </c>
      <c r="AA49">
        <v>3.5181499999999998E-3</v>
      </c>
    </row>
    <row r="50" spans="1:27" x14ac:dyDescent="0.25">
      <c r="I50" t="s">
        <v>115</v>
      </c>
      <c r="J50">
        <v>0.27826600000000001</v>
      </c>
      <c r="Z50" t="s">
        <v>115</v>
      </c>
      <c r="AA50">
        <v>0.27826600000000001</v>
      </c>
    </row>
    <row r="51" spans="1:27" x14ac:dyDescent="0.25">
      <c r="I51" t="s">
        <v>39</v>
      </c>
      <c r="J51">
        <v>5.4634500000000003E-2</v>
      </c>
      <c r="Z51" t="s">
        <v>39</v>
      </c>
      <c r="AA51">
        <v>3.55445E-2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239</v>
      </c>
      <c r="H55" t="s">
        <v>39</v>
      </c>
      <c r="I55">
        <f>-0.00792246</f>
        <v>-7.9224599999999992E-3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206</v>
      </c>
      <c r="Y55" t="s">
        <v>39</v>
      </c>
      <c r="Z55">
        <f>-0.0575711</f>
        <v>-5.75711E-2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240</v>
      </c>
      <c r="R56" t="s">
        <v>2</v>
      </c>
      <c r="S56" t="s">
        <v>40</v>
      </c>
      <c r="T56" t="s">
        <v>41</v>
      </c>
      <c r="U56" t="s">
        <v>42</v>
      </c>
      <c r="V56" t="s">
        <v>207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1.9633700000000001</v>
      </c>
      <c r="R59" t="s">
        <v>2</v>
      </c>
      <c r="S59" t="s">
        <v>47</v>
      </c>
      <c r="T59" t="s">
        <v>5</v>
      </c>
      <c r="U59" t="s">
        <v>48</v>
      </c>
      <c r="V59">
        <v>0.61599700000000002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194</v>
      </c>
      <c r="G60" t="s">
        <v>8</v>
      </c>
      <c r="H60" t="s">
        <v>5</v>
      </c>
      <c r="I60" t="s">
        <v>6</v>
      </c>
      <c r="J60">
        <v>8.7453099999999999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194</v>
      </c>
      <c r="X60" t="s">
        <v>8</v>
      </c>
      <c r="Y60" t="s">
        <v>5</v>
      </c>
      <c r="Z60" t="s">
        <v>6</v>
      </c>
      <c r="AA60">
        <v>8.5346799999999998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195</v>
      </c>
      <c r="G61" t="s">
        <v>8</v>
      </c>
      <c r="H61" t="s">
        <v>5</v>
      </c>
      <c r="I61" t="s">
        <v>6</v>
      </c>
      <c r="J61">
        <v>6.9069900000000004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195</v>
      </c>
      <c r="X61" t="s">
        <v>8</v>
      </c>
      <c r="Y61" t="s">
        <v>5</v>
      </c>
      <c r="Z61" t="s">
        <v>6</v>
      </c>
      <c r="AA61">
        <v>6.7406300000000003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196</v>
      </c>
      <c r="G62" t="s">
        <v>8</v>
      </c>
      <c r="H62" t="s">
        <v>5</v>
      </c>
      <c r="I62" t="s">
        <v>6</v>
      </c>
      <c r="J62">
        <v>2.7530999999999999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196</v>
      </c>
      <c r="X62" t="s">
        <v>8</v>
      </c>
      <c r="Y62" t="s">
        <v>5</v>
      </c>
      <c r="Z62" t="s">
        <v>6</v>
      </c>
      <c r="AA62">
        <v>2.6867899999999998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197</v>
      </c>
      <c r="G63" t="s">
        <v>8</v>
      </c>
      <c r="H63" t="s">
        <v>5</v>
      </c>
      <c r="I63" t="s">
        <v>6</v>
      </c>
      <c r="J63">
        <v>6.4009999999999997E-2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197</v>
      </c>
      <c r="X63" t="s">
        <v>8</v>
      </c>
      <c r="Y63" t="s">
        <v>5</v>
      </c>
      <c r="Z63" t="s">
        <v>6</v>
      </c>
      <c r="AA63">
        <v>6.2468299999999997E-2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198</v>
      </c>
      <c r="G64" t="s">
        <v>8</v>
      </c>
      <c r="H64" t="s">
        <v>5</v>
      </c>
      <c r="I64" t="s">
        <v>6</v>
      </c>
      <c r="J64">
        <v>7.4257500000000004E-2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198</v>
      </c>
      <c r="X64" t="s">
        <v>8</v>
      </c>
      <c r="Y64" t="s">
        <v>5</v>
      </c>
      <c r="Z64" t="s">
        <v>6</v>
      </c>
      <c r="AA64">
        <v>7.2469000000000006E-2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199</v>
      </c>
      <c r="G65" t="s">
        <v>8</v>
      </c>
      <c r="H65" t="s">
        <v>5</v>
      </c>
      <c r="I65" t="s">
        <v>6</v>
      </c>
      <c r="J65">
        <v>0.92821900000000002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199</v>
      </c>
      <c r="X65" t="s">
        <v>8</v>
      </c>
      <c r="Y65" t="s">
        <v>5</v>
      </c>
      <c r="Z65" t="s">
        <v>6</v>
      </c>
      <c r="AA65">
        <v>0.90586299999999997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200</v>
      </c>
      <c r="G66" t="s">
        <v>8</v>
      </c>
      <c r="H66" t="s">
        <v>5</v>
      </c>
      <c r="I66" t="s">
        <v>6</v>
      </c>
      <c r="J66">
        <v>0.16084200000000001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200</v>
      </c>
      <c r="X66" t="s">
        <v>8</v>
      </c>
      <c r="Y66" t="s">
        <v>5</v>
      </c>
      <c r="Z66" t="s">
        <v>6</v>
      </c>
      <c r="AA66">
        <v>0.156968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195</v>
      </c>
      <c r="G67" t="s">
        <v>8</v>
      </c>
      <c r="H67" t="s">
        <v>5</v>
      </c>
      <c r="I67" t="s">
        <v>6</v>
      </c>
      <c r="J67">
        <v>6.9069900000000004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195</v>
      </c>
      <c r="X67" t="s">
        <v>8</v>
      </c>
      <c r="Y67" t="s">
        <v>5</v>
      </c>
      <c r="Z67" t="s">
        <v>6</v>
      </c>
      <c r="AA67">
        <v>6.7406300000000003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196</v>
      </c>
      <c r="G68" t="s">
        <v>8</v>
      </c>
      <c r="H68" t="s">
        <v>5</v>
      </c>
      <c r="I68" t="s">
        <v>6</v>
      </c>
      <c r="J68">
        <v>2.7530999999999999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196</v>
      </c>
      <c r="X68" t="s">
        <v>8</v>
      </c>
      <c r="Y68" t="s">
        <v>5</v>
      </c>
      <c r="Z68" t="s">
        <v>6</v>
      </c>
      <c r="AA68">
        <v>2.6867899999999998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197</v>
      </c>
      <c r="G69" t="s">
        <v>8</v>
      </c>
      <c r="H69" t="s">
        <v>5</v>
      </c>
      <c r="I69" t="s">
        <v>6</v>
      </c>
      <c r="J69">
        <v>6.4009999999999997E-2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197</v>
      </c>
      <c r="X69" t="s">
        <v>8</v>
      </c>
      <c r="Y69" t="s">
        <v>5</v>
      </c>
      <c r="Z69" t="s">
        <v>6</v>
      </c>
      <c r="AA69">
        <v>6.2468299999999997E-2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198</v>
      </c>
      <c r="G70" t="s">
        <v>8</v>
      </c>
      <c r="H70" t="s">
        <v>5</v>
      </c>
      <c r="I70" t="s">
        <v>6</v>
      </c>
      <c r="J70">
        <v>7.4257500000000004E-2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198</v>
      </c>
      <c r="X70" t="s">
        <v>8</v>
      </c>
      <c r="Y70" t="s">
        <v>5</v>
      </c>
      <c r="Z70" t="s">
        <v>6</v>
      </c>
      <c r="AA70">
        <v>7.2469000000000006E-2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199</v>
      </c>
      <c r="G71" t="s">
        <v>8</v>
      </c>
      <c r="H71" t="s">
        <v>5</v>
      </c>
      <c r="I71" t="s">
        <v>6</v>
      </c>
      <c r="J71">
        <v>0.92821900000000002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199</v>
      </c>
      <c r="X71" t="s">
        <v>8</v>
      </c>
      <c r="Y71" t="s">
        <v>5</v>
      </c>
      <c r="Z71" t="s">
        <v>6</v>
      </c>
      <c r="AA71">
        <v>0.90586299999999997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200</v>
      </c>
      <c r="G72" t="s">
        <v>8</v>
      </c>
      <c r="H72" t="s">
        <v>5</v>
      </c>
      <c r="I72" t="s">
        <v>6</v>
      </c>
      <c r="J72">
        <v>0.16084200000000001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200</v>
      </c>
      <c r="X72" t="s">
        <v>8</v>
      </c>
      <c r="Y72" t="s">
        <v>5</v>
      </c>
      <c r="Z72" t="s">
        <v>6</v>
      </c>
      <c r="AA72">
        <v>0.156968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201</v>
      </c>
      <c r="G73" t="s">
        <v>8</v>
      </c>
      <c r="H73" t="s">
        <v>5</v>
      </c>
      <c r="I73" t="s">
        <v>6</v>
      </c>
      <c r="J73">
        <v>25.423200000000001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201</v>
      </c>
      <c r="X73" t="s">
        <v>8</v>
      </c>
      <c r="Y73" t="s">
        <v>5</v>
      </c>
      <c r="Z73" t="s">
        <v>6</v>
      </c>
      <c r="AA73">
        <v>24.8109</v>
      </c>
    </row>
    <row r="74" spans="1:27" x14ac:dyDescent="0.25">
      <c r="I74" t="s">
        <v>38</v>
      </c>
      <c r="J74">
        <v>-2.36676E-2</v>
      </c>
      <c r="Z74" t="s">
        <v>38</v>
      </c>
      <c r="AA74">
        <v>3.7228500000000002E-3</v>
      </c>
    </row>
    <row r="75" spans="1:27" x14ac:dyDescent="0.25">
      <c r="I75" t="s">
        <v>115</v>
      </c>
      <c r="J75">
        <v>0.27826600000000001</v>
      </c>
      <c r="Z75" t="s">
        <v>115</v>
      </c>
      <c r="AA75">
        <v>0.27826600000000001</v>
      </c>
    </row>
    <row r="76" spans="1:27" x14ac:dyDescent="0.25">
      <c r="I76" t="s">
        <v>39</v>
      </c>
      <c r="J76">
        <v>6.2557000000000001E-2</v>
      </c>
      <c r="Z76" t="s">
        <v>39</v>
      </c>
      <c r="AA76">
        <v>5.75711E-2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241</v>
      </c>
      <c r="H80" t="s">
        <v>39</v>
      </c>
      <c r="I80">
        <f>-0.0625015</f>
        <v>-6.2501500000000002E-2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208</v>
      </c>
      <c r="Y80" t="s">
        <v>39</v>
      </c>
      <c r="Z80">
        <f>-0.0474455</f>
        <v>-4.7445500000000002E-2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242</v>
      </c>
      <c r="R81" t="s">
        <v>2</v>
      </c>
      <c r="S81" t="s">
        <v>40</v>
      </c>
      <c r="T81" t="s">
        <v>41</v>
      </c>
      <c r="U81" t="s">
        <v>42</v>
      </c>
      <c r="V81" t="s">
        <v>209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1.5952599999999999</v>
      </c>
      <c r="R84" t="s">
        <v>2</v>
      </c>
      <c r="S84" t="s">
        <v>47</v>
      </c>
      <c r="T84" t="s">
        <v>5</v>
      </c>
      <c r="U84" t="s">
        <v>48</v>
      </c>
      <c r="V84">
        <v>1.093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194</v>
      </c>
      <c r="G85" t="s">
        <v>8</v>
      </c>
      <c r="H85" t="s">
        <v>5</v>
      </c>
      <c r="I85" t="s">
        <v>6</v>
      </c>
      <c r="J85">
        <v>8.6877600000000008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194</v>
      </c>
      <c r="X85" t="s">
        <v>8</v>
      </c>
      <c r="Y85" t="s">
        <v>5</v>
      </c>
      <c r="Z85" t="s">
        <v>6</v>
      </c>
      <c r="AA85">
        <v>8.6092499999999994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195</v>
      </c>
      <c r="G86" t="s">
        <v>8</v>
      </c>
      <c r="H86" t="s">
        <v>5</v>
      </c>
      <c r="I86" t="s">
        <v>6</v>
      </c>
      <c r="J86">
        <v>6.8615399999999998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195</v>
      </c>
      <c r="X86" t="s">
        <v>8</v>
      </c>
      <c r="Y86" t="s">
        <v>5</v>
      </c>
      <c r="Z86" t="s">
        <v>6</v>
      </c>
      <c r="AA86">
        <v>6.7995299999999999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196</v>
      </c>
      <c r="G87" t="s">
        <v>8</v>
      </c>
      <c r="H87" t="s">
        <v>5</v>
      </c>
      <c r="I87" t="s">
        <v>6</v>
      </c>
      <c r="J87">
        <v>2.7349800000000002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196</v>
      </c>
      <c r="X87" t="s">
        <v>8</v>
      </c>
      <c r="Y87" t="s">
        <v>5</v>
      </c>
      <c r="Z87" t="s">
        <v>6</v>
      </c>
      <c r="AA87">
        <v>2.7102599999999999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197</v>
      </c>
      <c r="G88" t="s">
        <v>8</v>
      </c>
      <c r="H88" t="s">
        <v>5</v>
      </c>
      <c r="I88" t="s">
        <v>6</v>
      </c>
      <c r="J88">
        <v>6.3588800000000001E-2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197</v>
      </c>
      <c r="X88" t="s">
        <v>8</v>
      </c>
      <c r="Y88" t="s">
        <v>5</v>
      </c>
      <c r="Z88" t="s">
        <v>6</v>
      </c>
      <c r="AA88">
        <v>6.3014100000000003E-2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198</v>
      </c>
      <c r="G89" t="s">
        <v>8</v>
      </c>
      <c r="H89" t="s">
        <v>5</v>
      </c>
      <c r="I89" t="s">
        <v>6</v>
      </c>
      <c r="J89">
        <v>7.3768899999999998E-2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198</v>
      </c>
      <c r="X89" t="s">
        <v>8</v>
      </c>
      <c r="Y89" t="s">
        <v>5</v>
      </c>
      <c r="Z89" t="s">
        <v>6</v>
      </c>
      <c r="AA89">
        <v>7.3102200000000006E-2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199</v>
      </c>
      <c r="G90" t="s">
        <v>8</v>
      </c>
      <c r="H90" t="s">
        <v>5</v>
      </c>
      <c r="I90" t="s">
        <v>6</v>
      </c>
      <c r="J90">
        <v>0.92211100000000001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199</v>
      </c>
      <c r="X90" t="s">
        <v>8</v>
      </c>
      <c r="Y90" t="s">
        <v>5</v>
      </c>
      <c r="Z90" t="s">
        <v>6</v>
      </c>
      <c r="AA90">
        <v>0.91377699999999995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200</v>
      </c>
      <c r="G91" t="s">
        <v>8</v>
      </c>
      <c r="H91" t="s">
        <v>5</v>
      </c>
      <c r="I91" t="s">
        <v>6</v>
      </c>
      <c r="J91">
        <v>0.15978300000000001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200</v>
      </c>
      <c r="X91" t="s">
        <v>8</v>
      </c>
      <c r="Y91" t="s">
        <v>5</v>
      </c>
      <c r="Z91" t="s">
        <v>6</v>
      </c>
      <c r="AA91">
        <v>0.15833900000000001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195</v>
      </c>
      <c r="G92" t="s">
        <v>8</v>
      </c>
      <c r="H92" t="s">
        <v>5</v>
      </c>
      <c r="I92" t="s">
        <v>6</v>
      </c>
      <c r="J92">
        <v>6.8615399999999998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195</v>
      </c>
      <c r="X92" t="s">
        <v>8</v>
      </c>
      <c r="Y92" t="s">
        <v>5</v>
      </c>
      <c r="Z92" t="s">
        <v>6</v>
      </c>
      <c r="AA92">
        <v>6.7995299999999999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196</v>
      </c>
      <c r="G93" t="s">
        <v>8</v>
      </c>
      <c r="H93" t="s">
        <v>5</v>
      </c>
      <c r="I93" t="s">
        <v>6</v>
      </c>
      <c r="J93">
        <v>2.7349800000000002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196</v>
      </c>
      <c r="X93" t="s">
        <v>8</v>
      </c>
      <c r="Y93" t="s">
        <v>5</v>
      </c>
      <c r="Z93" t="s">
        <v>6</v>
      </c>
      <c r="AA93">
        <v>2.7102599999999999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197</v>
      </c>
      <c r="G94" t="s">
        <v>8</v>
      </c>
      <c r="H94" t="s">
        <v>5</v>
      </c>
      <c r="I94" t="s">
        <v>6</v>
      </c>
      <c r="J94">
        <v>6.3588800000000001E-2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197</v>
      </c>
      <c r="X94" t="s">
        <v>8</v>
      </c>
      <c r="Y94" t="s">
        <v>5</v>
      </c>
      <c r="Z94" t="s">
        <v>6</v>
      </c>
      <c r="AA94">
        <v>6.3014100000000003E-2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198</v>
      </c>
      <c r="G95" t="s">
        <v>8</v>
      </c>
      <c r="H95" t="s">
        <v>5</v>
      </c>
      <c r="I95" t="s">
        <v>6</v>
      </c>
      <c r="J95">
        <v>7.3768899999999998E-2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198</v>
      </c>
      <c r="X95" t="s">
        <v>8</v>
      </c>
      <c r="Y95" t="s">
        <v>5</v>
      </c>
      <c r="Z95" t="s">
        <v>6</v>
      </c>
      <c r="AA95">
        <v>7.3102200000000006E-2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199</v>
      </c>
      <c r="G96" t="s">
        <v>8</v>
      </c>
      <c r="H96" t="s">
        <v>5</v>
      </c>
      <c r="I96" t="s">
        <v>6</v>
      </c>
      <c r="J96">
        <v>0.92211100000000001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199</v>
      </c>
      <c r="X96" t="s">
        <v>8</v>
      </c>
      <c r="Y96" t="s">
        <v>5</v>
      </c>
      <c r="Z96" t="s">
        <v>6</v>
      </c>
      <c r="AA96">
        <v>0.91377699999999995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200</v>
      </c>
      <c r="G97" t="s">
        <v>8</v>
      </c>
      <c r="H97" t="s">
        <v>5</v>
      </c>
      <c r="I97" t="s">
        <v>6</v>
      </c>
      <c r="J97">
        <v>0.15978300000000001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200</v>
      </c>
      <c r="X97" t="s">
        <v>8</v>
      </c>
      <c r="Y97" t="s">
        <v>5</v>
      </c>
      <c r="Z97" t="s">
        <v>6</v>
      </c>
      <c r="AA97">
        <v>0.15833900000000001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201</v>
      </c>
      <c r="G98" t="s">
        <v>8</v>
      </c>
      <c r="H98" t="s">
        <v>5</v>
      </c>
      <c r="I98" t="s">
        <v>6</v>
      </c>
      <c r="J98">
        <v>25.256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201</v>
      </c>
      <c r="X98" t="s">
        <v>8</v>
      </c>
      <c r="Y98" t="s">
        <v>5</v>
      </c>
      <c r="Z98" t="s">
        <v>6</v>
      </c>
      <c r="AA98">
        <v>25.027699999999999</v>
      </c>
    </row>
    <row r="99" spans="1:27" x14ac:dyDescent="0.25">
      <c r="I99" t="s">
        <v>38</v>
      </c>
      <c r="J99">
        <v>-2.2594099999999999E-2</v>
      </c>
      <c r="Z99" t="s">
        <v>38</v>
      </c>
      <c r="AA99">
        <v>1.4463500000000001E-2</v>
      </c>
    </row>
    <row r="100" spans="1:27" x14ac:dyDescent="0.25">
      <c r="I100" t="s">
        <v>115</v>
      </c>
      <c r="J100">
        <v>0.27826600000000001</v>
      </c>
      <c r="Z100" t="s">
        <v>115</v>
      </c>
      <c r="AA100">
        <v>0.27826600000000001</v>
      </c>
    </row>
    <row r="101" spans="1:27" x14ac:dyDescent="0.25">
      <c r="I101" t="s">
        <v>39</v>
      </c>
      <c r="J101">
        <v>6.2501500000000002E-2</v>
      </c>
      <c r="Z101" t="s">
        <v>39</v>
      </c>
      <c r="AA101">
        <v>4.7445500000000002E-2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9A0-AC1F-42B5-B8C4-F9AFA5AAB5A4}">
  <dimension ref="A1:AH101"/>
  <sheetViews>
    <sheetView topLeftCell="W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210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211</v>
      </c>
      <c r="H5" t="s">
        <v>39</v>
      </c>
      <c r="I5">
        <f>-0.0460721</f>
        <v>-4.6072099999999998E-2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227</v>
      </c>
      <c r="Y5" t="s">
        <v>39</v>
      </c>
      <c r="Z5">
        <f>-0.0236073</f>
        <v>-2.3607300000000001E-2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212</v>
      </c>
      <c r="R6" t="s">
        <v>2</v>
      </c>
      <c r="S6" t="s">
        <v>40</v>
      </c>
      <c r="T6" t="s">
        <v>41</v>
      </c>
      <c r="U6" t="s">
        <v>42</v>
      </c>
      <c r="V6" t="s">
        <v>228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2.5752999999999999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2.0065900000000001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213</v>
      </c>
      <c r="G10" t="s">
        <v>8</v>
      </c>
      <c r="H10" t="s">
        <v>5</v>
      </c>
      <c r="I10" t="s">
        <v>6</v>
      </c>
      <c r="J10">
        <v>9.6569800000000008</v>
      </c>
      <c r="L10" t="s">
        <v>3</v>
      </c>
      <c r="M10">
        <f>AVERAGE(J10,J35,J60,J85)</f>
        <v>9.6267875000000007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213</v>
      </c>
      <c r="X10" t="s">
        <v>8</v>
      </c>
      <c r="Y10" t="s">
        <v>5</v>
      </c>
      <c r="Z10" t="s">
        <v>6</v>
      </c>
      <c r="AA10">
        <v>9.5680700000000005</v>
      </c>
      <c r="AC10" t="s">
        <v>3</v>
      </c>
      <c r="AD10">
        <f>AVERAGE(AA10,AA35,AA60,AA85)</f>
        <v>9.5369850000000014</v>
      </c>
      <c r="AG10" s="1" t="s">
        <v>3</v>
      </c>
      <c r="AH10">
        <f>AVERAGE(AA10,AA35,AA60,AA85,J85,J60,J35,J10)</f>
        <v>9.5818862500000002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214</v>
      </c>
      <c r="G11" t="s">
        <v>8</v>
      </c>
      <c r="H11" t="s">
        <v>5</v>
      </c>
      <c r="I11" t="s">
        <v>6</v>
      </c>
      <c r="J11">
        <v>7.6270199999999999</v>
      </c>
      <c r="L11" t="s">
        <v>9</v>
      </c>
      <c r="M11">
        <f t="shared" ref="M11:M26" si="0">AVERAGE(J11,J36,J61,J86)</f>
        <v>7.6031750000000002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214</v>
      </c>
      <c r="X11" t="s">
        <v>8</v>
      </c>
      <c r="Y11" t="s">
        <v>5</v>
      </c>
      <c r="Z11" t="s">
        <v>6</v>
      </c>
      <c r="AA11">
        <v>7.5568</v>
      </c>
      <c r="AC11" t="s">
        <v>9</v>
      </c>
      <c r="AD11">
        <f t="shared" ref="AD11:AD26" si="1">AVERAGE(AA11,AA36,AA61,AA86)</f>
        <v>7.5322525000000002</v>
      </c>
      <c r="AG11" s="1" t="s">
        <v>9</v>
      </c>
      <c r="AH11">
        <f t="shared" ref="AH11:AH26" si="2">AVERAGE(AA11,AA36,AA61,AA86,J86,J61,J36,J11)</f>
        <v>7.5677137500000002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215</v>
      </c>
      <c r="G12" t="s">
        <v>8</v>
      </c>
      <c r="H12" t="s">
        <v>5</v>
      </c>
      <c r="I12" t="s">
        <v>6</v>
      </c>
      <c r="J12">
        <v>3.0400999999999998</v>
      </c>
      <c r="L12" t="s">
        <v>11</v>
      </c>
      <c r="M12">
        <f t="shared" si="0"/>
        <v>3.0305949999999999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215</v>
      </c>
      <c r="X12" t="s">
        <v>8</v>
      </c>
      <c r="Y12" t="s">
        <v>5</v>
      </c>
      <c r="Z12" t="s">
        <v>6</v>
      </c>
      <c r="AA12">
        <v>3.0121099999999998</v>
      </c>
      <c r="AC12" t="s">
        <v>11</v>
      </c>
      <c r="AD12">
        <f t="shared" si="1"/>
        <v>3.0023274999999998</v>
      </c>
      <c r="AG12" s="1" t="s">
        <v>11</v>
      </c>
      <c r="AH12">
        <f t="shared" si="2"/>
        <v>3.0164612499999999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216</v>
      </c>
      <c r="G13" t="s">
        <v>8</v>
      </c>
      <c r="H13" t="s">
        <v>5</v>
      </c>
      <c r="I13" t="s">
        <v>6</v>
      </c>
      <c r="J13">
        <v>7.0682800000000004E-2</v>
      </c>
      <c r="L13" t="s">
        <v>13</v>
      </c>
      <c r="M13">
        <f t="shared" si="0"/>
        <v>7.0461849999999993E-2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216</v>
      </c>
      <c r="X13" t="s">
        <v>8</v>
      </c>
      <c r="Y13" t="s">
        <v>5</v>
      </c>
      <c r="Z13" t="s">
        <v>6</v>
      </c>
      <c r="AA13">
        <v>7.00321E-2</v>
      </c>
      <c r="AC13" t="s">
        <v>13</v>
      </c>
      <c r="AD13">
        <f t="shared" si="1"/>
        <v>6.9804549999999993E-2</v>
      </c>
      <c r="AG13" s="1" t="s">
        <v>13</v>
      </c>
      <c r="AH13">
        <f t="shared" si="2"/>
        <v>7.0133200000000007E-2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217</v>
      </c>
      <c r="G14" t="s">
        <v>8</v>
      </c>
      <c r="H14" t="s">
        <v>5</v>
      </c>
      <c r="I14" t="s">
        <v>6</v>
      </c>
      <c r="J14">
        <v>8.1998600000000005E-2</v>
      </c>
      <c r="L14" t="s">
        <v>15</v>
      </c>
      <c r="M14">
        <f t="shared" si="0"/>
        <v>8.1742275000000003E-2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217</v>
      </c>
      <c r="X14" t="s">
        <v>8</v>
      </c>
      <c r="Y14" t="s">
        <v>5</v>
      </c>
      <c r="Z14" t="s">
        <v>6</v>
      </c>
      <c r="AA14">
        <v>8.1243700000000002E-2</v>
      </c>
      <c r="AC14" t="s">
        <v>15</v>
      </c>
      <c r="AD14">
        <f t="shared" si="1"/>
        <v>8.097977499999999E-2</v>
      </c>
      <c r="AG14" s="1" t="s">
        <v>15</v>
      </c>
      <c r="AH14">
        <f t="shared" si="2"/>
        <v>8.1361025000000003E-2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218</v>
      </c>
      <c r="G15" t="s">
        <v>8</v>
      </c>
      <c r="H15" t="s">
        <v>5</v>
      </c>
      <c r="I15" t="s">
        <v>6</v>
      </c>
      <c r="J15">
        <v>1.02498</v>
      </c>
      <c r="L15" t="s">
        <v>17</v>
      </c>
      <c r="M15">
        <f t="shared" si="0"/>
        <v>1.0217775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218</v>
      </c>
      <c r="X15" t="s">
        <v>8</v>
      </c>
      <c r="Y15" t="s">
        <v>5</v>
      </c>
      <c r="Z15" t="s">
        <v>6</v>
      </c>
      <c r="AA15">
        <v>1.01555</v>
      </c>
      <c r="AC15" t="s">
        <v>17</v>
      </c>
      <c r="AD15">
        <f t="shared" si="1"/>
        <v>1.0122499999999999</v>
      </c>
      <c r="AG15" s="1" t="s">
        <v>17</v>
      </c>
      <c r="AH15">
        <f t="shared" si="2"/>
        <v>1.0170137499999998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219</v>
      </c>
      <c r="G16" t="s">
        <v>8</v>
      </c>
      <c r="H16" t="s">
        <v>5</v>
      </c>
      <c r="I16" t="s">
        <v>6</v>
      </c>
      <c r="J16">
        <v>0.17760899999999999</v>
      </c>
      <c r="L16" t="s">
        <v>19</v>
      </c>
      <c r="M16">
        <f t="shared" si="0"/>
        <v>0.17705374999999998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219</v>
      </c>
      <c r="X16" t="s">
        <v>8</v>
      </c>
      <c r="Y16" t="s">
        <v>5</v>
      </c>
      <c r="Z16" t="s">
        <v>6</v>
      </c>
      <c r="AA16">
        <v>0.17597399999999999</v>
      </c>
      <c r="AC16" t="s">
        <v>19</v>
      </c>
      <c r="AD16">
        <f t="shared" si="1"/>
        <v>0.17540224999999998</v>
      </c>
      <c r="AG16" s="1" t="s">
        <v>19</v>
      </c>
      <c r="AH16">
        <f t="shared" si="2"/>
        <v>0.17622799999999997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214</v>
      </c>
      <c r="G17" t="s">
        <v>8</v>
      </c>
      <c r="H17" t="s">
        <v>5</v>
      </c>
      <c r="I17" t="s">
        <v>6</v>
      </c>
      <c r="J17">
        <v>7.6270199999999999</v>
      </c>
      <c r="L17" t="s">
        <v>21</v>
      </c>
      <c r="M17">
        <f t="shared" si="0"/>
        <v>7.6031750000000002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214</v>
      </c>
      <c r="X17" t="s">
        <v>8</v>
      </c>
      <c r="Y17" t="s">
        <v>5</v>
      </c>
      <c r="Z17" t="s">
        <v>6</v>
      </c>
      <c r="AA17">
        <v>7.5568</v>
      </c>
      <c r="AC17" t="s">
        <v>21</v>
      </c>
      <c r="AD17">
        <f t="shared" si="1"/>
        <v>7.5322525000000002</v>
      </c>
      <c r="AG17" s="1" t="s">
        <v>21</v>
      </c>
      <c r="AH17">
        <f t="shared" si="2"/>
        <v>7.5677137500000002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215</v>
      </c>
      <c r="G18" t="s">
        <v>8</v>
      </c>
      <c r="H18" t="s">
        <v>5</v>
      </c>
      <c r="I18" t="s">
        <v>6</v>
      </c>
      <c r="J18">
        <v>3.0400999999999998</v>
      </c>
      <c r="L18" t="s">
        <v>22</v>
      </c>
      <c r="M18">
        <f t="shared" si="0"/>
        <v>3.0305949999999999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215</v>
      </c>
      <c r="X18" t="s">
        <v>8</v>
      </c>
      <c r="Y18" t="s">
        <v>5</v>
      </c>
      <c r="Z18" t="s">
        <v>6</v>
      </c>
      <c r="AA18">
        <v>3.0121099999999998</v>
      </c>
      <c r="AC18" t="s">
        <v>22</v>
      </c>
      <c r="AD18">
        <f t="shared" si="1"/>
        <v>3.0023274999999998</v>
      </c>
      <c r="AG18" s="1" t="s">
        <v>22</v>
      </c>
      <c r="AH18">
        <f t="shared" si="2"/>
        <v>3.0164612499999999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216</v>
      </c>
      <c r="G19" t="s">
        <v>8</v>
      </c>
      <c r="H19" t="s">
        <v>5</v>
      </c>
      <c r="I19" t="s">
        <v>6</v>
      </c>
      <c r="J19">
        <v>7.0682800000000004E-2</v>
      </c>
      <c r="L19" t="s">
        <v>23</v>
      </c>
      <c r="M19">
        <f t="shared" si="0"/>
        <v>7.0461849999999993E-2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216</v>
      </c>
      <c r="X19" t="s">
        <v>8</v>
      </c>
      <c r="Y19" t="s">
        <v>5</v>
      </c>
      <c r="Z19" t="s">
        <v>6</v>
      </c>
      <c r="AA19">
        <v>7.00321E-2</v>
      </c>
      <c r="AC19" t="s">
        <v>23</v>
      </c>
      <c r="AD19">
        <f t="shared" si="1"/>
        <v>6.9804549999999993E-2</v>
      </c>
      <c r="AG19" s="1" t="s">
        <v>23</v>
      </c>
      <c r="AH19">
        <f t="shared" si="2"/>
        <v>7.0133200000000007E-2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217</v>
      </c>
      <c r="G20" t="s">
        <v>8</v>
      </c>
      <c r="H20" t="s">
        <v>5</v>
      </c>
      <c r="I20" t="s">
        <v>6</v>
      </c>
      <c r="J20">
        <v>8.1998600000000005E-2</v>
      </c>
      <c r="L20" t="s">
        <v>24</v>
      </c>
      <c r="M20">
        <f t="shared" si="0"/>
        <v>8.1742275000000003E-2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217</v>
      </c>
      <c r="X20" t="s">
        <v>8</v>
      </c>
      <c r="Y20" t="s">
        <v>5</v>
      </c>
      <c r="Z20" t="s">
        <v>6</v>
      </c>
      <c r="AA20">
        <v>8.1243700000000002E-2</v>
      </c>
      <c r="AC20" t="s">
        <v>24</v>
      </c>
      <c r="AD20">
        <f t="shared" si="1"/>
        <v>8.097977499999999E-2</v>
      </c>
      <c r="AG20" s="1" t="s">
        <v>24</v>
      </c>
      <c r="AH20">
        <f t="shared" si="2"/>
        <v>8.1361025000000003E-2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218</v>
      </c>
      <c r="G21" t="s">
        <v>8</v>
      </c>
      <c r="H21" t="s">
        <v>5</v>
      </c>
      <c r="I21" t="s">
        <v>6</v>
      </c>
      <c r="J21">
        <v>1.02498</v>
      </c>
      <c r="L21" t="s">
        <v>25</v>
      </c>
      <c r="M21">
        <f t="shared" si="0"/>
        <v>1.0217775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218</v>
      </c>
      <c r="X21" t="s">
        <v>8</v>
      </c>
      <c r="Y21" t="s">
        <v>5</v>
      </c>
      <c r="Z21" t="s">
        <v>6</v>
      </c>
      <c r="AA21">
        <v>1.01555</v>
      </c>
      <c r="AC21" t="s">
        <v>25</v>
      </c>
      <c r="AD21">
        <f t="shared" si="1"/>
        <v>1.0122499999999999</v>
      </c>
      <c r="AG21" s="1" t="s">
        <v>25</v>
      </c>
      <c r="AH21">
        <f t="shared" si="2"/>
        <v>1.0170137499999998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219</v>
      </c>
      <c r="G22" t="s">
        <v>8</v>
      </c>
      <c r="H22" t="s">
        <v>5</v>
      </c>
      <c r="I22" t="s">
        <v>6</v>
      </c>
      <c r="J22">
        <v>0.17760899999999999</v>
      </c>
      <c r="L22" t="s">
        <v>26</v>
      </c>
      <c r="M22">
        <f t="shared" si="0"/>
        <v>0.17705374999999998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219</v>
      </c>
      <c r="X22" t="s">
        <v>8</v>
      </c>
      <c r="Y22" t="s">
        <v>5</v>
      </c>
      <c r="Z22" t="s">
        <v>6</v>
      </c>
      <c r="AA22">
        <v>0.17597399999999999</v>
      </c>
      <c r="AC22" t="s">
        <v>26</v>
      </c>
      <c r="AD22">
        <f t="shared" si="1"/>
        <v>0.17540224999999998</v>
      </c>
      <c r="AG22" s="1" t="s">
        <v>26</v>
      </c>
      <c r="AH22">
        <f t="shared" si="2"/>
        <v>0.17622799999999997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220</v>
      </c>
      <c r="G23" t="s">
        <v>8</v>
      </c>
      <c r="H23" t="s">
        <v>5</v>
      </c>
      <c r="I23" t="s">
        <v>6</v>
      </c>
      <c r="J23">
        <v>28.073499999999999</v>
      </c>
      <c r="L23" t="s">
        <v>27</v>
      </c>
      <c r="M23">
        <f t="shared" si="0"/>
        <v>27.985749999999999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220</v>
      </c>
      <c r="X23" t="s">
        <v>8</v>
      </c>
      <c r="Y23" t="s">
        <v>5</v>
      </c>
      <c r="Z23" t="s">
        <v>6</v>
      </c>
      <c r="AA23">
        <v>27.815100000000001</v>
      </c>
      <c r="AC23" t="s">
        <v>27</v>
      </c>
      <c r="AD23">
        <f t="shared" si="1"/>
        <v>27.724724999999999</v>
      </c>
      <c r="AG23" s="1" t="s">
        <v>27</v>
      </c>
      <c r="AH23">
        <f t="shared" si="2"/>
        <v>27.855237500000001</v>
      </c>
    </row>
    <row r="24" spans="1:34" x14ac:dyDescent="0.25">
      <c r="I24" t="s">
        <v>38</v>
      </c>
      <c r="J24" s="2">
        <v>-2.91141E-2</v>
      </c>
      <c r="L24" t="s">
        <v>38</v>
      </c>
      <c r="M24">
        <f t="shared" si="0"/>
        <v>-3.1675725000000002E-2</v>
      </c>
      <c r="Z24" t="s">
        <v>38</v>
      </c>
      <c r="AA24">
        <v>-3.3424500000000003E-2</v>
      </c>
      <c r="AC24" t="s">
        <v>38</v>
      </c>
      <c r="AD24">
        <f t="shared" si="1"/>
        <v>-3.3272800000000005E-2</v>
      </c>
      <c r="AG24" s="1" t="s">
        <v>38</v>
      </c>
      <c r="AH24">
        <f t="shared" si="2"/>
        <v>-3.2474262500000003E-2</v>
      </c>
    </row>
    <row r="25" spans="1:34" x14ac:dyDescent="0.25">
      <c r="I25" t="s">
        <v>115</v>
      </c>
      <c r="J25">
        <v>0.30212</v>
      </c>
      <c r="L25" t="s">
        <v>115</v>
      </c>
      <c r="M25">
        <f t="shared" si="0"/>
        <v>0.30212</v>
      </c>
      <c r="Z25" t="s">
        <v>115</v>
      </c>
      <c r="AA25">
        <v>0.30212</v>
      </c>
      <c r="AC25" t="s">
        <v>115</v>
      </c>
      <c r="AD25">
        <f t="shared" si="1"/>
        <v>0.30212</v>
      </c>
      <c r="AG25" s="1" t="s">
        <v>115</v>
      </c>
      <c r="AH25">
        <f t="shared" si="2"/>
        <v>0.30212</v>
      </c>
    </row>
    <row r="26" spans="1:34" x14ac:dyDescent="0.25">
      <c r="I26" t="s">
        <v>39</v>
      </c>
      <c r="J26">
        <v>4.6072099999999998E-2</v>
      </c>
      <c r="L26" t="s">
        <v>39</v>
      </c>
      <c r="M26">
        <f t="shared" si="0"/>
        <v>4.08238E-2</v>
      </c>
      <c r="Z26" t="s">
        <v>39</v>
      </c>
      <c r="AA26">
        <v>2.3607300000000001E-2</v>
      </c>
      <c r="AC26" t="s">
        <v>39</v>
      </c>
      <c r="AD26">
        <f t="shared" si="1"/>
        <v>2.1376800000000001E-2</v>
      </c>
      <c r="AG26" s="1" t="s">
        <v>39</v>
      </c>
      <c r="AH26">
        <f t="shared" si="2"/>
        <v>3.1100300000000001E-2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221</v>
      </c>
      <c r="H30" t="s">
        <v>39</v>
      </c>
      <c r="I30">
        <f>-0.023973</f>
        <v>-2.3973000000000001E-2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229</v>
      </c>
      <c r="Y30" t="s">
        <v>39</v>
      </c>
      <c r="Z30">
        <f>-0.0199307</f>
        <v>-1.9930699999999999E-2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222</v>
      </c>
      <c r="R31" t="s">
        <v>2</v>
      </c>
      <c r="S31" t="s">
        <v>40</v>
      </c>
      <c r="T31" t="s">
        <v>41</v>
      </c>
      <c r="U31" t="s">
        <v>42</v>
      </c>
      <c r="V31" t="s">
        <v>230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2.05613</v>
      </c>
      <c r="R34" t="s">
        <v>2</v>
      </c>
      <c r="S34" t="s">
        <v>47</v>
      </c>
      <c r="T34" t="s">
        <v>5</v>
      </c>
      <c r="U34" t="s">
        <v>48</v>
      </c>
      <c r="V34">
        <v>1.7691399999999999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213</v>
      </c>
      <c r="G35" t="s">
        <v>8</v>
      </c>
      <c r="H35" t="s">
        <v>5</v>
      </c>
      <c r="I35" t="s">
        <v>6</v>
      </c>
      <c r="J35">
        <v>9.5758200000000002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213</v>
      </c>
      <c r="X35" t="s">
        <v>8</v>
      </c>
      <c r="Y35" t="s">
        <v>5</v>
      </c>
      <c r="Z35" t="s">
        <v>6</v>
      </c>
      <c r="AA35">
        <v>9.5309500000000007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214</v>
      </c>
      <c r="G36" t="s">
        <v>8</v>
      </c>
      <c r="H36" t="s">
        <v>5</v>
      </c>
      <c r="I36" t="s">
        <v>6</v>
      </c>
      <c r="J36">
        <v>7.5629200000000001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214</v>
      </c>
      <c r="X36" t="s">
        <v>8</v>
      </c>
      <c r="Y36" t="s">
        <v>5</v>
      </c>
      <c r="Z36" t="s">
        <v>6</v>
      </c>
      <c r="AA36">
        <v>7.5274900000000002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215</v>
      </c>
      <c r="G37" t="s">
        <v>8</v>
      </c>
      <c r="H37" t="s">
        <v>5</v>
      </c>
      <c r="I37" t="s">
        <v>6</v>
      </c>
      <c r="J37">
        <v>3.0145499999999998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215</v>
      </c>
      <c r="X37" t="s">
        <v>8</v>
      </c>
      <c r="Y37" t="s">
        <v>5</v>
      </c>
      <c r="Z37" t="s">
        <v>6</v>
      </c>
      <c r="AA37">
        <v>3.0004300000000002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216</v>
      </c>
      <c r="G38" t="s">
        <v>8</v>
      </c>
      <c r="H38" t="s">
        <v>5</v>
      </c>
      <c r="I38" t="s">
        <v>6</v>
      </c>
      <c r="J38">
        <v>7.0088800000000007E-2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216</v>
      </c>
      <c r="X38" t="s">
        <v>8</v>
      </c>
      <c r="Y38" t="s">
        <v>5</v>
      </c>
      <c r="Z38" t="s">
        <v>6</v>
      </c>
      <c r="AA38">
        <v>6.97604E-2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217</v>
      </c>
      <c r="G39" t="s">
        <v>8</v>
      </c>
      <c r="H39" t="s">
        <v>5</v>
      </c>
      <c r="I39" t="s">
        <v>6</v>
      </c>
      <c r="J39">
        <v>8.1309500000000007E-2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217</v>
      </c>
      <c r="X39" t="s">
        <v>8</v>
      </c>
      <c r="Y39" t="s">
        <v>5</v>
      </c>
      <c r="Z39" t="s">
        <v>6</v>
      </c>
      <c r="AA39">
        <v>8.09285E-2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218</v>
      </c>
      <c r="G40" t="s">
        <v>8</v>
      </c>
      <c r="H40" t="s">
        <v>5</v>
      </c>
      <c r="I40" t="s">
        <v>6</v>
      </c>
      <c r="J40">
        <v>1.01637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218</v>
      </c>
      <c r="X40" t="s">
        <v>8</v>
      </c>
      <c r="Y40" t="s">
        <v>5</v>
      </c>
      <c r="Z40" t="s">
        <v>6</v>
      </c>
      <c r="AA40">
        <v>1.0116099999999999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219</v>
      </c>
      <c r="G41" t="s">
        <v>8</v>
      </c>
      <c r="H41" t="s">
        <v>5</v>
      </c>
      <c r="I41" t="s">
        <v>6</v>
      </c>
      <c r="J41">
        <v>0.17611599999999999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219</v>
      </c>
      <c r="X41" t="s">
        <v>8</v>
      </c>
      <c r="Y41" t="s">
        <v>5</v>
      </c>
      <c r="Z41" t="s">
        <v>6</v>
      </c>
      <c r="AA41">
        <v>0.175291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214</v>
      </c>
      <c r="G42" t="s">
        <v>8</v>
      </c>
      <c r="H42" t="s">
        <v>5</v>
      </c>
      <c r="I42" t="s">
        <v>6</v>
      </c>
      <c r="J42">
        <v>7.5629200000000001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214</v>
      </c>
      <c r="X42" t="s">
        <v>8</v>
      </c>
      <c r="Y42" t="s">
        <v>5</v>
      </c>
      <c r="Z42" t="s">
        <v>6</v>
      </c>
      <c r="AA42">
        <v>7.5274900000000002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215</v>
      </c>
      <c r="G43" t="s">
        <v>8</v>
      </c>
      <c r="H43" t="s">
        <v>5</v>
      </c>
      <c r="I43" t="s">
        <v>6</v>
      </c>
      <c r="J43">
        <v>3.0145499999999998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215</v>
      </c>
      <c r="X43" t="s">
        <v>8</v>
      </c>
      <c r="Y43" t="s">
        <v>5</v>
      </c>
      <c r="Z43" t="s">
        <v>6</v>
      </c>
      <c r="AA43">
        <v>3.0004300000000002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216</v>
      </c>
      <c r="G44" t="s">
        <v>8</v>
      </c>
      <c r="H44" t="s">
        <v>5</v>
      </c>
      <c r="I44" t="s">
        <v>6</v>
      </c>
      <c r="J44">
        <v>7.0088800000000007E-2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216</v>
      </c>
      <c r="X44" t="s">
        <v>8</v>
      </c>
      <c r="Y44" t="s">
        <v>5</v>
      </c>
      <c r="Z44" t="s">
        <v>6</v>
      </c>
      <c r="AA44">
        <v>6.97604E-2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217</v>
      </c>
      <c r="G45" t="s">
        <v>8</v>
      </c>
      <c r="H45" t="s">
        <v>5</v>
      </c>
      <c r="I45" t="s">
        <v>6</v>
      </c>
      <c r="J45">
        <v>8.1309500000000007E-2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217</v>
      </c>
      <c r="X45" t="s">
        <v>8</v>
      </c>
      <c r="Y45" t="s">
        <v>5</v>
      </c>
      <c r="Z45" t="s">
        <v>6</v>
      </c>
      <c r="AA45">
        <v>8.09285E-2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218</v>
      </c>
      <c r="G46" t="s">
        <v>8</v>
      </c>
      <c r="H46" t="s">
        <v>5</v>
      </c>
      <c r="I46" t="s">
        <v>6</v>
      </c>
      <c r="J46">
        <v>1.01637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218</v>
      </c>
      <c r="X46" t="s">
        <v>8</v>
      </c>
      <c r="Y46" t="s">
        <v>5</v>
      </c>
      <c r="Z46" t="s">
        <v>6</v>
      </c>
      <c r="AA46">
        <v>1.0116099999999999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219</v>
      </c>
      <c r="G47" t="s">
        <v>8</v>
      </c>
      <c r="H47" t="s">
        <v>5</v>
      </c>
      <c r="I47" t="s">
        <v>6</v>
      </c>
      <c r="J47">
        <v>0.17611599999999999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219</v>
      </c>
      <c r="X47" t="s">
        <v>8</v>
      </c>
      <c r="Y47" t="s">
        <v>5</v>
      </c>
      <c r="Z47" t="s">
        <v>6</v>
      </c>
      <c r="AA47">
        <v>0.175291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220</v>
      </c>
      <c r="G48" t="s">
        <v>8</v>
      </c>
      <c r="H48" t="s">
        <v>5</v>
      </c>
      <c r="I48" t="s">
        <v>6</v>
      </c>
      <c r="J48">
        <v>27.837599999999998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220</v>
      </c>
      <c r="X48" t="s">
        <v>8</v>
      </c>
      <c r="Y48" t="s">
        <v>5</v>
      </c>
      <c r="Z48" t="s">
        <v>6</v>
      </c>
      <c r="AA48">
        <v>27.7072</v>
      </c>
    </row>
    <row r="49" spans="1:27" x14ac:dyDescent="0.25">
      <c r="I49" t="s">
        <v>38</v>
      </c>
      <c r="J49">
        <v>-4.3289500000000002E-2</v>
      </c>
      <c r="Z49" t="s">
        <v>38</v>
      </c>
      <c r="AA49">
        <v>-3.3486000000000002E-2</v>
      </c>
    </row>
    <row r="50" spans="1:27" x14ac:dyDescent="0.25">
      <c r="I50" t="s">
        <v>115</v>
      </c>
      <c r="J50">
        <v>0.30212</v>
      </c>
      <c r="Z50" t="s">
        <v>115</v>
      </c>
      <c r="AA50">
        <v>0.30212</v>
      </c>
    </row>
    <row r="51" spans="1:27" x14ac:dyDescent="0.25">
      <c r="I51" t="s">
        <v>39</v>
      </c>
      <c r="J51">
        <v>2.3973000000000001E-2</v>
      </c>
      <c r="Z51" t="s">
        <v>39</v>
      </c>
      <c r="AA51">
        <v>1.9930699999999999E-2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223</v>
      </c>
      <c r="H55" t="s">
        <v>39</v>
      </c>
      <c r="I55">
        <f>-0.0514673</f>
        <v>-5.1467300000000001E-2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231</v>
      </c>
      <c r="Y55" t="s">
        <v>39</v>
      </c>
      <c r="Z55">
        <f>-0.0247559</f>
        <v>-2.4755900000000001E-2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224</v>
      </c>
      <c r="R56" t="s">
        <v>2</v>
      </c>
      <c r="S56" t="s">
        <v>40</v>
      </c>
      <c r="T56" t="s">
        <v>41</v>
      </c>
      <c r="U56" t="s">
        <v>42</v>
      </c>
      <c r="V56" t="s">
        <v>232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2.71719</v>
      </c>
      <c r="R59" t="s">
        <v>2</v>
      </c>
      <c r="S59" t="s">
        <v>47</v>
      </c>
      <c r="T59" t="s">
        <v>5</v>
      </c>
      <c r="U59" t="s">
        <v>48</v>
      </c>
      <c r="V59">
        <v>1.7523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213</v>
      </c>
      <c r="G60" t="s">
        <v>8</v>
      </c>
      <c r="H60" t="s">
        <v>5</v>
      </c>
      <c r="I60" t="s">
        <v>6</v>
      </c>
      <c r="J60">
        <v>9.6791599999999995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213</v>
      </c>
      <c r="X60" t="s">
        <v>8</v>
      </c>
      <c r="Y60" t="s">
        <v>5</v>
      </c>
      <c r="Z60" t="s">
        <v>6</v>
      </c>
      <c r="AA60">
        <v>9.5283200000000008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214</v>
      </c>
      <c r="G61" t="s">
        <v>8</v>
      </c>
      <c r="H61" t="s">
        <v>5</v>
      </c>
      <c r="I61" t="s">
        <v>6</v>
      </c>
      <c r="J61">
        <v>7.6445400000000001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214</v>
      </c>
      <c r="X61" t="s">
        <v>8</v>
      </c>
      <c r="Y61" t="s">
        <v>5</v>
      </c>
      <c r="Z61" t="s">
        <v>6</v>
      </c>
      <c r="AA61">
        <v>7.5254099999999999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215</v>
      </c>
      <c r="G62" t="s">
        <v>8</v>
      </c>
      <c r="H62" t="s">
        <v>5</v>
      </c>
      <c r="I62" t="s">
        <v>6</v>
      </c>
      <c r="J62">
        <v>3.0470799999999998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215</v>
      </c>
      <c r="X62" t="s">
        <v>8</v>
      </c>
      <c r="Y62" t="s">
        <v>5</v>
      </c>
      <c r="Z62" t="s">
        <v>6</v>
      </c>
      <c r="AA62">
        <v>2.9996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216</v>
      </c>
      <c r="G63" t="s">
        <v>8</v>
      </c>
      <c r="H63" t="s">
        <v>5</v>
      </c>
      <c r="I63" t="s">
        <v>6</v>
      </c>
      <c r="J63">
        <v>7.0845199999999997E-2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216</v>
      </c>
      <c r="X63" t="s">
        <v>8</v>
      </c>
      <c r="Y63" t="s">
        <v>5</v>
      </c>
      <c r="Z63" t="s">
        <v>6</v>
      </c>
      <c r="AA63">
        <v>6.97411E-2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217</v>
      </c>
      <c r="G64" t="s">
        <v>8</v>
      </c>
      <c r="H64" t="s">
        <v>5</v>
      </c>
      <c r="I64" t="s">
        <v>6</v>
      </c>
      <c r="J64">
        <v>8.2186999999999996E-2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217</v>
      </c>
      <c r="X64" t="s">
        <v>8</v>
      </c>
      <c r="Y64" t="s">
        <v>5</v>
      </c>
      <c r="Z64" t="s">
        <v>6</v>
      </c>
      <c r="AA64">
        <v>8.0906199999999998E-2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218</v>
      </c>
      <c r="G65" t="s">
        <v>8</v>
      </c>
      <c r="H65" t="s">
        <v>5</v>
      </c>
      <c r="I65" t="s">
        <v>6</v>
      </c>
      <c r="J65">
        <v>1.0273399999999999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218</v>
      </c>
      <c r="X65" t="s">
        <v>8</v>
      </c>
      <c r="Y65" t="s">
        <v>5</v>
      </c>
      <c r="Z65" t="s">
        <v>6</v>
      </c>
      <c r="AA65">
        <v>1.0113300000000001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219</v>
      </c>
      <c r="G66" t="s">
        <v>8</v>
      </c>
      <c r="H66" t="s">
        <v>5</v>
      </c>
      <c r="I66" t="s">
        <v>6</v>
      </c>
      <c r="J66">
        <v>0.17801700000000001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219</v>
      </c>
      <c r="X66" t="s">
        <v>8</v>
      </c>
      <c r="Y66" t="s">
        <v>5</v>
      </c>
      <c r="Z66" t="s">
        <v>6</v>
      </c>
      <c r="AA66">
        <v>0.17524300000000001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214</v>
      </c>
      <c r="G67" t="s">
        <v>8</v>
      </c>
      <c r="H67" t="s">
        <v>5</v>
      </c>
      <c r="I67" t="s">
        <v>6</v>
      </c>
      <c r="J67">
        <v>7.6445400000000001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214</v>
      </c>
      <c r="X67" t="s">
        <v>8</v>
      </c>
      <c r="Y67" t="s">
        <v>5</v>
      </c>
      <c r="Z67" t="s">
        <v>6</v>
      </c>
      <c r="AA67">
        <v>7.5254099999999999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215</v>
      </c>
      <c r="G68" t="s">
        <v>8</v>
      </c>
      <c r="H68" t="s">
        <v>5</v>
      </c>
      <c r="I68" t="s">
        <v>6</v>
      </c>
      <c r="J68">
        <v>3.0470799999999998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215</v>
      </c>
      <c r="X68" t="s">
        <v>8</v>
      </c>
      <c r="Y68" t="s">
        <v>5</v>
      </c>
      <c r="Z68" t="s">
        <v>6</v>
      </c>
      <c r="AA68">
        <v>2.9996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216</v>
      </c>
      <c r="G69" t="s">
        <v>8</v>
      </c>
      <c r="H69" t="s">
        <v>5</v>
      </c>
      <c r="I69" t="s">
        <v>6</v>
      </c>
      <c r="J69">
        <v>7.0845199999999997E-2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216</v>
      </c>
      <c r="X69" t="s">
        <v>8</v>
      </c>
      <c r="Y69" t="s">
        <v>5</v>
      </c>
      <c r="Z69" t="s">
        <v>6</v>
      </c>
      <c r="AA69">
        <v>6.97411E-2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217</v>
      </c>
      <c r="G70" t="s">
        <v>8</v>
      </c>
      <c r="H70" t="s">
        <v>5</v>
      </c>
      <c r="I70" t="s">
        <v>6</v>
      </c>
      <c r="J70">
        <v>8.2186999999999996E-2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217</v>
      </c>
      <c r="X70" t="s">
        <v>8</v>
      </c>
      <c r="Y70" t="s">
        <v>5</v>
      </c>
      <c r="Z70" t="s">
        <v>6</v>
      </c>
      <c r="AA70">
        <v>8.0906199999999998E-2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218</v>
      </c>
      <c r="G71" t="s">
        <v>8</v>
      </c>
      <c r="H71" t="s">
        <v>5</v>
      </c>
      <c r="I71" t="s">
        <v>6</v>
      </c>
      <c r="J71">
        <v>1.0273399999999999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218</v>
      </c>
      <c r="X71" t="s">
        <v>8</v>
      </c>
      <c r="Y71" t="s">
        <v>5</v>
      </c>
      <c r="Z71" t="s">
        <v>6</v>
      </c>
      <c r="AA71">
        <v>1.0113300000000001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219</v>
      </c>
      <c r="G72" t="s">
        <v>8</v>
      </c>
      <c r="H72" t="s">
        <v>5</v>
      </c>
      <c r="I72" t="s">
        <v>6</v>
      </c>
      <c r="J72">
        <v>0.17801700000000001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219</v>
      </c>
      <c r="X72" t="s">
        <v>8</v>
      </c>
      <c r="Y72" t="s">
        <v>5</v>
      </c>
      <c r="Z72" t="s">
        <v>6</v>
      </c>
      <c r="AA72">
        <v>0.17524300000000001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220</v>
      </c>
      <c r="G73" t="s">
        <v>8</v>
      </c>
      <c r="H73" t="s">
        <v>5</v>
      </c>
      <c r="I73" t="s">
        <v>6</v>
      </c>
      <c r="J73">
        <v>28.138000000000002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220</v>
      </c>
      <c r="X73" t="s">
        <v>8</v>
      </c>
      <c r="Y73" t="s">
        <v>5</v>
      </c>
      <c r="Z73" t="s">
        <v>6</v>
      </c>
      <c r="AA73">
        <v>27.6995</v>
      </c>
    </row>
    <row r="74" spans="1:27" x14ac:dyDescent="0.25">
      <c r="I74" t="s">
        <v>38</v>
      </c>
      <c r="J74">
        <v>-2.12701E-2</v>
      </c>
      <c r="Z74" t="s">
        <v>38</v>
      </c>
      <c r="AA74">
        <v>-3.3264700000000001E-2</v>
      </c>
    </row>
    <row r="75" spans="1:27" x14ac:dyDescent="0.25">
      <c r="I75" t="s">
        <v>115</v>
      </c>
      <c r="J75">
        <v>0.30212</v>
      </c>
      <c r="Z75" t="s">
        <v>115</v>
      </c>
      <c r="AA75">
        <v>0.30212</v>
      </c>
    </row>
    <row r="76" spans="1:27" x14ac:dyDescent="0.25">
      <c r="I76" t="s">
        <v>39</v>
      </c>
      <c r="J76">
        <v>5.1467300000000001E-2</v>
      </c>
      <c r="Z76" t="s">
        <v>39</v>
      </c>
      <c r="AA76">
        <v>2.4755900000000001E-2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225</v>
      </c>
      <c r="H80" t="s">
        <v>39</v>
      </c>
      <c r="I80">
        <f>-0.0417828</f>
        <v>-4.1782800000000002E-2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233</v>
      </c>
      <c r="Y80" t="s">
        <v>39</v>
      </c>
      <c r="Z80">
        <f>-0.0172133</f>
        <v>-1.7213300000000001E-2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226</v>
      </c>
      <c r="R81" t="s">
        <v>2</v>
      </c>
      <c r="S81" t="s">
        <v>40</v>
      </c>
      <c r="T81" t="s">
        <v>41</v>
      </c>
      <c r="U81" t="s">
        <v>42</v>
      </c>
      <c r="V81" t="s">
        <v>234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2.18004</v>
      </c>
      <c r="R84" t="s">
        <v>2</v>
      </c>
      <c r="S84" t="s">
        <v>47</v>
      </c>
      <c r="T84" t="s">
        <v>5</v>
      </c>
      <c r="U84" t="s">
        <v>48</v>
      </c>
      <c r="V84">
        <v>1.7029300000000001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213</v>
      </c>
      <c r="G85" t="s">
        <v>8</v>
      </c>
      <c r="H85" t="s">
        <v>5</v>
      </c>
      <c r="I85" t="s">
        <v>6</v>
      </c>
      <c r="J85">
        <v>9.5951900000000006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213</v>
      </c>
      <c r="X85" t="s">
        <v>8</v>
      </c>
      <c r="Y85" t="s">
        <v>5</v>
      </c>
      <c r="Z85" t="s">
        <v>6</v>
      </c>
      <c r="AA85">
        <v>9.5206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214</v>
      </c>
      <c r="G86" t="s">
        <v>8</v>
      </c>
      <c r="H86" t="s">
        <v>5</v>
      </c>
      <c r="I86" t="s">
        <v>6</v>
      </c>
      <c r="J86">
        <v>7.57822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214</v>
      </c>
      <c r="X86" t="s">
        <v>8</v>
      </c>
      <c r="Y86" t="s">
        <v>5</v>
      </c>
      <c r="Z86" t="s">
        <v>6</v>
      </c>
      <c r="AA86">
        <v>7.5193099999999999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215</v>
      </c>
      <c r="G87" t="s">
        <v>8</v>
      </c>
      <c r="H87" t="s">
        <v>5</v>
      </c>
      <c r="I87" t="s">
        <v>6</v>
      </c>
      <c r="J87">
        <v>3.0206499999999998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215</v>
      </c>
      <c r="X87" t="s">
        <v>8</v>
      </c>
      <c r="Y87" t="s">
        <v>5</v>
      </c>
      <c r="Z87" t="s">
        <v>6</v>
      </c>
      <c r="AA87">
        <v>2.9971700000000001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216</v>
      </c>
      <c r="G88" t="s">
        <v>8</v>
      </c>
      <c r="H88" t="s">
        <v>5</v>
      </c>
      <c r="I88" t="s">
        <v>6</v>
      </c>
      <c r="J88">
        <v>7.0230600000000004E-2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216</v>
      </c>
      <c r="X88" t="s">
        <v>8</v>
      </c>
      <c r="Y88" t="s">
        <v>5</v>
      </c>
      <c r="Z88" t="s">
        <v>6</v>
      </c>
      <c r="AA88">
        <v>6.9684599999999999E-2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217</v>
      </c>
      <c r="G89" t="s">
        <v>8</v>
      </c>
      <c r="H89" t="s">
        <v>5</v>
      </c>
      <c r="I89" t="s">
        <v>6</v>
      </c>
      <c r="J89">
        <v>8.1474000000000005E-2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217</v>
      </c>
      <c r="X89" t="s">
        <v>8</v>
      </c>
      <c r="Y89" t="s">
        <v>5</v>
      </c>
      <c r="Z89" t="s">
        <v>6</v>
      </c>
      <c r="AA89">
        <v>8.0840700000000001E-2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218</v>
      </c>
      <c r="G90" t="s">
        <v>8</v>
      </c>
      <c r="H90" t="s">
        <v>5</v>
      </c>
      <c r="I90" t="s">
        <v>6</v>
      </c>
      <c r="J90">
        <v>1.0184200000000001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218</v>
      </c>
      <c r="X90" t="s">
        <v>8</v>
      </c>
      <c r="Y90" t="s">
        <v>5</v>
      </c>
      <c r="Z90" t="s">
        <v>6</v>
      </c>
      <c r="AA90">
        <v>1.01051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219</v>
      </c>
      <c r="G91" t="s">
        <v>8</v>
      </c>
      <c r="H91" t="s">
        <v>5</v>
      </c>
      <c r="I91" t="s">
        <v>6</v>
      </c>
      <c r="J91">
        <v>0.17647299999999999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219</v>
      </c>
      <c r="X91" t="s">
        <v>8</v>
      </c>
      <c r="Y91" t="s">
        <v>5</v>
      </c>
      <c r="Z91" t="s">
        <v>6</v>
      </c>
      <c r="AA91">
        <v>0.17510100000000001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214</v>
      </c>
      <c r="G92" t="s">
        <v>8</v>
      </c>
      <c r="H92" t="s">
        <v>5</v>
      </c>
      <c r="I92" t="s">
        <v>6</v>
      </c>
      <c r="J92">
        <v>7.57822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214</v>
      </c>
      <c r="X92" t="s">
        <v>8</v>
      </c>
      <c r="Y92" t="s">
        <v>5</v>
      </c>
      <c r="Z92" t="s">
        <v>6</v>
      </c>
      <c r="AA92">
        <v>7.5193099999999999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215</v>
      </c>
      <c r="G93" t="s">
        <v>8</v>
      </c>
      <c r="H93" t="s">
        <v>5</v>
      </c>
      <c r="I93" t="s">
        <v>6</v>
      </c>
      <c r="J93">
        <v>3.0206499999999998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215</v>
      </c>
      <c r="X93" t="s">
        <v>8</v>
      </c>
      <c r="Y93" t="s">
        <v>5</v>
      </c>
      <c r="Z93" t="s">
        <v>6</v>
      </c>
      <c r="AA93">
        <v>2.9971700000000001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216</v>
      </c>
      <c r="G94" t="s">
        <v>8</v>
      </c>
      <c r="H94" t="s">
        <v>5</v>
      </c>
      <c r="I94" t="s">
        <v>6</v>
      </c>
      <c r="J94">
        <v>7.0230600000000004E-2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216</v>
      </c>
      <c r="X94" t="s">
        <v>8</v>
      </c>
      <c r="Y94" t="s">
        <v>5</v>
      </c>
      <c r="Z94" t="s">
        <v>6</v>
      </c>
      <c r="AA94">
        <v>6.9684599999999999E-2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217</v>
      </c>
      <c r="G95" t="s">
        <v>8</v>
      </c>
      <c r="H95" t="s">
        <v>5</v>
      </c>
      <c r="I95" t="s">
        <v>6</v>
      </c>
      <c r="J95">
        <v>8.1474000000000005E-2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217</v>
      </c>
      <c r="X95" t="s">
        <v>8</v>
      </c>
      <c r="Y95" t="s">
        <v>5</v>
      </c>
      <c r="Z95" t="s">
        <v>6</v>
      </c>
      <c r="AA95">
        <v>8.0840700000000001E-2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218</v>
      </c>
      <c r="G96" t="s">
        <v>8</v>
      </c>
      <c r="H96" t="s">
        <v>5</v>
      </c>
      <c r="I96" t="s">
        <v>6</v>
      </c>
      <c r="J96">
        <v>1.0184200000000001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218</v>
      </c>
      <c r="X96" t="s">
        <v>8</v>
      </c>
      <c r="Y96" t="s">
        <v>5</v>
      </c>
      <c r="Z96" t="s">
        <v>6</v>
      </c>
      <c r="AA96">
        <v>1.01051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219</v>
      </c>
      <c r="G97" t="s">
        <v>8</v>
      </c>
      <c r="H97" t="s">
        <v>5</v>
      </c>
      <c r="I97" t="s">
        <v>6</v>
      </c>
      <c r="J97">
        <v>0.17647299999999999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219</v>
      </c>
      <c r="X97" t="s">
        <v>8</v>
      </c>
      <c r="Y97" t="s">
        <v>5</v>
      </c>
      <c r="Z97" t="s">
        <v>6</v>
      </c>
      <c r="AA97">
        <v>0.17510100000000001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220</v>
      </c>
      <c r="G98" t="s">
        <v>8</v>
      </c>
      <c r="H98" t="s">
        <v>5</v>
      </c>
      <c r="I98" t="s">
        <v>6</v>
      </c>
      <c r="J98">
        <v>27.893899999999999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220</v>
      </c>
      <c r="X98" t="s">
        <v>8</v>
      </c>
      <c r="Y98" t="s">
        <v>5</v>
      </c>
      <c r="Z98" t="s">
        <v>6</v>
      </c>
      <c r="AA98">
        <v>27.677099999999999</v>
      </c>
    </row>
    <row r="99" spans="1:27" x14ac:dyDescent="0.25">
      <c r="I99" t="s">
        <v>38</v>
      </c>
      <c r="J99">
        <v>-3.3029200000000002E-2</v>
      </c>
      <c r="Z99" t="s">
        <v>38</v>
      </c>
      <c r="AA99">
        <v>-3.2916000000000001E-2</v>
      </c>
    </row>
    <row r="100" spans="1:27" x14ac:dyDescent="0.25">
      <c r="I100" t="s">
        <v>115</v>
      </c>
      <c r="J100">
        <v>0.30212</v>
      </c>
      <c r="Z100" t="s">
        <v>115</v>
      </c>
      <c r="AA100">
        <v>0.30212</v>
      </c>
    </row>
    <row r="101" spans="1:27" x14ac:dyDescent="0.25">
      <c r="I101" t="s">
        <v>39</v>
      </c>
      <c r="J101">
        <v>4.1782800000000002E-2</v>
      </c>
      <c r="Z101" t="s">
        <v>39</v>
      </c>
      <c r="AA101">
        <v>1.7213300000000001E-2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welk001</vt:lpstr>
      <vt:lpstr>welk002</vt:lpstr>
      <vt:lpstr>welk003</vt:lpstr>
      <vt:lpstr>welk004</vt:lpstr>
      <vt:lpstr>welk007</vt:lpstr>
      <vt:lpstr>scalecomparison_welk007</vt:lpstr>
      <vt:lpstr>welk008</vt:lpstr>
      <vt:lpstr>welk009</vt:lpstr>
      <vt:lpstr>welk010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2022-04-21T04:03:53Z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