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5B7722D3-5021-4639-AB82-50E4C063C695}" xr6:coauthVersionLast="47" xr6:coauthVersionMax="47" xr10:uidLastSave="{00000000-0000-0000-0000-000000000000}"/>
  <bookViews>
    <workbookView xWindow="-120" yWindow="-120" windowWidth="29040" windowHeight="15840" xr2:uid="{CE15F475-ED09-4E78-B0C4-C13E019F565F}"/>
  </bookViews>
  <sheets>
    <sheet name="Sheet2 - abbrev" sheetId="1" r:id="rId1"/>
    <sheet name="Sheet1 - fu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P31" i="1" l="1"/>
  <c r="BP32" i="1"/>
  <c r="BP33" i="1"/>
  <c r="BP34" i="1"/>
  <c r="BP35" i="1"/>
  <c r="BP36" i="1"/>
  <c r="BP37" i="1"/>
  <c r="BQ12" i="1"/>
  <c r="BI31" i="1"/>
  <c r="BJ31" i="1"/>
  <c r="BK31" i="1"/>
  <c r="BL31" i="1"/>
  <c r="BM31" i="1"/>
  <c r="BN31" i="1"/>
  <c r="BO31" i="1"/>
  <c r="BI32" i="1"/>
  <c r="BR32" i="1" s="1"/>
  <c r="BJ32" i="1"/>
  <c r="BK32" i="1"/>
  <c r="BL32" i="1"/>
  <c r="BM32" i="1"/>
  <c r="BN32" i="1"/>
  <c r="BO32" i="1"/>
  <c r="BI33" i="1"/>
  <c r="BR33" i="1" s="1"/>
  <c r="BJ33" i="1"/>
  <c r="BK33" i="1"/>
  <c r="BL33" i="1"/>
  <c r="BM33" i="1"/>
  <c r="BN33" i="1"/>
  <c r="BO33" i="1"/>
  <c r="BI34" i="1"/>
  <c r="BJ34" i="1"/>
  <c r="BK34" i="1"/>
  <c r="BL34" i="1"/>
  <c r="BM34" i="1"/>
  <c r="BN34" i="1"/>
  <c r="BO34" i="1"/>
  <c r="BI35" i="1"/>
  <c r="BJ35" i="1"/>
  <c r="BK35" i="1"/>
  <c r="BL35" i="1"/>
  <c r="BM35" i="1"/>
  <c r="BN35" i="1"/>
  <c r="BO35" i="1"/>
  <c r="BI36" i="1"/>
  <c r="BJ36" i="1"/>
  <c r="BK36" i="1"/>
  <c r="BL36" i="1"/>
  <c r="BM36" i="1"/>
  <c r="BQ36" i="1" s="1"/>
  <c r="BN36" i="1"/>
  <c r="BO36" i="1"/>
  <c r="BI37" i="1"/>
  <c r="BQ37" i="1" s="1"/>
  <c r="BJ37" i="1"/>
  <c r="BK37" i="1"/>
  <c r="BL37" i="1"/>
  <c r="BM37" i="1"/>
  <c r="BN37" i="1"/>
  <c r="BO37" i="1"/>
  <c r="BH32" i="1"/>
  <c r="BH33" i="1"/>
  <c r="BH34" i="1"/>
  <c r="BH35" i="1"/>
  <c r="BH36" i="1"/>
  <c r="BH37" i="1"/>
  <c r="BH31" i="1"/>
  <c r="BQ31" i="1" s="1"/>
  <c r="BP13" i="1"/>
  <c r="BP12" i="1"/>
  <c r="BQ19" i="1"/>
  <c r="BQ20" i="1"/>
  <c r="BQ21" i="1"/>
  <c r="BQ22" i="1"/>
  <c r="BQ23" i="1"/>
  <c r="BQ24" i="1"/>
  <c r="BQ18" i="1"/>
  <c r="AL31" i="1"/>
  <c r="AL18" i="1"/>
  <c r="BH18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B45" i="1"/>
  <c r="BH6" i="1"/>
  <c r="BH8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54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54" i="1"/>
  <c r="T63" i="2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38" i="1"/>
  <c r="BR18" i="1"/>
  <c r="BR24" i="1"/>
  <c r="BR23" i="1"/>
  <c r="BR22" i="1"/>
  <c r="BR21" i="1"/>
  <c r="BR20" i="1"/>
  <c r="BR19" i="1"/>
  <c r="BP19" i="1"/>
  <c r="BP18" i="1"/>
  <c r="BP20" i="1"/>
  <c r="BP21" i="1"/>
  <c r="BP22" i="1"/>
  <c r="BP23" i="1"/>
  <c r="BP24" i="1"/>
  <c r="BI18" i="1"/>
  <c r="BJ18" i="1"/>
  <c r="BK18" i="1"/>
  <c r="BL18" i="1"/>
  <c r="BM18" i="1"/>
  <c r="BN18" i="1"/>
  <c r="BO18" i="1"/>
  <c r="BI19" i="1"/>
  <c r="BJ19" i="1"/>
  <c r="BK19" i="1"/>
  <c r="BL19" i="1"/>
  <c r="BM19" i="1"/>
  <c r="BN19" i="1"/>
  <c r="BO19" i="1"/>
  <c r="BI20" i="1"/>
  <c r="BJ20" i="1"/>
  <c r="BK20" i="1"/>
  <c r="BL20" i="1"/>
  <c r="BM20" i="1"/>
  <c r="BN20" i="1"/>
  <c r="BO20" i="1"/>
  <c r="BI21" i="1"/>
  <c r="BJ21" i="1"/>
  <c r="BK21" i="1"/>
  <c r="BL21" i="1"/>
  <c r="BM21" i="1"/>
  <c r="BN21" i="1"/>
  <c r="BO21" i="1"/>
  <c r="BI22" i="1"/>
  <c r="BJ22" i="1"/>
  <c r="BK22" i="1"/>
  <c r="BL22" i="1"/>
  <c r="BM22" i="1"/>
  <c r="BN22" i="1"/>
  <c r="BO22" i="1"/>
  <c r="BI23" i="1"/>
  <c r="BJ23" i="1"/>
  <c r="BK23" i="1"/>
  <c r="BL23" i="1"/>
  <c r="BM23" i="1"/>
  <c r="BN23" i="1"/>
  <c r="BO23" i="1"/>
  <c r="BI24" i="1"/>
  <c r="BJ24" i="1"/>
  <c r="BK24" i="1"/>
  <c r="BL24" i="1"/>
  <c r="BM24" i="1"/>
  <c r="BN24" i="1"/>
  <c r="BO24" i="1"/>
  <c r="BH19" i="1"/>
  <c r="BV3" i="1"/>
  <c r="BW3" i="1"/>
  <c r="BV4" i="1"/>
  <c r="BW4" i="1"/>
  <c r="BV5" i="1"/>
  <c r="BW5" i="1"/>
  <c r="BV6" i="1"/>
  <c r="BW6" i="1"/>
  <c r="BV7" i="1"/>
  <c r="BW7" i="1"/>
  <c r="BV8" i="1"/>
  <c r="BW8" i="1"/>
  <c r="BV9" i="1"/>
  <c r="BW9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H9" i="1"/>
  <c r="BH7" i="1"/>
  <c r="BH5" i="1"/>
  <c r="BH4" i="1"/>
  <c r="BH3" i="1"/>
  <c r="AT31" i="1"/>
  <c r="AU26" i="1"/>
  <c r="AU25" i="1"/>
  <c r="AU24" i="1"/>
  <c r="AU23" i="1"/>
  <c r="AU22" i="1"/>
  <c r="AU21" i="1"/>
  <c r="AU20" i="1"/>
  <c r="AU19" i="1"/>
  <c r="AU18" i="1"/>
  <c r="AT19" i="1"/>
  <c r="AT18" i="1"/>
  <c r="AV32" i="1"/>
  <c r="AV31" i="1"/>
  <c r="AU32" i="1"/>
  <c r="AU33" i="1"/>
  <c r="AU34" i="1"/>
  <c r="AU35" i="1"/>
  <c r="AU36" i="1"/>
  <c r="AU37" i="1"/>
  <c r="AU38" i="1"/>
  <c r="AU39" i="1"/>
  <c r="AU31" i="1"/>
  <c r="AV33" i="1"/>
  <c r="AV34" i="1"/>
  <c r="AV35" i="1"/>
  <c r="AV36" i="1"/>
  <c r="AV37" i="1"/>
  <c r="AV38" i="1"/>
  <c r="AV39" i="1"/>
  <c r="AT39" i="1"/>
  <c r="AT32" i="1"/>
  <c r="AT33" i="1"/>
  <c r="AT34" i="1"/>
  <c r="AT35" i="1"/>
  <c r="AT36" i="1"/>
  <c r="AT37" i="1"/>
  <c r="AT38" i="1"/>
  <c r="AM31" i="1"/>
  <c r="AN31" i="1"/>
  <c r="AO31" i="1"/>
  <c r="AP31" i="1"/>
  <c r="AQ31" i="1"/>
  <c r="AR31" i="1"/>
  <c r="AS31" i="1"/>
  <c r="AM32" i="1"/>
  <c r="AN32" i="1"/>
  <c r="AO32" i="1"/>
  <c r="AP32" i="1"/>
  <c r="AQ32" i="1"/>
  <c r="AR32" i="1"/>
  <c r="AS32" i="1"/>
  <c r="AM33" i="1"/>
  <c r="AN33" i="1"/>
  <c r="AO33" i="1"/>
  <c r="AP33" i="1"/>
  <c r="AQ33" i="1"/>
  <c r="AR33" i="1"/>
  <c r="AS33" i="1"/>
  <c r="AM34" i="1"/>
  <c r="AN34" i="1"/>
  <c r="AO34" i="1"/>
  <c r="AP34" i="1"/>
  <c r="AQ34" i="1"/>
  <c r="AR34" i="1"/>
  <c r="AS34" i="1"/>
  <c r="AM35" i="1"/>
  <c r="AN35" i="1"/>
  <c r="AO35" i="1"/>
  <c r="AP35" i="1"/>
  <c r="AQ35" i="1"/>
  <c r="AR35" i="1"/>
  <c r="AS35" i="1"/>
  <c r="AM36" i="1"/>
  <c r="AN36" i="1"/>
  <c r="AO36" i="1"/>
  <c r="AP36" i="1"/>
  <c r="AQ36" i="1"/>
  <c r="AR36" i="1"/>
  <c r="AS36" i="1"/>
  <c r="AM37" i="1"/>
  <c r="AN37" i="1"/>
  <c r="AO37" i="1"/>
  <c r="AP37" i="1"/>
  <c r="AQ37" i="1"/>
  <c r="AR37" i="1"/>
  <c r="AS37" i="1"/>
  <c r="AM38" i="1"/>
  <c r="AN38" i="1"/>
  <c r="AO38" i="1"/>
  <c r="AP38" i="1"/>
  <c r="AQ38" i="1"/>
  <c r="AR38" i="1"/>
  <c r="AS38" i="1"/>
  <c r="AM39" i="1"/>
  <c r="AN39" i="1"/>
  <c r="AO39" i="1"/>
  <c r="AP39" i="1"/>
  <c r="AQ39" i="1"/>
  <c r="AR39" i="1"/>
  <c r="AS39" i="1"/>
  <c r="AL39" i="1"/>
  <c r="AL38" i="1"/>
  <c r="AL37" i="1"/>
  <c r="AL36" i="1"/>
  <c r="AL35" i="1"/>
  <c r="AL34" i="1"/>
  <c r="AL33" i="1"/>
  <c r="AL32" i="1"/>
  <c r="AT26" i="1"/>
  <c r="AT20" i="1"/>
  <c r="AT21" i="1"/>
  <c r="AT22" i="1"/>
  <c r="AT23" i="1"/>
  <c r="AT24" i="1"/>
  <c r="AT25" i="1"/>
  <c r="AS26" i="1"/>
  <c r="AR26" i="1"/>
  <c r="AQ26" i="1"/>
  <c r="AP26" i="1"/>
  <c r="AO26" i="1"/>
  <c r="AN26" i="1"/>
  <c r="AM26" i="1"/>
  <c r="AS25" i="1"/>
  <c r="AR25" i="1"/>
  <c r="AQ25" i="1"/>
  <c r="AP25" i="1"/>
  <c r="AO25" i="1"/>
  <c r="AN25" i="1"/>
  <c r="AM25" i="1"/>
  <c r="AS24" i="1"/>
  <c r="AR24" i="1"/>
  <c r="AQ24" i="1"/>
  <c r="AP24" i="1"/>
  <c r="AO24" i="1"/>
  <c r="AN24" i="1"/>
  <c r="AM24" i="1"/>
  <c r="AS23" i="1"/>
  <c r="AR23" i="1"/>
  <c r="AQ23" i="1"/>
  <c r="AP23" i="1"/>
  <c r="AO23" i="1"/>
  <c r="AN23" i="1"/>
  <c r="AM23" i="1"/>
  <c r="AS22" i="1"/>
  <c r="AR22" i="1"/>
  <c r="AQ22" i="1"/>
  <c r="AP22" i="1"/>
  <c r="AO22" i="1"/>
  <c r="AN22" i="1"/>
  <c r="AM22" i="1"/>
  <c r="AS21" i="1"/>
  <c r="AR21" i="1"/>
  <c r="AQ21" i="1"/>
  <c r="AP21" i="1"/>
  <c r="AO21" i="1"/>
  <c r="AN21" i="1"/>
  <c r="AM21" i="1"/>
  <c r="AS20" i="1"/>
  <c r="AR20" i="1"/>
  <c r="AQ20" i="1"/>
  <c r="AP20" i="1"/>
  <c r="AO20" i="1"/>
  <c r="AN20" i="1"/>
  <c r="AM20" i="1"/>
  <c r="AS19" i="1"/>
  <c r="AR19" i="1"/>
  <c r="AQ19" i="1"/>
  <c r="AP19" i="1"/>
  <c r="AO19" i="1"/>
  <c r="AN19" i="1"/>
  <c r="AM19" i="1"/>
  <c r="AS18" i="1"/>
  <c r="AR18" i="1"/>
  <c r="AQ18" i="1"/>
  <c r="AP18" i="1"/>
  <c r="AO18" i="1"/>
  <c r="AN18" i="1"/>
  <c r="AM18" i="1"/>
  <c r="AT3" i="1"/>
  <c r="AM3" i="1"/>
  <c r="AN3" i="1"/>
  <c r="AO3" i="1"/>
  <c r="AP3" i="1"/>
  <c r="AQ3" i="1"/>
  <c r="AR3" i="1"/>
  <c r="AS3" i="1"/>
  <c r="AU3" i="1"/>
  <c r="AV3" i="1"/>
  <c r="AW3" i="1"/>
  <c r="AX3" i="1"/>
  <c r="AY3" i="1"/>
  <c r="AZ3" i="1"/>
  <c r="BA3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AL3" i="1"/>
  <c r="U38" i="1"/>
  <c r="V38" i="1"/>
  <c r="W38" i="1"/>
  <c r="X38" i="1"/>
  <c r="Y38" i="1"/>
  <c r="Z38" i="1"/>
  <c r="AA38" i="1"/>
  <c r="U39" i="1"/>
  <c r="V39" i="1"/>
  <c r="W39" i="1"/>
  <c r="X39" i="1"/>
  <c r="Y39" i="1"/>
  <c r="Z39" i="1"/>
  <c r="AA39" i="1"/>
  <c r="U40" i="1"/>
  <c r="V40" i="1"/>
  <c r="W40" i="1"/>
  <c r="X40" i="1"/>
  <c r="Y40" i="1"/>
  <c r="Z40" i="1"/>
  <c r="AA40" i="1"/>
  <c r="U41" i="1"/>
  <c r="V41" i="1"/>
  <c r="W41" i="1"/>
  <c r="X41" i="1"/>
  <c r="Y41" i="1"/>
  <c r="Z41" i="1"/>
  <c r="AA41" i="1"/>
  <c r="U42" i="1"/>
  <c r="V42" i="1"/>
  <c r="W42" i="1"/>
  <c r="X42" i="1"/>
  <c r="Y42" i="1"/>
  <c r="Z42" i="1"/>
  <c r="AA42" i="1"/>
  <c r="U43" i="1"/>
  <c r="V43" i="1"/>
  <c r="W43" i="1"/>
  <c r="X43" i="1"/>
  <c r="Y43" i="1"/>
  <c r="Z43" i="1"/>
  <c r="AA43" i="1"/>
  <c r="U44" i="1"/>
  <c r="V44" i="1"/>
  <c r="W44" i="1"/>
  <c r="X44" i="1"/>
  <c r="Y44" i="1"/>
  <c r="Z44" i="1"/>
  <c r="AA44" i="1"/>
  <c r="U45" i="1"/>
  <c r="V45" i="1"/>
  <c r="W45" i="1"/>
  <c r="X45" i="1"/>
  <c r="Y45" i="1"/>
  <c r="Z45" i="1"/>
  <c r="AA45" i="1"/>
  <c r="U46" i="1"/>
  <c r="V46" i="1"/>
  <c r="W46" i="1"/>
  <c r="X46" i="1"/>
  <c r="Y46" i="1"/>
  <c r="Z46" i="1"/>
  <c r="AA46" i="1"/>
  <c r="U47" i="1"/>
  <c r="V47" i="1"/>
  <c r="W47" i="1"/>
  <c r="X47" i="1"/>
  <c r="Y47" i="1"/>
  <c r="Z47" i="1"/>
  <c r="AA47" i="1"/>
  <c r="U48" i="1"/>
  <c r="V48" i="1"/>
  <c r="W48" i="1"/>
  <c r="X48" i="1"/>
  <c r="Y48" i="1"/>
  <c r="Z48" i="1"/>
  <c r="AA48" i="1"/>
  <c r="U49" i="1"/>
  <c r="V49" i="1"/>
  <c r="W49" i="1"/>
  <c r="X49" i="1"/>
  <c r="Y49" i="1"/>
  <c r="Z49" i="1"/>
  <c r="AA49" i="1"/>
  <c r="U50" i="1"/>
  <c r="V50" i="1"/>
  <c r="W50" i="1"/>
  <c r="X50" i="1"/>
  <c r="Y50" i="1"/>
  <c r="Z50" i="1"/>
  <c r="AA50" i="1"/>
  <c r="U51" i="1"/>
  <c r="V51" i="1"/>
  <c r="W51" i="1"/>
  <c r="X51" i="1"/>
  <c r="Y51" i="1"/>
  <c r="Z51" i="1"/>
  <c r="AA51" i="1"/>
  <c r="U52" i="1"/>
  <c r="V52" i="1"/>
  <c r="W52" i="1"/>
  <c r="X52" i="1"/>
  <c r="Y52" i="1"/>
  <c r="Z52" i="1"/>
  <c r="AA52" i="1"/>
  <c r="U53" i="1"/>
  <c r="V53" i="1"/>
  <c r="W53" i="1"/>
  <c r="X53" i="1"/>
  <c r="Y53" i="1"/>
  <c r="Z53" i="1"/>
  <c r="AA53" i="1"/>
  <c r="U54" i="1"/>
  <c r="V54" i="1"/>
  <c r="W54" i="1"/>
  <c r="X54" i="1"/>
  <c r="Y54" i="1"/>
  <c r="Z54" i="1"/>
  <c r="AA54" i="1"/>
  <c r="U55" i="1"/>
  <c r="V55" i="1"/>
  <c r="W55" i="1"/>
  <c r="X55" i="1"/>
  <c r="Y55" i="1"/>
  <c r="Z55" i="1"/>
  <c r="AA55" i="1"/>
  <c r="U56" i="1"/>
  <c r="V56" i="1"/>
  <c r="W56" i="1"/>
  <c r="X56" i="1"/>
  <c r="Y56" i="1"/>
  <c r="Z56" i="1"/>
  <c r="AA56" i="1"/>
  <c r="U57" i="1"/>
  <c r="V57" i="1"/>
  <c r="W57" i="1"/>
  <c r="X57" i="1"/>
  <c r="Y57" i="1"/>
  <c r="Z57" i="1"/>
  <c r="AA57" i="1"/>
  <c r="U58" i="1"/>
  <c r="V58" i="1"/>
  <c r="W58" i="1"/>
  <c r="X58" i="1"/>
  <c r="Y58" i="1"/>
  <c r="Z58" i="1"/>
  <c r="AA58" i="1"/>
  <c r="U59" i="1"/>
  <c r="V59" i="1"/>
  <c r="W59" i="1"/>
  <c r="X59" i="1"/>
  <c r="Y59" i="1"/>
  <c r="Z59" i="1"/>
  <c r="AA59" i="1"/>
  <c r="U60" i="1"/>
  <c r="V60" i="1"/>
  <c r="W60" i="1"/>
  <c r="X60" i="1"/>
  <c r="Y60" i="1"/>
  <c r="Z60" i="1"/>
  <c r="AA60" i="1"/>
  <c r="U61" i="1"/>
  <c r="V61" i="1"/>
  <c r="W61" i="1"/>
  <c r="X61" i="1"/>
  <c r="Y61" i="1"/>
  <c r="Z61" i="1"/>
  <c r="AA61" i="1"/>
  <c r="U62" i="1"/>
  <c r="V62" i="1"/>
  <c r="W62" i="1"/>
  <c r="X62" i="1"/>
  <c r="Y62" i="1"/>
  <c r="Z62" i="1"/>
  <c r="AA62" i="1"/>
  <c r="U63" i="1"/>
  <c r="V63" i="1"/>
  <c r="W63" i="1"/>
  <c r="X63" i="1"/>
  <c r="Y63" i="1"/>
  <c r="Z63" i="1"/>
  <c r="AA63" i="1"/>
  <c r="U64" i="1"/>
  <c r="V64" i="1"/>
  <c r="W64" i="1"/>
  <c r="X64" i="1"/>
  <c r="Y64" i="1"/>
  <c r="Z64" i="1"/>
  <c r="AA64" i="1"/>
  <c r="U65" i="1"/>
  <c r="V65" i="1"/>
  <c r="W65" i="1"/>
  <c r="X65" i="1"/>
  <c r="Y65" i="1"/>
  <c r="Z65" i="1"/>
  <c r="AA65" i="1"/>
  <c r="U66" i="1"/>
  <c r="V66" i="1"/>
  <c r="W66" i="1"/>
  <c r="X66" i="1"/>
  <c r="Y66" i="1"/>
  <c r="Z66" i="1"/>
  <c r="AA6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U30" i="1"/>
  <c r="V30" i="1"/>
  <c r="W30" i="1"/>
  <c r="X30" i="1"/>
  <c r="Y30" i="1"/>
  <c r="Z30" i="1"/>
  <c r="AA30" i="1"/>
  <c r="AB30" i="1"/>
  <c r="T52" i="1" s="1"/>
  <c r="AC30" i="1"/>
  <c r="AD30" i="1"/>
  <c r="AE30" i="1"/>
  <c r="AF30" i="1"/>
  <c r="AG30" i="1"/>
  <c r="AH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T31" i="1"/>
  <c r="AL10" i="1" s="1"/>
  <c r="T30" i="1"/>
  <c r="T29" i="1"/>
  <c r="T28" i="1"/>
  <c r="T60" i="1" s="1"/>
  <c r="T27" i="1"/>
  <c r="AL4" i="1" s="1"/>
  <c r="T26" i="1"/>
  <c r="T25" i="1"/>
  <c r="T40" i="1" s="1"/>
  <c r="T24" i="1"/>
  <c r="T48" i="1" s="1"/>
  <c r="T23" i="1"/>
  <c r="T22" i="1"/>
  <c r="T21" i="1"/>
  <c r="T20" i="1"/>
  <c r="T53" i="1" s="1"/>
  <c r="T19" i="1"/>
  <c r="T18" i="1"/>
  <c r="T16" i="1"/>
  <c r="T11" i="1"/>
  <c r="T10" i="1"/>
  <c r="T56" i="1" s="1"/>
  <c r="T9" i="1"/>
  <c r="T8" i="1"/>
  <c r="T7" i="1"/>
  <c r="T6" i="1"/>
  <c r="T4" i="1"/>
  <c r="T3" i="1"/>
  <c r="AU3" i="2"/>
  <c r="AW5" i="2"/>
  <c r="AX6" i="2"/>
  <c r="AY7" i="2"/>
  <c r="AZ8" i="2"/>
  <c r="BA9" i="2"/>
  <c r="AU11" i="2"/>
  <c r="AW13" i="2"/>
  <c r="AX14" i="2"/>
  <c r="AY15" i="2"/>
  <c r="AZ16" i="2"/>
  <c r="BA17" i="2"/>
  <c r="AO4" i="2"/>
  <c r="AR4" i="2"/>
  <c r="AQ6" i="2"/>
  <c r="AM7" i="2"/>
  <c r="AO9" i="2"/>
  <c r="AM10" i="2"/>
  <c r="AQ11" i="2"/>
  <c r="AP13" i="2"/>
  <c r="AS13" i="2"/>
  <c r="AQ14" i="2"/>
  <c r="AM15" i="2"/>
  <c r="AN16" i="2"/>
  <c r="AS16" i="2"/>
  <c r="AO17" i="2"/>
  <c r="AL6" i="2"/>
  <c r="Y44" i="2"/>
  <c r="Y52" i="2"/>
  <c r="W63" i="2"/>
  <c r="AB3" i="2"/>
  <c r="AC3" i="2"/>
  <c r="AD3" i="2"/>
  <c r="V49" i="2" s="1"/>
  <c r="AE3" i="2"/>
  <c r="AW3" i="2" s="1"/>
  <c r="AF3" i="2"/>
  <c r="AX3" i="2" s="1"/>
  <c r="AG3" i="2"/>
  <c r="AY3" i="2" s="1"/>
  <c r="AH3" i="2"/>
  <c r="AZ3" i="2" s="1"/>
  <c r="AI3" i="2"/>
  <c r="BA3" i="2" s="1"/>
  <c r="AB4" i="2"/>
  <c r="AC4" i="2"/>
  <c r="AD4" i="2"/>
  <c r="AE4" i="2"/>
  <c r="AF4" i="2"/>
  <c r="X43" i="2" s="1"/>
  <c r="AG4" i="2"/>
  <c r="AH4" i="2"/>
  <c r="AI4" i="2"/>
  <c r="AB5" i="2"/>
  <c r="AC5" i="2"/>
  <c r="AD5" i="2"/>
  <c r="AE5" i="2"/>
  <c r="AF5" i="2"/>
  <c r="AG5" i="2"/>
  <c r="AH5" i="2"/>
  <c r="AI5" i="2"/>
  <c r="AA51" i="2" s="1"/>
  <c r="AB6" i="2"/>
  <c r="AC6" i="2"/>
  <c r="AU15" i="2" s="1"/>
  <c r="AD6" i="2"/>
  <c r="AV15" i="2" s="1"/>
  <c r="AE6" i="2"/>
  <c r="AW15" i="2" s="1"/>
  <c r="AF6" i="2"/>
  <c r="AX15" i="2" s="1"/>
  <c r="AG6" i="2"/>
  <c r="AH6" i="2"/>
  <c r="AZ15" i="2" s="1"/>
  <c r="AI6" i="2"/>
  <c r="BA15" i="2" s="1"/>
  <c r="AB7" i="2"/>
  <c r="AC7" i="2"/>
  <c r="AU9" i="2" s="1"/>
  <c r="AD7" i="2"/>
  <c r="AV9" i="2" s="1"/>
  <c r="AE7" i="2"/>
  <c r="AW9" i="2" s="1"/>
  <c r="AF7" i="2"/>
  <c r="AX9" i="2" s="1"/>
  <c r="AG7" i="2"/>
  <c r="AY9" i="2" s="1"/>
  <c r="AH7" i="2"/>
  <c r="AZ9" i="2" s="1"/>
  <c r="AI7" i="2"/>
  <c r="AB8" i="2"/>
  <c r="AC8" i="2"/>
  <c r="AU4" i="2" s="1"/>
  <c r="AD8" i="2"/>
  <c r="AV4" i="2" s="1"/>
  <c r="AE8" i="2"/>
  <c r="AW4" i="2" s="1"/>
  <c r="AF8" i="2"/>
  <c r="AX4" i="2" s="1"/>
  <c r="AG8" i="2"/>
  <c r="AY4" i="2" s="1"/>
  <c r="AH8" i="2"/>
  <c r="AZ4" i="2" s="1"/>
  <c r="AI8" i="2"/>
  <c r="BA4" i="2" s="1"/>
  <c r="AB9" i="2"/>
  <c r="AC9" i="2"/>
  <c r="U61" i="2" s="1"/>
  <c r="AD9" i="2"/>
  <c r="AE9" i="2"/>
  <c r="AF9" i="2"/>
  <c r="AG9" i="2"/>
  <c r="AH9" i="2"/>
  <c r="Z61" i="2" s="1"/>
  <c r="AI9" i="2"/>
  <c r="AB10" i="2"/>
  <c r="AC10" i="2"/>
  <c r="AU5" i="2" s="1"/>
  <c r="AD10" i="2"/>
  <c r="AV5" i="2" s="1"/>
  <c r="AE10" i="2"/>
  <c r="AF10" i="2"/>
  <c r="X56" i="2" s="1"/>
  <c r="AG10" i="2"/>
  <c r="AY5" i="2" s="1"/>
  <c r="AH10" i="2"/>
  <c r="AZ5" i="2" s="1"/>
  <c r="AI10" i="2"/>
  <c r="BA5" i="2" s="1"/>
  <c r="AB11" i="2"/>
  <c r="AC11" i="2"/>
  <c r="AD11" i="2"/>
  <c r="AE11" i="2"/>
  <c r="AF11" i="2"/>
  <c r="X59" i="2" s="1"/>
  <c r="AG11" i="2"/>
  <c r="AH11" i="2"/>
  <c r="AI11" i="2"/>
  <c r="AA59" i="2" s="1"/>
  <c r="AB12" i="2"/>
  <c r="AC12" i="2"/>
  <c r="AD12" i="2"/>
  <c r="AE12" i="2"/>
  <c r="W39" i="2" s="1"/>
  <c r="AF12" i="2"/>
  <c r="AG12" i="2"/>
  <c r="AH12" i="2"/>
  <c r="AI12" i="2"/>
  <c r="AB13" i="2"/>
  <c r="AC13" i="2"/>
  <c r="AU6" i="2" s="1"/>
  <c r="AD13" i="2"/>
  <c r="AV6" i="2" s="1"/>
  <c r="AE13" i="2"/>
  <c r="AW6" i="2" s="1"/>
  <c r="AF13" i="2"/>
  <c r="AG13" i="2"/>
  <c r="AY6" i="2" s="1"/>
  <c r="AH13" i="2"/>
  <c r="AZ6" i="2" s="1"/>
  <c r="AI13" i="2"/>
  <c r="BA6" i="2" s="1"/>
  <c r="AB14" i="2"/>
  <c r="AC14" i="2"/>
  <c r="AU7" i="2" s="1"/>
  <c r="AD14" i="2"/>
  <c r="AV7" i="2" s="1"/>
  <c r="AE14" i="2"/>
  <c r="AW7" i="2" s="1"/>
  <c r="AF14" i="2"/>
  <c r="AX7" i="2" s="1"/>
  <c r="AG14" i="2"/>
  <c r="AH14" i="2"/>
  <c r="AZ7" i="2" s="1"/>
  <c r="AI14" i="2"/>
  <c r="BA7" i="2" s="1"/>
  <c r="AB15" i="2"/>
  <c r="AC15" i="2"/>
  <c r="AU8" i="2" s="1"/>
  <c r="AD15" i="2"/>
  <c r="AV8" i="2" s="1"/>
  <c r="AE15" i="2"/>
  <c r="AW8" i="2" s="1"/>
  <c r="AF15" i="2"/>
  <c r="AX8" i="2" s="1"/>
  <c r="AG15" i="2"/>
  <c r="AY8" i="2" s="1"/>
  <c r="AH15" i="2"/>
  <c r="AI15" i="2"/>
  <c r="BA8" i="2" s="1"/>
  <c r="AB16" i="2"/>
  <c r="AC16" i="2"/>
  <c r="AD16" i="2"/>
  <c r="AV11" i="2" s="1"/>
  <c r="AE16" i="2"/>
  <c r="AW11" i="2" s="1"/>
  <c r="AF16" i="2"/>
  <c r="AX11" i="2" s="1"/>
  <c r="AG16" i="2"/>
  <c r="AY11" i="2" s="1"/>
  <c r="AH16" i="2"/>
  <c r="AZ11" i="2" s="1"/>
  <c r="AI16" i="2"/>
  <c r="BA11" i="2" s="1"/>
  <c r="AB17" i="2"/>
  <c r="AC17" i="2"/>
  <c r="AD17" i="2"/>
  <c r="AE17" i="2"/>
  <c r="W42" i="2" s="1"/>
  <c r="AF17" i="2"/>
  <c r="AG17" i="2"/>
  <c r="AH17" i="2"/>
  <c r="Z42" i="2" s="1"/>
  <c r="AI17" i="2"/>
  <c r="AB18" i="2"/>
  <c r="AC18" i="2"/>
  <c r="AD18" i="2"/>
  <c r="AE18" i="2"/>
  <c r="AF18" i="2"/>
  <c r="AG18" i="2"/>
  <c r="AH18" i="2"/>
  <c r="AI18" i="2"/>
  <c r="AB19" i="2"/>
  <c r="AC19" i="2"/>
  <c r="AD19" i="2"/>
  <c r="V62" i="2" s="1"/>
  <c r="AE19" i="2"/>
  <c r="AF19" i="2"/>
  <c r="AG19" i="2"/>
  <c r="AH19" i="2"/>
  <c r="AI19" i="2"/>
  <c r="AA62" i="2" s="1"/>
  <c r="AB20" i="2"/>
  <c r="AC20" i="2"/>
  <c r="U53" i="2" s="1"/>
  <c r="AD20" i="2"/>
  <c r="AE20" i="2"/>
  <c r="AF20" i="2"/>
  <c r="AG20" i="2"/>
  <c r="AH20" i="2"/>
  <c r="Z53" i="2" s="1"/>
  <c r="AI20" i="2"/>
  <c r="AB21" i="2"/>
  <c r="AC21" i="2"/>
  <c r="AU10" i="2" s="1"/>
  <c r="AD21" i="2"/>
  <c r="AV10" i="2" s="1"/>
  <c r="AE21" i="2"/>
  <c r="AW10" i="2" s="1"/>
  <c r="AF21" i="2"/>
  <c r="AX10" i="2" s="1"/>
  <c r="AG21" i="2"/>
  <c r="AY10" i="2" s="1"/>
  <c r="AH21" i="2"/>
  <c r="AZ10" i="2" s="1"/>
  <c r="AI21" i="2"/>
  <c r="AA46" i="2" s="1"/>
  <c r="AB22" i="2"/>
  <c r="AC22" i="2"/>
  <c r="AD22" i="2"/>
  <c r="V54" i="2" s="1"/>
  <c r="AE22" i="2"/>
  <c r="AF22" i="2"/>
  <c r="AG22" i="2"/>
  <c r="AH22" i="2"/>
  <c r="AI22" i="2"/>
  <c r="AA54" i="2" s="1"/>
  <c r="AB23" i="2"/>
  <c r="AC23" i="2"/>
  <c r="AU16" i="2" s="1"/>
  <c r="AD23" i="2"/>
  <c r="AV16" i="2" s="1"/>
  <c r="AN34" i="2" s="1"/>
  <c r="AE23" i="2"/>
  <c r="AW16" i="2" s="1"/>
  <c r="AF23" i="2"/>
  <c r="X64" i="2" s="1"/>
  <c r="AG23" i="2"/>
  <c r="AY16" i="2" s="1"/>
  <c r="AH23" i="2"/>
  <c r="AI23" i="2"/>
  <c r="BA16" i="2" s="1"/>
  <c r="AB24" i="2"/>
  <c r="AC24" i="2"/>
  <c r="AU17" i="2" s="1"/>
  <c r="AD24" i="2"/>
  <c r="AV17" i="2" s="1"/>
  <c r="AE24" i="2"/>
  <c r="AW17" i="2" s="1"/>
  <c r="AF24" i="2"/>
  <c r="AX17" i="2" s="1"/>
  <c r="AG24" i="2"/>
  <c r="AY17" i="2" s="1"/>
  <c r="AH24" i="2"/>
  <c r="AZ17" i="2" s="1"/>
  <c r="AI24" i="2"/>
  <c r="AB25" i="2"/>
  <c r="AC25" i="2"/>
  <c r="U40" i="2" s="1"/>
  <c r="AD25" i="2"/>
  <c r="AE25" i="2"/>
  <c r="AF25" i="2"/>
  <c r="AG25" i="2"/>
  <c r="AH25" i="2"/>
  <c r="AI25" i="2"/>
  <c r="AB26" i="2"/>
  <c r="AC26" i="2"/>
  <c r="AD26" i="2"/>
  <c r="AE26" i="2"/>
  <c r="AF26" i="2"/>
  <c r="AG26" i="2"/>
  <c r="AH26" i="2"/>
  <c r="AI26" i="2"/>
  <c r="AB27" i="2"/>
  <c r="AC27" i="2"/>
  <c r="AD27" i="2"/>
  <c r="AE27" i="2"/>
  <c r="W66" i="2" s="1"/>
  <c r="AF27" i="2"/>
  <c r="AG27" i="2"/>
  <c r="AH27" i="2"/>
  <c r="Z66" i="2" s="1"/>
  <c r="AI27" i="2"/>
  <c r="AB28" i="2"/>
  <c r="AC28" i="2"/>
  <c r="AD28" i="2"/>
  <c r="AE28" i="2"/>
  <c r="AF28" i="2"/>
  <c r="AG28" i="2"/>
  <c r="Y60" i="2" s="1"/>
  <c r="AH28" i="2"/>
  <c r="AI28" i="2"/>
  <c r="AB29" i="2"/>
  <c r="AC29" i="2"/>
  <c r="AU14" i="2" s="1"/>
  <c r="AD29" i="2"/>
  <c r="AV14" i="2" s="1"/>
  <c r="AE29" i="2"/>
  <c r="W55" i="2" s="1"/>
  <c r="AF29" i="2"/>
  <c r="AG29" i="2"/>
  <c r="AY14" i="2" s="1"/>
  <c r="AH29" i="2"/>
  <c r="AZ14" i="2" s="1"/>
  <c r="AI29" i="2"/>
  <c r="BA14" i="2" s="1"/>
  <c r="AB30" i="2"/>
  <c r="AC30" i="2"/>
  <c r="AU12" i="2" s="1"/>
  <c r="AD30" i="2"/>
  <c r="AV12" i="2" s="1"/>
  <c r="AE30" i="2"/>
  <c r="AW12" i="2" s="1"/>
  <c r="AF30" i="2"/>
  <c r="AX12" i="2" s="1"/>
  <c r="AG30" i="2"/>
  <c r="AY12" i="2" s="1"/>
  <c r="AH30" i="2"/>
  <c r="AZ12" i="2" s="1"/>
  <c r="AI30" i="2"/>
  <c r="BA12" i="2" s="1"/>
  <c r="AB31" i="2"/>
  <c r="AC31" i="2"/>
  <c r="AU13" i="2" s="1"/>
  <c r="AD31" i="2"/>
  <c r="AV13" i="2" s="1"/>
  <c r="AE31" i="2"/>
  <c r="AF31" i="2"/>
  <c r="AX13" i="2" s="1"/>
  <c r="AG31" i="2"/>
  <c r="AY13" i="2" s="1"/>
  <c r="AH31" i="2"/>
  <c r="AZ13" i="2" s="1"/>
  <c r="AI31" i="2"/>
  <c r="BA13" i="2" s="1"/>
  <c r="V3" i="2"/>
  <c r="W3" i="2"/>
  <c r="AO3" i="2" s="1"/>
  <c r="X3" i="2"/>
  <c r="AP3" i="2" s="1"/>
  <c r="Y3" i="2"/>
  <c r="AQ3" i="2" s="1"/>
  <c r="Z3" i="2"/>
  <c r="AR3" i="2" s="1"/>
  <c r="AA3" i="2"/>
  <c r="AS3" i="2" s="1"/>
  <c r="V4" i="2"/>
  <c r="AN3" i="2" s="1"/>
  <c r="W4" i="2"/>
  <c r="W43" i="2" s="1"/>
  <c r="X4" i="2"/>
  <c r="Y4" i="2"/>
  <c r="Y43" i="2" s="1"/>
  <c r="Z4" i="2"/>
  <c r="Z43" i="2" s="1"/>
  <c r="AA4" i="2"/>
  <c r="AA43" i="2" s="1"/>
  <c r="V5" i="2"/>
  <c r="W5" i="2"/>
  <c r="W51" i="2" s="1"/>
  <c r="X5" i="2"/>
  <c r="X51" i="2" s="1"/>
  <c r="Y5" i="2"/>
  <c r="Y51" i="2" s="1"/>
  <c r="Z5" i="2"/>
  <c r="Z51" i="2" s="1"/>
  <c r="AA5" i="2"/>
  <c r="V6" i="2"/>
  <c r="AN15" i="2" s="1"/>
  <c r="W6" i="2"/>
  <c r="AO15" i="2" s="1"/>
  <c r="X6" i="2"/>
  <c r="AP15" i="2" s="1"/>
  <c r="Y6" i="2"/>
  <c r="AQ15" i="2" s="1"/>
  <c r="Z6" i="2"/>
  <c r="Z45" i="2" s="1"/>
  <c r="AA6" i="2"/>
  <c r="AS15" i="2" s="1"/>
  <c r="V7" i="2"/>
  <c r="AN9" i="2" s="1"/>
  <c r="W7" i="2"/>
  <c r="W57" i="2" s="1"/>
  <c r="X7" i="2"/>
  <c r="X57" i="2" s="1"/>
  <c r="Y7" i="2"/>
  <c r="Y57" i="2" s="1"/>
  <c r="Z7" i="2"/>
  <c r="Z57" i="2" s="1"/>
  <c r="AA7" i="2"/>
  <c r="AS9" i="2" s="1"/>
  <c r="V8" i="2"/>
  <c r="AN4" i="2" s="1"/>
  <c r="W8" i="2"/>
  <c r="W65" i="2" s="1"/>
  <c r="X8" i="2"/>
  <c r="AP4" i="2" s="1"/>
  <c r="Y8" i="2"/>
  <c r="AQ4" i="2" s="1"/>
  <c r="Z8" i="2"/>
  <c r="Z65" i="2" s="1"/>
  <c r="AA8" i="2"/>
  <c r="AS4" i="2" s="1"/>
  <c r="V9" i="2"/>
  <c r="W9" i="2"/>
  <c r="W61" i="2" s="1"/>
  <c r="X9" i="2"/>
  <c r="X61" i="2" s="1"/>
  <c r="Y9" i="2"/>
  <c r="Y61" i="2" s="1"/>
  <c r="Z9" i="2"/>
  <c r="AA9" i="2"/>
  <c r="AA61" i="2" s="1"/>
  <c r="V10" i="2"/>
  <c r="V56" i="2" s="1"/>
  <c r="W10" i="2"/>
  <c r="AO5" i="2" s="1"/>
  <c r="X10" i="2"/>
  <c r="Y10" i="2"/>
  <c r="AQ5" i="2" s="1"/>
  <c r="Z10" i="2"/>
  <c r="AR5" i="2" s="1"/>
  <c r="AA10" i="2"/>
  <c r="AA56" i="2" s="1"/>
  <c r="V11" i="2"/>
  <c r="W11" i="2"/>
  <c r="W59" i="2" s="1"/>
  <c r="X11" i="2"/>
  <c r="Y11" i="2"/>
  <c r="Y59" i="2" s="1"/>
  <c r="Z11" i="2"/>
  <c r="Z59" i="2" s="1"/>
  <c r="AA11" i="2"/>
  <c r="V12" i="2"/>
  <c r="W12" i="2"/>
  <c r="X12" i="2"/>
  <c r="X39" i="2" s="1"/>
  <c r="Y12" i="2"/>
  <c r="Y39" i="2" s="1"/>
  <c r="Z12" i="2"/>
  <c r="Z39" i="2" s="1"/>
  <c r="AA12" i="2"/>
  <c r="AA39" i="2" s="1"/>
  <c r="V13" i="2"/>
  <c r="AN6" i="2" s="1"/>
  <c r="W13" i="2"/>
  <c r="AO6" i="2" s="1"/>
  <c r="X13" i="2"/>
  <c r="AP6" i="2" s="1"/>
  <c r="Y13" i="2"/>
  <c r="Z13" i="2"/>
  <c r="AR6" i="2" s="1"/>
  <c r="AA13" i="2"/>
  <c r="AS6" i="2" s="1"/>
  <c r="V14" i="2"/>
  <c r="AN7" i="2" s="1"/>
  <c r="W14" i="2"/>
  <c r="W38" i="2" s="1"/>
  <c r="X14" i="2"/>
  <c r="X38" i="2" s="1"/>
  <c r="Y14" i="2"/>
  <c r="AQ7" i="2" s="1"/>
  <c r="Z14" i="2"/>
  <c r="Z38" i="2" s="1"/>
  <c r="AA14" i="2"/>
  <c r="AS7" i="2" s="1"/>
  <c r="V15" i="2"/>
  <c r="W15" i="2"/>
  <c r="W41" i="2" s="1"/>
  <c r="X15" i="2"/>
  <c r="X41" i="2" s="1"/>
  <c r="Y15" i="2"/>
  <c r="Y41" i="2" s="1"/>
  <c r="Z15" i="2"/>
  <c r="AR8" i="2" s="1"/>
  <c r="AA15" i="2"/>
  <c r="AA41" i="2" s="1"/>
  <c r="V16" i="2"/>
  <c r="W16" i="2"/>
  <c r="AO11" i="2" s="1"/>
  <c r="X16" i="2"/>
  <c r="AP11" i="2" s="1"/>
  <c r="Y16" i="2"/>
  <c r="Y47" i="2" s="1"/>
  <c r="Z16" i="2"/>
  <c r="AR11" i="2" s="1"/>
  <c r="AA16" i="2"/>
  <c r="AA47" i="2" s="1"/>
  <c r="V17" i="2"/>
  <c r="W17" i="2"/>
  <c r="X17" i="2"/>
  <c r="X42" i="2" s="1"/>
  <c r="Y17" i="2"/>
  <c r="Y42" i="2" s="1"/>
  <c r="Z17" i="2"/>
  <c r="AA17" i="2"/>
  <c r="AA42" i="2" s="1"/>
  <c r="V18" i="2"/>
  <c r="V58" i="2" s="1"/>
  <c r="W18" i="2"/>
  <c r="W58" i="2" s="1"/>
  <c r="X18" i="2"/>
  <c r="X58" i="2" s="1"/>
  <c r="Y18" i="2"/>
  <c r="Y58" i="2" s="1"/>
  <c r="Z18" i="2"/>
  <c r="Z58" i="2" s="1"/>
  <c r="AA18" i="2"/>
  <c r="AA58" i="2" s="1"/>
  <c r="V19" i="2"/>
  <c r="W19" i="2"/>
  <c r="W62" i="2" s="1"/>
  <c r="X19" i="2"/>
  <c r="X62" i="2" s="1"/>
  <c r="Y19" i="2"/>
  <c r="Y62" i="2" s="1"/>
  <c r="Z19" i="2"/>
  <c r="Z62" i="2" s="1"/>
  <c r="AA19" i="2"/>
  <c r="V20" i="2"/>
  <c r="AN8" i="2" s="1"/>
  <c r="W20" i="2"/>
  <c r="W53" i="2" s="1"/>
  <c r="X20" i="2"/>
  <c r="X53" i="2" s="1"/>
  <c r="Y20" i="2"/>
  <c r="Y53" i="2" s="1"/>
  <c r="Z20" i="2"/>
  <c r="AA20" i="2"/>
  <c r="AA53" i="2" s="1"/>
  <c r="V21" i="2"/>
  <c r="AN10" i="2" s="1"/>
  <c r="W21" i="2"/>
  <c r="AO10" i="2" s="1"/>
  <c r="X21" i="2"/>
  <c r="AP10" i="2" s="1"/>
  <c r="Y21" i="2"/>
  <c r="AQ10" i="2" s="1"/>
  <c r="Z21" i="2"/>
  <c r="Z46" i="2" s="1"/>
  <c r="AA21" i="2"/>
  <c r="AS10" i="2" s="1"/>
  <c r="V22" i="2"/>
  <c r="W22" i="2"/>
  <c r="W54" i="2" s="1"/>
  <c r="X22" i="2"/>
  <c r="X54" i="2" s="1"/>
  <c r="Y22" i="2"/>
  <c r="Y54" i="2" s="1"/>
  <c r="Z22" i="2"/>
  <c r="Z54" i="2" s="1"/>
  <c r="AA22" i="2"/>
  <c r="V23" i="2"/>
  <c r="W23" i="2"/>
  <c r="W64" i="2" s="1"/>
  <c r="X23" i="2"/>
  <c r="AP16" i="2" s="1"/>
  <c r="Y23" i="2"/>
  <c r="Y64" i="2" s="1"/>
  <c r="Z23" i="2"/>
  <c r="AR16" i="2" s="1"/>
  <c r="AA23" i="2"/>
  <c r="AA64" i="2" s="1"/>
  <c r="V24" i="2"/>
  <c r="W24" i="2"/>
  <c r="W48" i="2" s="1"/>
  <c r="X24" i="2"/>
  <c r="AP17" i="2" s="1"/>
  <c r="Y24" i="2"/>
  <c r="Y48" i="2" s="1"/>
  <c r="Z24" i="2"/>
  <c r="Z48" i="2" s="1"/>
  <c r="AA24" i="2"/>
  <c r="AS17" i="2" s="1"/>
  <c r="V25" i="2"/>
  <c r="W25" i="2"/>
  <c r="W40" i="2" s="1"/>
  <c r="X25" i="2"/>
  <c r="AP5" i="2" s="1"/>
  <c r="Y25" i="2"/>
  <c r="Y40" i="2" s="1"/>
  <c r="Z25" i="2"/>
  <c r="Z40" i="2" s="1"/>
  <c r="AA25" i="2"/>
  <c r="AA40" i="2" s="1"/>
  <c r="V26" i="2"/>
  <c r="V50" i="2" s="1"/>
  <c r="W26" i="2"/>
  <c r="W50" i="2" s="1"/>
  <c r="X26" i="2"/>
  <c r="X50" i="2" s="1"/>
  <c r="Y26" i="2"/>
  <c r="Y50" i="2" s="1"/>
  <c r="Z26" i="2"/>
  <c r="Z50" i="2" s="1"/>
  <c r="AA26" i="2"/>
  <c r="AA50" i="2" s="1"/>
  <c r="V27" i="2"/>
  <c r="W27" i="2"/>
  <c r="X27" i="2"/>
  <c r="X66" i="2" s="1"/>
  <c r="Y27" i="2"/>
  <c r="Y66" i="2" s="1"/>
  <c r="Z27" i="2"/>
  <c r="AA27" i="2"/>
  <c r="AA66" i="2" s="1"/>
  <c r="V28" i="2"/>
  <c r="W28" i="2"/>
  <c r="W60" i="2" s="1"/>
  <c r="X28" i="2"/>
  <c r="X60" i="2" s="1"/>
  <c r="Y28" i="2"/>
  <c r="Z28" i="2"/>
  <c r="Z60" i="2" s="1"/>
  <c r="AA28" i="2"/>
  <c r="AA60" i="2" s="1"/>
  <c r="V29" i="2"/>
  <c r="W29" i="2"/>
  <c r="AO14" i="2" s="1"/>
  <c r="X29" i="2"/>
  <c r="AP14" i="2" s="1"/>
  <c r="Y29" i="2"/>
  <c r="Y55" i="2" s="1"/>
  <c r="Z29" i="2"/>
  <c r="AR14" i="2" s="1"/>
  <c r="AA29" i="2"/>
  <c r="AA55" i="2" s="1"/>
  <c r="V30" i="2"/>
  <c r="AN12" i="2" s="1"/>
  <c r="W30" i="2"/>
  <c r="W52" i="2" s="1"/>
  <c r="X30" i="2"/>
  <c r="X52" i="2" s="1"/>
  <c r="Y30" i="2"/>
  <c r="AQ12" i="2" s="1"/>
  <c r="Z30" i="2"/>
  <c r="Z52" i="2" s="1"/>
  <c r="AA30" i="2"/>
  <c r="AA52" i="2" s="1"/>
  <c r="V31" i="2"/>
  <c r="W31" i="2"/>
  <c r="AO13" i="2" s="1"/>
  <c r="X31" i="2"/>
  <c r="X63" i="2" s="1"/>
  <c r="Y31" i="2"/>
  <c r="AQ13" i="2" s="1"/>
  <c r="Z31" i="2"/>
  <c r="AR13" i="2" s="1"/>
  <c r="AA31" i="2"/>
  <c r="AA63" i="2" s="1"/>
  <c r="U3" i="2"/>
  <c r="AM3" i="2" s="1"/>
  <c r="U4" i="2"/>
  <c r="U43" i="2" s="1"/>
  <c r="U5" i="2"/>
  <c r="U51" i="2" s="1"/>
  <c r="U6" i="2"/>
  <c r="U7" i="2"/>
  <c r="U57" i="2" s="1"/>
  <c r="U8" i="2"/>
  <c r="U65" i="2" s="1"/>
  <c r="U9" i="2"/>
  <c r="U10" i="2"/>
  <c r="AM5" i="2" s="1"/>
  <c r="U11" i="2"/>
  <c r="U59" i="2" s="1"/>
  <c r="U12" i="2"/>
  <c r="U39" i="2" s="1"/>
  <c r="U13" i="2"/>
  <c r="AM6" i="2" s="1"/>
  <c r="U14" i="2"/>
  <c r="U38" i="2" s="1"/>
  <c r="U15" i="2"/>
  <c r="U41" i="2" s="1"/>
  <c r="U16" i="2"/>
  <c r="AM11" i="2" s="1"/>
  <c r="U17" i="2"/>
  <c r="U42" i="2" s="1"/>
  <c r="U18" i="2"/>
  <c r="U58" i="2" s="1"/>
  <c r="U19" i="2"/>
  <c r="U62" i="2" s="1"/>
  <c r="U20" i="2"/>
  <c r="U21" i="2"/>
  <c r="U46" i="2" s="1"/>
  <c r="U22" i="2"/>
  <c r="U54" i="2" s="1"/>
  <c r="U23" i="2"/>
  <c r="AM16" i="2" s="1"/>
  <c r="U24" i="2"/>
  <c r="AM17" i="2" s="1"/>
  <c r="U25" i="2"/>
  <c r="U26" i="2"/>
  <c r="U50" i="2" s="1"/>
  <c r="U27" i="2"/>
  <c r="U66" i="2" s="1"/>
  <c r="U28" i="2"/>
  <c r="U60" i="2" s="1"/>
  <c r="U29" i="2"/>
  <c r="U55" i="2" s="1"/>
  <c r="U30" i="2"/>
  <c r="U52" i="2" s="1"/>
  <c r="U31" i="2"/>
  <c r="U63" i="2" s="1"/>
  <c r="T31" i="2"/>
  <c r="AL13" i="2" s="1"/>
  <c r="T30" i="2"/>
  <c r="T29" i="2"/>
  <c r="T28" i="2"/>
  <c r="T60" i="2" s="1"/>
  <c r="T27" i="2"/>
  <c r="T26" i="2"/>
  <c r="T25" i="2"/>
  <c r="T24" i="2"/>
  <c r="T23" i="2"/>
  <c r="T64" i="2" s="1"/>
  <c r="T22" i="2"/>
  <c r="T21" i="2"/>
  <c r="T20" i="2"/>
  <c r="AL8" i="2" s="1"/>
  <c r="T19" i="2"/>
  <c r="T62" i="2" s="1"/>
  <c r="T18" i="2"/>
  <c r="T16" i="2"/>
  <c r="T11" i="2"/>
  <c r="T10" i="2"/>
  <c r="T56" i="2" s="1"/>
  <c r="T9" i="2"/>
  <c r="T8" i="2"/>
  <c r="T7" i="2"/>
  <c r="AL9" i="2" s="1"/>
  <c r="T6" i="2"/>
  <c r="T5" i="2"/>
  <c r="T4" i="2"/>
  <c r="T3" i="2"/>
  <c r="AL3" i="2" s="1"/>
  <c r="AL39" i="2" s="1"/>
  <c r="T65" i="1"/>
  <c r="T61" i="1"/>
  <c r="T55" i="1"/>
  <c r="T50" i="1"/>
  <c r="T46" i="1"/>
  <c r="T17" i="1"/>
  <c r="T15" i="1"/>
  <c r="AL8" i="1" s="1"/>
  <c r="T14" i="1"/>
  <c r="AL7" i="1" s="1"/>
  <c r="T13" i="1"/>
  <c r="AL6" i="1" s="1"/>
  <c r="T12" i="1"/>
  <c r="T5" i="1"/>
  <c r="T66" i="2"/>
  <c r="T65" i="2"/>
  <c r="T61" i="2"/>
  <c r="T59" i="2"/>
  <c r="T58" i="2"/>
  <c r="T55" i="2"/>
  <c r="T54" i="2"/>
  <c r="T53" i="2"/>
  <c r="T52" i="2"/>
  <c r="T50" i="2"/>
  <c r="T49" i="2"/>
  <c r="T48" i="2"/>
  <c r="T47" i="2"/>
  <c r="T46" i="2"/>
  <c r="T45" i="2"/>
  <c r="T43" i="2"/>
  <c r="T40" i="2"/>
  <c r="AT17" i="2"/>
  <c r="AL17" i="2"/>
  <c r="T17" i="2"/>
  <c r="AL11" i="2" s="1"/>
  <c r="AT16" i="2"/>
  <c r="AT15" i="2"/>
  <c r="AL15" i="2"/>
  <c r="T15" i="2"/>
  <c r="AT14" i="2"/>
  <c r="AL14" i="2"/>
  <c r="AT7" i="2"/>
  <c r="T14" i="2"/>
  <c r="AT13" i="2"/>
  <c r="AT6" i="2"/>
  <c r="T13" i="2"/>
  <c r="AT12" i="2"/>
  <c r="AL12" i="2"/>
  <c r="AT5" i="2"/>
  <c r="T12" i="2"/>
  <c r="AT11" i="2"/>
  <c r="AT10" i="2"/>
  <c r="AL10" i="2"/>
  <c r="AT9" i="2"/>
  <c r="AT8" i="2"/>
  <c r="AL7" i="2"/>
  <c r="AT3" i="2"/>
  <c r="AT4" i="2"/>
  <c r="AL4" i="2"/>
  <c r="BQ35" i="1" l="1"/>
  <c r="BQ34" i="1"/>
  <c r="BR37" i="1"/>
  <c r="BQ33" i="1"/>
  <c r="BR36" i="1"/>
  <c r="BQ32" i="1"/>
  <c r="BR35" i="1"/>
  <c r="BR34" i="1"/>
  <c r="BR31" i="1"/>
  <c r="U64" i="2"/>
  <c r="AB64" i="2" s="1"/>
  <c r="U45" i="2"/>
  <c r="AA38" i="2"/>
  <c r="AS33" i="2"/>
  <c r="AO35" i="2"/>
  <c r="AX5" i="2"/>
  <c r="AV3" i="2"/>
  <c r="V38" i="2"/>
  <c r="AQ23" i="2"/>
  <c r="AW14" i="2"/>
  <c r="BA10" i="2"/>
  <c r="AB61" i="2"/>
  <c r="V63" i="2"/>
  <c r="V66" i="2"/>
  <c r="V64" i="2"/>
  <c r="V59" i="2"/>
  <c r="U56" i="2"/>
  <c r="AO29" i="2"/>
  <c r="AM46" i="2"/>
  <c r="AX16" i="2"/>
  <c r="AP52" i="2" s="1"/>
  <c r="AP49" i="2"/>
  <c r="AB62" i="2"/>
  <c r="X48" i="2"/>
  <c r="AS52" i="2"/>
  <c r="AO45" i="2"/>
  <c r="V60" i="2"/>
  <c r="V48" i="2"/>
  <c r="V47" i="2"/>
  <c r="V39" i="2"/>
  <c r="W47" i="2"/>
  <c r="V41" i="2"/>
  <c r="AN52" i="2"/>
  <c r="AM43" i="2"/>
  <c r="V57" i="2"/>
  <c r="AB50" i="2"/>
  <c r="Y65" i="2"/>
  <c r="AM27" i="2"/>
  <c r="AQ42" i="2"/>
  <c r="V55" i="2"/>
  <c r="V40" i="2"/>
  <c r="V42" i="2"/>
  <c r="V61" i="2"/>
  <c r="V51" i="2"/>
  <c r="V46" i="2"/>
  <c r="AQ50" i="2"/>
  <c r="AR40" i="2"/>
  <c r="AP29" i="2"/>
  <c r="AP53" i="2"/>
  <c r="AO47" i="2"/>
  <c r="AO23" i="2"/>
  <c r="AM53" i="2"/>
  <c r="AM29" i="2"/>
  <c r="AM47" i="2"/>
  <c r="AM23" i="2"/>
  <c r="AQ49" i="2"/>
  <c r="AQ33" i="2"/>
  <c r="AS53" i="2"/>
  <c r="AS29" i="2"/>
  <c r="AO41" i="2"/>
  <c r="AO21" i="2"/>
  <c r="AS35" i="2"/>
  <c r="AS40" i="2"/>
  <c r="AO51" i="2"/>
  <c r="AO27" i="2"/>
  <c r="AQ24" i="2"/>
  <c r="AQ39" i="2"/>
  <c r="AR31" i="2"/>
  <c r="AR50" i="2"/>
  <c r="AS22" i="2"/>
  <c r="AS43" i="2"/>
  <c r="AM34" i="2"/>
  <c r="AM52" i="2"/>
  <c r="AR23" i="2"/>
  <c r="AR47" i="2"/>
  <c r="AN22" i="2"/>
  <c r="AN43" i="2"/>
  <c r="AN27" i="2"/>
  <c r="AN51" i="2"/>
  <c r="AP39" i="2"/>
  <c r="AP24" i="2"/>
  <c r="AB58" i="2"/>
  <c r="AN48" i="2"/>
  <c r="AN30" i="2"/>
  <c r="AB59" i="2"/>
  <c r="AO49" i="2"/>
  <c r="AO33" i="2"/>
  <c r="AS46" i="2"/>
  <c r="AS28" i="2"/>
  <c r="AS26" i="2"/>
  <c r="AS42" i="2"/>
  <c r="AQ40" i="2"/>
  <c r="AQ35" i="2"/>
  <c r="AO39" i="2"/>
  <c r="AO24" i="2"/>
  <c r="AP35" i="2"/>
  <c r="AP40" i="2"/>
  <c r="AN45" i="2"/>
  <c r="AN32" i="2"/>
  <c r="AS51" i="2"/>
  <c r="AS27" i="2"/>
  <c r="AM26" i="2"/>
  <c r="AM42" i="2"/>
  <c r="AR42" i="2"/>
  <c r="AR26" i="2"/>
  <c r="AB60" i="2"/>
  <c r="AM24" i="2"/>
  <c r="AM39" i="2"/>
  <c r="AP50" i="2"/>
  <c r="AP31" i="2"/>
  <c r="AP21" i="2"/>
  <c r="AP41" i="2"/>
  <c r="AP28" i="2"/>
  <c r="AP46" i="2"/>
  <c r="AN25" i="2"/>
  <c r="AN44" i="2"/>
  <c r="AP42" i="2"/>
  <c r="AP26" i="2"/>
  <c r="AR21" i="2"/>
  <c r="AR41" i="2"/>
  <c r="AN40" i="2"/>
  <c r="AN35" i="2"/>
  <c r="AN39" i="2"/>
  <c r="AN24" i="2"/>
  <c r="AQ28" i="2"/>
  <c r="AQ46" i="2"/>
  <c r="AB52" i="2"/>
  <c r="AM41" i="2"/>
  <c r="AM21" i="2"/>
  <c r="AQ30" i="2"/>
  <c r="AQ48" i="2"/>
  <c r="AO50" i="2"/>
  <c r="AO31" i="2"/>
  <c r="AO28" i="2"/>
  <c r="AO46" i="2"/>
  <c r="AQ43" i="2"/>
  <c r="AQ22" i="2"/>
  <c r="AO26" i="2"/>
  <c r="AO42" i="2"/>
  <c r="AQ21" i="2"/>
  <c r="AQ41" i="2"/>
  <c r="AS45" i="2"/>
  <c r="AS32" i="2"/>
  <c r="AQ51" i="2"/>
  <c r="AQ27" i="2"/>
  <c r="AS39" i="2"/>
  <c r="AS24" i="2"/>
  <c r="AP23" i="2"/>
  <c r="AP47" i="2"/>
  <c r="AB66" i="2"/>
  <c r="AB54" i="2"/>
  <c r="AR33" i="2"/>
  <c r="AR49" i="2"/>
  <c r="AR52" i="2"/>
  <c r="AR34" i="2"/>
  <c r="AN28" i="2"/>
  <c r="AN46" i="2"/>
  <c r="AR44" i="2"/>
  <c r="AR25" i="2"/>
  <c r="AN42" i="2"/>
  <c r="AN26" i="2"/>
  <c r="AP27" i="2"/>
  <c r="AP51" i="2"/>
  <c r="AR24" i="2"/>
  <c r="AR39" i="2"/>
  <c r="V65" i="2"/>
  <c r="U48" i="2"/>
  <c r="AB48" i="2" s="1"/>
  <c r="AR15" i="2"/>
  <c r="AO12" i="2"/>
  <c r="AR7" i="2"/>
  <c r="AL16" i="2"/>
  <c r="Z63" i="2"/>
  <c r="Z55" i="2"/>
  <c r="AA48" i="2"/>
  <c r="Z47" i="2"/>
  <c r="Y46" i="2"/>
  <c r="X45" i="2"/>
  <c r="W44" i="2"/>
  <c r="V43" i="2"/>
  <c r="AB43" i="2" s="1"/>
  <c r="Y38" i="2"/>
  <c r="AR17" i="2"/>
  <c r="AQ16" i="2"/>
  <c r="AN13" i="2"/>
  <c r="AM12" i="2"/>
  <c r="AR9" i="2"/>
  <c r="AQ8" i="2"/>
  <c r="AP7" i="2"/>
  <c r="AN5" i="2"/>
  <c r="AM4" i="2"/>
  <c r="AS8" i="2"/>
  <c r="AL5" i="2"/>
  <c r="AL21" i="2" s="1"/>
  <c r="AA65" i="2"/>
  <c r="Z64" i="2"/>
  <c r="Y63" i="2"/>
  <c r="AA57" i="2"/>
  <c r="Z56" i="2"/>
  <c r="V52" i="2"/>
  <c r="AA49" i="2"/>
  <c r="X46" i="2"/>
  <c r="W45" i="2"/>
  <c r="V44" i="2"/>
  <c r="AQ17" i="2"/>
  <c r="AN14" i="2"/>
  <c r="AM13" i="2"/>
  <c r="AS11" i="2"/>
  <c r="AR10" i="2"/>
  <c r="AQ9" i="2"/>
  <c r="AP8" i="2"/>
  <c r="AO7" i="2"/>
  <c r="AM22" i="2"/>
  <c r="AQ26" i="2"/>
  <c r="AO32" i="2"/>
  <c r="AP33" i="2"/>
  <c r="AR35" i="2"/>
  <c r="AO53" i="2"/>
  <c r="AM51" i="2"/>
  <c r="AS49" i="2"/>
  <c r="AQ47" i="2"/>
  <c r="AN11" i="2"/>
  <c r="T57" i="2"/>
  <c r="AB57" i="2" s="1"/>
  <c r="Y56" i="2"/>
  <c r="X55" i="2"/>
  <c r="AB55" i="2" s="1"/>
  <c r="V53" i="2"/>
  <c r="AB53" i="2" s="1"/>
  <c r="Z49" i="2"/>
  <c r="X47" i="2"/>
  <c r="W46" i="2"/>
  <c r="V45" i="2"/>
  <c r="U44" i="2"/>
  <c r="Z41" i="2"/>
  <c r="AO16" i="2"/>
  <c r="AM14" i="2"/>
  <c r="AS12" i="2"/>
  <c r="AP9" i="2"/>
  <c r="AO8" i="2"/>
  <c r="Y49" i="2"/>
  <c r="AS5" i="2"/>
  <c r="AM28" i="2"/>
  <c r="AS34" i="2"/>
  <c r="X40" i="2"/>
  <c r="AB40" i="2" s="1"/>
  <c r="X65" i="2"/>
  <c r="W56" i="2"/>
  <c r="AB56" i="2" s="1"/>
  <c r="X49" i="2"/>
  <c r="AA44" i="2"/>
  <c r="AN17" i="2"/>
  <c r="AS14" i="2"/>
  <c r="AM8" i="2"/>
  <c r="AQ31" i="2"/>
  <c r="AO40" i="2"/>
  <c r="AR12" i="2"/>
  <c r="W49" i="2"/>
  <c r="U47" i="2"/>
  <c r="AA45" i="2"/>
  <c r="Z44" i="2"/>
  <c r="AP12" i="2"/>
  <c r="AM9" i="2"/>
  <c r="U49" i="2"/>
  <c r="Y45" i="2"/>
  <c r="X44" i="2"/>
  <c r="T54" i="1"/>
  <c r="T45" i="1"/>
  <c r="T63" i="1"/>
  <c r="T64" i="1"/>
  <c r="T62" i="1"/>
  <c r="T66" i="1"/>
  <c r="T49" i="1"/>
  <c r="T47" i="1"/>
  <c r="T43" i="1"/>
  <c r="T58" i="1"/>
  <c r="T57" i="1"/>
  <c r="T59" i="1"/>
  <c r="AL11" i="1"/>
  <c r="AL19" i="1"/>
  <c r="T39" i="1"/>
  <c r="T38" i="1"/>
  <c r="T42" i="1"/>
  <c r="AL9" i="1"/>
  <c r="AL5" i="1"/>
  <c r="T51" i="1"/>
  <c r="T44" i="1"/>
  <c r="T41" i="1"/>
  <c r="AL26" i="1"/>
  <c r="AL22" i="1"/>
  <c r="AL23" i="1"/>
  <c r="AL43" i="2"/>
  <c r="AL40" i="2"/>
  <c r="AL41" i="2"/>
  <c r="AL44" i="2"/>
  <c r="AL46" i="2"/>
  <c r="AU46" i="2" s="1"/>
  <c r="AL52" i="2"/>
  <c r="AL53" i="2"/>
  <c r="AL42" i="2"/>
  <c r="AL32" i="2"/>
  <c r="AL23" i="2"/>
  <c r="AL30" i="2"/>
  <c r="AL33" i="2"/>
  <c r="AL31" i="2"/>
  <c r="AL27" i="2"/>
  <c r="T42" i="2"/>
  <c r="T51" i="2"/>
  <c r="AB51" i="2" s="1"/>
  <c r="AL22" i="2"/>
  <c r="AL35" i="2"/>
  <c r="AL45" i="2"/>
  <c r="AL47" i="2"/>
  <c r="AL48" i="2"/>
  <c r="AL49" i="2"/>
  <c r="AL50" i="2"/>
  <c r="AL51" i="2"/>
  <c r="AL25" i="2"/>
  <c r="AL28" i="2"/>
  <c r="T39" i="2"/>
  <c r="AB39" i="2" s="1"/>
  <c r="T44" i="2"/>
  <c r="T38" i="2"/>
  <c r="AB38" i="2" s="1"/>
  <c r="T41" i="2"/>
  <c r="AB41" i="2" s="1"/>
  <c r="AL34" i="2"/>
  <c r="AL29" i="2"/>
  <c r="AL26" i="2"/>
  <c r="AL24" i="2"/>
  <c r="AT24" i="2" s="1"/>
  <c r="AB65" i="2" l="1"/>
  <c r="AB42" i="2"/>
  <c r="AU53" i="2"/>
  <c r="AB47" i="2"/>
  <c r="AB45" i="2"/>
  <c r="AB46" i="2"/>
  <c r="AB49" i="2"/>
  <c r="AP34" i="2"/>
  <c r="AS30" i="2"/>
  <c r="AS48" i="2"/>
  <c r="AP44" i="2"/>
  <c r="AP25" i="2"/>
  <c r="AM30" i="2"/>
  <c r="AT30" i="2" s="1"/>
  <c r="AM48" i="2"/>
  <c r="AT48" i="2" s="1"/>
  <c r="AO48" i="2"/>
  <c r="AO30" i="2"/>
  <c r="AM32" i="2"/>
  <c r="AM45" i="2"/>
  <c r="AV45" i="2" s="1"/>
  <c r="AM50" i="2"/>
  <c r="AV50" i="2" s="1"/>
  <c r="AM31" i="2"/>
  <c r="AQ45" i="2"/>
  <c r="AQ32" i="2"/>
  <c r="AT21" i="2"/>
  <c r="AU21" i="2" s="1"/>
  <c r="AV21" i="2"/>
  <c r="AN33" i="2"/>
  <c r="AN49" i="2"/>
  <c r="AR51" i="2"/>
  <c r="AR27" i="2"/>
  <c r="AT27" i="2" s="1"/>
  <c r="AO44" i="2"/>
  <c r="AO25" i="2"/>
  <c r="AQ25" i="2"/>
  <c r="AQ44" i="2"/>
  <c r="AB44" i="2"/>
  <c r="AM44" i="2"/>
  <c r="AV44" i="2" s="1"/>
  <c r="AM25" i="2"/>
  <c r="AV25" i="2" s="1"/>
  <c r="AR46" i="2"/>
  <c r="AR28" i="2"/>
  <c r="AT28" i="2" s="1"/>
  <c r="AS44" i="2"/>
  <c r="AS25" i="2"/>
  <c r="AT26" i="2"/>
  <c r="AS50" i="2"/>
  <c r="AS31" i="2"/>
  <c r="AS47" i="2"/>
  <c r="AS23" i="2"/>
  <c r="AM40" i="2"/>
  <c r="AV40" i="2" s="1"/>
  <c r="AM35" i="2"/>
  <c r="AR29" i="2"/>
  <c r="AR53" i="2"/>
  <c r="AQ53" i="2"/>
  <c r="AQ29" i="2"/>
  <c r="AT35" i="2"/>
  <c r="AU35" i="2" s="1"/>
  <c r="AP30" i="2"/>
  <c r="AP48" i="2"/>
  <c r="AO34" i="2"/>
  <c r="AO52" i="2"/>
  <c r="AQ34" i="2"/>
  <c r="AQ52" i="2"/>
  <c r="AN29" i="2"/>
  <c r="AN53" i="2"/>
  <c r="AS41" i="2"/>
  <c r="AS21" i="2"/>
  <c r="AM49" i="2"/>
  <c r="AU49" i="2" s="1"/>
  <c r="AM33" i="2"/>
  <c r="AW33" i="2" s="1"/>
  <c r="AN21" i="2"/>
  <c r="AN41" i="2"/>
  <c r="AN47" i="2"/>
  <c r="AN23" i="2"/>
  <c r="AT23" i="2" s="1"/>
  <c r="AN50" i="2"/>
  <c r="AN31" i="2"/>
  <c r="AT31" i="2" s="1"/>
  <c r="AP22" i="2"/>
  <c r="AP43" i="2"/>
  <c r="AB63" i="2"/>
  <c r="AR30" i="2"/>
  <c r="AR48" i="2"/>
  <c r="AP32" i="2"/>
  <c r="AP45" i="2"/>
  <c r="AO43" i="2"/>
  <c r="AO22" i="2"/>
  <c r="AT22" i="2" s="1"/>
  <c r="AU22" i="2" s="1"/>
  <c r="AR45" i="2"/>
  <c r="AR32" i="2"/>
  <c r="AR43" i="2"/>
  <c r="AR22" i="2"/>
  <c r="AL25" i="1"/>
  <c r="AL21" i="1"/>
  <c r="AL20" i="1"/>
  <c r="AL24" i="1"/>
  <c r="BH22" i="1"/>
  <c r="BH20" i="1"/>
  <c r="BH21" i="1"/>
  <c r="BH24" i="1"/>
  <c r="BH23" i="1"/>
  <c r="AU52" i="2"/>
  <c r="AU44" i="2"/>
  <c r="AW26" i="2"/>
  <c r="AV28" i="2"/>
  <c r="AU45" i="2"/>
  <c r="AV41" i="2"/>
  <c r="AU47" i="2"/>
  <c r="AU41" i="2"/>
  <c r="AW32" i="2"/>
  <c r="AV46" i="2"/>
  <c r="AV35" i="2"/>
  <c r="AV43" i="2"/>
  <c r="AV26" i="2"/>
  <c r="AU43" i="2"/>
  <c r="AV48" i="2"/>
  <c r="AT42" i="2"/>
  <c r="AT47" i="2"/>
  <c r="AT41" i="2"/>
  <c r="AU42" i="2"/>
  <c r="AT45" i="2"/>
  <c r="AW28" i="2"/>
  <c r="AW27" i="2"/>
  <c r="AT43" i="2"/>
  <c r="AV47" i="2"/>
  <c r="AV27" i="2"/>
  <c r="AW22" i="2"/>
  <c r="AV23" i="2"/>
  <c r="AT44" i="2"/>
  <c r="AV42" i="2"/>
  <c r="AW34" i="2"/>
  <c r="AT53" i="2"/>
  <c r="AT52" i="2"/>
  <c r="AV53" i="2"/>
  <c r="AV52" i="2"/>
  <c r="AV30" i="2"/>
  <c r="AT51" i="2"/>
  <c r="AV29" i="2"/>
  <c r="AU40" i="2"/>
  <c r="AT46" i="2"/>
  <c r="AV32" i="2"/>
  <c r="AW23" i="2"/>
  <c r="AV31" i="2"/>
  <c r="AU51" i="2"/>
  <c r="AV22" i="2"/>
  <c r="AW31" i="2"/>
  <c r="AW29" i="2"/>
  <c r="AW35" i="2"/>
  <c r="AV34" i="2"/>
  <c r="AV51" i="2"/>
  <c r="AW21" i="2"/>
  <c r="AW24" i="2"/>
  <c r="AV24" i="2"/>
  <c r="AT32" i="2" l="1"/>
  <c r="AU50" i="2"/>
  <c r="AV49" i="2"/>
  <c r="AW30" i="2"/>
  <c r="AT29" i="2"/>
  <c r="AT50" i="2"/>
  <c r="AW25" i="2"/>
  <c r="AT34" i="2"/>
  <c r="AU48" i="2"/>
  <c r="AT25" i="2"/>
  <c r="AT49" i="2"/>
  <c r="AT33" i="2"/>
  <c r="AV33" i="2"/>
  <c r="AT40" i="2"/>
  <c r="AU39" i="2"/>
  <c r="AT39" i="2"/>
  <c r="AV39" i="2"/>
</calcChain>
</file>

<file path=xl/sharedStrings.xml><?xml version="1.0" encoding="utf-8"?>
<sst xmlns="http://schemas.openxmlformats.org/spreadsheetml/2006/main" count="762" uniqueCount="215">
  <si>
    <t>'metabolics_combined_addbrev_r_TOTAL'</t>
  </si>
  <si>
    <t>'metabolics_combined_addlong_r_TOTAL'</t>
  </si>
  <si>
    <t>'metabolics_combined_addmagDist_r_TOTAL'</t>
  </si>
  <si>
    <t>'metabolics_combined_addmagIsch_r_TOTAL'</t>
  </si>
  <si>
    <t>'metabolics_combined_addmagMid_r_TOTAL'</t>
  </si>
  <si>
    <t>'metabolics_combined_addmagProx_r_TOTAL'</t>
  </si>
  <si>
    <t>'metabolics_combined_bflh_r_TOTAL'</t>
  </si>
  <si>
    <t>'metabolics_combined_bfsh_r_TOTAL'</t>
  </si>
  <si>
    <t>'metabolics_combined_edl_r_TOTAL'</t>
  </si>
  <si>
    <t>'metabolics_combined_ehl_r_TOTAL'</t>
  </si>
  <si>
    <t>'metabolics_combined_fdl_r_TOTAL'</t>
  </si>
  <si>
    <t>'metabolics_combined_fhl_r_TOTAL'</t>
  </si>
  <si>
    <t>'metabolics_combined_gaslat_r_TOTAL'</t>
  </si>
  <si>
    <t>'metabolics_combined_gasmed_r_TOTAL'</t>
  </si>
  <si>
    <t>'metabolics_combined_glmax1_r_TOTAL'</t>
  </si>
  <si>
    <t>'metabolics_combined_glmax2_r_TOTAL'</t>
  </si>
  <si>
    <t>'metabolics_combined_glmax3_r_TOTAL'</t>
  </si>
  <si>
    <t>'metabolics_combined_glmed1_r_TOTAL'</t>
  </si>
  <si>
    <t>'metabolics_combined_glmed2_r_TOTAL'</t>
  </si>
  <si>
    <t>'metabolics_combined_glmed3_r_TOTAL'</t>
  </si>
  <si>
    <t>'metabolics_combined_glmin1_r_TOTAL'</t>
  </si>
  <si>
    <t>'metabolics_combined_glmin2_r_TOTAL'</t>
  </si>
  <si>
    <t>'metabolics_combined_glmin3_r_TOTAL'</t>
  </si>
  <si>
    <t>'metabolics_combined_grac_r_TOTAL'</t>
  </si>
  <si>
    <t>'metabolics_combined_iliacus_r_TOTAL'</t>
  </si>
  <si>
    <t>'metabolics_combined_perbrev_r_TOTAL'</t>
  </si>
  <si>
    <t>'metabolics_combined_perlong_r_TOTAL'</t>
  </si>
  <si>
    <t>'metabolics_combined_piri_r_TOTAL'</t>
  </si>
  <si>
    <t>'metabolics_combined_psoas_r_TOTAL'</t>
  </si>
  <si>
    <t>'metabolics_combined_recfem_r_TOTAL'</t>
  </si>
  <si>
    <t>'metabolics_combined_sart_r_TOTAL'</t>
  </si>
  <si>
    <t>'metabolics_combined_semimem_r_TOTAL'</t>
  </si>
  <si>
    <t>'metabolics_combined_semiten_r_TOTAL'</t>
  </si>
  <si>
    <t>'metabolics_combined_soleus_r_TOTAL'</t>
  </si>
  <si>
    <t>'metabolics_combined_tfl_r_TOTAL'</t>
  </si>
  <si>
    <t>'metabolics_combined_tibant_r_TOTAL'</t>
  </si>
  <si>
    <t>'metabolics_combined_tibpost_r_TOTAL'</t>
  </si>
  <si>
    <t>'metabolics_combined_vasint_r_TOTAL'</t>
  </si>
  <si>
    <t>'metabolics_combined_vaslat_r_TOTAL'</t>
  </si>
  <si>
    <t>'metabolics_combined_vasmed_r_TOTAL'</t>
  </si>
  <si>
    <t>Muscles</t>
  </si>
  <si>
    <t>welk003 natural</t>
  </si>
  <si>
    <t>welk002 natural</t>
  </si>
  <si>
    <t>welk002 exotendon</t>
  </si>
  <si>
    <t>welk003 exotendon</t>
  </si>
  <si>
    <t>Full muscle set</t>
  </si>
  <si>
    <t>Combined path muscle set</t>
  </si>
  <si>
    <t>addbrev_r</t>
  </si>
  <si>
    <t>addlong_r</t>
  </si>
  <si>
    <t>addmag_r</t>
  </si>
  <si>
    <t>bflh_r</t>
  </si>
  <si>
    <t>bfsh_r</t>
  </si>
  <si>
    <t>edl_r</t>
  </si>
  <si>
    <t>ehl_r</t>
  </si>
  <si>
    <t>fdl_r</t>
  </si>
  <si>
    <t>fhl_r</t>
  </si>
  <si>
    <t>gastroc_r</t>
  </si>
  <si>
    <t>glmax_r</t>
  </si>
  <si>
    <t>glmed_r</t>
  </si>
  <si>
    <t>glmin_r</t>
  </si>
  <si>
    <t>grac_r</t>
  </si>
  <si>
    <t>iliopsoas_r</t>
  </si>
  <si>
    <t>perbrev_r</t>
  </si>
  <si>
    <t>perlong_r</t>
  </si>
  <si>
    <t>piri_r</t>
  </si>
  <si>
    <t>recfem_r</t>
  </si>
  <si>
    <t>sart_r</t>
  </si>
  <si>
    <t>semimem_r</t>
  </si>
  <si>
    <t>semiten_r</t>
  </si>
  <si>
    <t>soleus_r</t>
  </si>
  <si>
    <t>tfl_r</t>
  </si>
  <si>
    <t>tibant_r</t>
  </si>
  <si>
    <t>tibpost_r</t>
  </si>
  <si>
    <t>vasint_r</t>
  </si>
  <si>
    <t>vaslat_r</t>
  </si>
  <si>
    <t>vasmed_r</t>
  </si>
  <si>
    <t>Muscle grouping set</t>
  </si>
  <si>
    <t>dorsiflex_r</t>
  </si>
  <si>
    <t>plantarflex_r</t>
  </si>
  <si>
    <t>hamstrings_r</t>
  </si>
  <si>
    <t>quads_r</t>
  </si>
  <si>
    <t>hipadductors_r</t>
  </si>
  <si>
    <t>hipflexors_r</t>
  </si>
  <si>
    <t>Differences</t>
  </si>
  <si>
    <t>welk002</t>
  </si>
  <si>
    <t>welk003</t>
  </si>
  <si>
    <t>average</t>
  </si>
  <si>
    <t>Glut. Med.</t>
  </si>
  <si>
    <t>Hip Flexors</t>
  </si>
  <si>
    <t>Hip Adductors</t>
  </si>
  <si>
    <t>Glut. Min.</t>
  </si>
  <si>
    <t>Glut. Max.</t>
  </si>
  <si>
    <t>Hamstrings</t>
  </si>
  <si>
    <t>Quads</t>
  </si>
  <si>
    <t>Dorsiflexors</t>
  </si>
  <si>
    <t>Plantarflexors</t>
  </si>
  <si>
    <t xml:space="preserve">Glut. Med. </t>
  </si>
  <si>
    <t xml:space="preserve">Gastroc. </t>
  </si>
  <si>
    <t>Soleus</t>
  </si>
  <si>
    <t>Tib. Ant.</t>
  </si>
  <si>
    <t>Ext. Dig. Longus</t>
  </si>
  <si>
    <t>percent reduction</t>
  </si>
  <si>
    <t xml:space="preserve">Rec. Fem. </t>
  </si>
  <si>
    <t>Vas. Lat</t>
  </si>
  <si>
    <t xml:space="preserve">Vas Med. </t>
  </si>
  <si>
    <t xml:space="preserve">Vas Int. </t>
  </si>
  <si>
    <t>Bifem. Long Head</t>
  </si>
  <si>
    <t>Bifem. Short Head</t>
  </si>
  <si>
    <t xml:space="preserve">Semimem. </t>
  </si>
  <si>
    <t xml:space="preserve">Semiten. </t>
  </si>
  <si>
    <t>SE</t>
  </si>
  <si>
    <t>sttdev</t>
  </si>
  <si>
    <t>Percent changes</t>
  </si>
  <si>
    <t>std</t>
  </si>
  <si>
    <t>percent change</t>
  </si>
  <si>
    <t>STD</t>
  </si>
  <si>
    <t>sorting</t>
  </si>
  <si>
    <t>hipextensor_r</t>
  </si>
  <si>
    <t>welk005 natural</t>
  </si>
  <si>
    <t>welk007 natural</t>
  </si>
  <si>
    <t>welk008 natural</t>
  </si>
  <si>
    <t>welk009natural</t>
  </si>
  <si>
    <t>welk010 natural</t>
  </si>
  <si>
    <t>welk013 natural</t>
  </si>
  <si>
    <t>welk005 exotendon</t>
  </si>
  <si>
    <t>welk007 exotendon</t>
  </si>
  <si>
    <t>welk008 exotendon</t>
  </si>
  <si>
    <t>welk009 exotendon</t>
  </si>
  <si>
    <t>welk010 exotendon</t>
  </si>
  <si>
    <t>welk013 exotendon</t>
  </si>
  <si>
    <t>welk005</t>
  </si>
  <si>
    <t>welk007</t>
  </si>
  <si>
    <t>welk0008</t>
  </si>
  <si>
    <t>welk009</t>
  </si>
  <si>
    <t>welk010</t>
  </si>
  <si>
    <t>welk013</t>
  </si>
  <si>
    <t>*** Values from script: findMuscleSavers.m</t>
  </si>
  <si>
    <t>*** Variables: naturalMetabolicsAvg_new, exoMetabolicsAvg_new</t>
  </si>
  <si>
    <t>welk008</t>
  </si>
  <si>
    <t>same but ordered by hand</t>
  </si>
  <si>
    <t>sort</t>
  </si>
  <si>
    <t>Add. brev.</t>
  </si>
  <si>
    <t xml:space="preserve">add. long. </t>
  </si>
  <si>
    <t>add. dist</t>
  </si>
  <si>
    <t>add isch</t>
  </si>
  <si>
    <t>add mag mid</t>
  </si>
  <si>
    <t>add mag prox</t>
  </si>
  <si>
    <t>bflh</t>
  </si>
  <si>
    <t>bfsh</t>
  </si>
  <si>
    <t>edl</t>
  </si>
  <si>
    <t>ehl</t>
  </si>
  <si>
    <t>fdl</t>
  </si>
  <si>
    <t>fhl</t>
  </si>
  <si>
    <t>gastroc lat</t>
  </si>
  <si>
    <t>gastroc med</t>
  </si>
  <si>
    <t>glmax1</t>
  </si>
  <si>
    <t>glmax2</t>
  </si>
  <si>
    <t>glmax3</t>
  </si>
  <si>
    <t>glmed1</t>
  </si>
  <si>
    <t>glmed2</t>
  </si>
  <si>
    <t>glmed3</t>
  </si>
  <si>
    <t>glmin1</t>
  </si>
  <si>
    <t>glmin2</t>
  </si>
  <si>
    <t>glmin3</t>
  </si>
  <si>
    <t xml:space="preserve">grac. </t>
  </si>
  <si>
    <t>iliacus</t>
  </si>
  <si>
    <t>peroneus brev</t>
  </si>
  <si>
    <t>peroneus long</t>
  </si>
  <si>
    <t>piri</t>
  </si>
  <si>
    <t>psoas</t>
  </si>
  <si>
    <t>recfem</t>
  </si>
  <si>
    <t>sart</t>
  </si>
  <si>
    <t>semimem</t>
  </si>
  <si>
    <t>semiten</t>
  </si>
  <si>
    <t>soleus</t>
  </si>
  <si>
    <t>tfl</t>
  </si>
  <si>
    <t>tibant</t>
  </si>
  <si>
    <t>tibpost</t>
  </si>
  <si>
    <t>vasint</t>
  </si>
  <si>
    <t>vaslat</t>
  </si>
  <si>
    <t>vasmed</t>
  </si>
  <si>
    <t>total</t>
  </si>
  <si>
    <t>TODO: figure out how to normalize by the full body cost</t>
  </si>
  <si>
    <t>subj</t>
  </si>
  <si>
    <t>simulated minus basal (average)</t>
  </si>
  <si>
    <t>differences as percent of the whole body metabolic rate</t>
  </si>
  <si>
    <t>whole body rate</t>
  </si>
  <si>
    <t>exo</t>
  </si>
  <si>
    <t>natural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</si>
  <si>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</si>
  <si>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</si>
  <si>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</si>
  <si>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</si>
  <si>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</si>
  <si>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</si>
  <si>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</si>
  <si>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</si>
  <si>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</si>
  <si>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</si>
  <si>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</si>
  <si>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</si>
  <si>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</si>
  <si>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</si>
  <si>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hip adductors</t>
  </si>
  <si>
    <t>dorsiflexors</t>
  </si>
  <si>
    <t>plantarflexors</t>
  </si>
  <si>
    <t>hamstrings</t>
  </si>
  <si>
    <t>hip flexors</t>
  </si>
  <si>
    <t>hip extensors (glutes)</t>
  </si>
  <si>
    <t>stats names</t>
  </si>
  <si>
    <r>
      <t xml:space="preserve">Quads * </t>
    </r>
    <r>
      <rPr>
        <i/>
        <sz val="11"/>
        <color theme="1"/>
        <rFont val="Calibri"/>
        <family val="2"/>
        <scheme val="minor"/>
      </rPr>
      <t>P=.006</t>
    </r>
  </si>
  <si>
    <r>
      <t xml:space="preserve">Glutes * </t>
    </r>
    <r>
      <rPr>
        <i/>
        <sz val="11"/>
        <color theme="1"/>
        <rFont val="Calibri"/>
        <family val="2"/>
        <scheme val="minor"/>
      </rPr>
      <t>P=.008</t>
    </r>
  </si>
  <si>
    <r>
      <t xml:space="preserve">Hip flexors * </t>
    </r>
    <r>
      <rPr>
        <i/>
        <sz val="11"/>
        <color theme="1"/>
        <rFont val="Calibri"/>
        <family val="2"/>
        <scheme val="minor"/>
      </rPr>
      <t>P=.02</t>
    </r>
  </si>
  <si>
    <t>Hip adductors</t>
  </si>
  <si>
    <t>Dorsi flexors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</si>
</sst>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vertical="top"/>
    </xf>
    <xf numFmtId="0" fontId="0" fillId="0" borderId="1" xfId="0" applyBorder="1"/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  <color rgb="FF385723"/>
      <color rgb="FF293E1A"/>
      <color rgb="FF111B0B"/>
      <color rgb="FF416529"/>
      <color rgb="FF5E933D"/>
      <color rgb="FFA0CE84"/>
      <color rgb="FF517F35"/>
      <color rgb="FF476D2D"/>
      <color rgb="FF344F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0"/>
          <c:order val="0"/>
          <c:tx>
            <c:v>Subjects Average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426-4B70-89BA-6AA6B21BDFD1}"/>
              </c:ext>
            </c:extLst>
          </c:dPt>
          <c:cat>
            <c:strRef>
              <c:f>'Sheet2 - abbrev'!$AK$18:$AK$26</c:f>
              <c:strCache>
                <c:ptCount val="9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Hamstrings</c:v>
                </c:pt>
                <c:pt idx="7">
                  <c:v>Quads</c:v>
                </c:pt>
                <c:pt idx="8">
                  <c:v>Dorsiflexors</c:v>
                </c:pt>
              </c:strCache>
            </c:strRef>
          </c:cat>
          <c:val>
            <c:numRef>
              <c:f>'Sheet2 - abbrev'!$AT$18:$AT$26</c:f>
              <c:numCache>
                <c:formatCode>General</c:formatCode>
                <c:ptCount val="9"/>
                <c:pt idx="0">
                  <c:v>-3.9972051332898537E-2</c:v>
                </c:pt>
                <c:pt idx="1">
                  <c:v>6.3283339593780713E-2</c:v>
                </c:pt>
                <c:pt idx="2">
                  <c:v>9.3101122447042162E-2</c:v>
                </c:pt>
                <c:pt idx="3">
                  <c:v>2.9100853909425784E-2</c:v>
                </c:pt>
                <c:pt idx="4">
                  <c:v>2.9205292299891817E-2</c:v>
                </c:pt>
                <c:pt idx="5">
                  <c:v>1.9086370123721899E-2</c:v>
                </c:pt>
                <c:pt idx="6">
                  <c:v>-1.7698380054000373E-3</c:v>
                </c:pt>
                <c:pt idx="7">
                  <c:v>0.18646075385650993</c:v>
                </c:pt>
                <c:pt idx="8">
                  <c:v>-3.2210565263276057E-2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6-4B70-89BA-6AA6B21BD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>
                    <a:solidFill>
                      <a:schemeClr val="tx1"/>
                    </a:solidFill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2471935762539461"/>
              <c:y val="0.43717539078270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43-4186-B19B-F4C974EDBD43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43-4186-B19B-F4C974EDBD43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'Sheet2 - abbrev'!$S$38:$S$66</c15:sqref>
                  </c15:fullRef>
                </c:ext>
              </c:extLst>
              <c:f>('Sheet2 - abbrev'!$S$38:$S$40,'Sheet2 - abbrev'!$S$65:$S$66)</c:f>
              <c:strCache>
                <c:ptCount val="5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Ext. Dig. Longus</c:v>
                </c:pt>
                <c:pt idx="4">
                  <c:v>Tib. Ant.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'Sheet2 - abbrev'!$AB$38:$AB$66</c15:sqref>
                  </c15:fullRef>
                </c:ext>
              </c:extLst>
              <c:f>('Sheet2 - abbrev'!$AB$38:$AB$40,'Sheet2 - abbrev'!$AB$65:$AB$66)</c:f>
              <c:numCache>
                <c:formatCode>General</c:formatCode>
                <c:ptCount val="5"/>
                <c:pt idx="0">
                  <c:v>6.3283339593780713E-2</c:v>
                </c:pt>
                <c:pt idx="1">
                  <c:v>3.2279180949875662E-2</c:v>
                </c:pt>
                <c:pt idx="2">
                  <c:v>-5.793169635479186E-2</c:v>
                </c:pt>
                <c:pt idx="3">
                  <c:v>-6.7107839128516394E-3</c:v>
                </c:pt>
                <c:pt idx="4">
                  <c:v>-2.3827493349569011E-2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'Sheet2 - abbrev'!$AB$57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abbrev'!$AB$58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abbrev'!$AB$59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abbrev'!$AB$60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abbrev'!$AB$61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abbrev'!$AB$62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abbrev'!$AB$63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'Sheet2 - abbrev'!$AB$64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DF43-4186-B19B-F4C974ED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689739204914506E-2"/>
          <c:y val="0.21237401601545694"/>
          <c:w val="0.72566803575817962"/>
          <c:h val="0.765190759036053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8E4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11B0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7-4102-BFF1-B8D09D4989D8}"/>
              </c:ext>
            </c:extLst>
          </c:dPt>
          <c:dPt>
            <c:idx val="1"/>
            <c:invertIfNegative val="0"/>
            <c:bubble3D val="0"/>
            <c:spPr>
              <a:solidFill>
                <a:srgbClr val="293E1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7-4102-BFF1-B8D09D4989D8}"/>
              </c:ext>
            </c:extLst>
          </c:dPt>
          <c:dPt>
            <c:idx val="2"/>
            <c:invertIfNegative val="0"/>
            <c:bubble3D val="0"/>
            <c:spPr>
              <a:solidFill>
                <a:srgbClr val="38572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7-4102-BFF1-B8D09D4989D8}"/>
              </c:ext>
            </c:extLst>
          </c:dPt>
          <c:dPt>
            <c:idx val="3"/>
            <c:invertIfNegative val="0"/>
            <c:bubble3D val="0"/>
            <c:spPr>
              <a:solidFill>
                <a:srgbClr val="5E933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4A7-4102-BFF1-B8D09D4989D8}"/>
              </c:ext>
            </c:extLst>
          </c:dPt>
          <c:dPt>
            <c:idx val="4"/>
            <c:invertIfNegative val="0"/>
            <c:bubble3D val="0"/>
            <c:spPr>
              <a:solidFill>
                <a:srgbClr val="A0CE8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4A7-4102-BFF1-B8D09D4989D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4A7-4102-BFF1-B8D09D4989D8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4A7-4102-BFF1-B8D09D4989D8}"/>
              </c:ext>
            </c:extLst>
          </c:dPt>
          <c:cat>
            <c:strRef>
              <c:f>'Sheet2 - abbrev'!$BG$42:$BG$48</c:f>
              <c:strCache>
                <c:ptCount val="7"/>
                <c:pt idx="0">
                  <c:v>quads_r</c:v>
                </c:pt>
                <c:pt idx="1">
                  <c:v>hipextensor_r</c:v>
                </c:pt>
                <c:pt idx="2">
                  <c:v>hipflexors_r</c:v>
                </c:pt>
                <c:pt idx="3">
                  <c:v>hipadductors_r</c:v>
                </c:pt>
                <c:pt idx="4">
                  <c:v>hamstrings_r</c:v>
                </c:pt>
                <c:pt idx="5">
                  <c:v>dorsiflex_r</c:v>
                </c:pt>
                <c:pt idx="6">
                  <c:v>plantarflex_r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4A7-4102-BFF1-B8D09D49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519841423271324"/>
              <c:y val="0.394980720403289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8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of Energy Expenditure Percent Change</a:t>
                </a:r>
              </a:p>
            </c:rich>
          </c:tx>
          <c:layout>
            <c:manualLayout>
              <c:xMode val="edge"/>
              <c:yMode val="edge"/>
              <c:x val="0.13246546564872222"/>
              <c:y val="4.3688536344219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layout>
        <c:manualLayout>
          <c:xMode val="edge"/>
          <c:yMode val="edge"/>
          <c:x val="0.36726316268118492"/>
          <c:y val="0.11801920815100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7423270585560310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'Sheet2 - abbrev'!$A$54:$A$93</c:f>
              <c:strCache>
                <c:ptCount val="40"/>
                <c:pt idx="0">
                  <c:v>Add. brev.</c:v>
                </c:pt>
                <c:pt idx="1">
                  <c:v>add. long. </c:v>
                </c:pt>
                <c:pt idx="2">
                  <c:v>add. dist</c:v>
                </c:pt>
                <c:pt idx="3">
                  <c:v>add isch</c:v>
                </c:pt>
                <c:pt idx="4">
                  <c:v>add mag mid</c:v>
                </c:pt>
                <c:pt idx="5">
                  <c:v>add mag prox</c:v>
                </c:pt>
                <c:pt idx="6">
                  <c:v>bflh</c:v>
                </c:pt>
                <c:pt idx="7">
                  <c:v>bfsh</c:v>
                </c:pt>
                <c:pt idx="8">
                  <c:v>edl</c:v>
                </c:pt>
                <c:pt idx="9">
                  <c:v>ehl</c:v>
                </c:pt>
                <c:pt idx="10">
                  <c:v>fdl</c:v>
                </c:pt>
                <c:pt idx="11">
                  <c:v>fhl</c:v>
                </c:pt>
                <c:pt idx="12">
                  <c:v>gastroc lat</c:v>
                </c:pt>
                <c:pt idx="13">
                  <c:v>gastroc med</c:v>
                </c:pt>
                <c:pt idx="14">
                  <c:v>glmax1</c:v>
                </c:pt>
                <c:pt idx="15">
                  <c:v>glmax2</c:v>
                </c:pt>
                <c:pt idx="16">
                  <c:v>glmax3</c:v>
                </c:pt>
                <c:pt idx="17">
                  <c:v>glmed1</c:v>
                </c:pt>
                <c:pt idx="18">
                  <c:v>glmed2</c:v>
                </c:pt>
                <c:pt idx="19">
                  <c:v>glmed3</c:v>
                </c:pt>
                <c:pt idx="20">
                  <c:v>glmin1</c:v>
                </c:pt>
                <c:pt idx="21">
                  <c:v>glmin2</c:v>
                </c:pt>
                <c:pt idx="22">
                  <c:v>glmin3</c:v>
                </c:pt>
                <c:pt idx="23">
                  <c:v>grac. </c:v>
                </c:pt>
                <c:pt idx="24">
                  <c:v>iliacus</c:v>
                </c:pt>
                <c:pt idx="25">
                  <c:v>peroneus brev</c:v>
                </c:pt>
                <c:pt idx="26">
                  <c:v>peroneus long</c:v>
                </c:pt>
                <c:pt idx="27">
                  <c:v>piri</c:v>
                </c:pt>
                <c:pt idx="28">
                  <c:v>psoas</c:v>
                </c:pt>
                <c:pt idx="29">
                  <c:v>recfem</c:v>
                </c:pt>
                <c:pt idx="30">
                  <c:v>sart</c:v>
                </c:pt>
                <c:pt idx="31">
                  <c:v>semimem</c:v>
                </c:pt>
                <c:pt idx="32">
                  <c:v>semiten</c:v>
                </c:pt>
                <c:pt idx="33">
                  <c:v>soleus</c:v>
                </c:pt>
                <c:pt idx="34">
                  <c:v>tfl</c:v>
                </c:pt>
                <c:pt idx="35">
                  <c:v>tibant</c:v>
                </c:pt>
                <c:pt idx="36">
                  <c:v>tibpost</c:v>
                </c:pt>
                <c:pt idx="37">
                  <c:v>vasint</c:v>
                </c:pt>
                <c:pt idx="38">
                  <c:v>vaslat</c:v>
                </c:pt>
                <c:pt idx="39">
                  <c:v>vasmed</c:v>
                </c:pt>
              </c:strCache>
            </c:strRef>
          </c:cat>
          <c:val>
            <c:numRef>
              <c:f>'Sheet2 - abbrev'!$J$54:$J$93</c:f>
              <c:numCache>
                <c:formatCode>General</c:formatCode>
                <c:ptCount val="40"/>
                <c:pt idx="0">
                  <c:v>1.6856834837578496E-3</c:v>
                </c:pt>
                <c:pt idx="1">
                  <c:v>1.4657875168354748E-2</c:v>
                </c:pt>
                <c:pt idx="2">
                  <c:v>-2.7687467746266158E-4</c:v>
                </c:pt>
                <c:pt idx="3">
                  <c:v>-3.3908116846876248E-3</c:v>
                </c:pt>
                <c:pt idx="4">
                  <c:v>4.7278630565010873E-3</c:v>
                </c:pt>
                <c:pt idx="5">
                  <c:v>1.1697118562962388E-2</c:v>
                </c:pt>
                <c:pt idx="6">
                  <c:v>1.3769034751645301E-2</c:v>
                </c:pt>
                <c:pt idx="7">
                  <c:v>1.4178998793378667E-4</c:v>
                </c:pt>
                <c:pt idx="8">
                  <c:v>-6.7107839128516394E-3</c:v>
                </c:pt>
                <c:pt idx="9">
                  <c:v>-1.6722880008553996E-3</c:v>
                </c:pt>
                <c:pt idx="10">
                  <c:v>1.6842767978173998E-4</c:v>
                </c:pt>
                <c:pt idx="11">
                  <c:v>2.2559286837611509E-3</c:v>
                </c:pt>
                <c:pt idx="12">
                  <c:v>1.4549152399009668E-2</c:v>
                </c:pt>
                <c:pt idx="13">
                  <c:v>1.7730028550865997E-2</c:v>
                </c:pt>
                <c:pt idx="14">
                  <c:v>5.3622489793005261E-3</c:v>
                </c:pt>
                <c:pt idx="15">
                  <c:v>1.1591764048061361E-2</c:v>
                </c:pt>
                <c:pt idx="16">
                  <c:v>2.1323570963600116E-3</c:v>
                </c:pt>
                <c:pt idx="17">
                  <c:v>1.2692427860074625E-2</c:v>
                </c:pt>
                <c:pt idx="18">
                  <c:v>3.3988629099015497E-2</c:v>
                </c:pt>
                <c:pt idx="19">
                  <c:v>1.6602282634690591E-2</c:v>
                </c:pt>
                <c:pt idx="20">
                  <c:v>7.4970758890879376E-3</c:v>
                </c:pt>
                <c:pt idx="21">
                  <c:v>1.4477404951694951E-2</c:v>
                </c:pt>
                <c:pt idx="22">
                  <c:v>4.5119728491030157E-3</c:v>
                </c:pt>
                <c:pt idx="23">
                  <c:v>1.8810284251049213E-2</c:v>
                </c:pt>
                <c:pt idx="24">
                  <c:v>-2.1375633071541236E-3</c:v>
                </c:pt>
                <c:pt idx="25">
                  <c:v>-1.3102842060110378E-3</c:v>
                </c:pt>
                <c:pt idx="26">
                  <c:v>-1.1164612134795172E-2</c:v>
                </c:pt>
                <c:pt idx="27">
                  <c:v>2.718838610005912E-3</c:v>
                </c:pt>
                <c:pt idx="28">
                  <c:v>4.4288266293798381E-2</c:v>
                </c:pt>
                <c:pt idx="29">
                  <c:v>2.9782520757944308E-2</c:v>
                </c:pt>
                <c:pt idx="30">
                  <c:v>2.2367878518367204E-2</c:v>
                </c:pt>
                <c:pt idx="31">
                  <c:v>-1.0218907988249763E-2</c:v>
                </c:pt>
                <c:pt idx="32">
                  <c:v>-5.4617547567293598E-3</c:v>
                </c:pt>
                <c:pt idx="33">
                  <c:v>-5.793169635479186E-2</c:v>
                </c:pt>
                <c:pt idx="34">
                  <c:v>9.7722566909814994E-3</c:v>
                </c:pt>
                <c:pt idx="35">
                  <c:v>-2.3827493349569011E-2</c:v>
                </c:pt>
                <c:pt idx="36">
                  <c:v>-4.2689959507189873E-3</c:v>
                </c:pt>
                <c:pt idx="37">
                  <c:v>1.2395199170557135E-2</c:v>
                </c:pt>
                <c:pt idx="38">
                  <c:v>0.11819599671090299</c:v>
                </c:pt>
                <c:pt idx="39">
                  <c:v>2.6087037217105494E-2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5-4AA7-BEA1-1D5862FCA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99739663711451"/>
          <c:y val="0.26593575060106345"/>
          <c:w val="0.56576958646887932"/>
          <c:h val="0.6810223004259936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18-417D-B87F-BA7DABFF1D1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118-417D-B87F-BA7DABFF1D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18-417D-B87F-BA7DABFF1D1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118-417D-B87F-BA7DABFF1D1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18-417D-B87F-BA7DABFF1D1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118-417D-B87F-BA7DABFF1D1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118-417D-B87F-BA7DABFF1D1E}"/>
              </c:ext>
            </c:extLst>
          </c:dPt>
          <c:errBars>
            <c:errBarType val="both"/>
            <c:errValType val="cust"/>
            <c:noEndCap val="0"/>
            <c:pl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plus>
            <c:minus>
              <c:numRef>
                <c:f>'Sheet2 - abbrev'!$BQ$42:$BQ$48</c:f>
                <c:numCache>
                  <c:formatCode>General</c:formatCode>
                  <c:ptCount val="7"/>
                  <c:pt idx="0">
                    <c:v>0.40118449062280642</c:v>
                  </c:pt>
                  <c:pt idx="1">
                    <c:v>0.27496098278345682</c:v>
                  </c:pt>
                  <c:pt idx="2">
                    <c:v>0.28584035941690117</c:v>
                  </c:pt>
                  <c:pt idx="3">
                    <c:v>0.13683276008886275</c:v>
                  </c:pt>
                  <c:pt idx="4">
                    <c:v>0.35091996260653224</c:v>
                  </c:pt>
                  <c:pt idx="5">
                    <c:v>0.17734885048698334</c:v>
                  </c:pt>
                  <c:pt idx="6">
                    <c:v>0.75312232204227381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'Sheet2 - abbrev'!$BT$42:$BT$48</c:f>
              <c:strCache>
                <c:ptCount val="7"/>
                <c:pt idx="0">
                  <c:v>Quads * P=.006</c:v>
                </c:pt>
                <c:pt idx="1">
                  <c:v>Glutes * P=.008</c:v>
                </c:pt>
                <c:pt idx="2">
                  <c:v>Hip flexors * P=.02</c:v>
                </c:pt>
                <c:pt idx="3">
                  <c:v>Hip adductors</c:v>
                </c:pt>
                <c:pt idx="4">
                  <c:v>Hamstrings</c:v>
                </c:pt>
                <c:pt idx="5">
                  <c:v>Dorsi flexors</c:v>
                </c:pt>
                <c:pt idx="6">
                  <c:v>Plantarflexors</c:v>
                </c:pt>
              </c:strCache>
            </c:strRef>
          </c:cat>
          <c:val>
            <c:numRef>
              <c:f>'Sheet2 - abbrev'!$BP$42:$BP$48</c:f>
              <c:numCache>
                <c:formatCode>General</c:formatCode>
                <c:ptCount val="7"/>
                <c:pt idx="0">
                  <c:v>-1.5915494959246677</c:v>
                </c:pt>
                <c:pt idx="1">
                  <c:v>-1.0150069160127977</c:v>
                </c:pt>
                <c:pt idx="2">
                  <c:v>-0.8421354372416785</c:v>
                </c:pt>
                <c:pt idx="3">
                  <c:v>-0.26672408421500315</c:v>
                </c:pt>
                <c:pt idx="4">
                  <c:v>4.3821607576408239E-2</c:v>
                </c:pt>
                <c:pt idx="5">
                  <c:v>0.29562671812046132</c:v>
                </c:pt>
                <c:pt idx="6">
                  <c:v>0.45786722035911176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17D-B87F-BA7DABFF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axId val="205493768"/>
        <c:axId val="205495080"/>
      </c:barChart>
      <c:catAx>
        <c:axId val="205493768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0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2848710379009625"/>
              <c:y val="0.39689362931472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0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5080"/>
        <c:crosses val="autoZero"/>
        <c:auto val="1"/>
        <c:lblAlgn val="ctr"/>
        <c:lblOffset val="100"/>
        <c:tickMarkSkip val="2"/>
        <c:noMultiLvlLbl val="0"/>
      </c:catAx>
      <c:valAx>
        <c:axId val="205495080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549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14276286904270277"/>
          <c:w val="0.75455632164623831"/>
          <c:h val="0.68415079141140112"/>
        </c:manualLayout>
      </c:layout>
      <c:barChart>
        <c:barDir val="bar"/>
        <c:grouping val="clustered"/>
        <c:varyColors val="0"/>
        <c:ser>
          <c:idx val="2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78C-4649-AF22-11D609C81A82}"/>
            </c:ext>
          </c:extLst>
        </c:ser>
        <c:ser>
          <c:idx val="3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78C-4649-AF22-11D609C81A82}"/>
            </c:ext>
          </c:extLst>
        </c:ser>
        <c:ser>
          <c:idx val="1"/>
          <c:order val="2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C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1E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0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22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  <c:extLst xmlns:c15="http://schemas.microsoft.com/office/drawing/2012/chart"/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D78C-4649-AF22-11D609C81A82}"/>
            </c:ext>
          </c:extLst>
        </c:ser>
        <c:ser>
          <c:idx val="0"/>
          <c:order val="3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D78C-4649-AF22-11D609C81A82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D78C-4649-AF22-11D609C81A82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D78C-4649-AF22-11D609C81A82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D78C-4649-AF22-11D609C81A82}"/>
              </c:ext>
            </c:extLst>
          </c:dPt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78C-4649-AF22-11D609C81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  <c:extLst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96011911867665989"/>
              <c:y val="0.432155315812831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Simulated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change in rate of energy expenditure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per Gait Cycle</a:t>
                </a:r>
                <a:r>
                  <a:rPr lang="en-US" sz="3200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[W/kg]</a:t>
                </a:r>
              </a:p>
            </c:rich>
          </c:tx>
          <c:layout>
            <c:manualLayout>
              <c:xMode val="edge"/>
              <c:yMode val="edge"/>
              <c:x val="0.16529098361096503"/>
              <c:y val="2.78186808207830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At val="0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sz="4000">
                <a:solidFill>
                  <a:sysClr val="windowText" lastClr="000000"/>
                </a:solidFill>
              </a:rPr>
              <a:t>Metabolic Savings [W/kg]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8768560870594E-2"/>
          <c:y val="0.18210350495813191"/>
          <c:w val="0.83620440044324129"/>
          <c:h val="0.8070144597981048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05-4DAC-8E14-A04D46D9B752}"/>
              </c:ext>
            </c:extLst>
          </c:dPt>
          <c:dPt>
            <c:idx val="2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05-4DAC-8E14-A04D46D9B752}"/>
              </c:ext>
            </c:extLst>
          </c:dPt>
          <c:dPt>
            <c:idx val="2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05-4DAC-8E14-A04D46D9B752}"/>
              </c:ext>
            </c:extLst>
          </c:dPt>
          <c:dPt>
            <c:idx val="2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E05-4DAC-8E14-A04D46D9B752}"/>
              </c:ext>
            </c:extLst>
          </c:dPt>
          <c:dPt>
            <c:idx val="2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E05-4DAC-8E14-A04D46D9B752}"/>
              </c:ext>
            </c:extLst>
          </c:dPt>
          <c:dPt>
            <c:idx val="2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E05-4DAC-8E14-A04D46D9B752}"/>
              </c:ext>
            </c:extLst>
          </c:dPt>
          <c:dPt>
            <c:idx val="2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E05-4DAC-8E14-A04D46D9B752}"/>
              </c:ext>
            </c:extLst>
          </c:dPt>
          <c:dPt>
            <c:idx val="2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E05-4DAC-8E14-A04D46D9B752}"/>
              </c:ext>
            </c:extLst>
          </c:dPt>
          <c:dPt>
            <c:idx val="2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F0-4F97-8555-D8A0277233C6}"/>
              </c:ext>
            </c:extLst>
          </c:dPt>
          <c:dPt>
            <c:idx val="2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F0-4F97-8555-D8A0277233C6}"/>
              </c:ext>
            </c:extLst>
          </c:dPt>
          <c:cat>
            <c:strRef>
              <c:f>'Sheet1 - full'!$S$38:$S$66</c:f>
              <c:strCache>
                <c:ptCount val="29"/>
                <c:pt idx="0">
                  <c:v>Glut. Med. </c:v>
                </c:pt>
                <c:pt idx="1">
                  <c:v>Gastroc. </c:v>
                </c:pt>
                <c:pt idx="2">
                  <c:v>Soleus</c:v>
                </c:pt>
                <c:pt idx="3">
                  <c:v>glmin_r</c:v>
                </c:pt>
                <c:pt idx="4">
                  <c:v>iliopsoas_r</c:v>
                </c:pt>
                <c:pt idx="5">
                  <c:v>addlong_r</c:v>
                </c:pt>
                <c:pt idx="6">
                  <c:v>glmax_r</c:v>
                </c:pt>
                <c:pt idx="7">
                  <c:v>bflh_r</c:v>
                </c:pt>
                <c:pt idx="8">
                  <c:v>recfem_r</c:v>
                </c:pt>
                <c:pt idx="9">
                  <c:v>grac_r</c:v>
                </c:pt>
                <c:pt idx="10">
                  <c:v>semiten_r</c:v>
                </c:pt>
                <c:pt idx="11">
                  <c:v>addbrev_r</c:v>
                </c:pt>
                <c:pt idx="12">
                  <c:v>tfl_r</c:v>
                </c:pt>
                <c:pt idx="13">
                  <c:v>addmag_r</c:v>
                </c:pt>
                <c:pt idx="14">
                  <c:v>vaslat_r</c:v>
                </c:pt>
                <c:pt idx="15">
                  <c:v>piri_r</c:v>
                </c:pt>
                <c:pt idx="16">
                  <c:v>sart_r</c:v>
                </c:pt>
                <c:pt idx="17">
                  <c:v>vasint_r</c:v>
                </c:pt>
                <c:pt idx="18">
                  <c:v>fdl_r</c:v>
                </c:pt>
                <c:pt idx="19">
                  <c:v>bfsh_r</c:v>
                </c:pt>
                <c:pt idx="20">
                  <c:v>perbrev_r</c:v>
                </c:pt>
                <c:pt idx="21">
                  <c:v>fhl_r</c:v>
                </c:pt>
                <c:pt idx="22">
                  <c:v>tibpost_r</c:v>
                </c:pt>
                <c:pt idx="23">
                  <c:v>ehl_r</c:v>
                </c:pt>
                <c:pt idx="24">
                  <c:v>perlong_r</c:v>
                </c:pt>
                <c:pt idx="25">
                  <c:v>vasmed_r</c:v>
                </c:pt>
                <c:pt idx="26">
                  <c:v>semimem_r</c:v>
                </c:pt>
                <c:pt idx="27">
                  <c:v>Ext. Dig. Longus</c:v>
                </c:pt>
                <c:pt idx="28">
                  <c:v>Tib. Ant.</c:v>
                </c:pt>
              </c:strCache>
            </c:strRef>
          </c:cat>
          <c:val>
            <c:numRef>
              <c:f>'Sheet1 - full'!$AB$38:$AB$66</c:f>
              <c:numCache>
                <c:formatCode>General</c:formatCode>
                <c:ptCount val="29"/>
                <c:pt idx="0">
                  <c:v>6.5552072380576504E-2</c:v>
                </c:pt>
                <c:pt idx="1">
                  <c:v>2.5798461174227051E-2</c:v>
                </c:pt>
                <c:pt idx="2">
                  <c:v>-5.3823278886327756E-2</c:v>
                </c:pt>
                <c:pt idx="3">
                  <c:v>2.7040678179574194E-2</c:v>
                </c:pt>
                <c:pt idx="4">
                  <c:v>4.5905819762518264E-2</c:v>
                </c:pt>
                <c:pt idx="5">
                  <c:v>1.863963655037075E-2</c:v>
                </c:pt>
                <c:pt idx="6">
                  <c:v>1.9760647616833327E-2</c:v>
                </c:pt>
                <c:pt idx="7">
                  <c:v>1.3285990169850052E-2</c:v>
                </c:pt>
                <c:pt idx="8">
                  <c:v>3.1480015400578806E-2</c:v>
                </c:pt>
                <c:pt idx="9">
                  <c:v>1.9842840014426037E-2</c:v>
                </c:pt>
                <c:pt idx="10">
                  <c:v>-5.7867131926506105E-3</c:v>
                </c:pt>
                <c:pt idx="11">
                  <c:v>3.4682452459932124E-3</c:v>
                </c:pt>
                <c:pt idx="12">
                  <c:v>1.0071206320775926E-2</c:v>
                </c:pt>
                <c:pt idx="13">
                  <c:v>1.6501044365536822E-2</c:v>
                </c:pt>
                <c:pt idx="14">
                  <c:v>0.114653320474119</c:v>
                </c:pt>
                <c:pt idx="15">
                  <c:v>3.3878023443982249E-3</c:v>
                </c:pt>
                <c:pt idx="16">
                  <c:v>2.2894025586350703E-2</c:v>
                </c:pt>
                <c:pt idx="17">
                  <c:v>1.3100639670395325E-2</c:v>
                </c:pt>
                <c:pt idx="18">
                  <c:v>3.1452667335865126E-4</c:v>
                </c:pt>
                <c:pt idx="19">
                  <c:v>2.2814244226766235E-4</c:v>
                </c:pt>
                <c:pt idx="20">
                  <c:v>-1.5844061935483254E-3</c:v>
                </c:pt>
                <c:pt idx="21">
                  <c:v>2.940426640494263E-3</c:v>
                </c:pt>
                <c:pt idx="22">
                  <c:v>-4.2416433920993103E-3</c:v>
                </c:pt>
                <c:pt idx="23">
                  <c:v>-1.6064998076160621E-3</c:v>
                </c:pt>
                <c:pt idx="24">
                  <c:v>-1.3126510090595633E-2</c:v>
                </c:pt>
                <c:pt idx="25">
                  <c:v>2.5285278653887744E-2</c:v>
                </c:pt>
                <c:pt idx="26">
                  <c:v>-9.0741498413943848E-3</c:v>
                </c:pt>
                <c:pt idx="27">
                  <c:v>-6.4009464437079378E-3</c:v>
                </c:pt>
                <c:pt idx="28">
                  <c:v>-1.998969131481626E-2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0-4F97-8555-D8A027723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836823680"/>
        <c:axId val="836821384"/>
      </c:barChart>
      <c:catAx>
        <c:axId val="8368236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1384"/>
        <c:crosses val="autoZero"/>
        <c:auto val="1"/>
        <c:lblAlgn val="ctr"/>
        <c:lblOffset val="100"/>
        <c:noMultiLvlLbl val="0"/>
      </c:catAx>
      <c:valAx>
        <c:axId val="8368213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236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286509299567828E-2"/>
          <c:y val="0.21680834172451727"/>
          <c:w val="0.65006937643688489"/>
          <c:h val="0.76366232226312147"/>
        </c:manualLayout>
      </c:layout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F6-4801-828A-03AC22CF8FCF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4F6-4801-828A-03AC22CF8FCF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4F6-4801-828A-03AC22CF8FCF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4F6-4801-828A-03AC22CF8FCF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4F6-4801-828A-03AC22CF8FCF}"/>
              </c:ext>
            </c:extLst>
          </c:dPt>
          <c:errBars>
            <c:errBarType val="both"/>
            <c:errValType val="cust"/>
            <c:noEndCap val="0"/>
            <c:pl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plus>
            <c:minus>
              <c:numRef>
                <c:f>'Sheet1 - full'!$AV$21:$AV$35</c:f>
                <c:numCache>
                  <c:formatCode>General</c:formatCode>
                  <c:ptCount val="15"/>
                  <c:pt idx="0">
                    <c:v>2.5815251790771557E-2</c:v>
                  </c:pt>
                  <c:pt idx="1">
                    <c:v>3.5898043180528499E-2</c:v>
                  </c:pt>
                  <c:pt idx="2">
                    <c:v>8.3913344472701813E-3</c:v>
                  </c:pt>
                  <c:pt idx="3">
                    <c:v>7.5384276355116133E-3</c:v>
                  </c:pt>
                  <c:pt idx="4">
                    <c:v>2.0429710257291449E-2</c:v>
                  </c:pt>
                  <c:pt idx="5">
                    <c:v>1.1173925297122205E-2</c:v>
                  </c:pt>
                  <c:pt idx="6">
                    <c:v>5.6816600186487924E-3</c:v>
                  </c:pt>
                  <c:pt idx="7">
                    <c:v>3.5634336705698842E-2</c:v>
                  </c:pt>
                  <c:pt idx="8">
                    <c:v>1.2104160776775909E-3</c:v>
                  </c:pt>
                  <c:pt idx="9">
                    <c:v>4.0465615086296355E-3</c:v>
                  </c:pt>
                  <c:pt idx="10">
                    <c:v>2.506995598168148E-3</c:v>
                  </c:pt>
                  <c:pt idx="11">
                    <c:v>3.8300863578319094E-3</c:v>
                  </c:pt>
                  <c:pt idx="12">
                    <c:v>5.9670312123648165E-4</c:v>
                  </c:pt>
                  <c:pt idx="13">
                    <c:v>3.6204356236167488E-2</c:v>
                  </c:pt>
                  <c:pt idx="14">
                    <c:v>1.4561610694501367E-2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strRef>
              <c:f>'Sheet1 - full'!$AK$21:$AK$35</c:f>
              <c:strCache>
                <c:ptCount val="15"/>
                <c:pt idx="0">
                  <c:v>Plantarflexors</c:v>
                </c:pt>
                <c:pt idx="1">
                  <c:v>Glut. Med.</c:v>
                </c:pt>
                <c:pt idx="2">
                  <c:v>Hip Flexors</c:v>
                </c:pt>
                <c:pt idx="3">
                  <c:v>Hip Adductors</c:v>
                </c:pt>
                <c:pt idx="4">
                  <c:v>Glut. Min.</c:v>
                </c:pt>
                <c:pt idx="5">
                  <c:v>Glut. Max.</c:v>
                </c:pt>
                <c:pt idx="6">
                  <c:v>Bifem. Long Head</c:v>
                </c:pt>
                <c:pt idx="7">
                  <c:v>Rec. Fem. </c:v>
                </c:pt>
                <c:pt idx="8">
                  <c:v>Semiten. </c:v>
                </c:pt>
                <c:pt idx="9">
                  <c:v>Vas. Lat</c:v>
                </c:pt>
                <c:pt idx="10">
                  <c:v>Vas Int. </c:v>
                </c:pt>
                <c:pt idx="11">
                  <c:v>Bifem. Short Head</c:v>
                </c:pt>
                <c:pt idx="12">
                  <c:v>Vas Med. </c:v>
                </c:pt>
                <c:pt idx="13">
                  <c:v>Semimem. </c:v>
                </c:pt>
                <c:pt idx="14">
                  <c:v>Dorsiflexors</c:v>
                </c:pt>
              </c:strCache>
            </c:strRef>
          </c:cat>
          <c:val>
            <c:numRef>
              <c:f>'Sheet1 - full'!$AT$21:$AT$35</c:f>
              <c:numCache>
                <c:formatCode>General</c:formatCode>
                <c:ptCount val="15"/>
                <c:pt idx="0">
                  <c:v>-4.3722424074491104E-2</c:v>
                </c:pt>
                <c:pt idx="1">
                  <c:v>6.5552072380576504E-2</c:v>
                </c:pt>
                <c:pt idx="2">
                  <c:v>9.8713891684070923E-2</c:v>
                </c:pt>
                <c:pt idx="3">
                  <c:v>3.8608926161900765E-2</c:v>
                </c:pt>
                <c:pt idx="4">
                  <c:v>3.0428480523972415E-2</c:v>
                </c:pt>
                <c:pt idx="5">
                  <c:v>1.9760647616833327E-2</c:v>
                </c:pt>
                <c:pt idx="6">
                  <c:v>1.3285990169850052E-2</c:v>
                </c:pt>
                <c:pt idx="7">
                  <c:v>3.1480015400578806E-2</c:v>
                </c:pt>
                <c:pt idx="8">
                  <c:v>-5.7867131926506105E-3</c:v>
                </c:pt>
                <c:pt idx="9">
                  <c:v>0.114653320474119</c:v>
                </c:pt>
                <c:pt idx="10">
                  <c:v>1.3100639670395325E-2</c:v>
                </c:pt>
                <c:pt idx="11">
                  <c:v>2.2814244226766235E-4</c:v>
                </c:pt>
                <c:pt idx="12">
                  <c:v>2.5285278653887744E-2</c:v>
                </c:pt>
                <c:pt idx="13">
                  <c:v>-9.0741498413943848E-3</c:v>
                </c:pt>
                <c:pt idx="14">
                  <c:v>-2.7997137566140258E-2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4F6-4801-828A-03AC22CF8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762762984"/>
        <c:axId val="762764952"/>
      </c:barChart>
      <c:catAx>
        <c:axId val="762762984"/>
        <c:scaling>
          <c:orientation val="maxMin"/>
        </c:scaling>
        <c:delete val="0"/>
        <c:axPos val="l"/>
        <c:minorGridlines>
          <c:spPr>
            <a:ln w="12700">
              <a:solidFill>
                <a:schemeClr val="bg2">
                  <a:lumMod val="90000"/>
                  <a:alpha val="70000"/>
                </a:schemeClr>
              </a:solidFill>
            </a:ln>
            <a:effectLst>
              <a:outerShdw dist="50800" dir="5400000" sx="1000" sy="1000" algn="ctr" rotWithShape="0">
                <a:schemeClr val="bg2">
                  <a:lumMod val="90000"/>
                  <a:alpha val="80000"/>
                </a:schemeClr>
              </a:outerShdw>
            </a:effectLst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Muscle Groups</a:t>
                </a:r>
              </a:p>
            </c:rich>
          </c:tx>
          <c:layout>
            <c:manualLayout>
              <c:xMode val="edge"/>
              <c:yMode val="edge"/>
              <c:x val="0.86724181756239616"/>
              <c:y val="0.43717534702200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high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4952"/>
        <c:crosses val="autoZero"/>
        <c:auto val="1"/>
        <c:lblAlgn val="ctr"/>
        <c:lblOffset val="10"/>
        <c:tickMarkSkip val="2"/>
        <c:noMultiLvlLbl val="0"/>
      </c:catAx>
      <c:valAx>
        <c:axId val="762764952"/>
        <c:scaling>
          <c:orientation val="minMax"/>
          <c:max val="0.13"/>
          <c:min val="-0.1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Metabolic Savings [W/kg]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6276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92</xdr:col>
      <xdr:colOff>235666</xdr:colOff>
      <xdr:row>10</xdr:row>
      <xdr:rowOff>52515</xdr:rowOff>
    </xdr:from>
    <xdr:to>
      <xdr:col>121</xdr:col>
      <xdr:colOff>575997</xdr:colOff>
      <xdr:row>63</xdr:row>
      <xdr:rowOff>75475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CE120D-0DE9-4F69-9E4D-346C7FBF8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1062038</xdr:colOff>
      <xdr:row>76</xdr:row>
      <xdr:rowOff>124085</xdr:rowOff>
    </xdr:from>
    <xdr:to>
      <xdr:col>34</xdr:col>
      <xdr:colOff>1183143</xdr:colOff>
      <xdr:row>131</xdr:row>
      <xdr:rowOff>117872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7D45D86-2720-4424-9738-045ED1D8E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90</xdr:col>
      <xdr:colOff>600075</xdr:colOff>
      <xdr:row>65</xdr:row>
      <xdr:rowOff>104246</xdr:rowOff>
    </xdr:from>
    <xdr:to>
      <xdr:col>112</xdr:col>
      <xdr:colOff>33123</xdr:colOff>
      <xdr:row>101</xdr:row>
      <xdr:rowOff>75812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4329-9D64-4C4D-8A62-A1357659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833435</xdr:colOff>
      <xdr:row>96</xdr:row>
      <xdr:rowOff>135871</xdr:rowOff>
    </xdr:from>
    <xdr:to>
      <xdr:col>17</xdr:col>
      <xdr:colOff>502227</xdr:colOff>
      <xdr:row>218</xdr:row>
      <xdr:rowOff>138545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5AF4A-183C-4F87-B9EC-01B26010FE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68</xdr:col>
      <xdr:colOff>328999</xdr:colOff>
      <xdr:row>64</xdr:row>
      <xdr:rowOff>163272</xdr:rowOff>
    </xdr:from>
    <xdr:to>
      <xdr:col>84</xdr:col>
      <xdr:colOff>537109</xdr:colOff>
      <xdr:row>102</xdr:row>
      <xdr:rowOff>184538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6873C-3295-499C-E859-E747E850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0.29614</cdr:x>
      <cdr:y>0.04669</cdr:y>
    </cdr:from>
    <cdr:to>
      <cdr:x>0.6858</cdr:x>
      <cdr:y>0.17263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CD939F-75A1-29BB-7B98-9F1ACC46B1A9}"/>
            </a:ext>
          </a:extLst>
        </cdr:cNvPr>
        <cdr:cNvSpPr txBox="1"/>
      </cdr:nvSpPr>
      <cdr:spPr>
        <a:xfrm xmlns:a="http://schemas.openxmlformats.org/drawingml/2006/main">
          <a:off x="6251909" y="338956"/>
          <a:ext cx="8226137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0.21739</cdr:x>
      <cdr:y>0.07054</cdr:y>
    </cdr:from>
    <cdr:to>
      <cdr:x>0.74897</cdr:x>
      <cdr:y>0.19649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F848C9-37FF-544C-7EDC-7A6BB2E8171E}"/>
            </a:ext>
          </a:extLst>
        </cdr:cNvPr>
        <cdr:cNvSpPr txBox="1"/>
      </cdr:nvSpPr>
      <cdr:spPr>
        <a:xfrm xmlns:a="http://schemas.openxmlformats.org/drawingml/2006/main">
          <a:off x="4589363" y="512138"/>
          <a:ext cx="11222183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sz="3600">
              <a:latin typeface="Arial" panose="020B0604020202020204" pitchFamily="34" charset="0"/>
              <a:cs typeface="Arial" panose="020B0604020202020204" pitchFamily="34" charset="0"/>
            </a:rPr>
            <a:t>Percent change simulated rate of energy expenditure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45098</xdr:colOff>
      <xdr:row>4</xdr:row>
      <xdr:rowOff>32044</xdr:rowOff>
    </xdr:from>
    <xdr:to>
      <xdr:col>102</xdr:col>
      <xdr:colOff>503976</xdr:colOff>
      <xdr:row>69</xdr:row>
      <xdr:rowOff>178592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2A26C-E45C-42B4-994C-9E9A4DC87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570129</xdr:colOff>
      <xdr:row>102</xdr:row>
      <xdr:rowOff>14888</xdr:rowOff>
    </xdr:from>
    <xdr:to>
      <xdr:col>27</xdr:col>
      <xdr:colOff>1095374</xdr:colOff>
      <xdr:row>213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EBE327-6463-420A-9C7A-3EDDC02D05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72</xdr:col>
      <xdr:colOff>416717</xdr:colOff>
      <xdr:row>74</xdr:row>
      <xdr:rowOff>188515</xdr:rowOff>
    </xdr:from>
    <xdr:to>
      <xdr:col>103</xdr:col>
      <xdr:colOff>269459</xdr:colOff>
      <xdr:row>128</xdr:row>
      <xdr:rowOff>13037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16D1F9-6652-4013-85BA-42BF9D4467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4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5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14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6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0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5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0.44944</cdr:x>
      <cdr:y>0.83349</cdr:y>
    </cdr:from>
    <cdr:to>
      <cdr:x>0.66059</cdr:x>
      <cdr:y>0.88589</cdr:y>
    </cdr:to>
    <cdr:grpSp>
      <cdr:nvGrpSpPr>
        <cdr:cNvPr id="2" name="Group 12">
          <a:extLst xmlns:a="http://schemas.openxmlformats.org/drawingml/2006/main">
            <a:ext uri="{FF2B5EF4-FFF2-40B4-BE49-F238E27FC236}">
              <a16:creationId xmlns:a16="http://schemas.microsoft.com/office/drawing/2014/main" id="{BDF08B08-980F-4586-8547-4C639A45B158}"/>
            </a:ext>
          </a:extLst>
        </cdr:cNvPr>
        <cdr:cNvGrpSpPr/>
      </cdr:nvGrpSpPr>
      <cdr:grpSpPr>
        <a:xfrm xmlns:a="http://schemas.openxmlformats.org/drawingml/2006/main">
          <a:off x="7911887" y="10442836"/>
          <a:ext cx="3717059" cy="656522"/>
          <a:chOff x="8946454" y="10627992"/>
          <a:chExt cx="3927407" cy="587761"/>
        </a:xfrm>
      </cdr:grpSpPr>
      <cdr:cxnSp macro="">
        <cdr:nvCxnSpPr>
          <cdr:cNvPr id="3" name="Straight Arrow Connector 3">
            <a:extLst xmlns:a="http://schemas.openxmlformats.org/drawingml/2006/main">
              <a:ext uri="{FF2B5EF4-FFF2-40B4-BE49-F238E27FC236}">
                <a16:creationId xmlns:a16="http://schemas.microsoft.com/office/drawing/2014/main" id="{F8135C97-4429-4DA6-AAEF-EF68C8771CB9}"/>
              </a:ext>
            </a:extLst>
          </cdr:cNvPr>
          <cdr:cNvCxnSpPr/>
        </cdr:nvCxnSpPr>
        <cdr:spPr>
          <a:xfrm xmlns:a="http://schemas.openxmlformats.org/drawingml/2006/main">
            <a:off x="11220535" y="10866771"/>
            <a:ext cx="1653326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7" name="TextBox 4">
            <a:extLst xmlns:a="http://schemas.openxmlformats.org/drawingml/2006/main">
              <a:ext uri="{FF2B5EF4-FFF2-40B4-BE49-F238E27FC236}">
                <a16:creationId xmlns:a16="http://schemas.microsoft.com/office/drawing/2014/main" id="{10E65D4E-0FF7-4053-8C11-D5DF1B740842}"/>
              </a:ext>
            </a:extLst>
          </cdr:cNvPr>
          <cdr:cNvSpPr txBox="1"/>
        </cdr:nvSpPr>
        <cdr:spPr>
          <a:xfrm xmlns:a="http://schemas.openxmlformats.org/drawingml/2006/main">
            <a:off x="8946454" y="10627992"/>
            <a:ext cx="2349462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savings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</cdr:grpSp>
  </cdr:relSizeAnchor>
  <cdr:relSizeAnchor xmlns:cdr="http://schemas.openxmlformats.org/drawingml/2006/chartDrawing">
    <cdr:from>
      <cdr:x>0.18647</cdr:x>
      <cdr:y>0.83349</cdr:y>
    </cdr:from>
    <cdr:to>
      <cdr:x>0.41359</cdr:x>
      <cdr:y>0.88589</cdr:y>
    </cdr:to>
    <cdr:grpSp>
      <cdr:nvGrpSpPr>
        <cdr:cNvPr id="8" name="Group 13">
          <a:extLst xmlns:a="http://schemas.openxmlformats.org/drawingml/2006/main">
            <a:ext uri="{FF2B5EF4-FFF2-40B4-BE49-F238E27FC236}">
              <a16:creationId xmlns:a16="http://schemas.microsoft.com/office/drawing/2014/main" id="{8B359406-6348-4B1F-9C6B-EADCF68E88F0}"/>
            </a:ext>
          </a:extLst>
        </cdr:cNvPr>
        <cdr:cNvGrpSpPr/>
      </cdr:nvGrpSpPr>
      <cdr:grpSpPr>
        <a:xfrm xmlns:a="http://schemas.openxmlformats.org/drawingml/2006/main">
          <a:off x="3282595" y="10442836"/>
          <a:ext cx="3998193" cy="656522"/>
          <a:chOff x="3397173" y="10627993"/>
          <a:chExt cx="4224369" cy="587761"/>
        </a:xfrm>
      </cdr:grpSpPr>
      <cdr:sp macro="" textlink="">
        <cdr:nvSpPr>
          <cdr:cNvPr id="9" name="TextBox 1">
            <a:extLst xmlns:a="http://schemas.openxmlformats.org/drawingml/2006/main">
              <a:ext uri="{FF2B5EF4-FFF2-40B4-BE49-F238E27FC236}">
                <a16:creationId xmlns:a16="http://schemas.microsoft.com/office/drawing/2014/main" id="{3C00A7B4-B0DD-420A-B1B5-2F0412F78203}"/>
              </a:ext>
            </a:extLst>
          </cdr:cNvPr>
          <cdr:cNvSpPr txBox="1"/>
        </cdr:nvSpPr>
        <cdr:spPr>
          <a:xfrm xmlns:a="http://schemas.openxmlformats.org/drawingml/2006/main">
            <a:off x="5013278" y="10627993"/>
            <a:ext cx="2608264" cy="587761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2400">
                <a:latin typeface="Arial" panose="020B0604020202020204" pitchFamily="34" charset="0"/>
                <a:cs typeface="Arial" panose="020B0604020202020204" pitchFamily="34" charset="0"/>
              </a:rPr>
              <a:t>Energy </a:t>
            </a:r>
            <a:r>
              <a:rPr lang="en-US" sz="2400" baseline="0">
                <a:latin typeface="Arial" panose="020B0604020202020204" pitchFamily="34" charset="0"/>
                <a:cs typeface="Arial" panose="020B0604020202020204" pitchFamily="34" charset="0"/>
              </a:rPr>
              <a:t>increase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cxnSp macro="">
        <cdr:nvCxnSpPr>
          <cdr:cNvPr id="11" name="Straight Arrow Connector 9">
            <a:extLst xmlns:a="http://schemas.openxmlformats.org/drawingml/2006/main">
              <a:ext uri="{FF2B5EF4-FFF2-40B4-BE49-F238E27FC236}">
                <a16:creationId xmlns:a16="http://schemas.microsoft.com/office/drawing/2014/main" id="{192303DB-243A-4E2D-BFFF-7838492E24A2}"/>
              </a:ext>
            </a:extLst>
          </cdr:cNvPr>
          <cdr:cNvCxnSpPr/>
        </cdr:nvCxnSpPr>
        <cdr:spPr>
          <a:xfrm xmlns:a="http://schemas.openxmlformats.org/drawingml/2006/main" flipH="1">
            <a:off x="3397173" y="10882234"/>
            <a:ext cx="1598794" cy="0"/>
          </a:xfrm>
          <a:prstGeom xmlns:a="http://schemas.openxmlformats.org/drawingml/2006/main" prst="straightConnector1">
            <a:avLst/>
          </a:prstGeom>
          <a:ln xmlns:a="http://schemas.openxmlformats.org/drawingml/2006/main" w="28575" cap="flat" cmpd="sng" algn="ctr">
            <a:solidFill>
              <a:schemeClr val="dk1"/>
            </a:solidFill>
            <a:prstDash val="solid"/>
            <a:round/>
            <a:headEnd type="none" w="med" len="med"/>
            <a:tailEnd type="arrow" w="med" len="med"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0.04401</cdr:x>
      <cdr:y>0.91576</cdr:y>
    </cdr:from>
    <cdr:to>
      <cdr:x>0.95453</cdr:x>
      <cdr:y>0.99362</cdr:y>
    </cdr:to>
    <cdr:sp macro="" textlink="">
      <cdr:nvSpPr>
        <cdr:cNvPr id="12" name="TextBox 14">
          <a:extLst xmlns:a="http://schemas.openxmlformats.org/drawingml/2006/main">
            <a:ext uri="{FF2B5EF4-FFF2-40B4-BE49-F238E27FC236}">
              <a16:creationId xmlns:a16="http://schemas.microsoft.com/office/drawing/2014/main" id="{C3AD24EA-E114-4597-8CAA-7AA7EEE9EE7D}"/>
            </a:ext>
          </a:extLst>
        </cdr:cNvPr>
        <cdr:cNvSpPr txBox="1"/>
      </cdr:nvSpPr>
      <cdr:spPr>
        <a:xfrm xmlns:a="http://schemas.openxmlformats.org/drawingml/2006/main">
          <a:off x="814020" y="11466359"/>
          <a:ext cx="16842440" cy="9749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l"/>
          <a:r>
            <a:rPr lang="en-US" sz="2000" b="1">
              <a:latin typeface="Arial" panose="020B0604020202020204" pitchFamily="34" charset="0"/>
              <a:cs typeface="Arial" panose="020B0604020202020204" pitchFamily="34" charset="0"/>
            </a:rPr>
            <a:t>Figure 1:</a:t>
          </a:r>
          <a:r>
            <a:rPr lang="en-US" sz="2000">
              <a:latin typeface="Arial" panose="020B0604020202020204" pitchFamily="34" charset="0"/>
              <a:cs typeface="Arial" panose="020B0604020202020204" pitchFamily="34" charset="0"/>
            </a:rPr>
            <a:t> Each muscle</a:t>
          </a:r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 group's  two-subject average savings in metabolic rate when running with the spring is plotted with positive values in blue </a:t>
          </a:r>
        </a:p>
        <a:p xmlns:a="http://schemas.openxmlformats.org/drawingml/2006/main">
          <a:pPr algn="l"/>
          <a:r>
            <a:rPr lang="en-US" sz="2000" baseline="0">
              <a:latin typeface="Arial" panose="020B0604020202020204" pitchFamily="34" charset="0"/>
              <a:cs typeface="Arial" panose="020B0604020202020204" pitchFamily="34" charset="0"/>
            </a:rPr>
            <a:t>indicating a reduction in average metabolic rate and negative values in red indicationg an increase in metabolic rate. 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01D6-903F-4996-A78B-1108649D94A1}">
  <dimension ref="A1:CE93"/>
  <sheetViews>
    <sheetView tabSelected="1" topLeftCell="BV11" zoomScale="85" zoomScaleNormal="85" workbookViewId="0">
      <selection activeCell="CJ23" sqref="CJ23:CJ24"/>
    </sheetView>
  </sheetViews>
  <sheetFormatPr defaultRowHeight="15" x14ac:dyDescent="0.25"/>
  <cols>
    <col min="1" max="1" width="66.5703125" bestFit="1" customWidth="1"/>
    <col min="2" max="3" width="21.140625" bestFit="1" customWidth="1"/>
    <col min="4" max="5" width="20.85546875" bestFit="1" customWidth="1"/>
    <col min="6" max="6" width="21.140625" bestFit="1" customWidth="1"/>
    <col min="7" max="7" width="20.42578125" customWidth="1"/>
    <col min="8" max="9" width="20.7109375" bestFit="1" customWidth="1"/>
    <col min="10" max="11" width="25.5703125" bestFit="1" customWidth="1"/>
    <col min="12" max="13" width="25.28515625" bestFit="1" customWidth="1"/>
    <col min="14" max="15" width="25.5703125" bestFit="1" customWidth="1"/>
    <col min="16" max="17" width="25.140625" bestFit="1" customWidth="1"/>
    <col min="19" max="19" width="26.5703125" bestFit="1" customWidth="1"/>
    <col min="20" max="21" width="21.140625" bestFit="1" customWidth="1"/>
    <col min="22" max="23" width="20.85546875" bestFit="1" customWidth="1"/>
    <col min="24" max="24" width="21.140625" bestFit="1" customWidth="1"/>
    <col min="25" max="25" width="20.42578125" customWidth="1"/>
    <col min="26" max="27" width="20.7109375" bestFit="1" customWidth="1"/>
    <col min="28" max="29" width="25.5703125" bestFit="1" customWidth="1"/>
    <col min="30" max="31" width="25.28515625" bestFit="1" customWidth="1"/>
    <col min="32" max="33" width="25.5703125" bestFit="1" customWidth="1"/>
    <col min="34" max="35" width="25.140625" bestFit="1" customWidth="1"/>
    <col min="37" max="39" width="21.140625" bestFit="1" customWidth="1"/>
    <col min="40" max="41" width="20.85546875" bestFit="1" customWidth="1"/>
    <col min="42" max="42" width="21.140625" bestFit="1" customWidth="1"/>
    <col min="43" max="43" width="20.42578125" customWidth="1"/>
    <col min="44" max="45" width="20.7109375" bestFit="1" customWidth="1"/>
    <col min="46" max="47" width="25.5703125" bestFit="1" customWidth="1"/>
    <col min="48" max="49" width="25.28515625" bestFit="1" customWidth="1"/>
    <col min="50" max="51" width="25.5703125" bestFit="1" customWidth="1"/>
    <col min="52" max="53" width="25.140625" bestFit="1" customWidth="1"/>
    <col min="54" max="54" width="20.42578125" customWidth="1"/>
    <col min="59" max="61" width="21.140625" bestFit="1" customWidth="1"/>
    <col min="62" max="63" width="20.85546875" bestFit="1" customWidth="1"/>
    <col min="64" max="64" width="21.140625" bestFit="1" customWidth="1"/>
    <col min="65" max="65" width="20.42578125" bestFit="1" customWidth="1"/>
    <col min="66" max="67" width="20.7109375" bestFit="1" customWidth="1"/>
    <col min="68" max="69" width="25.5703125" bestFit="1" customWidth="1"/>
    <col min="70" max="71" width="25.28515625" bestFit="1" customWidth="1"/>
    <col min="72" max="73" width="25.5703125" bestFit="1" customWidth="1"/>
    <col min="74" max="74" width="41.28515625" bestFit="1" customWidth="1"/>
    <col min="75" max="75" width="25.140625" bestFit="1" customWidth="1"/>
    <col min="76" max="76" width="36" bestFit="1" customWidth="1"/>
    <col min="77" max="77" width="35.5703125" bestFit="1" customWidth="1"/>
    <col min="78" max="79" width="14.85546875" bestFit="1" customWidth="1"/>
    <col min="81" max="81" width="35.5703125" bestFit="1" customWidth="1"/>
  </cols>
  <sheetData>
    <row r="1" spans="1:83" x14ac:dyDescent="0.25">
      <c r="A1" t="s">
        <v>45</v>
      </c>
      <c r="S1" t="s">
        <v>46</v>
      </c>
      <c r="AK1" t="s">
        <v>76</v>
      </c>
      <c r="BG1" t="s">
        <v>76</v>
      </c>
      <c r="BY1" s="1" t="s">
        <v>203</v>
      </c>
      <c r="CC1" s="1" t="s">
        <v>93</v>
      </c>
    </row>
    <row r="2" spans="1:83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  <c r="BG2" s="1" t="s">
        <v>40</v>
      </c>
      <c r="BH2" s="1" t="s">
        <v>42</v>
      </c>
      <c r="BI2" s="1" t="s">
        <v>41</v>
      </c>
      <c r="BJ2" s="1" t="s">
        <v>118</v>
      </c>
      <c r="BK2" s="1" t="s">
        <v>119</v>
      </c>
      <c r="BL2" s="1" t="s">
        <v>120</v>
      </c>
      <c r="BM2" s="1" t="s">
        <v>121</v>
      </c>
      <c r="BN2" s="1" t="s">
        <v>122</v>
      </c>
      <c r="BO2" s="1" t="s">
        <v>123</v>
      </c>
      <c r="BP2" s="1" t="s">
        <v>43</v>
      </c>
      <c r="BQ2" s="1" t="s">
        <v>44</v>
      </c>
      <c r="BR2" s="1" t="s">
        <v>124</v>
      </c>
      <c r="BS2" s="1" t="s">
        <v>125</v>
      </c>
      <c r="BT2" s="1" t="s">
        <v>126</v>
      </c>
      <c r="BU2" s="1" t="s">
        <v>127</v>
      </c>
      <c r="BV2" s="1" t="s">
        <v>128</v>
      </c>
      <c r="BW2" s="1" t="s">
        <v>129</v>
      </c>
      <c r="BY2" t="s">
        <v>189</v>
      </c>
      <c r="CC2" t="s">
        <v>189</v>
      </c>
    </row>
    <row r="3" spans="1:83" ht="15.75" thickBot="1" x14ac:dyDescent="0.3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7.0385859948686402E-2</v>
      </c>
      <c r="Q3">
        <v>4.70681271161962E-2</v>
      </c>
      <c r="S3" s="2" t="s">
        <v>47</v>
      </c>
      <c r="T3">
        <f>B3</f>
        <v>3.7481603004601599E-2</v>
      </c>
      <c r="U3">
        <f t="shared" ref="U3:AH4" si="0">C3</f>
        <v>3.8673982949791998E-2</v>
      </c>
      <c r="V3">
        <f t="shared" si="0"/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si="0"/>
        <v>2.8867679734952498E-2</v>
      </c>
      <c r="AC3">
        <f t="shared" si="0"/>
        <v>2.70769659245703E-2</v>
      </c>
      <c r="AD3">
        <f t="shared" si="0"/>
        <v>3.1508424729961397E-2</v>
      </c>
      <c r="AE3">
        <f t="shared" si="0"/>
        <v>6.4238899879420996E-2</v>
      </c>
      <c r="AF3">
        <f t="shared" si="0"/>
        <v>2.4422183647188501E-2</v>
      </c>
      <c r="AG3">
        <f t="shared" si="0"/>
        <v>4.2472217708485901E-2</v>
      </c>
      <c r="AH3">
        <f t="shared" si="0"/>
        <v>7.0385859948686402E-2</v>
      </c>
      <c r="AI3">
        <f>Q3</f>
        <v>4.70681271161962E-2</v>
      </c>
      <c r="AK3" t="s">
        <v>81</v>
      </c>
      <c r="AL3">
        <f>SUM(T3:T5)</f>
        <v>0.29409495082989451</v>
      </c>
      <c r="AM3">
        <f t="shared" ref="AM3:BA3" si="1">SUM(U3:U5)</f>
        <v>0.27905160716980709</v>
      </c>
      <c r="AN3">
        <f t="shared" si="1"/>
        <v>0.27037895937874257</v>
      </c>
      <c r="AO3">
        <f t="shared" si="1"/>
        <v>0.28233169371559452</v>
      </c>
      <c r="AP3">
        <f t="shared" si="1"/>
        <v>0.24839638327036889</v>
      </c>
      <c r="AQ3">
        <f t="shared" si="1"/>
        <v>0.36802769939721991</v>
      </c>
      <c r="AR3">
        <f t="shared" si="1"/>
        <v>0.38386458646672916</v>
      </c>
      <c r="AS3">
        <f t="shared" si="1"/>
        <v>0.4156970498651244</v>
      </c>
      <c r="AT3">
        <f>SUM(AB3:AB5)</f>
        <v>0.25836012473452652</v>
      </c>
      <c r="AU3">
        <f t="shared" si="1"/>
        <v>0.22199488787222177</v>
      </c>
      <c r="AV3">
        <f t="shared" si="1"/>
        <v>0.24975653318862739</v>
      </c>
      <c r="AW3">
        <f t="shared" si="1"/>
        <v>0.33404467923994968</v>
      </c>
      <c r="AX3">
        <f t="shared" si="1"/>
        <v>0.1820156644953497</v>
      </c>
      <c r="AY3">
        <f t="shared" si="1"/>
        <v>0.29150746604743294</v>
      </c>
      <c r="AZ3">
        <f t="shared" si="1"/>
        <v>0.4099937646589093</v>
      </c>
      <c r="BA3">
        <f t="shared" si="1"/>
        <v>0.36136297858105748</v>
      </c>
      <c r="BG3" t="s">
        <v>81</v>
      </c>
      <c r="BH3">
        <f>AL3</f>
        <v>0.29409495082989451</v>
      </c>
      <c r="BI3">
        <f t="shared" ref="BI3:BU5" si="2">AM3</f>
        <v>0.27905160716980709</v>
      </c>
      <c r="BJ3">
        <f t="shared" si="2"/>
        <v>0.27037895937874257</v>
      </c>
      <c r="BK3">
        <f t="shared" si="2"/>
        <v>0.28233169371559452</v>
      </c>
      <c r="BL3">
        <f t="shared" si="2"/>
        <v>0.24839638327036889</v>
      </c>
      <c r="BM3">
        <f t="shared" si="2"/>
        <v>0.36802769939721991</v>
      </c>
      <c r="BN3">
        <f t="shared" si="2"/>
        <v>0.38386458646672916</v>
      </c>
      <c r="BO3">
        <f t="shared" si="2"/>
        <v>0.4156970498651244</v>
      </c>
      <c r="BP3">
        <f t="shared" si="2"/>
        <v>0.25836012473452652</v>
      </c>
      <c r="BQ3">
        <f t="shared" si="2"/>
        <v>0.22199488787222177</v>
      </c>
      <c r="BR3">
        <f t="shared" si="2"/>
        <v>0.24975653318862739</v>
      </c>
      <c r="BS3">
        <f t="shared" si="2"/>
        <v>0.33404467923994968</v>
      </c>
      <c r="BT3">
        <f t="shared" si="2"/>
        <v>0.1820156644953497</v>
      </c>
      <c r="BU3">
        <f t="shared" si="2"/>
        <v>0.29150746604743294</v>
      </c>
      <c r="BV3">
        <f>AZ3</f>
        <v>0.4099937646589093</v>
      </c>
      <c r="BW3">
        <f t="shared" ref="BW3:BW5" si="3">BA3</f>
        <v>0.36136297858105748</v>
      </c>
    </row>
    <row r="4" spans="1:83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0.147191164441908</v>
      </c>
      <c r="M4">
        <v>0.14061059971722401</v>
      </c>
      <c r="N4">
        <v>7.0446990048068994E-2</v>
      </c>
      <c r="O4">
        <v>0.17759565507029401</v>
      </c>
      <c r="P4">
        <v>0.19789752179933301</v>
      </c>
      <c r="Q4">
        <v>0.18896035195712599</v>
      </c>
      <c r="S4" s="2" t="s">
        <v>48</v>
      </c>
      <c r="T4">
        <f>B4</f>
        <v>0.15923445626190999</v>
      </c>
      <c r="U4">
        <f t="shared" si="0"/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0"/>
        <v>0.13857728069209899</v>
      </c>
      <c r="AC4">
        <f t="shared" si="0"/>
        <v>0.108815990248015</v>
      </c>
      <c r="AD4">
        <f t="shared" si="0"/>
        <v>0.147191164441908</v>
      </c>
      <c r="AE4">
        <f t="shared" si="0"/>
        <v>0.14061059971722401</v>
      </c>
      <c r="AF4">
        <f t="shared" si="0"/>
        <v>7.0446990048068994E-2</v>
      </c>
      <c r="AG4">
        <f t="shared" si="0"/>
        <v>0.17759565507029401</v>
      </c>
      <c r="AH4">
        <f t="shared" si="0"/>
        <v>0.19789752179933301</v>
      </c>
      <c r="AI4">
        <f>Q4</f>
        <v>0.18896035195712599</v>
      </c>
      <c r="AK4" t="s">
        <v>77</v>
      </c>
      <c r="AL4">
        <f>SUM(T8:T9,T27)</f>
        <v>0.31078908559959717</v>
      </c>
      <c r="AM4">
        <f t="shared" ref="AM4:BA4" si="4">SUM(U8:U9,U27)</f>
        <v>0.32815028097230969</v>
      </c>
      <c r="AN4">
        <f t="shared" si="4"/>
        <v>0.3166178008739281</v>
      </c>
      <c r="AO4">
        <f t="shared" si="4"/>
        <v>0.3097448131358902</v>
      </c>
      <c r="AP4">
        <f t="shared" si="4"/>
        <v>0.32118274730389207</v>
      </c>
      <c r="AQ4">
        <f t="shared" si="4"/>
        <v>0.36997701572289299</v>
      </c>
      <c r="AR4">
        <f t="shared" si="4"/>
        <v>0.36231428578850244</v>
      </c>
      <c r="AS4">
        <f t="shared" si="4"/>
        <v>0.38899074500114927</v>
      </c>
      <c r="AT4">
        <f t="shared" si="4"/>
        <v>0.37439383898446843</v>
      </c>
      <c r="AU4">
        <f t="shared" si="4"/>
        <v>0.43294148902550289</v>
      </c>
      <c r="AV4">
        <f t="shared" si="4"/>
        <v>0.29231076802326317</v>
      </c>
      <c r="AW4">
        <f t="shared" si="4"/>
        <v>0.30644110746875886</v>
      </c>
      <c r="AX4">
        <f t="shared" si="4"/>
        <v>0.29632754013468027</v>
      </c>
      <c r="AY4">
        <f t="shared" si="4"/>
        <v>0.48891579427460585</v>
      </c>
      <c r="AZ4">
        <f t="shared" si="4"/>
        <v>0.34935782494848755</v>
      </c>
      <c r="BA4">
        <f t="shared" si="4"/>
        <v>0.42476293364460338</v>
      </c>
      <c r="BG4" t="s">
        <v>77</v>
      </c>
      <c r="BH4">
        <f>AL4</f>
        <v>0.31078908559959717</v>
      </c>
      <c r="BI4">
        <f t="shared" si="2"/>
        <v>0.32815028097230969</v>
      </c>
      <c r="BJ4">
        <f t="shared" si="2"/>
        <v>0.3166178008739281</v>
      </c>
      <c r="BK4">
        <f t="shared" si="2"/>
        <v>0.3097448131358902</v>
      </c>
      <c r="BL4">
        <f t="shared" si="2"/>
        <v>0.32118274730389207</v>
      </c>
      <c r="BM4">
        <f t="shared" si="2"/>
        <v>0.36997701572289299</v>
      </c>
      <c r="BN4">
        <f t="shared" si="2"/>
        <v>0.36231428578850244</v>
      </c>
      <c r="BO4">
        <f t="shared" si="2"/>
        <v>0.38899074500114927</v>
      </c>
      <c r="BP4">
        <f t="shared" si="2"/>
        <v>0.37439383898446843</v>
      </c>
      <c r="BQ4">
        <f t="shared" si="2"/>
        <v>0.43294148902550289</v>
      </c>
      <c r="BR4">
        <f t="shared" si="2"/>
        <v>0.29231076802326317</v>
      </c>
      <c r="BS4">
        <f t="shared" si="2"/>
        <v>0.30644110746875886</v>
      </c>
      <c r="BT4">
        <f t="shared" si="2"/>
        <v>0.29632754013468027</v>
      </c>
      <c r="BU4">
        <f t="shared" si="2"/>
        <v>0.48891579427460585</v>
      </c>
      <c r="BV4">
        <f>AZ4</f>
        <v>0.34935782494848755</v>
      </c>
      <c r="BW4">
        <f t="shared" si="3"/>
        <v>0.42476293364460338</v>
      </c>
      <c r="BY4" s="13"/>
      <c r="BZ4" s="13" t="s">
        <v>190</v>
      </c>
      <c r="CA4" s="13" t="s">
        <v>191</v>
      </c>
      <c r="CC4" s="13"/>
      <c r="CD4" s="13" t="s">
        <v>190</v>
      </c>
      <c r="CE4" s="13" t="s">
        <v>191</v>
      </c>
    </row>
    <row r="5" spans="1:83" x14ac:dyDescent="0.25">
      <c r="A5" s="2" t="s">
        <v>2</v>
      </c>
      <c r="B5">
        <v>1.8991466837108999E-2</v>
      </c>
      <c r="C5">
        <v>1.8488249406841802E-2</v>
      </c>
      <c r="D5">
        <v>1.3188300081200499E-2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1.7132813646804499E-2</v>
      </c>
      <c r="Q5">
        <v>2.3584243593099099E-2</v>
      </c>
      <c r="S5" s="2" t="s">
        <v>49</v>
      </c>
      <c r="T5">
        <f>SUM(B5:B8)</f>
        <v>9.7378891563382905E-2</v>
      </c>
      <c r="U5">
        <f t="shared" ref="U5:AH5" si="5">SUM(C5:C8)</f>
        <v>9.3702599316393104E-2</v>
      </c>
      <c r="V5">
        <f t="shared" si="5"/>
        <v>8.330977196230549E-2</v>
      </c>
      <c r="W5">
        <f t="shared" si="5"/>
        <v>9.4704160098705414E-2</v>
      </c>
      <c r="X5">
        <f t="shared" si="5"/>
        <v>0.1015978126277558</v>
      </c>
      <c r="Y5">
        <f t="shared" si="5"/>
        <v>0.11779026282911881</v>
      </c>
      <c r="Z5">
        <f t="shared" si="5"/>
        <v>0.14545564818035139</v>
      </c>
      <c r="AA5">
        <f t="shared" si="5"/>
        <v>0.1710194016350372</v>
      </c>
      <c r="AB5">
        <f t="shared" si="5"/>
        <v>9.091516430747501E-2</v>
      </c>
      <c r="AC5">
        <f t="shared" si="5"/>
        <v>8.6101931699636494E-2</v>
      </c>
      <c r="AD5">
        <f t="shared" si="5"/>
        <v>7.1056944016757995E-2</v>
      </c>
      <c r="AE5">
        <f t="shared" si="5"/>
        <v>0.12919517964330468</v>
      </c>
      <c r="AF5">
        <f t="shared" si="5"/>
        <v>8.7146490800092208E-2</v>
      </c>
      <c r="AG5">
        <f t="shared" si="5"/>
        <v>7.1439593268652998E-2</v>
      </c>
      <c r="AH5">
        <f t="shared" si="5"/>
        <v>0.14171038291088989</v>
      </c>
      <c r="AI5">
        <f>SUM(Q5:Q8)</f>
        <v>0.12533449950773529</v>
      </c>
      <c r="AK5" t="s">
        <v>78</v>
      </c>
      <c r="AL5">
        <f>SUM(T10:T11,T12,T18:T19,T25,T28)</f>
        <v>0.95308205611647612</v>
      </c>
      <c r="AM5">
        <f t="shared" ref="AM5:BA5" si="6">SUM(U10:U11,U12,U18:U19,U25,U28)</f>
        <v>1.3576614469420909</v>
      </c>
      <c r="AN5">
        <f t="shared" si="6"/>
        <v>0.81219051779994389</v>
      </c>
      <c r="AO5">
        <f t="shared" si="6"/>
        <v>0.92211862877106332</v>
      </c>
      <c r="AP5">
        <f t="shared" si="6"/>
        <v>0.89544558548603703</v>
      </c>
      <c r="AQ5">
        <f t="shared" si="6"/>
        <v>1.0017887684891762</v>
      </c>
      <c r="AR5">
        <f t="shared" si="6"/>
        <v>1.2686520134541772</v>
      </c>
      <c r="AS5">
        <f t="shared" si="6"/>
        <v>1.0685258105881221</v>
      </c>
      <c r="AT5">
        <f t="shared" si="6"/>
        <v>0.89621038088486848</v>
      </c>
      <c r="AU5">
        <f t="shared" si="6"/>
        <v>1.2277732133133135</v>
      </c>
      <c r="AV5">
        <f t="shared" si="6"/>
        <v>0.80036268496589758</v>
      </c>
      <c r="AW5">
        <f t="shared" si="6"/>
        <v>1.4638940224773829</v>
      </c>
      <c r="AX5">
        <f t="shared" si="6"/>
        <v>1.0813742547348499</v>
      </c>
      <c r="AY5">
        <f t="shared" si="6"/>
        <v>1.150709321755385</v>
      </c>
      <c r="AZ5">
        <f t="shared" si="6"/>
        <v>1.1855975617908472</v>
      </c>
      <c r="BA5">
        <f t="shared" si="6"/>
        <v>0.79331979838773059</v>
      </c>
      <c r="BG5" t="s">
        <v>78</v>
      </c>
      <c r="BH5">
        <f>AL5</f>
        <v>0.95308205611647612</v>
      </c>
      <c r="BI5">
        <f t="shared" si="2"/>
        <v>1.3576614469420909</v>
      </c>
      <c r="BJ5">
        <f t="shared" si="2"/>
        <v>0.81219051779994389</v>
      </c>
      <c r="BK5">
        <f t="shared" si="2"/>
        <v>0.92211862877106332</v>
      </c>
      <c r="BL5">
        <f t="shared" si="2"/>
        <v>0.89544558548603703</v>
      </c>
      <c r="BM5">
        <f t="shared" si="2"/>
        <v>1.0017887684891762</v>
      </c>
      <c r="BN5">
        <f t="shared" si="2"/>
        <v>1.2686520134541772</v>
      </c>
      <c r="BO5">
        <f t="shared" si="2"/>
        <v>1.0685258105881221</v>
      </c>
      <c r="BP5">
        <f t="shared" si="2"/>
        <v>0.89621038088486848</v>
      </c>
      <c r="BQ5">
        <f t="shared" si="2"/>
        <v>1.2277732133133135</v>
      </c>
      <c r="BR5">
        <f t="shared" si="2"/>
        <v>0.80036268496589758</v>
      </c>
      <c r="BS5">
        <f t="shared" si="2"/>
        <v>1.4638940224773829</v>
      </c>
      <c r="BT5">
        <f t="shared" si="2"/>
        <v>1.0813742547348499</v>
      </c>
      <c r="BU5">
        <f t="shared" si="2"/>
        <v>1.150709321755385</v>
      </c>
      <c r="BV5">
        <f>AZ5</f>
        <v>1.1855975617908472</v>
      </c>
      <c r="BW5">
        <f t="shared" si="3"/>
        <v>0.79331979838773059</v>
      </c>
      <c r="BY5" t="s">
        <v>192</v>
      </c>
      <c r="BZ5">
        <v>0.31773036626168505</v>
      </c>
      <c r="CA5">
        <v>0.28862951235225937</v>
      </c>
      <c r="CC5" t="s">
        <v>192</v>
      </c>
      <c r="CD5">
        <v>1.0015871107889334</v>
      </c>
      <c r="CE5">
        <v>0.81512635693242363</v>
      </c>
    </row>
    <row r="6" spans="1:83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3.1273702831600601E-2</v>
      </c>
      <c r="Q6">
        <v>3.1725364707190597E-2</v>
      </c>
      <c r="S6" s="8" t="s">
        <v>50</v>
      </c>
      <c r="T6">
        <f t="shared" ref="T6:T11" si="7">B9</f>
        <v>9.4741533081623794E-2</v>
      </c>
      <c r="U6">
        <f t="shared" ref="U6:AH6" si="8">C9</f>
        <v>8.3810057870062807E-2</v>
      </c>
      <c r="V6">
        <f t="shared" si="8"/>
        <v>7.9274075614192294E-2</v>
      </c>
      <c r="W6">
        <f t="shared" si="8"/>
        <v>8.9257924749272202E-2</v>
      </c>
      <c r="X6">
        <f t="shared" si="8"/>
        <v>7.4723852994051501E-2</v>
      </c>
      <c r="Y6">
        <f t="shared" si="8"/>
        <v>5.7413679790945499E-2</v>
      </c>
      <c r="Z6">
        <f t="shared" si="8"/>
        <v>0.10782967244031801</v>
      </c>
      <c r="AA6">
        <f t="shared" si="8"/>
        <v>0.10393037462726699</v>
      </c>
      <c r="AB6">
        <f t="shared" si="8"/>
        <v>6.5524391766942497E-2</v>
      </c>
      <c r="AC6">
        <f t="shared" si="8"/>
        <v>7.06630778657137E-2</v>
      </c>
      <c r="AD6">
        <f t="shared" si="8"/>
        <v>5.07023435210113E-2</v>
      </c>
      <c r="AE6">
        <f t="shared" si="8"/>
        <v>6.8587429083169199E-2</v>
      </c>
      <c r="AF6">
        <f t="shared" si="8"/>
        <v>0.117806356002801</v>
      </c>
      <c r="AG6">
        <f t="shared" si="8"/>
        <v>4.1440529320511697E-2</v>
      </c>
      <c r="AH6">
        <f t="shared" si="8"/>
        <v>0.103774106343369</v>
      </c>
      <c r="AI6">
        <f t="shared" ref="AI6:AI11" si="9">Q9</f>
        <v>6.2330659251052301E-2</v>
      </c>
      <c r="AK6" t="s">
        <v>57</v>
      </c>
      <c r="AL6">
        <f>T13</f>
        <v>0.13822277934839369</v>
      </c>
      <c r="AM6">
        <f t="shared" ref="AM6:BA6" si="10">U13</f>
        <v>0.14551864270180881</v>
      </c>
      <c r="AN6">
        <f t="shared" si="10"/>
        <v>0.16579938850051401</v>
      </c>
      <c r="AO6">
        <f t="shared" si="10"/>
        <v>0.10561240394851129</v>
      </c>
      <c r="AP6">
        <f t="shared" si="10"/>
        <v>0.12906111322181771</v>
      </c>
      <c r="AQ6">
        <f t="shared" si="10"/>
        <v>0.34933666684642573</v>
      </c>
      <c r="AR6">
        <f t="shared" si="10"/>
        <v>0.11966764279002079</v>
      </c>
      <c r="AS6">
        <f t="shared" si="10"/>
        <v>0.14635787540958869</v>
      </c>
      <c r="AT6">
        <f t="shared" si="10"/>
        <v>9.9327805688677814E-2</v>
      </c>
      <c r="AU6">
        <f t="shared" si="10"/>
        <v>0.13822830244236101</v>
      </c>
      <c r="AV6">
        <f t="shared" si="10"/>
        <v>0.1471586717623746</v>
      </c>
      <c r="AW6">
        <f t="shared" si="10"/>
        <v>0.14203357987131199</v>
      </c>
      <c r="AX6">
        <f t="shared" si="10"/>
        <v>0.1340578664210596</v>
      </c>
      <c r="AY6">
        <f t="shared" si="10"/>
        <v>0.21142109314245991</v>
      </c>
      <c r="AZ6">
        <f t="shared" si="10"/>
        <v>0.10348337268824989</v>
      </c>
      <c r="BA6">
        <f t="shared" si="10"/>
        <v>0.1711748597608107</v>
      </c>
      <c r="BG6" t="s">
        <v>79</v>
      </c>
      <c r="BH6">
        <f>AL9</f>
        <v>0.493632085920436</v>
      </c>
      <c r="BI6">
        <f t="shared" ref="BI6:BU6" si="11">AM9</f>
        <v>0.45650821448054818</v>
      </c>
      <c r="BJ6">
        <f t="shared" si="11"/>
        <v>0.393235272020176</v>
      </c>
      <c r="BK6">
        <f t="shared" si="11"/>
        <v>0.46074436617900383</v>
      </c>
      <c r="BL6">
        <f t="shared" si="11"/>
        <v>0.46999997333780524</v>
      </c>
      <c r="BM6">
        <f t="shared" si="11"/>
        <v>0.33036590733681359</v>
      </c>
      <c r="BN6">
        <f t="shared" si="11"/>
        <v>0.51983363603520916</v>
      </c>
      <c r="BO6">
        <f t="shared" si="11"/>
        <v>0.46193846378793085</v>
      </c>
      <c r="BP6">
        <f t="shared" si="11"/>
        <v>0.40709831077240449</v>
      </c>
      <c r="BQ6">
        <f t="shared" si="11"/>
        <v>0.50270267766614318</v>
      </c>
      <c r="BR6">
        <f t="shared" si="11"/>
        <v>0.34568801959905932</v>
      </c>
      <c r="BS6">
        <f t="shared" si="11"/>
        <v>0.42357651357382142</v>
      </c>
      <c r="BT6">
        <f t="shared" si="11"/>
        <v>0.70365775827447696</v>
      </c>
      <c r="BU6">
        <f t="shared" si="11"/>
        <v>0.27455742577927028</v>
      </c>
      <c r="BV6">
        <f>AZ9</f>
        <v>0.59300354916491771</v>
      </c>
      <c r="BW6">
        <f t="shared" ref="BW6:BW8" si="12">BA9</f>
        <v>0.35013236831102978</v>
      </c>
      <c r="BY6" t="s">
        <v>193</v>
      </c>
      <c r="BZ6">
        <v>3.8368757308162105E-3</v>
      </c>
      <c r="CA6">
        <v>5.7606127026824027E-3</v>
      </c>
      <c r="CC6" t="s">
        <v>193</v>
      </c>
      <c r="CD6">
        <v>2.2707199252171812E-2</v>
      </c>
      <c r="CE6">
        <v>2.4940938360792968E-2</v>
      </c>
    </row>
    <row r="7" spans="1:83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3.3229309318519397E-2</v>
      </c>
      <c r="Q7">
        <v>3.1245408971695501E-2</v>
      </c>
      <c r="S7" s="8" t="s">
        <v>51</v>
      </c>
      <c r="T7">
        <f t="shared" si="7"/>
        <v>7.6878398082582303E-2</v>
      </c>
      <c r="U7">
        <f t="shared" ref="U7:AH7" si="13">C10</f>
        <v>0.102288864046807</v>
      </c>
      <c r="V7">
        <f t="shared" si="13"/>
        <v>9.2528002599430906E-2</v>
      </c>
      <c r="W7">
        <f t="shared" si="13"/>
        <v>8.4252964434770095E-2</v>
      </c>
      <c r="X7">
        <f t="shared" si="13"/>
        <v>9.1397967019818796E-2</v>
      </c>
      <c r="Y7">
        <f t="shared" si="13"/>
        <v>0.104575294956451</v>
      </c>
      <c r="Z7">
        <f t="shared" si="13"/>
        <v>9.3445005808778195E-2</v>
      </c>
      <c r="AA7">
        <f t="shared" si="13"/>
        <v>8.4515828027686202E-2</v>
      </c>
      <c r="AB7">
        <f t="shared" si="13"/>
        <v>7.1733991877166198E-2</v>
      </c>
      <c r="AC7">
        <f t="shared" si="13"/>
        <v>0.10797757798600301</v>
      </c>
      <c r="AD7">
        <f t="shared" si="13"/>
        <v>9.0565678678831502E-2</v>
      </c>
      <c r="AE7">
        <f t="shared" si="13"/>
        <v>8.3942814942487301E-2</v>
      </c>
      <c r="AF7">
        <f t="shared" si="13"/>
        <v>0.102161006592594</v>
      </c>
      <c r="AG7">
        <f t="shared" si="13"/>
        <v>9.3829998632611905E-2</v>
      </c>
      <c r="AH7">
        <f t="shared" si="13"/>
        <v>9.7655905372853694E-2</v>
      </c>
      <c r="AI7">
        <f t="shared" si="9"/>
        <v>8.0881030990306593E-2</v>
      </c>
      <c r="AK7" t="s">
        <v>58</v>
      </c>
      <c r="AL7">
        <f>T14</f>
        <v>0.54092588158624955</v>
      </c>
      <c r="AM7">
        <f t="shared" ref="AM7:BA7" si="14">U14</f>
        <v>0.50031033766522182</v>
      </c>
      <c r="AN7">
        <f t="shared" si="14"/>
        <v>0.47240553799179064</v>
      </c>
      <c r="AO7">
        <f t="shared" si="14"/>
        <v>0.39557324442527209</v>
      </c>
      <c r="AP7">
        <f t="shared" si="14"/>
        <v>0.47652972550873995</v>
      </c>
      <c r="AQ7">
        <f t="shared" si="14"/>
        <v>0.43373308013206696</v>
      </c>
      <c r="AR7">
        <f t="shared" si="14"/>
        <v>0.48337632661834712</v>
      </c>
      <c r="AS7">
        <f t="shared" si="14"/>
        <v>0.66506657474324404</v>
      </c>
      <c r="AT7">
        <f t="shared" si="14"/>
        <v>0.41494914003095218</v>
      </c>
      <c r="AU7">
        <f t="shared" si="14"/>
        <v>0.47586859516704128</v>
      </c>
      <c r="AV7">
        <f t="shared" si="14"/>
        <v>0.46485375515077049</v>
      </c>
      <c r="AW7">
        <f t="shared" si="14"/>
        <v>0.31053615330548517</v>
      </c>
      <c r="AX7">
        <f t="shared" si="14"/>
        <v>0.40555322776993552</v>
      </c>
      <c r="AY7">
        <f t="shared" si="14"/>
        <v>0.3467127556484989</v>
      </c>
      <c r="AZ7">
        <f t="shared" si="14"/>
        <v>0.46825028399859542</v>
      </c>
      <c r="BA7">
        <f t="shared" si="14"/>
        <v>0.57493008084940755</v>
      </c>
      <c r="BG7" t="s">
        <v>80</v>
      </c>
      <c r="BH7">
        <f>AL10</f>
        <v>1.0430407317682979</v>
      </c>
      <c r="BI7">
        <f t="shared" ref="BI7:BU7" si="15">AM10</f>
        <v>0.92587196123325155</v>
      </c>
      <c r="BJ7">
        <f t="shared" si="15"/>
        <v>0.71775834650475889</v>
      </c>
      <c r="BK7">
        <f t="shared" si="15"/>
        <v>0.99957015361691037</v>
      </c>
      <c r="BL7">
        <f t="shared" si="15"/>
        <v>0.98081881925873771</v>
      </c>
      <c r="BM7">
        <f t="shared" si="15"/>
        <v>1.1138394519103252</v>
      </c>
      <c r="BN7">
        <f t="shared" si="15"/>
        <v>0.98986264724407613</v>
      </c>
      <c r="BO7">
        <f t="shared" si="15"/>
        <v>1.2419347747751111</v>
      </c>
      <c r="BP7">
        <f t="shared" si="15"/>
        <v>1.0809295765702451</v>
      </c>
      <c r="BQ7">
        <f t="shared" si="15"/>
        <v>0.86030486283650243</v>
      </c>
      <c r="BR7">
        <f t="shared" si="15"/>
        <v>0.58848598892468917</v>
      </c>
      <c r="BS7">
        <f t="shared" si="15"/>
        <v>0.81222485034615133</v>
      </c>
      <c r="BT7">
        <f t="shared" si="15"/>
        <v>0.61330610059309509</v>
      </c>
      <c r="BU7">
        <f t="shared" si="15"/>
        <v>0.84558257750972454</v>
      </c>
      <c r="BV7">
        <f>AZ10</f>
        <v>0.81100857739144572</v>
      </c>
      <c r="BW7">
        <f t="shared" si="12"/>
        <v>0.90916832128753589</v>
      </c>
      <c r="BY7" t="s">
        <v>194</v>
      </c>
      <c r="BZ7">
        <v>8</v>
      </c>
      <c r="CA7">
        <v>8</v>
      </c>
      <c r="CC7" t="s">
        <v>194</v>
      </c>
      <c r="CD7">
        <v>8</v>
      </c>
      <c r="CE7">
        <v>8</v>
      </c>
    </row>
    <row r="8" spans="1:83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6.00745571139654E-2</v>
      </c>
      <c r="Q8">
        <v>3.8779482235750097E-2</v>
      </c>
      <c r="S8" s="3" t="s">
        <v>52</v>
      </c>
      <c r="T8">
        <f t="shared" si="7"/>
        <v>6.2888176587144601E-2</v>
      </c>
      <c r="U8">
        <f t="shared" ref="U8:AH8" si="16">C11</f>
        <v>6.9740489941495398E-2</v>
      </c>
      <c r="V8">
        <f t="shared" si="16"/>
        <v>8.3789126381713597E-2</v>
      </c>
      <c r="W8">
        <f t="shared" si="16"/>
        <v>6.5793285421752695E-2</v>
      </c>
      <c r="X8">
        <f t="shared" si="16"/>
        <v>7.0277232695009906E-2</v>
      </c>
      <c r="Y8">
        <f t="shared" si="16"/>
        <v>8.6421129678011605E-2</v>
      </c>
      <c r="Z8">
        <f t="shared" si="16"/>
        <v>7.9161776312249493E-2</v>
      </c>
      <c r="AA8">
        <f t="shared" si="16"/>
        <v>8.0248820498636894E-2</v>
      </c>
      <c r="AB8">
        <f t="shared" si="16"/>
        <v>8.1183157373934001E-2</v>
      </c>
      <c r="AC8">
        <f t="shared" si="16"/>
        <v>8.8185151935860698E-2</v>
      </c>
      <c r="AD8">
        <f t="shared" si="16"/>
        <v>7.2678639018334698E-2</v>
      </c>
      <c r="AE8">
        <f t="shared" si="16"/>
        <v>7.6717087508422696E-2</v>
      </c>
      <c r="AF8">
        <f t="shared" si="16"/>
        <v>6.9498003597282199E-2</v>
      </c>
      <c r="AG8">
        <f t="shared" si="16"/>
        <v>9.6275418827873604E-2</v>
      </c>
      <c r="AH8">
        <f t="shared" si="16"/>
        <v>7.9357246885881805E-2</v>
      </c>
      <c r="AI8">
        <f t="shared" si="9"/>
        <v>8.8111603671237604E-2</v>
      </c>
      <c r="AK8" t="s">
        <v>59</v>
      </c>
      <c r="AL8">
        <f>SUM(T15,T20)</f>
        <v>0.15048126581133359</v>
      </c>
      <c r="AM8">
        <f t="shared" ref="AM8:BA8" si="17">SUM(U15,U20)</f>
        <v>0.1158879969683453</v>
      </c>
      <c r="AN8">
        <f t="shared" si="17"/>
        <v>0.1328109170475954</v>
      </c>
      <c r="AO8">
        <f t="shared" si="17"/>
        <v>9.5326928929421864E-2</v>
      </c>
      <c r="AP8">
        <f t="shared" si="17"/>
        <v>0.1485656832001005</v>
      </c>
      <c r="AQ8">
        <f t="shared" si="17"/>
        <v>0.10876887404940599</v>
      </c>
      <c r="AR8">
        <f t="shared" si="17"/>
        <v>0.12230339463029799</v>
      </c>
      <c r="AS8">
        <f t="shared" si="17"/>
        <v>0.17944460291101741</v>
      </c>
      <c r="AT8">
        <f t="shared" si="17"/>
        <v>8.6602814671065176E-2</v>
      </c>
      <c r="AU8">
        <f t="shared" si="17"/>
        <v>0.1097934924705055</v>
      </c>
      <c r="AV8">
        <f t="shared" si="17"/>
        <v>0.10863291088942649</v>
      </c>
      <c r="AW8">
        <f t="shared" si="17"/>
        <v>9.952294790642699E-2</v>
      </c>
      <c r="AX8">
        <f t="shared" si="17"/>
        <v>8.9882246330960869E-2</v>
      </c>
      <c r="AY8">
        <f t="shared" si="17"/>
        <v>7.8707407975625407E-2</v>
      </c>
      <c r="AZ8">
        <f t="shared" si="17"/>
        <v>0.10979844675678049</v>
      </c>
      <c r="BA8">
        <f t="shared" si="17"/>
        <v>0.13700705814759259</v>
      </c>
      <c r="BG8" t="s">
        <v>82</v>
      </c>
      <c r="BH8">
        <f>AL11</f>
        <v>0.74393149274886039</v>
      </c>
      <c r="BI8">
        <f t="shared" ref="BI8:BU8" si="18">AM11</f>
        <v>0.83549716832213838</v>
      </c>
      <c r="BJ8">
        <f t="shared" si="18"/>
        <v>0.96499823187636891</v>
      </c>
      <c r="BK8">
        <f t="shared" si="18"/>
        <v>0.68271717969339629</v>
      </c>
      <c r="BL8">
        <f t="shared" si="18"/>
        <v>0.71198580754990737</v>
      </c>
      <c r="BM8">
        <f t="shared" si="18"/>
        <v>0.92464145952698595</v>
      </c>
      <c r="BN8">
        <f t="shared" si="18"/>
        <v>0.64194749154733688</v>
      </c>
      <c r="BO8">
        <f t="shared" si="18"/>
        <v>1.0028316618146036</v>
      </c>
      <c r="BP8">
        <f t="shared" si="18"/>
        <v>0.67513399115283457</v>
      </c>
      <c r="BQ8">
        <f t="shared" si="18"/>
        <v>0.79043394468958861</v>
      </c>
      <c r="BR8">
        <f t="shared" si="18"/>
        <v>0.80895211068119988</v>
      </c>
      <c r="BS8">
        <f t="shared" si="18"/>
        <v>0.72517864293224488</v>
      </c>
      <c r="BT8">
        <f t="shared" si="18"/>
        <v>0.4660473571345779</v>
      </c>
      <c r="BU8">
        <f t="shared" si="18"/>
        <v>0.79585875194984379</v>
      </c>
      <c r="BV8">
        <f>AZ11</f>
        <v>0.62671471159441472</v>
      </c>
      <c r="BW8">
        <f t="shared" si="12"/>
        <v>0.87542200336855613</v>
      </c>
      <c r="BY8" t="s">
        <v>195</v>
      </c>
      <c r="BZ8">
        <v>0.79655822361434936</v>
      </c>
      <c r="CC8" t="s">
        <v>195</v>
      </c>
      <c r="CD8">
        <v>0.61345216367043021</v>
      </c>
    </row>
    <row r="9" spans="1:83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0.103774106343369</v>
      </c>
      <c r="Q9">
        <v>6.2330659251052301E-2</v>
      </c>
      <c r="S9" s="3" t="s">
        <v>53</v>
      </c>
      <c r="T9">
        <f t="shared" si="7"/>
        <v>1.6262220922253601E-2</v>
      </c>
      <c r="U9">
        <f t="shared" ref="U9:AH9" si="19">C12</f>
        <v>1.6741403131683302E-2</v>
      </c>
      <c r="V9">
        <f t="shared" si="19"/>
        <v>1.87414672631795E-2</v>
      </c>
      <c r="W9">
        <f t="shared" si="19"/>
        <v>1.3671810052136499E-2</v>
      </c>
      <c r="X9">
        <f t="shared" si="19"/>
        <v>1.62758822118192E-2</v>
      </c>
      <c r="Y9">
        <f t="shared" si="19"/>
        <v>1.86561063752834E-2</v>
      </c>
      <c r="Z9">
        <f t="shared" si="19"/>
        <v>1.7922428479415001E-2</v>
      </c>
      <c r="AA9">
        <f t="shared" si="19"/>
        <v>2.10047365459964E-2</v>
      </c>
      <c r="AB9">
        <f t="shared" si="19"/>
        <v>1.8886533682429402E-2</v>
      </c>
      <c r="AC9">
        <f t="shared" si="19"/>
        <v>2.23364738279942E-2</v>
      </c>
      <c r="AD9">
        <f t="shared" si="19"/>
        <v>1.50931085114515E-2</v>
      </c>
      <c r="AE9">
        <f t="shared" si="19"/>
        <v>1.9902706340871198E-2</v>
      </c>
      <c r="AF9">
        <f t="shared" si="19"/>
        <v>1.41949954880941E-2</v>
      </c>
      <c r="AG9">
        <f t="shared" si="19"/>
        <v>2.6295413949877201E-2</v>
      </c>
      <c r="AH9">
        <f t="shared" si="19"/>
        <v>1.6219627752030698E-2</v>
      </c>
      <c r="AI9">
        <f t="shared" si="9"/>
        <v>1.9725499435861799E-2</v>
      </c>
      <c r="AK9" t="s">
        <v>79</v>
      </c>
      <c r="AL9">
        <f>SUM(T6:T7,T23:T24)</f>
        <v>0.493632085920436</v>
      </c>
      <c r="AM9">
        <f t="shared" ref="AM9:BA9" si="20">SUM(U6:U7,U23:U24)</f>
        <v>0.45650821448054818</v>
      </c>
      <c r="AN9">
        <f t="shared" si="20"/>
        <v>0.393235272020176</v>
      </c>
      <c r="AO9">
        <f t="shared" si="20"/>
        <v>0.46074436617900383</v>
      </c>
      <c r="AP9">
        <f t="shared" si="20"/>
        <v>0.46999997333780524</v>
      </c>
      <c r="AQ9">
        <f t="shared" si="20"/>
        <v>0.33036590733681359</v>
      </c>
      <c r="AR9">
        <f t="shared" si="20"/>
        <v>0.51983363603520916</v>
      </c>
      <c r="AS9">
        <f t="shared" si="20"/>
        <v>0.46193846378793085</v>
      </c>
      <c r="AT9">
        <f t="shared" si="20"/>
        <v>0.40709831077240449</v>
      </c>
      <c r="AU9">
        <f t="shared" si="20"/>
        <v>0.50270267766614318</v>
      </c>
      <c r="AV9">
        <f t="shared" si="20"/>
        <v>0.34568801959905932</v>
      </c>
      <c r="AW9">
        <f t="shared" si="20"/>
        <v>0.42357651357382142</v>
      </c>
      <c r="AX9">
        <f t="shared" si="20"/>
        <v>0.70365775827447696</v>
      </c>
      <c r="AY9">
        <f t="shared" si="20"/>
        <v>0.27455742577927028</v>
      </c>
      <c r="AZ9">
        <f t="shared" si="20"/>
        <v>0.59300354916491771</v>
      </c>
      <c r="BA9">
        <f t="shared" si="20"/>
        <v>0.35013236831102978</v>
      </c>
      <c r="BG9" t="s">
        <v>117</v>
      </c>
      <c r="BH9">
        <f>SUM(AL6:AL8)</f>
        <v>0.8296299267459768</v>
      </c>
      <c r="BI9">
        <f t="shared" ref="BI9:BU9" si="21">SUM(AM6:AM8)</f>
        <v>0.76171697733537591</v>
      </c>
      <c r="BJ9">
        <f t="shared" si="21"/>
        <v>0.77101584353990005</v>
      </c>
      <c r="BK9">
        <f t="shared" si="21"/>
        <v>0.59651257730320517</v>
      </c>
      <c r="BL9">
        <f t="shared" si="21"/>
        <v>0.75415652193065807</v>
      </c>
      <c r="BM9">
        <f t="shared" si="21"/>
        <v>0.89183862102789857</v>
      </c>
      <c r="BN9">
        <f t="shared" si="21"/>
        <v>0.72534736403866584</v>
      </c>
      <c r="BO9">
        <f t="shared" si="21"/>
        <v>0.99086905306385009</v>
      </c>
      <c r="BP9">
        <f t="shared" si="21"/>
        <v>0.60087976039069524</v>
      </c>
      <c r="BQ9">
        <f t="shared" si="21"/>
        <v>0.72389039007990785</v>
      </c>
      <c r="BR9">
        <f t="shared" si="21"/>
        <v>0.72064533780257156</v>
      </c>
      <c r="BS9">
        <f t="shared" si="21"/>
        <v>0.55209268108322418</v>
      </c>
      <c r="BT9">
        <f t="shared" si="21"/>
        <v>0.62949334052195594</v>
      </c>
      <c r="BU9">
        <f t="shared" si="21"/>
        <v>0.63684125676658421</v>
      </c>
      <c r="BV9">
        <f>SUM(AZ6:AZ8)</f>
        <v>0.6815321034436258</v>
      </c>
      <c r="BW9">
        <f t="shared" ref="BW9" si="22">SUM(BA6:BA8)</f>
        <v>0.88311199875781088</v>
      </c>
      <c r="BY9" t="s">
        <v>196</v>
      </c>
      <c r="BZ9">
        <v>0</v>
      </c>
      <c r="CC9" t="s">
        <v>196</v>
      </c>
      <c r="CD9">
        <v>0</v>
      </c>
    </row>
    <row r="10" spans="1:83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8.4252964434770095E-2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9.7655905372853694E-2</v>
      </c>
      <c r="Q10">
        <v>8.0881030990306593E-2</v>
      </c>
      <c r="S10" s="4" t="s">
        <v>54</v>
      </c>
      <c r="T10">
        <f t="shared" si="7"/>
        <v>6.0358799949649603E-3</v>
      </c>
      <c r="U10">
        <f t="shared" ref="U10:AH10" si="23">C13</f>
        <v>7.2111567653611701E-3</v>
      </c>
      <c r="V10">
        <f t="shared" si="23"/>
        <v>3.50986683851021E-3</v>
      </c>
      <c r="W10">
        <f t="shared" si="23"/>
        <v>4.2763347353224597E-3</v>
      </c>
      <c r="X10">
        <f t="shared" si="23"/>
        <v>8.1765665726753808E-3</v>
      </c>
      <c r="Y10">
        <f t="shared" si="23"/>
        <v>6.5534733218115598E-3</v>
      </c>
      <c r="Z10">
        <f t="shared" si="23"/>
        <v>8.8356540650915798E-3</v>
      </c>
      <c r="AA10">
        <f t="shared" si="23"/>
        <v>7.0159329267868399E-3</v>
      </c>
      <c r="AB10">
        <f t="shared" si="23"/>
        <v>5.11056628278152E-3</v>
      </c>
      <c r="AC10">
        <f t="shared" si="23"/>
        <v>7.2958239791396703E-3</v>
      </c>
      <c r="AD10">
        <f t="shared" si="23"/>
        <v>4.5323547672059998E-3</v>
      </c>
      <c r="AE10">
        <f t="shared" si="23"/>
        <v>8.4892492059972999E-3</v>
      </c>
      <c r="AF10">
        <f t="shared" si="23"/>
        <v>6.2961639967558198E-3</v>
      </c>
      <c r="AG10">
        <f t="shared" si="23"/>
        <v>9.6464093257010008E-3</v>
      </c>
      <c r="AH10">
        <f t="shared" si="23"/>
        <v>5.5436274892534604E-3</v>
      </c>
      <c r="AI10">
        <f t="shared" si="9"/>
        <v>3.35324873543547E-3</v>
      </c>
      <c r="AK10" t="s">
        <v>80</v>
      </c>
      <c r="AL10">
        <f>SUM(T21,T29:T31)</f>
        <v>1.0430407317682979</v>
      </c>
      <c r="AM10">
        <f t="shared" ref="AM10:BA10" si="24">SUM(U21,U29:U31)</f>
        <v>0.92587196123325155</v>
      </c>
      <c r="AN10">
        <f t="shared" si="24"/>
        <v>0.71775834650475889</v>
      </c>
      <c r="AO10">
        <f t="shared" si="24"/>
        <v>0.99957015361691037</v>
      </c>
      <c r="AP10">
        <f t="shared" si="24"/>
        <v>0.98081881925873771</v>
      </c>
      <c r="AQ10">
        <f t="shared" si="24"/>
        <v>1.1138394519103252</v>
      </c>
      <c r="AR10">
        <f t="shared" si="24"/>
        <v>0.98986264724407613</v>
      </c>
      <c r="AS10">
        <f t="shared" si="24"/>
        <v>1.2419347747751111</v>
      </c>
      <c r="AT10">
        <f t="shared" si="24"/>
        <v>1.0809295765702451</v>
      </c>
      <c r="AU10">
        <f t="shared" si="24"/>
        <v>0.86030486283650243</v>
      </c>
      <c r="AV10">
        <f t="shared" si="24"/>
        <v>0.58848598892468917</v>
      </c>
      <c r="AW10">
        <f t="shared" si="24"/>
        <v>0.81222485034615133</v>
      </c>
      <c r="AX10">
        <f t="shared" si="24"/>
        <v>0.61330610059309509</v>
      </c>
      <c r="AY10">
        <f t="shared" si="24"/>
        <v>0.84558257750972454</v>
      </c>
      <c r="AZ10">
        <f t="shared" si="24"/>
        <v>0.81100857739144572</v>
      </c>
      <c r="BA10">
        <f t="shared" si="24"/>
        <v>0.90916832128753589</v>
      </c>
      <c r="BY10" t="s">
        <v>197</v>
      </c>
      <c r="BZ10">
        <v>7</v>
      </c>
      <c r="CC10" t="s">
        <v>197</v>
      </c>
      <c r="CD10">
        <v>7</v>
      </c>
    </row>
    <row r="11" spans="1:83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7.6717087508422696E-2</v>
      </c>
      <c r="N11">
        <v>6.9498003597282199E-2</v>
      </c>
      <c r="O11">
        <v>9.6275418827873604E-2</v>
      </c>
      <c r="P11">
        <v>7.9357246885881805E-2</v>
      </c>
      <c r="Q11">
        <v>8.8111603671237604E-2</v>
      </c>
      <c r="S11" s="4" t="s">
        <v>55</v>
      </c>
      <c r="T11">
        <f t="shared" si="7"/>
        <v>2.37139002099966E-2</v>
      </c>
      <c r="U11">
        <f t="shared" ref="U11:AH11" si="25">C14</f>
        <v>3.4095386750121102E-2</v>
      </c>
      <c r="V11">
        <f t="shared" si="25"/>
        <v>1.57440998263698E-2</v>
      </c>
      <c r="W11">
        <f t="shared" si="25"/>
        <v>2.3945046776484302E-2</v>
      </c>
      <c r="X11">
        <f t="shared" si="25"/>
        <v>2.7608050119545102E-2</v>
      </c>
      <c r="Y11">
        <f t="shared" si="25"/>
        <v>2.9096820339721299E-2</v>
      </c>
      <c r="Z11">
        <f t="shared" si="25"/>
        <v>4.3004946744079398E-2</v>
      </c>
      <c r="AA11">
        <f t="shared" si="25"/>
        <v>2.2695072533332802E-2</v>
      </c>
      <c r="AB11">
        <f t="shared" si="25"/>
        <v>2.3901160934834999E-2</v>
      </c>
      <c r="AC11">
        <f t="shared" si="25"/>
        <v>3.6876574096474997E-2</v>
      </c>
      <c r="AD11">
        <f t="shared" si="25"/>
        <v>1.6379120248896501E-2</v>
      </c>
      <c r="AE11">
        <f t="shared" si="25"/>
        <v>2.48582027034202E-2</v>
      </c>
      <c r="AF11">
        <f t="shared" si="25"/>
        <v>2.43464172621362E-2</v>
      </c>
      <c r="AG11">
        <f t="shared" si="25"/>
        <v>3.73346566157386E-2</v>
      </c>
      <c r="AH11">
        <f t="shared" si="25"/>
        <v>2.2837926310594701E-2</v>
      </c>
      <c r="AI11">
        <f t="shared" si="9"/>
        <v>1.5321835657465E-2</v>
      </c>
      <c r="AK11" t="s">
        <v>82</v>
      </c>
      <c r="AL11">
        <f>SUM(T16,T17,T22,T26)</f>
        <v>0.74393149274886039</v>
      </c>
      <c r="AM11">
        <f t="shared" ref="AM11:BA11" si="26">SUM(U16,U17,U22,U26)</f>
        <v>0.83549716832213838</v>
      </c>
      <c r="AN11">
        <f t="shared" si="26"/>
        <v>0.96499823187636891</v>
      </c>
      <c r="AO11">
        <f t="shared" si="26"/>
        <v>0.68271717969339629</v>
      </c>
      <c r="AP11">
        <f t="shared" si="26"/>
        <v>0.71198580754990737</v>
      </c>
      <c r="AQ11">
        <f t="shared" si="26"/>
        <v>0.92464145952698595</v>
      </c>
      <c r="AR11">
        <f t="shared" si="26"/>
        <v>0.64194749154733688</v>
      </c>
      <c r="AS11">
        <f t="shared" si="26"/>
        <v>1.0028316618146036</v>
      </c>
      <c r="AT11">
        <f t="shared" si="26"/>
        <v>0.67513399115283457</v>
      </c>
      <c r="AU11">
        <f t="shared" si="26"/>
        <v>0.79043394468958861</v>
      </c>
      <c r="AV11">
        <f t="shared" si="26"/>
        <v>0.80895211068119988</v>
      </c>
      <c r="AW11">
        <f t="shared" si="26"/>
        <v>0.72517864293224488</v>
      </c>
      <c r="AX11">
        <f t="shared" si="26"/>
        <v>0.4660473571345779</v>
      </c>
      <c r="AY11">
        <f t="shared" si="26"/>
        <v>0.79585875194984379</v>
      </c>
      <c r="AZ11">
        <f t="shared" si="26"/>
        <v>0.62671471159441472</v>
      </c>
      <c r="BA11">
        <f t="shared" si="26"/>
        <v>0.87542200336855613</v>
      </c>
      <c r="BG11" s="1" t="s">
        <v>186</v>
      </c>
      <c r="BH11" s="1" t="s">
        <v>84</v>
      </c>
      <c r="BI11" s="1" t="s">
        <v>85</v>
      </c>
      <c r="BJ11" s="1" t="s">
        <v>130</v>
      </c>
      <c r="BK11" s="1" t="s">
        <v>131</v>
      </c>
      <c r="BL11" s="1" t="s">
        <v>138</v>
      </c>
      <c r="BM11" s="1" t="s">
        <v>133</v>
      </c>
      <c r="BN11" s="1" t="s">
        <v>134</v>
      </c>
      <c r="BO11" s="1" t="s">
        <v>135</v>
      </c>
      <c r="BP11" s="1" t="s">
        <v>86</v>
      </c>
      <c r="BQ11" s="1" t="s">
        <v>114</v>
      </c>
      <c r="BY11" t="s">
        <v>198</v>
      </c>
      <c r="BZ11">
        <v>1.7928684265232437</v>
      </c>
      <c r="CC11" t="s">
        <v>198</v>
      </c>
      <c r="CD11">
        <v>3.8826592749895883</v>
      </c>
    </row>
    <row r="12" spans="1:83" x14ac:dyDescent="0.25">
      <c r="A12" t="s">
        <v>9</v>
      </c>
      <c r="B12">
        <v>1.6262220922253601E-2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1.6219627752030698E-2</v>
      </c>
      <c r="Q12">
        <v>1.9725499435861799E-2</v>
      </c>
      <c r="S12" s="4" t="s">
        <v>56</v>
      </c>
      <c r="T12">
        <f>SUM(B15:B16)</f>
        <v>0.359150188901036</v>
      </c>
      <c r="U12">
        <f t="shared" ref="U12:AH12" si="27">SUM(C15:C16)</f>
        <v>0.52764076926951797</v>
      </c>
      <c r="V12">
        <f t="shared" si="27"/>
        <v>0.37602768426406552</v>
      </c>
      <c r="W12">
        <f t="shared" si="27"/>
        <v>0.48062996845844697</v>
      </c>
      <c r="X12">
        <f t="shared" si="27"/>
        <v>0.3222978674172412</v>
      </c>
      <c r="Y12">
        <f t="shared" si="27"/>
        <v>0.53352770706031905</v>
      </c>
      <c r="Z12">
        <f t="shared" si="27"/>
        <v>0.55974407989380692</v>
      </c>
      <c r="AA12">
        <f t="shared" si="27"/>
        <v>0.45806035184305099</v>
      </c>
      <c r="AB12">
        <f t="shared" si="27"/>
        <v>0.33527386284658189</v>
      </c>
      <c r="AC12">
        <f t="shared" si="27"/>
        <v>0.43184496773363301</v>
      </c>
      <c r="AD12">
        <f t="shared" si="27"/>
        <v>0.363594810295918</v>
      </c>
      <c r="AE12">
        <f t="shared" si="27"/>
        <v>0.59926098896132896</v>
      </c>
      <c r="AF12">
        <f t="shared" si="27"/>
        <v>0.45295504452500901</v>
      </c>
      <c r="AG12">
        <f t="shared" si="27"/>
        <v>0.35591728391293898</v>
      </c>
      <c r="AH12">
        <f t="shared" si="27"/>
        <v>0.47805213423363402</v>
      </c>
      <c r="AI12">
        <f>SUM(Q15:Q16)</f>
        <v>0.34194607699943547</v>
      </c>
      <c r="BG12" t="s">
        <v>187</v>
      </c>
      <c r="BH12">
        <v>8.5860120000000002</v>
      </c>
      <c r="BI12">
        <v>9.5200830000000014</v>
      </c>
      <c r="BJ12">
        <v>9.1406247500000006</v>
      </c>
      <c r="BK12">
        <v>11.653967250000001</v>
      </c>
      <c r="BL12">
        <v>10.41483625</v>
      </c>
      <c r="BM12">
        <v>10.7406085</v>
      </c>
      <c r="BN12">
        <v>11.87156075</v>
      </c>
      <c r="BO12">
        <v>11.4632915</v>
      </c>
      <c r="BP12">
        <f>AVERAGE(BH12:BO12)</f>
        <v>10.423873</v>
      </c>
      <c r="BQ12">
        <f>(BP12-BP13)/BP13*100</f>
        <v>-8.1041461638377417</v>
      </c>
      <c r="BY12" t="s">
        <v>199</v>
      </c>
      <c r="BZ12">
        <v>5.8044796255190344E-2</v>
      </c>
      <c r="CC12" t="s">
        <v>199</v>
      </c>
      <c r="CD12">
        <v>3.0161233167022949E-3</v>
      </c>
    </row>
    <row r="13" spans="1:83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8.1765665726753808E-3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5.5436274892534604E-3</v>
      </c>
      <c r="Q13">
        <v>3.35324873543547E-3</v>
      </c>
      <c r="S13" t="s">
        <v>57</v>
      </c>
      <c r="T13">
        <f>SUM(B17:B19)</f>
        <v>0.13822277934839369</v>
      </c>
      <c r="U13">
        <f t="shared" ref="U13:AH13" si="28">SUM(C17:C19)</f>
        <v>0.14551864270180881</v>
      </c>
      <c r="V13">
        <f t="shared" si="28"/>
        <v>0.16579938850051401</v>
      </c>
      <c r="W13">
        <f t="shared" si="28"/>
        <v>0.10561240394851129</v>
      </c>
      <c r="X13">
        <f t="shared" si="28"/>
        <v>0.12906111322181771</v>
      </c>
      <c r="Y13">
        <f t="shared" si="28"/>
        <v>0.34933666684642573</v>
      </c>
      <c r="Z13">
        <f t="shared" si="28"/>
        <v>0.11966764279002079</v>
      </c>
      <c r="AA13">
        <f t="shared" si="28"/>
        <v>0.14635787540958869</v>
      </c>
      <c r="AB13">
        <f t="shared" si="28"/>
        <v>9.9327805688677814E-2</v>
      </c>
      <c r="AC13">
        <f t="shared" si="28"/>
        <v>0.13822830244236101</v>
      </c>
      <c r="AD13">
        <f t="shared" si="28"/>
        <v>0.1471586717623746</v>
      </c>
      <c r="AE13">
        <f t="shared" si="28"/>
        <v>0.14203357987131199</v>
      </c>
      <c r="AF13">
        <f t="shared" si="28"/>
        <v>0.1340578664210596</v>
      </c>
      <c r="AG13">
        <f t="shared" si="28"/>
        <v>0.21142109314245991</v>
      </c>
      <c r="AH13">
        <f t="shared" si="28"/>
        <v>0.10348337268824989</v>
      </c>
      <c r="AI13">
        <f>SUM(Q17:Q19)</f>
        <v>0.1711748597608107</v>
      </c>
      <c r="BG13" t="s">
        <v>188</v>
      </c>
      <c r="BH13">
        <v>9.336400750000001</v>
      </c>
      <c r="BI13">
        <v>9.8889152500000002</v>
      </c>
      <c r="BJ13">
        <v>10.77848775</v>
      </c>
      <c r="BK13">
        <v>10.456751000000001</v>
      </c>
      <c r="BL13">
        <v>10.067816000000002</v>
      </c>
      <c r="BM13">
        <v>12.2701475</v>
      </c>
      <c r="BN13">
        <v>13.789684749999999</v>
      </c>
      <c r="BO13">
        <v>14.156896500000002</v>
      </c>
      <c r="BP13">
        <f>AVERAGE(BH13:BO13)</f>
        <v>11.343137437499999</v>
      </c>
      <c r="BY13" t="s">
        <v>200</v>
      </c>
      <c r="BZ13">
        <v>1.8945786050900073</v>
      </c>
      <c r="CC13" t="s">
        <v>200</v>
      </c>
      <c r="CD13">
        <v>1.8945786050900073</v>
      </c>
    </row>
    <row r="14" spans="1:83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2.2837926310594701E-2</v>
      </c>
      <c r="Q14">
        <v>1.5321835657465E-2</v>
      </c>
      <c r="S14" t="s">
        <v>58</v>
      </c>
      <c r="T14">
        <f>SUM(B20:B22)</f>
        <v>0.54092588158624955</v>
      </c>
      <c r="U14">
        <f t="shared" ref="U14:AH14" si="29">SUM(C20:C22)</f>
        <v>0.50031033766522182</v>
      </c>
      <c r="V14">
        <f t="shared" si="29"/>
        <v>0.47240553799179064</v>
      </c>
      <c r="W14">
        <f t="shared" si="29"/>
        <v>0.39557324442527209</v>
      </c>
      <c r="X14">
        <f t="shared" si="29"/>
        <v>0.47652972550873995</v>
      </c>
      <c r="Y14">
        <f t="shared" si="29"/>
        <v>0.43373308013206696</v>
      </c>
      <c r="Z14">
        <f t="shared" si="29"/>
        <v>0.48337632661834712</v>
      </c>
      <c r="AA14">
        <f t="shared" si="29"/>
        <v>0.66506657474324404</v>
      </c>
      <c r="AB14">
        <f t="shared" si="29"/>
        <v>0.41494914003095218</v>
      </c>
      <c r="AC14">
        <f t="shared" si="29"/>
        <v>0.47586859516704128</v>
      </c>
      <c r="AD14">
        <f t="shared" si="29"/>
        <v>0.46485375515077049</v>
      </c>
      <c r="AE14">
        <f t="shared" si="29"/>
        <v>0.31053615330548517</v>
      </c>
      <c r="AF14">
        <f t="shared" si="29"/>
        <v>0.40555322776993552</v>
      </c>
      <c r="AG14">
        <f t="shared" si="29"/>
        <v>0.3467127556484989</v>
      </c>
      <c r="AH14">
        <f t="shared" si="29"/>
        <v>0.46825028399859542</v>
      </c>
      <c r="AI14">
        <f>SUM(Q20:Q22)</f>
        <v>0.57493008084940755</v>
      </c>
      <c r="BY14" t="s">
        <v>201</v>
      </c>
      <c r="BZ14">
        <v>0.11608959251038069</v>
      </c>
      <c r="CC14" t="s">
        <v>201</v>
      </c>
      <c r="CD14">
        <v>6.0322466334045899E-3</v>
      </c>
    </row>
    <row r="15" spans="1:83" ht="15.75" thickBot="1" x14ac:dyDescent="0.3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8.5564459278197905E-2</v>
      </c>
      <c r="K15">
        <v>0.119474614214774</v>
      </c>
      <c r="L15">
        <v>8.8008639481595E-2</v>
      </c>
      <c r="M15">
        <v>0.16524650397610999</v>
      </c>
      <c r="N15">
        <v>0.13343344032322199</v>
      </c>
      <c r="O15">
        <v>0.120167119210114</v>
      </c>
      <c r="P15">
        <v>0.12215835295448001</v>
      </c>
      <c r="Q15">
        <v>9.1021878283799498E-2</v>
      </c>
      <c r="S15" s="10" t="s">
        <v>59</v>
      </c>
      <c r="T15">
        <f>SUM(B23:B25)</f>
        <v>0.13546237120570009</v>
      </c>
      <c r="U15">
        <f t="shared" ref="U15:AH15" si="30">SUM(C23:C25)</f>
        <v>0.1026504929795066</v>
      </c>
      <c r="V15">
        <f t="shared" si="30"/>
        <v>0.11102992211464401</v>
      </c>
      <c r="W15">
        <f t="shared" si="30"/>
        <v>8.3323713332173463E-2</v>
      </c>
      <c r="X15">
        <f t="shared" si="30"/>
        <v>0.13020429697035921</v>
      </c>
      <c r="Y15">
        <f t="shared" si="30"/>
        <v>7.1217933234580894E-2</v>
      </c>
      <c r="Z15">
        <f t="shared" si="30"/>
        <v>0.1043183432475463</v>
      </c>
      <c r="AA15">
        <f t="shared" si="30"/>
        <v>0.15704342722388501</v>
      </c>
      <c r="AB15">
        <f t="shared" si="30"/>
        <v>7.6213822050185981E-2</v>
      </c>
      <c r="AC15">
        <f t="shared" si="30"/>
        <v>9.7414178903024604E-2</v>
      </c>
      <c r="AD15">
        <f t="shared" si="30"/>
        <v>9.3267556899468487E-2</v>
      </c>
      <c r="AE15">
        <f t="shared" si="30"/>
        <v>8.2067821825516682E-2</v>
      </c>
      <c r="AF15">
        <f t="shared" si="30"/>
        <v>7.9060052868718173E-2</v>
      </c>
      <c r="AG15">
        <f t="shared" si="30"/>
        <v>5.4656464692651605E-2</v>
      </c>
      <c r="AH15">
        <f t="shared" si="30"/>
        <v>8.3565785832766595E-2</v>
      </c>
      <c r="AI15">
        <f>SUM(Q23:Q25)</f>
        <v>0.11711318771697619</v>
      </c>
      <c r="BY15" s="12" t="s">
        <v>202</v>
      </c>
      <c r="BZ15" s="12">
        <v>2.3646242515927849</v>
      </c>
      <c r="CA15" s="12"/>
      <c r="CC15" s="12" t="s">
        <v>202</v>
      </c>
      <c r="CD15" s="12">
        <v>2.3646242515927849</v>
      </c>
      <c r="CE15" s="12"/>
    </row>
    <row r="16" spans="1:83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0.355893781279154</v>
      </c>
      <c r="Q16">
        <v>0.25092419871563598</v>
      </c>
      <c r="S16" s="9" t="s">
        <v>60</v>
      </c>
      <c r="T16">
        <f>B26</f>
        <v>6.4468197517780601E-2</v>
      </c>
      <c r="U16">
        <f t="shared" ref="U16:AH16" si="31">C26</f>
        <v>7.7372427908297306E-2</v>
      </c>
      <c r="V16">
        <f t="shared" si="31"/>
        <v>6.0405837585307501E-2</v>
      </c>
      <c r="W16">
        <f t="shared" si="31"/>
        <v>5.1830800808876802E-2</v>
      </c>
      <c r="X16">
        <f t="shared" si="31"/>
        <v>8.5362385384269601E-2</v>
      </c>
      <c r="Y16">
        <f t="shared" si="31"/>
        <v>7.8874402316153794E-2</v>
      </c>
      <c r="Z16">
        <f t="shared" si="31"/>
        <v>8.9169249706314097E-2</v>
      </c>
      <c r="AA16">
        <f t="shared" si="31"/>
        <v>9.6357727567825097E-2</v>
      </c>
      <c r="AB16">
        <f t="shared" si="31"/>
        <v>4.6629532822427197E-2</v>
      </c>
      <c r="AC16">
        <f t="shared" si="31"/>
        <v>6.7140539211125796E-2</v>
      </c>
      <c r="AD16">
        <f t="shared" si="31"/>
        <v>5.59763014700237E-2</v>
      </c>
      <c r="AE16">
        <f t="shared" si="31"/>
        <v>3.9735006009471198E-2</v>
      </c>
      <c r="AF16">
        <f t="shared" si="31"/>
        <v>3.9869029367295403E-2</v>
      </c>
      <c r="AG16">
        <f t="shared" si="31"/>
        <v>5.6404442000576503E-2</v>
      </c>
      <c r="AH16">
        <f t="shared" si="31"/>
        <v>7.9160242978995696E-2</v>
      </c>
      <c r="AI16">
        <f>Q26</f>
        <v>6.8443660926515604E-2</v>
      </c>
      <c r="AK16" t="s">
        <v>83</v>
      </c>
      <c r="BG16" t="s">
        <v>83</v>
      </c>
    </row>
    <row r="17" spans="1:83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3.9333463143243597E-2</v>
      </c>
      <c r="Q17">
        <v>6.14645076240019E-2</v>
      </c>
      <c r="S17" s="9" t="s">
        <v>61</v>
      </c>
      <c r="T17">
        <f>SUM(B27,B31)</f>
        <v>0.53534423223405203</v>
      </c>
      <c r="U17">
        <f t="shared" ref="U17:AH17" si="32">SUM(C27,C31)</f>
        <v>0.58867129043722</v>
      </c>
      <c r="V17">
        <f t="shared" si="32"/>
        <v>0.69673467622940699</v>
      </c>
      <c r="W17">
        <f t="shared" si="32"/>
        <v>0.47436463288040998</v>
      </c>
      <c r="X17">
        <f t="shared" si="32"/>
        <v>0.45564772298464506</v>
      </c>
      <c r="Y17">
        <f t="shared" si="32"/>
        <v>0.62627367902232201</v>
      </c>
      <c r="Z17">
        <f t="shared" si="32"/>
        <v>0.40740619701032799</v>
      </c>
      <c r="AA17">
        <f t="shared" si="32"/>
        <v>0.70768015502336801</v>
      </c>
      <c r="AB17">
        <f t="shared" si="32"/>
        <v>0.502745789150566</v>
      </c>
      <c r="AC17">
        <f t="shared" si="32"/>
        <v>0.55791674241939693</v>
      </c>
      <c r="AD17">
        <f t="shared" si="32"/>
        <v>0.58169248931780704</v>
      </c>
      <c r="AE17">
        <f t="shared" si="32"/>
        <v>0.56453033932348895</v>
      </c>
      <c r="AF17">
        <f t="shared" si="32"/>
        <v>0.31945694435330702</v>
      </c>
      <c r="AG17">
        <f t="shared" si="32"/>
        <v>0.56902188000785203</v>
      </c>
      <c r="AH17">
        <f t="shared" si="32"/>
        <v>0.41325827473686999</v>
      </c>
      <c r="AI17">
        <f>SUM(Q27,Q31)</f>
        <v>0.64629450261930999</v>
      </c>
      <c r="AK17" s="1" t="s">
        <v>40</v>
      </c>
      <c r="AL17" s="1" t="s">
        <v>84</v>
      </c>
      <c r="AM17" s="1" t="s">
        <v>85</v>
      </c>
      <c r="AN17" s="1" t="s">
        <v>130</v>
      </c>
      <c r="AO17" s="1" t="s">
        <v>131</v>
      </c>
      <c r="AP17" s="1" t="s">
        <v>138</v>
      </c>
      <c r="AQ17" s="1" t="s">
        <v>133</v>
      </c>
      <c r="AR17" s="1" t="s">
        <v>134</v>
      </c>
      <c r="AS17" s="1" t="s">
        <v>135</v>
      </c>
      <c r="AT17" s="1" t="s">
        <v>86</v>
      </c>
      <c r="AU17" s="1" t="s">
        <v>101</v>
      </c>
      <c r="AV17" s="1"/>
      <c r="AW17" s="1"/>
      <c r="AX17" s="1"/>
      <c r="AY17" s="1"/>
      <c r="AZ17" s="1"/>
      <c r="BA17" s="1"/>
      <c r="BG17" s="1" t="s">
        <v>40</v>
      </c>
      <c r="BH17" s="1" t="s">
        <v>84</v>
      </c>
      <c r="BI17" s="1" t="s">
        <v>85</v>
      </c>
      <c r="BJ17" s="1" t="s">
        <v>130</v>
      </c>
      <c r="BK17" s="1" t="s">
        <v>131</v>
      </c>
      <c r="BL17" s="1" t="s">
        <v>138</v>
      </c>
      <c r="BM17" s="1" t="s">
        <v>133</v>
      </c>
      <c r="BN17" s="1" t="s">
        <v>134</v>
      </c>
      <c r="BO17" s="1" t="s">
        <v>135</v>
      </c>
      <c r="BP17" s="1" t="s">
        <v>86</v>
      </c>
      <c r="BQ17" s="1" t="s">
        <v>110</v>
      </c>
      <c r="BR17" s="1" t="s">
        <v>115</v>
      </c>
      <c r="BT17" t="s">
        <v>183</v>
      </c>
      <c r="BU17" t="s">
        <v>184</v>
      </c>
      <c r="BY17" s="1" t="s">
        <v>204</v>
      </c>
      <c r="CC17" s="1" t="s">
        <v>207</v>
      </c>
    </row>
    <row r="18" spans="1:83" x14ac:dyDescent="0.25">
      <c r="A18" s="4" t="s">
        <v>15</v>
      </c>
      <c r="B18">
        <v>7.0434215348731802E-2</v>
      </c>
      <c r="C18">
        <v>7.2421176903255696E-2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4.8211722018725603E-2</v>
      </c>
      <c r="J18">
        <v>4.6798981166592701E-2</v>
      </c>
      <c r="K18">
        <v>6.8525622132786804E-2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4.0500437070583102E-2</v>
      </c>
      <c r="Q18">
        <v>6.3544564419561397E-2</v>
      </c>
      <c r="S18" s="4" t="s">
        <v>62</v>
      </c>
      <c r="T18">
        <f>B28</f>
        <v>1.05117967822213E-2</v>
      </c>
      <c r="U18">
        <f t="shared" ref="U18:AH18" si="33">C28</f>
        <v>1.0361699759321E-2</v>
      </c>
      <c r="V18">
        <f t="shared" si="33"/>
        <v>1.6686159228233501E-2</v>
      </c>
      <c r="W18">
        <f t="shared" si="33"/>
        <v>2.2443294937921202E-2</v>
      </c>
      <c r="X18">
        <f t="shared" si="33"/>
        <v>1.7994298325941901E-2</v>
      </c>
      <c r="Y18">
        <f t="shared" si="33"/>
        <v>1.2145023992141299E-2</v>
      </c>
      <c r="Z18">
        <f t="shared" si="33"/>
        <v>2.1410720979462498E-2</v>
      </c>
      <c r="AA18">
        <f t="shared" si="33"/>
        <v>2.17202645706801E-2</v>
      </c>
      <c r="AB18">
        <f t="shared" si="33"/>
        <v>1.06237562383159E-2</v>
      </c>
      <c r="AC18">
        <f t="shared" si="33"/>
        <v>1.1971549515368701E-2</v>
      </c>
      <c r="AD18">
        <f t="shared" si="33"/>
        <v>1.55259111386518E-2</v>
      </c>
      <c r="AE18">
        <f t="shared" si="33"/>
        <v>3.1294323194373502E-2</v>
      </c>
      <c r="AF18">
        <f t="shared" si="33"/>
        <v>2.20581247456824E-2</v>
      </c>
      <c r="AG18">
        <f t="shared" si="33"/>
        <v>2.2891560789846801E-2</v>
      </c>
      <c r="AH18">
        <f t="shared" si="33"/>
        <v>1.37931753650618E-2</v>
      </c>
      <c r="AI18">
        <f>Q28</f>
        <v>1.55971312367102E-2</v>
      </c>
      <c r="AK18" t="s">
        <v>95</v>
      </c>
      <c r="AL18">
        <f>AL5-AT5</f>
        <v>5.6871675231607632E-2</v>
      </c>
      <c r="AM18">
        <f t="shared" ref="AM18:AS18" si="34">AM5-AU5</f>
        <v>0.12988823362877744</v>
      </c>
      <c r="AN18">
        <f t="shared" si="34"/>
        <v>1.1827832834046315E-2</v>
      </c>
      <c r="AO18">
        <f t="shared" si="34"/>
        <v>-0.54177539370631955</v>
      </c>
      <c r="AP18">
        <f t="shared" si="34"/>
        <v>-0.18592866924881291</v>
      </c>
      <c r="AQ18">
        <f t="shared" si="34"/>
        <v>-0.14892055326620879</v>
      </c>
      <c r="AR18">
        <f t="shared" si="34"/>
        <v>8.3054451663330031E-2</v>
      </c>
      <c r="AS18">
        <f t="shared" si="34"/>
        <v>0.27520601220039154</v>
      </c>
      <c r="AT18">
        <f>AVERAGE(AL18:AS18)</f>
        <v>-3.9972051332898537E-2</v>
      </c>
      <c r="AU18">
        <f>AT18/(AVERAGE(AL5:AS5))*100</f>
        <v>-3.8622835813660243</v>
      </c>
      <c r="BG18" t="s">
        <v>81</v>
      </c>
      <c r="BH18">
        <f>BH3-BP3</f>
        <v>3.5734826095367989E-2</v>
      </c>
      <c r="BI18">
        <f t="shared" ref="BI18:BO18" si="35">BI3-BQ3</f>
        <v>5.7056719297585323E-2</v>
      </c>
      <c r="BJ18">
        <f t="shared" si="35"/>
        <v>2.0622426190115173E-2</v>
      </c>
      <c r="BK18">
        <f t="shared" si="35"/>
        <v>-5.1712985524355159E-2</v>
      </c>
      <c r="BL18">
        <f t="shared" si="35"/>
        <v>6.6380718775019193E-2</v>
      </c>
      <c r="BM18">
        <f t="shared" si="35"/>
        <v>7.652023334978697E-2</v>
      </c>
      <c r="BN18">
        <f t="shared" si="35"/>
        <v>-2.6129178192180136E-2</v>
      </c>
      <c r="BO18">
        <f t="shared" si="35"/>
        <v>5.433407128406692E-2</v>
      </c>
      <c r="BP18">
        <f>AVERAGE(BH18:BO18)</f>
        <v>2.9100853909425784E-2</v>
      </c>
      <c r="BQ18">
        <f>_xlfn.STDEV.P(BH18:BO18)/SQRT(8)</f>
        <v>1.5183131034716321E-2</v>
      </c>
      <c r="BR18">
        <f>_xlfn.STDEV.P(BH18:BO18)</f>
        <v>4.2944379657167332E-2</v>
      </c>
      <c r="BT18">
        <v>1</v>
      </c>
      <c r="BU18">
        <v>9.4568924999999986</v>
      </c>
      <c r="BY18" t="s">
        <v>189</v>
      </c>
      <c r="CC18" t="s">
        <v>189</v>
      </c>
    </row>
    <row r="19" spans="1:83" ht="15.75" thickBot="1" x14ac:dyDescent="0.3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2.36494724744232E-2</v>
      </c>
      <c r="Q19">
        <v>4.61657877172474E-2</v>
      </c>
      <c r="S19" s="4" t="s">
        <v>63</v>
      </c>
      <c r="T19">
        <f>B29</f>
        <v>3.0222402946745199E-2</v>
      </c>
      <c r="U19">
        <f t="shared" ref="U19:AH19" si="36">C29</f>
        <v>3.1773713727786E-2</v>
      </c>
      <c r="V19">
        <f t="shared" si="36"/>
        <v>5.9617439376429202E-2</v>
      </c>
      <c r="W19">
        <f t="shared" si="36"/>
        <v>7.5809368346996905E-2</v>
      </c>
      <c r="X19">
        <f t="shared" si="36"/>
        <v>4.1732746463899101E-2</v>
      </c>
      <c r="Y19">
        <f t="shared" si="36"/>
        <v>2.7841486038104001E-2</v>
      </c>
      <c r="Z19">
        <f t="shared" si="36"/>
        <v>6.2438441064704898E-2</v>
      </c>
      <c r="AA19">
        <f t="shared" si="36"/>
        <v>7.6806330837580705E-2</v>
      </c>
      <c r="AB19">
        <f t="shared" si="36"/>
        <v>3.5073010756908399E-2</v>
      </c>
      <c r="AC19">
        <f t="shared" si="36"/>
        <v>3.9931231429446497E-2</v>
      </c>
      <c r="AD19">
        <f t="shared" si="36"/>
        <v>5.7993310146468503E-2</v>
      </c>
      <c r="AE19">
        <f t="shared" si="36"/>
        <v>0.10321389786823799</v>
      </c>
      <c r="AF19">
        <f t="shared" si="36"/>
        <v>8.2466491100619793E-2</v>
      </c>
      <c r="AG19">
        <f t="shared" si="36"/>
        <v>5.6159282521908598E-2</v>
      </c>
      <c r="AH19">
        <f t="shared" si="36"/>
        <v>6.5695234815273507E-2</v>
      </c>
      <c r="AI19">
        <f>Q29</f>
        <v>5.5026367241744097E-2</v>
      </c>
      <c r="AK19" t="s">
        <v>87</v>
      </c>
      <c r="AL19">
        <f>AL7-AT7</f>
        <v>0.12597674155529737</v>
      </c>
      <c r="AM19">
        <f t="shared" ref="AM19:AS19" si="37">AM7-AU7</f>
        <v>2.4441742498180541E-2</v>
      </c>
      <c r="AN19">
        <f t="shared" si="37"/>
        <v>7.5517828410201493E-3</v>
      </c>
      <c r="AO19">
        <f t="shared" si="37"/>
        <v>8.5037091119786912E-2</v>
      </c>
      <c r="AP19">
        <f t="shared" si="37"/>
        <v>7.0976497738804434E-2</v>
      </c>
      <c r="AQ19">
        <f t="shared" si="37"/>
        <v>8.7020324483568057E-2</v>
      </c>
      <c r="AR19">
        <f t="shared" si="37"/>
        <v>1.5126042619751701E-2</v>
      </c>
      <c r="AS19">
        <f t="shared" si="37"/>
        <v>9.0136493893836489E-2</v>
      </c>
      <c r="AT19">
        <f>AVERAGE(AL19:AS19)</f>
        <v>6.3283339593780713E-2</v>
      </c>
      <c r="AU19">
        <f>AT19/(AVERAGE(AL7:AS7))*100</f>
        <v>12.758992780372907</v>
      </c>
      <c r="BG19" t="s">
        <v>77</v>
      </c>
      <c r="BH19">
        <f t="shared" ref="BH19:BH24" si="38">BH4-BP4</f>
        <v>-6.360475338487126E-2</v>
      </c>
      <c r="BI19">
        <f t="shared" ref="BI19:BO19" si="39">BI4-BQ4</f>
        <v>-0.1047912080531932</v>
      </c>
      <c r="BJ19">
        <f t="shared" si="39"/>
        <v>2.4307032850664934E-2</v>
      </c>
      <c r="BK19">
        <f t="shared" si="39"/>
        <v>3.3037056671313403E-3</v>
      </c>
      <c r="BL19">
        <f t="shared" si="39"/>
        <v>2.4855207169211802E-2</v>
      </c>
      <c r="BM19">
        <f t="shared" si="39"/>
        <v>-0.11893877855171286</v>
      </c>
      <c r="BN19">
        <f t="shared" si="39"/>
        <v>1.2956460840014894E-2</v>
      </c>
      <c r="BO19">
        <f t="shared" si="39"/>
        <v>-3.5772188643454106E-2</v>
      </c>
      <c r="BP19">
        <f>AVERAGE(BH19:BO19)</f>
        <v>-3.2210565263276057E-2</v>
      </c>
      <c r="BQ19">
        <f t="shared" ref="BQ19:BQ24" si="40">_xlfn.STDEV.P(BH19:BO19)/SQRT(8)</f>
        <v>1.9178470132358731E-2</v>
      </c>
      <c r="BR19">
        <f t="shared" ref="BR19:BR24" si="41">_xlfn.STDEV.P(BH19:BO19)</f>
        <v>5.4244905133498098E-2</v>
      </c>
      <c r="BT19">
        <v>1</v>
      </c>
      <c r="BU19">
        <v>10.59634625</v>
      </c>
    </row>
    <row r="20" spans="1:83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0.29430876340088202</v>
      </c>
      <c r="Q20">
        <v>0.33053109515085299</v>
      </c>
      <c r="S20" s="10" t="s">
        <v>64</v>
      </c>
      <c r="T20">
        <f>B30</f>
        <v>1.50188946056335E-2</v>
      </c>
      <c r="U20">
        <f t="shared" ref="U20:AH20" si="42">C30</f>
        <v>1.32375039888387E-2</v>
      </c>
      <c r="V20">
        <f t="shared" si="42"/>
        <v>2.1780994932951402E-2</v>
      </c>
      <c r="W20">
        <f t="shared" si="42"/>
        <v>1.2003215597248399E-2</v>
      </c>
      <c r="X20">
        <f t="shared" si="42"/>
        <v>1.8361386229741299E-2</v>
      </c>
      <c r="Y20">
        <f t="shared" si="42"/>
        <v>3.7550940814825101E-2</v>
      </c>
      <c r="Z20">
        <f t="shared" si="42"/>
        <v>1.79850513827517E-2</v>
      </c>
      <c r="AA20">
        <f t="shared" si="42"/>
        <v>2.2401175687132398E-2</v>
      </c>
      <c r="AB20">
        <f t="shared" si="42"/>
        <v>1.03889926208792E-2</v>
      </c>
      <c r="AC20">
        <f t="shared" si="42"/>
        <v>1.23793135674809E-2</v>
      </c>
      <c r="AD20">
        <f t="shared" si="42"/>
        <v>1.5365353989957999E-2</v>
      </c>
      <c r="AE20">
        <f t="shared" si="42"/>
        <v>1.7455126080910301E-2</v>
      </c>
      <c r="AF20">
        <f t="shared" si="42"/>
        <v>1.08221934622427E-2</v>
      </c>
      <c r="AG20">
        <f t="shared" si="42"/>
        <v>2.4050943282973799E-2</v>
      </c>
      <c r="AH20">
        <f t="shared" si="42"/>
        <v>2.6232660924013902E-2</v>
      </c>
      <c r="AI20">
        <f>Q30</f>
        <v>1.9893870430616401E-2</v>
      </c>
      <c r="AK20" t="s">
        <v>88</v>
      </c>
      <c r="AL20">
        <f>AL11-AT11</f>
        <v>6.8797501596025823E-2</v>
      </c>
      <c r="AM20">
        <f t="shared" ref="AM20:AS20" si="43">AM11-AU11</f>
        <v>4.5063223632549776E-2</v>
      </c>
      <c r="AN20">
        <f t="shared" si="43"/>
        <v>0.15604612119516903</v>
      </c>
      <c r="AO20">
        <f t="shared" si="43"/>
        <v>-4.2461463238848585E-2</v>
      </c>
      <c r="AP20">
        <f t="shared" si="43"/>
        <v>0.24593845041532947</v>
      </c>
      <c r="AQ20">
        <f t="shared" si="43"/>
        <v>0.12878270757714216</v>
      </c>
      <c r="AR20">
        <f t="shared" si="43"/>
        <v>1.523277995292216E-2</v>
      </c>
      <c r="AS20">
        <f t="shared" si="43"/>
        <v>0.12740965844604746</v>
      </c>
      <c r="AT20">
        <f t="shared" ref="AT20:AT25" si="44">AVERAGE(AL20:AS20)</f>
        <v>9.3101122447042162E-2</v>
      </c>
      <c r="AU20">
        <f>AT20/(AVERAGE(AL11:AS11))*100</f>
        <v>11.443546153145414</v>
      </c>
      <c r="BG20" t="s">
        <v>78</v>
      </c>
      <c r="BH20">
        <f t="shared" si="38"/>
        <v>5.6871675231607632E-2</v>
      </c>
      <c r="BI20">
        <f t="shared" ref="BI20:BO20" si="45">BI5-BQ5</f>
        <v>0.12988823362877744</v>
      </c>
      <c r="BJ20">
        <f t="shared" si="45"/>
        <v>1.1827832834046315E-2</v>
      </c>
      <c r="BK20">
        <f t="shared" si="45"/>
        <v>-0.54177539370631955</v>
      </c>
      <c r="BL20">
        <f t="shared" si="45"/>
        <v>-0.18592866924881291</v>
      </c>
      <c r="BM20">
        <f t="shared" si="45"/>
        <v>-0.14892055326620879</v>
      </c>
      <c r="BN20">
        <f t="shared" si="45"/>
        <v>8.3054451663330031E-2</v>
      </c>
      <c r="BO20">
        <f t="shared" si="45"/>
        <v>0.27520601220039154</v>
      </c>
      <c r="BP20">
        <f t="shared" ref="BP20:BP24" si="46">AVERAGE(BH20:BO20)</f>
        <v>-3.9972051332898537E-2</v>
      </c>
      <c r="BQ20">
        <f t="shared" si="40"/>
        <v>8.2950181656488917E-2</v>
      </c>
      <c r="BR20">
        <f t="shared" si="41"/>
        <v>0.23461854379983713</v>
      </c>
      <c r="BT20">
        <v>2</v>
      </c>
      <c r="BU20">
        <v>8.5860120000000002</v>
      </c>
      <c r="BY20" s="13"/>
      <c r="BZ20" s="13" t="s">
        <v>190</v>
      </c>
      <c r="CA20" s="13" t="s">
        <v>191</v>
      </c>
      <c r="CC20" s="13"/>
      <c r="CD20" s="13" t="s">
        <v>190</v>
      </c>
      <c r="CE20" s="13" t="s">
        <v>191</v>
      </c>
    </row>
    <row r="21" spans="1:83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0.105725158285777</v>
      </c>
      <c r="Q21">
        <v>0.151590639907622</v>
      </c>
      <c r="S21" s="5" t="s">
        <v>65</v>
      </c>
      <c r="T21">
        <f t="shared" ref="T21:T31" si="47">B32</f>
        <v>4.5094804536802501E-2</v>
      </c>
      <c r="U21">
        <f t="shared" ref="U21:AH21" si="48">C32</f>
        <v>0.128843925031425</v>
      </c>
      <c r="V21">
        <f t="shared" si="48"/>
        <v>0.13599202567714</v>
      </c>
      <c r="W21">
        <f t="shared" si="48"/>
        <v>9.7751223899317799E-2</v>
      </c>
      <c r="X21">
        <f t="shared" si="48"/>
        <v>0.12907408792387901</v>
      </c>
      <c r="Y21">
        <f t="shared" si="48"/>
        <v>0.18961530978954599</v>
      </c>
      <c r="Z21">
        <f t="shared" si="48"/>
        <v>0.14062765394617099</v>
      </c>
      <c r="AA21">
        <f t="shared" si="48"/>
        <v>0.185753040380228</v>
      </c>
      <c r="AB21">
        <f t="shared" si="48"/>
        <v>8.0639151877857404E-2</v>
      </c>
      <c r="AC21">
        <f t="shared" si="48"/>
        <v>6.3599147861742505E-2</v>
      </c>
      <c r="AD21">
        <f t="shared" si="48"/>
        <v>8.7585761526354805E-2</v>
      </c>
      <c r="AE21">
        <f t="shared" si="48"/>
        <v>8.6392644813049105E-2</v>
      </c>
      <c r="AF21">
        <f t="shared" si="48"/>
        <v>0.10234389573897699</v>
      </c>
      <c r="AG21">
        <f t="shared" si="48"/>
        <v>0.124643151517515</v>
      </c>
      <c r="AH21">
        <f t="shared" si="48"/>
        <v>0.11988809961217101</v>
      </c>
      <c r="AI21">
        <f t="shared" ref="AI21:AI31" si="49">Q32</f>
        <v>0.149400052173288</v>
      </c>
      <c r="AK21" t="s">
        <v>89</v>
      </c>
      <c r="AL21">
        <f>AL3-AT3</f>
        <v>3.5734826095367989E-2</v>
      </c>
      <c r="AM21">
        <f t="shared" ref="AM21:AS21" si="50">AM3-AU3</f>
        <v>5.7056719297585323E-2</v>
      </c>
      <c r="AN21">
        <f t="shared" si="50"/>
        <v>2.0622426190115173E-2</v>
      </c>
      <c r="AO21">
        <f t="shared" si="50"/>
        <v>-5.1712985524355159E-2</v>
      </c>
      <c r="AP21">
        <f t="shared" si="50"/>
        <v>6.6380718775019193E-2</v>
      </c>
      <c r="AQ21">
        <f t="shared" si="50"/>
        <v>7.652023334978697E-2</v>
      </c>
      <c r="AR21">
        <f t="shared" si="50"/>
        <v>-2.6129178192180136E-2</v>
      </c>
      <c r="AS21">
        <f t="shared" si="50"/>
        <v>5.433407128406692E-2</v>
      </c>
      <c r="AT21">
        <f t="shared" si="44"/>
        <v>2.9100853909425784E-2</v>
      </c>
      <c r="AU21">
        <f>AT21/(AVERAGE(AL3:AS3))*100</f>
        <v>9.1589778628392438</v>
      </c>
      <c r="BG21" t="s">
        <v>79</v>
      </c>
      <c r="BH21">
        <f t="shared" si="38"/>
        <v>8.6533775148031511E-2</v>
      </c>
      <c r="BI21">
        <f t="shared" ref="BI21:BO21" si="51">BI6-BQ6</f>
        <v>-4.6194463185595003E-2</v>
      </c>
      <c r="BJ21">
        <f t="shared" si="51"/>
        <v>4.7547252421116681E-2</v>
      </c>
      <c r="BK21">
        <f t="shared" si="51"/>
        <v>3.7167852605182405E-2</v>
      </c>
      <c r="BL21">
        <f t="shared" si="51"/>
        <v>-0.23365778493667172</v>
      </c>
      <c r="BM21">
        <f t="shared" si="51"/>
        <v>5.580848155754331E-2</v>
      </c>
      <c r="BN21">
        <f t="shared" si="51"/>
        <v>-7.3169913129708553E-2</v>
      </c>
      <c r="BO21">
        <f t="shared" si="51"/>
        <v>0.11180609547690107</v>
      </c>
      <c r="BP21">
        <f t="shared" si="46"/>
        <v>-1.7698380054000373E-3</v>
      </c>
      <c r="BQ21">
        <f t="shared" si="40"/>
        <v>3.7250029527337303E-2</v>
      </c>
      <c r="BR21">
        <f t="shared" si="41"/>
        <v>0.10535899391271733</v>
      </c>
      <c r="BT21">
        <v>2</v>
      </c>
      <c r="BU21">
        <v>9.336400750000001</v>
      </c>
      <c r="BY21" t="s">
        <v>192</v>
      </c>
      <c r="BZ21">
        <v>0.33847084679977024</v>
      </c>
      <c r="CA21">
        <v>0.37068141206304633</v>
      </c>
      <c r="CC21" t="s">
        <v>192</v>
      </c>
      <c r="CD21">
        <v>0.81356881163494976</v>
      </c>
      <c r="CE21">
        <v>0.72046768918790771</v>
      </c>
    </row>
    <row r="22" spans="1:83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0.13131081091461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6.8216362311936396E-2</v>
      </c>
      <c r="Q22">
        <v>9.28083457909325E-2</v>
      </c>
      <c r="S22" s="9" t="s">
        <v>66</v>
      </c>
      <c r="T22">
        <f t="shared" si="47"/>
        <v>9.9964434472730498E-2</v>
      </c>
      <c r="U22">
        <f t="shared" ref="U22:AH22" si="52">C33</f>
        <v>0.13735625176202301</v>
      </c>
      <c r="V22">
        <f t="shared" si="52"/>
        <v>0.167017239131589</v>
      </c>
      <c r="W22">
        <f t="shared" si="52"/>
        <v>0.117285458825068</v>
      </c>
      <c r="X22">
        <f t="shared" si="52"/>
        <v>0.12753509073906599</v>
      </c>
      <c r="Y22">
        <f t="shared" si="52"/>
        <v>0.193942385948701</v>
      </c>
      <c r="Z22">
        <f t="shared" si="52"/>
        <v>0.114639553706448</v>
      </c>
      <c r="AA22">
        <f t="shared" si="52"/>
        <v>0.147824184125213</v>
      </c>
      <c r="AB22">
        <f t="shared" si="52"/>
        <v>9.5554048028766894E-2</v>
      </c>
      <c r="AC22">
        <f t="shared" si="52"/>
        <v>0.13766045224279599</v>
      </c>
      <c r="AD22">
        <f t="shared" si="52"/>
        <v>0.13937365694575399</v>
      </c>
      <c r="AE22">
        <f t="shared" si="52"/>
        <v>9.4082320265642005E-2</v>
      </c>
      <c r="AF22">
        <f t="shared" si="52"/>
        <v>8.3753663200780995E-2</v>
      </c>
      <c r="AG22">
        <f t="shared" si="52"/>
        <v>0.14260777799934499</v>
      </c>
      <c r="AH22">
        <f t="shared" si="52"/>
        <v>0.11164024710286399</v>
      </c>
      <c r="AI22">
        <f t="shared" si="49"/>
        <v>0.12194940477795201</v>
      </c>
      <c r="AK22" t="s">
        <v>90</v>
      </c>
      <c r="AL22">
        <f>AL8-AT8</f>
        <v>6.3878451140268411E-2</v>
      </c>
      <c r="AM22">
        <f t="shared" ref="AM22:AS22" si="53">AM8-AU8</f>
        <v>6.0945044978397978E-3</v>
      </c>
      <c r="AN22">
        <f t="shared" si="53"/>
        <v>2.417800615816891E-2</v>
      </c>
      <c r="AO22">
        <f t="shared" si="53"/>
        <v>-4.1960189770051254E-3</v>
      </c>
      <c r="AP22">
        <f t="shared" si="53"/>
        <v>5.8683436869139627E-2</v>
      </c>
      <c r="AQ22">
        <f t="shared" si="53"/>
        <v>3.0061466073780588E-2</v>
      </c>
      <c r="AR22">
        <f t="shared" si="53"/>
        <v>1.2504947873517497E-2</v>
      </c>
      <c r="AS22">
        <f t="shared" si="53"/>
        <v>4.2437544763424817E-2</v>
      </c>
      <c r="AT22">
        <f t="shared" si="44"/>
        <v>2.9205292299891817E-2</v>
      </c>
      <c r="AU22">
        <f>AT22/(AVERAGE(AL8:AS8))*100</f>
        <v>22.175838135355527</v>
      </c>
      <c r="BG22" t="s">
        <v>80</v>
      </c>
      <c r="BH22">
        <f t="shared" si="38"/>
        <v>-3.7888844801947208E-2</v>
      </c>
      <c r="BI22">
        <f t="shared" ref="BI22:BO22" si="54">BI7-BQ7</f>
        <v>6.5567098396749124E-2</v>
      </c>
      <c r="BJ22">
        <f t="shared" si="54"/>
        <v>0.12927235758006972</v>
      </c>
      <c r="BK22">
        <f t="shared" si="54"/>
        <v>0.18734530327075904</v>
      </c>
      <c r="BL22">
        <f t="shared" si="54"/>
        <v>0.36751271866564261</v>
      </c>
      <c r="BM22">
        <f t="shared" si="54"/>
        <v>0.26825687440060064</v>
      </c>
      <c r="BN22">
        <f t="shared" si="54"/>
        <v>0.17885406985263042</v>
      </c>
      <c r="BO22">
        <f t="shared" si="54"/>
        <v>0.33276645348757516</v>
      </c>
      <c r="BP22">
        <f t="shared" si="46"/>
        <v>0.18646075385650993</v>
      </c>
      <c r="BQ22">
        <f t="shared" si="40"/>
        <v>4.4922320476635122E-2</v>
      </c>
      <c r="BR22">
        <f t="shared" si="41"/>
        <v>0.12705950974265598</v>
      </c>
      <c r="BT22">
        <v>3</v>
      </c>
      <c r="BU22">
        <v>9.5200830000000014</v>
      </c>
      <c r="BY22" t="s">
        <v>193</v>
      </c>
      <c r="BZ22">
        <v>9.4111733855950183E-4</v>
      </c>
      <c r="CA22">
        <v>5.2923210900417727E-3</v>
      </c>
      <c r="CC22" t="s">
        <v>193</v>
      </c>
      <c r="CD22">
        <v>1.9044824528641868E-2</v>
      </c>
      <c r="CE22">
        <v>1.6859440716569449E-2</v>
      </c>
    </row>
    <row r="23" spans="1:83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4.2766028182477399E-2</v>
      </c>
      <c r="Q23">
        <v>5.57614268729116E-2</v>
      </c>
      <c r="S23" s="8" t="s">
        <v>67</v>
      </c>
      <c r="T23">
        <f t="shared" si="47"/>
        <v>0.251339488533533</v>
      </c>
      <c r="U23">
        <f t="shared" ref="U23:AH23" si="55">C34</f>
        <v>0.17398207554213699</v>
      </c>
      <c r="V23">
        <f t="shared" si="55"/>
        <v>0.15215907651256599</v>
      </c>
      <c r="W23">
        <f t="shared" si="55"/>
        <v>0.18796032435625501</v>
      </c>
      <c r="X23">
        <f t="shared" si="55"/>
        <v>0.19943233221592599</v>
      </c>
      <c r="Y23">
        <f t="shared" si="55"/>
        <v>0.11921960383269301</v>
      </c>
      <c r="Z23">
        <f t="shared" si="55"/>
        <v>0.177452175971479</v>
      </c>
      <c r="AA23">
        <f t="shared" si="55"/>
        <v>0.20345711069981301</v>
      </c>
      <c r="AB23">
        <f t="shared" si="55"/>
        <v>0.214088987909581</v>
      </c>
      <c r="AC23">
        <f t="shared" si="55"/>
        <v>0.23913295813053501</v>
      </c>
      <c r="AD23">
        <f t="shared" si="55"/>
        <v>0.14442994388413199</v>
      </c>
      <c r="AE23">
        <f t="shared" si="55"/>
        <v>0.18721633299404999</v>
      </c>
      <c r="AF23">
        <f t="shared" si="55"/>
        <v>0.30913763847325099</v>
      </c>
      <c r="AG23">
        <f t="shared" si="55"/>
        <v>8.5081333330258094E-2</v>
      </c>
      <c r="AH23">
        <f t="shared" si="55"/>
        <v>0.232964436132653</v>
      </c>
      <c r="AI23">
        <f t="shared" si="49"/>
        <v>0.13470182071594</v>
      </c>
      <c r="AK23" t="s">
        <v>91</v>
      </c>
      <c r="AL23">
        <f>AL6-AT6</f>
        <v>3.8894973659715879E-2</v>
      </c>
      <c r="AM23">
        <f t="shared" ref="AM23:AS23" si="56">AM6-AU6</f>
        <v>7.2903402594478028E-3</v>
      </c>
      <c r="AN23">
        <f t="shared" si="56"/>
        <v>1.8640716738139412E-2</v>
      </c>
      <c r="AO23">
        <f t="shared" si="56"/>
        <v>-3.6421175922800697E-2</v>
      </c>
      <c r="AP23">
        <f t="shared" si="56"/>
        <v>-4.9967531992418934E-3</v>
      </c>
      <c r="AQ23">
        <f t="shared" si="56"/>
        <v>0.13791557370396582</v>
      </c>
      <c r="AR23">
        <f t="shared" si="56"/>
        <v>1.6184270101770898E-2</v>
      </c>
      <c r="AS23">
        <f t="shared" si="56"/>
        <v>-2.481698435122201E-2</v>
      </c>
      <c r="AT23">
        <f t="shared" si="44"/>
        <v>1.9086370123721899E-2</v>
      </c>
      <c r="AU23">
        <f>AT23/(AVERAGE(AL6:AS6))*100</f>
        <v>11.749285978142449</v>
      </c>
      <c r="BG23" t="s">
        <v>82</v>
      </c>
      <c r="BH23">
        <f t="shared" si="38"/>
        <v>6.8797501596025823E-2</v>
      </c>
      <c r="BI23">
        <f t="shared" ref="BI23:BO23" si="57">BI8-BQ8</f>
        <v>4.5063223632549776E-2</v>
      </c>
      <c r="BJ23">
        <f t="shared" si="57"/>
        <v>0.15604612119516903</v>
      </c>
      <c r="BK23">
        <f t="shared" si="57"/>
        <v>-4.2461463238848585E-2</v>
      </c>
      <c r="BL23">
        <f t="shared" si="57"/>
        <v>0.24593845041532947</v>
      </c>
      <c r="BM23">
        <f t="shared" si="57"/>
        <v>0.12878270757714216</v>
      </c>
      <c r="BN23">
        <f t="shared" si="57"/>
        <v>1.523277995292216E-2</v>
      </c>
      <c r="BO23">
        <f t="shared" si="57"/>
        <v>0.12740965844604746</v>
      </c>
      <c r="BP23">
        <f t="shared" si="46"/>
        <v>9.3101122447042162E-2</v>
      </c>
      <c r="BQ23">
        <f t="shared" si="40"/>
        <v>2.9872272876910484E-2</v>
      </c>
      <c r="BR23">
        <f t="shared" si="41"/>
        <v>8.4491546882873525E-2</v>
      </c>
      <c r="BT23">
        <v>3</v>
      </c>
      <c r="BU23">
        <v>9.8889152500000002</v>
      </c>
      <c r="BY23" t="s">
        <v>194</v>
      </c>
      <c r="BZ23">
        <v>8</v>
      </c>
      <c r="CA23">
        <v>8</v>
      </c>
      <c r="CC23" t="s">
        <v>194</v>
      </c>
      <c r="CD23">
        <v>8</v>
      </c>
      <c r="CE23">
        <v>8</v>
      </c>
    </row>
    <row r="24" spans="1:83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2.8694321707224399E-2</v>
      </c>
      <c r="Q24">
        <v>4.4740902036592999E-2</v>
      </c>
      <c r="S24" s="8" t="s">
        <v>68</v>
      </c>
      <c r="T24">
        <f t="shared" si="47"/>
        <v>7.0672666222696898E-2</v>
      </c>
      <c r="U24">
        <f t="shared" ref="U24:AH24" si="58">C35</f>
        <v>9.6427217021541403E-2</v>
      </c>
      <c r="V24">
        <f t="shared" si="58"/>
        <v>6.9274117293986803E-2</v>
      </c>
      <c r="W24">
        <f t="shared" si="58"/>
        <v>9.9273152638706494E-2</v>
      </c>
      <c r="X24">
        <f t="shared" si="58"/>
        <v>0.104445821108009</v>
      </c>
      <c r="Y24">
        <f t="shared" si="58"/>
        <v>4.91573287567241E-2</v>
      </c>
      <c r="Z24">
        <f t="shared" si="58"/>
        <v>0.14110678181463401</v>
      </c>
      <c r="AA24">
        <f t="shared" si="58"/>
        <v>7.0035150433164606E-2</v>
      </c>
      <c r="AB24">
        <f t="shared" si="58"/>
        <v>5.5750939218714803E-2</v>
      </c>
      <c r="AC24">
        <f t="shared" si="58"/>
        <v>8.4929063683891498E-2</v>
      </c>
      <c r="AD24">
        <f t="shared" si="58"/>
        <v>5.9990053515084497E-2</v>
      </c>
      <c r="AE24">
        <f t="shared" si="58"/>
        <v>8.3829936554114901E-2</v>
      </c>
      <c r="AF24">
        <f t="shared" si="58"/>
        <v>0.17455275720583099</v>
      </c>
      <c r="AG24">
        <f t="shared" si="58"/>
        <v>5.4205564495888599E-2</v>
      </c>
      <c r="AH24">
        <f t="shared" si="58"/>
        <v>0.158609101316042</v>
      </c>
      <c r="AI24">
        <f t="shared" si="49"/>
        <v>7.2218857353730903E-2</v>
      </c>
      <c r="AK24" t="s">
        <v>92</v>
      </c>
      <c r="AL24">
        <f>AL9-AT9</f>
        <v>8.6533775148031511E-2</v>
      </c>
      <c r="AM24">
        <f t="shared" ref="AM24:AS24" si="59">AM9-AU9</f>
        <v>-4.6194463185595003E-2</v>
      </c>
      <c r="AN24">
        <f t="shared" si="59"/>
        <v>4.7547252421116681E-2</v>
      </c>
      <c r="AO24">
        <f t="shared" si="59"/>
        <v>3.7167852605182405E-2</v>
      </c>
      <c r="AP24">
        <f t="shared" si="59"/>
        <v>-0.23365778493667172</v>
      </c>
      <c r="AQ24">
        <f t="shared" si="59"/>
        <v>5.580848155754331E-2</v>
      </c>
      <c r="AR24">
        <f t="shared" si="59"/>
        <v>-7.3169913129708553E-2</v>
      </c>
      <c r="AS24">
        <f t="shared" si="59"/>
        <v>0.11180609547690107</v>
      </c>
      <c r="AT24">
        <f t="shared" si="44"/>
        <v>-1.7698380054000373E-3</v>
      </c>
      <c r="AU24">
        <f>AT24/(AVERAGE(AL9:AS9))*100</f>
        <v>-0.39480439953303015</v>
      </c>
      <c r="BG24" t="s">
        <v>117</v>
      </c>
      <c r="BH24">
        <f t="shared" si="38"/>
        <v>0.22875016635528156</v>
      </c>
      <c r="BI24">
        <f t="shared" ref="BI24:BO24" si="60">BI9-BQ9</f>
        <v>3.7826587255468058E-2</v>
      </c>
      <c r="BJ24">
        <f t="shared" si="60"/>
        <v>5.0370505737328486E-2</v>
      </c>
      <c r="BK24">
        <f t="shared" si="60"/>
        <v>4.4419896219980992E-2</v>
      </c>
      <c r="BL24">
        <f t="shared" si="60"/>
        <v>0.12466318140870214</v>
      </c>
      <c r="BM24">
        <f t="shared" si="60"/>
        <v>0.25499736426131436</v>
      </c>
      <c r="BN24">
        <f t="shared" si="60"/>
        <v>4.381526059504004E-2</v>
      </c>
      <c r="BO24">
        <f t="shared" si="60"/>
        <v>0.10775705430603921</v>
      </c>
      <c r="BP24">
        <f t="shared" si="46"/>
        <v>0.11157500201739436</v>
      </c>
      <c r="BQ24">
        <f t="shared" si="40"/>
        <v>2.8715163712646714E-2</v>
      </c>
      <c r="BR24">
        <f t="shared" si="41"/>
        <v>8.1218747936377483E-2</v>
      </c>
      <c r="BT24">
        <v>4</v>
      </c>
      <c r="BU24">
        <v>9.7877445000000005</v>
      </c>
      <c r="BY24" t="s">
        <v>195</v>
      </c>
      <c r="BZ24">
        <v>0.64312174000704936</v>
      </c>
      <c r="CC24" t="s">
        <v>195</v>
      </c>
      <c r="CD24">
        <v>0.7742019220743005</v>
      </c>
    </row>
    <row r="25" spans="1:83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1.2105435943064799E-2</v>
      </c>
      <c r="Q25">
        <v>1.6610858807471599E-2</v>
      </c>
      <c r="S25" s="4" t="s">
        <v>69</v>
      </c>
      <c r="T25">
        <f t="shared" si="47"/>
        <v>0.47011050099519403</v>
      </c>
      <c r="U25">
        <f t="shared" ref="U25:AH25" si="61">C36</f>
        <v>0.67400302902200904</v>
      </c>
      <c r="V25">
        <f t="shared" si="61"/>
        <v>0.31245356310320199</v>
      </c>
      <c r="W25">
        <f t="shared" si="61"/>
        <v>0.291946943385751</v>
      </c>
      <c r="X25">
        <f t="shared" si="61"/>
        <v>0.41266753845999699</v>
      </c>
      <c r="Y25">
        <f t="shared" si="61"/>
        <v>0.35520303595344199</v>
      </c>
      <c r="Z25">
        <f t="shared" si="61"/>
        <v>0.50962627594446297</v>
      </c>
      <c r="AA25">
        <f t="shared" si="61"/>
        <v>0.43354692024237701</v>
      </c>
      <c r="AB25">
        <f t="shared" si="61"/>
        <v>0.43014426261536098</v>
      </c>
      <c r="AC25">
        <f t="shared" si="61"/>
        <v>0.62463811980739403</v>
      </c>
      <c r="AD25">
        <f t="shared" si="61"/>
        <v>0.30788980877259098</v>
      </c>
      <c r="AE25">
        <f t="shared" si="61"/>
        <v>0.63903744277378205</v>
      </c>
      <c r="AF25">
        <f t="shared" si="61"/>
        <v>0.44897896304205798</v>
      </c>
      <c r="AG25">
        <f t="shared" si="61"/>
        <v>0.59860836839391895</v>
      </c>
      <c r="AH25">
        <f t="shared" si="61"/>
        <v>0.54838287312864697</v>
      </c>
      <c r="AI25">
        <f t="shared" si="49"/>
        <v>0.325331539411018</v>
      </c>
      <c r="AK25" t="s">
        <v>93</v>
      </c>
      <c r="AL25">
        <f>AL10-AT10</f>
        <v>-3.7888844801947208E-2</v>
      </c>
      <c r="AM25">
        <f t="shared" ref="AM25:AS25" si="62">AM10-AU10</f>
        <v>6.5567098396749124E-2</v>
      </c>
      <c r="AN25">
        <f t="shared" si="62"/>
        <v>0.12927235758006972</v>
      </c>
      <c r="AO25">
        <f t="shared" si="62"/>
        <v>0.18734530327075904</v>
      </c>
      <c r="AP25">
        <f t="shared" si="62"/>
        <v>0.36751271866564261</v>
      </c>
      <c r="AQ25">
        <f t="shared" si="62"/>
        <v>0.26825687440060064</v>
      </c>
      <c r="AR25">
        <f t="shared" si="62"/>
        <v>0.17885406985263042</v>
      </c>
      <c r="AS25">
        <f t="shared" si="62"/>
        <v>0.33276645348757516</v>
      </c>
      <c r="AT25">
        <f t="shared" si="44"/>
        <v>0.18646075385650993</v>
      </c>
      <c r="AU25">
        <f>AT25/(AVERAGE(AL10:AS10))*100</f>
        <v>18.616528891794339</v>
      </c>
      <c r="BT25">
        <v>4</v>
      </c>
      <c r="BU25">
        <v>10.429017250000001</v>
      </c>
      <c r="BY25" t="s">
        <v>196</v>
      </c>
      <c r="BZ25">
        <v>0</v>
      </c>
      <c r="CC25" t="s">
        <v>196</v>
      </c>
      <c r="CD25">
        <v>0</v>
      </c>
    </row>
    <row r="26" spans="1:83" x14ac:dyDescent="0.25">
      <c r="A26" t="s">
        <v>23</v>
      </c>
      <c r="B26">
        <v>6.4468197517780601E-2</v>
      </c>
      <c r="C26">
        <v>7.7372427908297306E-2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7.9160242978995696E-2</v>
      </c>
      <c r="Q26">
        <v>6.8443660926515604E-2</v>
      </c>
      <c r="S26" s="9" t="s">
        <v>70</v>
      </c>
      <c r="T26">
        <f t="shared" si="47"/>
        <v>4.4154628524297301E-2</v>
      </c>
      <c r="U26">
        <f t="shared" ref="U26:AH26" si="63">C37</f>
        <v>3.2097198214597999E-2</v>
      </c>
      <c r="V26">
        <f t="shared" si="63"/>
        <v>4.0840478930065503E-2</v>
      </c>
      <c r="W26">
        <f t="shared" si="63"/>
        <v>3.9236287179041499E-2</v>
      </c>
      <c r="X26">
        <f t="shared" si="63"/>
        <v>4.3440608441926702E-2</v>
      </c>
      <c r="Y26">
        <f t="shared" si="63"/>
        <v>2.5550992239809101E-2</v>
      </c>
      <c r="Z26">
        <f t="shared" si="63"/>
        <v>3.0732491124246801E-2</v>
      </c>
      <c r="AA26">
        <f t="shared" si="63"/>
        <v>5.0969595098197498E-2</v>
      </c>
      <c r="AB26">
        <f t="shared" si="63"/>
        <v>3.0204621151074501E-2</v>
      </c>
      <c r="AC26">
        <f t="shared" si="63"/>
        <v>2.77162108162698E-2</v>
      </c>
      <c r="AD26">
        <f t="shared" si="63"/>
        <v>3.1909662947615103E-2</v>
      </c>
      <c r="AE26">
        <f t="shared" si="63"/>
        <v>2.6830977333642699E-2</v>
      </c>
      <c r="AF26">
        <f t="shared" si="63"/>
        <v>2.2967720213194501E-2</v>
      </c>
      <c r="AG26">
        <f t="shared" si="63"/>
        <v>2.7824651942070299E-2</v>
      </c>
      <c r="AH26">
        <f t="shared" si="63"/>
        <v>2.2655946775684999E-2</v>
      </c>
      <c r="AI26">
        <f t="shared" si="49"/>
        <v>3.8734435044778498E-2</v>
      </c>
      <c r="AK26" t="s">
        <v>94</v>
      </c>
      <c r="AL26">
        <f>AL4-AT4</f>
        <v>-6.360475338487126E-2</v>
      </c>
      <c r="AM26">
        <f t="shared" ref="AM26:AS26" si="64">AM4-AU4</f>
        <v>-0.1047912080531932</v>
      </c>
      <c r="AN26">
        <f t="shared" si="64"/>
        <v>2.4307032850664934E-2</v>
      </c>
      <c r="AO26">
        <f t="shared" si="64"/>
        <v>3.3037056671313403E-3</v>
      </c>
      <c r="AP26">
        <f t="shared" si="64"/>
        <v>2.4855207169211802E-2</v>
      </c>
      <c r="AQ26">
        <f t="shared" si="64"/>
        <v>-0.11893877855171286</v>
      </c>
      <c r="AR26">
        <f t="shared" si="64"/>
        <v>1.2956460840014894E-2</v>
      </c>
      <c r="AS26">
        <f t="shared" si="64"/>
        <v>-3.5772188643454106E-2</v>
      </c>
      <c r="AT26">
        <f>AVERAGE(AL26:AS26)</f>
        <v>-3.2210565263276057E-2</v>
      </c>
      <c r="AU26">
        <f>AT26/(AVERAGE(AL4:AS4))*100</f>
        <v>-9.5164961968883883</v>
      </c>
      <c r="BT26">
        <v>5</v>
      </c>
      <c r="BU26">
        <v>9.1406247500000006</v>
      </c>
      <c r="BY26" t="s">
        <v>197</v>
      </c>
      <c r="BZ26">
        <v>7</v>
      </c>
      <c r="CC26" t="s">
        <v>197</v>
      </c>
      <c r="CD26">
        <v>7</v>
      </c>
    </row>
    <row r="27" spans="1:83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0.142006245876937</v>
      </c>
      <c r="Q27">
        <v>0.23511313506769699</v>
      </c>
      <c r="S27" s="3" t="s">
        <v>71</v>
      </c>
      <c r="T27">
        <f t="shared" si="47"/>
        <v>0.231638688090199</v>
      </c>
      <c r="U27">
        <f t="shared" ref="U27:AH27" si="65">C38</f>
        <v>0.241668387899131</v>
      </c>
      <c r="V27">
        <f t="shared" si="65"/>
        <v>0.21408720722903499</v>
      </c>
      <c r="W27">
        <f t="shared" si="65"/>
        <v>0.230279717662001</v>
      </c>
      <c r="X27">
        <f t="shared" si="65"/>
        <v>0.234629632397063</v>
      </c>
      <c r="Y27">
        <f t="shared" si="65"/>
        <v>0.26489977966959799</v>
      </c>
      <c r="Z27">
        <f t="shared" si="65"/>
        <v>0.26523008099683798</v>
      </c>
      <c r="AA27">
        <f t="shared" si="65"/>
        <v>0.28773718795651598</v>
      </c>
      <c r="AB27">
        <f t="shared" si="65"/>
        <v>0.274324147928105</v>
      </c>
      <c r="AC27">
        <f t="shared" si="65"/>
        <v>0.32241986326164801</v>
      </c>
      <c r="AD27">
        <f t="shared" si="65"/>
        <v>0.204539020493477</v>
      </c>
      <c r="AE27">
        <f t="shared" si="65"/>
        <v>0.20982131361946499</v>
      </c>
      <c r="AF27">
        <f t="shared" si="65"/>
        <v>0.21263454104930399</v>
      </c>
      <c r="AG27">
        <f t="shared" si="65"/>
        <v>0.36634496149685503</v>
      </c>
      <c r="AH27">
        <f t="shared" si="65"/>
        <v>0.25378095031057502</v>
      </c>
      <c r="AI27">
        <f t="shared" si="49"/>
        <v>0.31692583053750401</v>
      </c>
      <c r="BT27">
        <v>5</v>
      </c>
      <c r="BU27">
        <v>10.77848775</v>
      </c>
      <c r="BY27" t="s">
        <v>198</v>
      </c>
      <c r="BZ27">
        <v>-1.571044231079634</v>
      </c>
      <c r="CC27" t="s">
        <v>198</v>
      </c>
      <c r="CD27">
        <v>2.9153498292238802</v>
      </c>
    </row>
    <row r="28" spans="1:83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1.37931753650618E-2</v>
      </c>
      <c r="Q28">
        <v>1.55971312367102E-2</v>
      </c>
      <c r="S28" s="4" t="s">
        <v>72</v>
      </c>
      <c r="T28">
        <f t="shared" si="47"/>
        <v>5.3337386286317998E-2</v>
      </c>
      <c r="U28">
        <f t="shared" ref="U28:AH28" si="66">C39</f>
        <v>7.2575691647974797E-2</v>
      </c>
      <c r="V28">
        <f t="shared" si="66"/>
        <v>2.8151705163133599E-2</v>
      </c>
      <c r="W28">
        <f t="shared" si="66"/>
        <v>2.30676721301405E-2</v>
      </c>
      <c r="X28">
        <f t="shared" si="66"/>
        <v>6.4968518126737401E-2</v>
      </c>
      <c r="Y28">
        <f t="shared" si="66"/>
        <v>3.7421221783636903E-2</v>
      </c>
      <c r="Z28">
        <f t="shared" si="66"/>
        <v>6.3591894762569198E-2</v>
      </c>
      <c r="AA28">
        <f t="shared" si="66"/>
        <v>4.8680937634313803E-2</v>
      </c>
      <c r="AB28">
        <f t="shared" si="66"/>
        <v>5.60837612100848E-2</v>
      </c>
      <c r="AC28">
        <f t="shared" si="66"/>
        <v>7.5214946751856596E-2</v>
      </c>
      <c r="AD28">
        <f t="shared" si="66"/>
        <v>3.4447369596165803E-2</v>
      </c>
      <c r="AE28">
        <f t="shared" si="66"/>
        <v>5.7739917770243003E-2</v>
      </c>
      <c r="AF28">
        <f t="shared" si="66"/>
        <v>4.4273050062588699E-2</v>
      </c>
      <c r="AG28">
        <f t="shared" si="66"/>
        <v>7.0151760195331994E-2</v>
      </c>
      <c r="AH28">
        <f t="shared" si="66"/>
        <v>5.1292590448382802E-2</v>
      </c>
      <c r="AI28">
        <f t="shared" si="49"/>
        <v>3.6743599105922398E-2</v>
      </c>
      <c r="BT28">
        <v>7</v>
      </c>
      <c r="BU28">
        <v>11.653967250000001</v>
      </c>
      <c r="BY28" t="s">
        <v>199</v>
      </c>
      <c r="BZ28">
        <v>8.0083000026569748E-2</v>
      </c>
      <c r="CC28" t="s">
        <v>199</v>
      </c>
      <c r="CD28">
        <v>1.1244234845079512E-2</v>
      </c>
    </row>
    <row r="29" spans="1:83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7.5809368346996905E-2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6.5695234815273507E-2</v>
      </c>
      <c r="Q29">
        <v>5.5026367241744097E-2</v>
      </c>
      <c r="S29" s="5" t="s">
        <v>73</v>
      </c>
      <c r="T29">
        <f t="shared" si="47"/>
        <v>9.6223019609504398E-2</v>
      </c>
      <c r="U29">
        <f t="shared" ref="U29:AH29" si="67">C40</f>
        <v>7.0662982586563505E-2</v>
      </c>
      <c r="V29">
        <f t="shared" si="67"/>
        <v>5.9644161958882801E-2</v>
      </c>
      <c r="W29">
        <f t="shared" si="67"/>
        <v>8.3106518032631596E-2</v>
      </c>
      <c r="X29">
        <f t="shared" si="67"/>
        <v>7.9860103083934694E-2</v>
      </c>
      <c r="Y29">
        <f t="shared" si="67"/>
        <v>9.0663640257858405E-2</v>
      </c>
      <c r="Z29">
        <f t="shared" si="67"/>
        <v>8.1513718101522095E-2</v>
      </c>
      <c r="AA29">
        <f t="shared" si="67"/>
        <v>0.103353060103564</v>
      </c>
      <c r="AB29">
        <f t="shared" si="67"/>
        <v>9.1352013830104703E-2</v>
      </c>
      <c r="AC29">
        <f t="shared" si="67"/>
        <v>7.2882831158641997E-2</v>
      </c>
      <c r="AD29">
        <f t="shared" si="67"/>
        <v>5.39533048464634E-2</v>
      </c>
      <c r="AE29">
        <f t="shared" si="67"/>
        <v>7.7154969353362204E-2</v>
      </c>
      <c r="AF29">
        <f t="shared" si="67"/>
        <v>5.1758118093872103E-2</v>
      </c>
      <c r="AG29">
        <f t="shared" si="67"/>
        <v>6.9478447870086599E-2</v>
      </c>
      <c r="AH29">
        <f t="shared" si="67"/>
        <v>7.5364598485189602E-2</v>
      </c>
      <c r="AI29">
        <f t="shared" si="49"/>
        <v>7.3921326732283799E-2</v>
      </c>
      <c r="AK29" t="s">
        <v>114</v>
      </c>
      <c r="BG29" t="s">
        <v>185</v>
      </c>
      <c r="BT29">
        <v>7</v>
      </c>
      <c r="BU29">
        <v>10.456751000000001</v>
      </c>
      <c r="BY29" t="s">
        <v>200</v>
      </c>
      <c r="BZ29">
        <v>1.8945786050900073</v>
      </c>
      <c r="CC29" t="s">
        <v>200</v>
      </c>
      <c r="CD29">
        <v>1.8945786050900073</v>
      </c>
    </row>
    <row r="30" spans="1:83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2.6232660924013902E-2</v>
      </c>
      <c r="Q30">
        <v>1.9893870430616401E-2</v>
      </c>
      <c r="S30" s="5" t="s">
        <v>74</v>
      </c>
      <c r="T30">
        <f t="shared" si="47"/>
        <v>0.70366113419686505</v>
      </c>
      <c r="U30">
        <f t="shared" ref="U30:AH30" si="68">C41</f>
        <v>0.57364845405290998</v>
      </c>
      <c r="V30">
        <f t="shared" si="68"/>
        <v>0.40806768112560299</v>
      </c>
      <c r="W30">
        <f t="shared" si="68"/>
        <v>0.64313315628491696</v>
      </c>
      <c r="X30">
        <f t="shared" si="68"/>
        <v>0.60985800343343399</v>
      </c>
      <c r="Y30">
        <f t="shared" si="68"/>
        <v>0.66768664427629898</v>
      </c>
      <c r="Z30">
        <f t="shared" si="68"/>
        <v>0.59698026928356696</v>
      </c>
      <c r="AA30">
        <f t="shared" si="68"/>
        <v>0.73637545542270799</v>
      </c>
      <c r="AB30">
        <f t="shared" si="68"/>
        <v>0.70458455535224296</v>
      </c>
      <c r="AC30">
        <f t="shared" si="68"/>
        <v>0.56312647087532497</v>
      </c>
      <c r="AD30">
        <f t="shared" si="68"/>
        <v>0.34470229652530199</v>
      </c>
      <c r="AE30">
        <f t="shared" si="68"/>
        <v>0.49723996427955403</v>
      </c>
      <c r="AF30">
        <f t="shared" si="68"/>
        <v>0.359108419707794</v>
      </c>
      <c r="AG30">
        <f t="shared" si="68"/>
        <v>0.50935281428948498</v>
      </c>
      <c r="AH30">
        <f t="shared" si="68"/>
        <v>0.48001837585384399</v>
      </c>
      <c r="AI30">
        <f t="shared" si="49"/>
        <v>0.53570992750553204</v>
      </c>
      <c r="AK30" s="1" t="s">
        <v>40</v>
      </c>
      <c r="AL30" s="1" t="s">
        <v>84</v>
      </c>
      <c r="AM30" s="1" t="s">
        <v>85</v>
      </c>
      <c r="AN30" s="1" t="s">
        <v>130</v>
      </c>
      <c r="AO30" s="1" t="s">
        <v>131</v>
      </c>
      <c r="AP30" s="1" t="s">
        <v>138</v>
      </c>
      <c r="AQ30" s="1" t="s">
        <v>133</v>
      </c>
      <c r="AR30" s="1" t="s">
        <v>134</v>
      </c>
      <c r="AS30" s="1" t="s">
        <v>135</v>
      </c>
      <c r="AT30" s="1" t="s">
        <v>86</v>
      </c>
      <c r="AU30" s="1" t="s">
        <v>110</v>
      </c>
      <c r="AV30" s="1" t="s">
        <v>115</v>
      </c>
      <c r="AW30" s="1" t="s">
        <v>116</v>
      </c>
      <c r="AX30" s="1"/>
      <c r="AY30" s="1"/>
      <c r="AZ30" s="1"/>
      <c r="BA30" s="1"/>
      <c r="BG30" s="1" t="s">
        <v>40</v>
      </c>
      <c r="BH30" s="1" t="s">
        <v>84</v>
      </c>
      <c r="BI30" s="1" t="s">
        <v>85</v>
      </c>
      <c r="BJ30" s="1" t="s">
        <v>130</v>
      </c>
      <c r="BK30" s="1" t="s">
        <v>131</v>
      </c>
      <c r="BL30" s="1" t="s">
        <v>138</v>
      </c>
      <c r="BM30" s="1" t="s">
        <v>133</v>
      </c>
      <c r="BN30" s="1" t="s">
        <v>134</v>
      </c>
      <c r="BO30" s="1" t="s">
        <v>135</v>
      </c>
      <c r="BP30" s="1" t="s">
        <v>86</v>
      </c>
      <c r="BQ30" s="1" t="s">
        <v>110</v>
      </c>
      <c r="BR30" s="1" t="s">
        <v>115</v>
      </c>
      <c r="BT30">
        <v>8</v>
      </c>
      <c r="BU30">
        <v>10.41483625</v>
      </c>
      <c r="BY30" t="s">
        <v>201</v>
      </c>
      <c r="BZ30">
        <v>0.1601660000531395</v>
      </c>
      <c r="CC30" t="s">
        <v>201</v>
      </c>
      <c r="CD30">
        <v>2.2488469690159024E-2</v>
      </c>
    </row>
    <row r="31" spans="1:83" ht="15.75" thickBot="1" x14ac:dyDescent="0.3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0.27125202885993299</v>
      </c>
      <c r="Q31">
        <v>0.411181367551613</v>
      </c>
      <c r="S31" s="5" t="s">
        <v>75</v>
      </c>
      <c r="T31">
        <f t="shared" si="47"/>
        <v>0.19806177342512599</v>
      </c>
      <c r="U31">
        <f t="shared" ref="U31:AH31" si="69">C42</f>
        <v>0.15271659956235301</v>
      </c>
      <c r="V31">
        <f t="shared" si="69"/>
        <v>0.114054477743133</v>
      </c>
      <c r="W31">
        <f t="shared" si="69"/>
        <v>0.17557925540004399</v>
      </c>
      <c r="X31">
        <f t="shared" si="69"/>
        <v>0.16202662481749</v>
      </c>
      <c r="Y31">
        <f t="shared" si="69"/>
        <v>0.16587385758662199</v>
      </c>
      <c r="Z31">
        <f t="shared" si="69"/>
        <v>0.17074100591281599</v>
      </c>
      <c r="AA31">
        <f t="shared" si="69"/>
        <v>0.21645321886861099</v>
      </c>
      <c r="AB31">
        <f t="shared" si="69"/>
        <v>0.20435385551004001</v>
      </c>
      <c r="AC31">
        <f t="shared" si="69"/>
        <v>0.16069641294079301</v>
      </c>
      <c r="AD31">
        <f t="shared" si="69"/>
        <v>0.102244626026569</v>
      </c>
      <c r="AE31">
        <f t="shared" si="69"/>
        <v>0.15143727190018599</v>
      </c>
      <c r="AF31">
        <f t="shared" si="69"/>
        <v>0.100095667052452</v>
      </c>
      <c r="AG31">
        <f t="shared" si="69"/>
        <v>0.142108163832638</v>
      </c>
      <c r="AH31">
        <f t="shared" si="69"/>
        <v>0.13573750344024099</v>
      </c>
      <c r="AI31">
        <f t="shared" si="49"/>
        <v>0.150137014876432</v>
      </c>
      <c r="AK31" t="s">
        <v>81</v>
      </c>
      <c r="AL31">
        <f>(AT3-AL3)/AL3*100</f>
        <v>-12.15077851371788</v>
      </c>
      <c r="AM31">
        <f t="shared" ref="AM31:AS31" si="70">(AU3-AM3)/AM3*100</f>
        <v>-20.446654966894869</v>
      </c>
      <c r="AN31">
        <f t="shared" si="70"/>
        <v>-7.6272304019143755</v>
      </c>
      <c r="AO31">
        <f t="shared" si="70"/>
        <v>18.316394041275434</v>
      </c>
      <c r="AP31">
        <f t="shared" si="70"/>
        <v>-26.723705837039745</v>
      </c>
      <c r="AQ31">
        <f t="shared" si="70"/>
        <v>-20.791976656951871</v>
      </c>
      <c r="AR31">
        <f t="shared" si="70"/>
        <v>6.8068738595256795</v>
      </c>
      <c r="AS31">
        <f t="shared" si="70"/>
        <v>-13.070593428963702</v>
      </c>
      <c r="AT31">
        <f>AVERAGE(AL31:AS31)</f>
        <v>-9.4609589880851672</v>
      </c>
      <c r="AU31">
        <f>_xlfn.STDEV.P(AL31:AS31)/SQRT(2)</f>
        <v>10.021635294459877</v>
      </c>
      <c r="AV31">
        <f>_xlfn.STDEV.P(AL31:AS31)</f>
        <v>14.172732550582044</v>
      </c>
      <c r="BG31" t="s">
        <v>81</v>
      </c>
      <c r="BH31">
        <f>(BP3-BH3)/BH$13*100</f>
        <v>-0.3827473461373001</v>
      </c>
      <c r="BI31" s="11">
        <f t="shared" ref="BI31:BO37" si="71">(BQ3-BI3)/BI$13*100</f>
        <v>-0.57697652224884144</v>
      </c>
      <c r="BJ31">
        <f t="shared" si="71"/>
        <v>-0.19132949508724148</v>
      </c>
      <c r="BK31">
        <f t="shared" si="71"/>
        <v>0.49454161741400515</v>
      </c>
      <c r="BL31">
        <f t="shared" si="71"/>
        <v>-0.65933583584581978</v>
      </c>
      <c r="BM31">
        <f t="shared" si="71"/>
        <v>-0.62362928685076491</v>
      </c>
      <c r="BN31">
        <f t="shared" si="71"/>
        <v>0.18948350644622342</v>
      </c>
      <c r="BO31">
        <f t="shared" si="71"/>
        <v>-0.38379931141028623</v>
      </c>
      <c r="BP31">
        <f>AVERAGE(BH31:BO31)</f>
        <v>-0.26672408421500315</v>
      </c>
      <c r="BQ31">
        <f>_xlfn.STDEV.P(BH31:BO31)/SQRT(8)</f>
        <v>0.13683276008886275</v>
      </c>
      <c r="BR31">
        <f>_xlfn.STDEV.P(BH31:BO31)</f>
        <v>0.38702149018922732</v>
      </c>
      <c r="BS31">
        <v>4</v>
      </c>
      <c r="BT31">
        <v>8</v>
      </c>
      <c r="BU31">
        <v>10.067816000000002</v>
      </c>
      <c r="BY31" s="12" t="s">
        <v>202</v>
      </c>
      <c r="BZ31" s="12">
        <v>2.3646242515927849</v>
      </c>
      <c r="CA31" s="12"/>
      <c r="CC31" s="12" t="s">
        <v>202</v>
      </c>
      <c r="CD31" s="12">
        <v>2.3646242515927849</v>
      </c>
      <c r="CE31" s="12"/>
    </row>
    <row r="32" spans="1:83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0.11988809961217101</v>
      </c>
      <c r="Q32">
        <v>0.149400052173288</v>
      </c>
      <c r="AK32" t="s">
        <v>77</v>
      </c>
      <c r="AL32">
        <f t="shared" ref="AL32:AL39" si="72">(AT4-AL4)/AL4*100</f>
        <v>20.465568558226646</v>
      </c>
      <c r="AM32">
        <f t="shared" ref="AM32:AS32" si="73">(AU4-AM4)/AM4*100</f>
        <v>31.93390776405759</v>
      </c>
      <c r="AN32">
        <f t="shared" si="73"/>
        <v>-7.6770897857204146</v>
      </c>
      <c r="AO32">
        <f t="shared" si="73"/>
        <v>-1.066589504335606</v>
      </c>
      <c r="AP32">
        <f t="shared" si="73"/>
        <v>-7.7386495314129249</v>
      </c>
      <c r="AQ32">
        <f t="shared" si="73"/>
        <v>32.147612823818264</v>
      </c>
      <c r="AR32">
        <f t="shared" si="73"/>
        <v>-3.5760281468940218</v>
      </c>
      <c r="AS32">
        <f t="shared" si="73"/>
        <v>9.1961541767140034</v>
      </c>
      <c r="AT32">
        <f t="shared" ref="AT32:AT38" si="74">AVERAGE(AL32:AS32)</f>
        <v>9.2106107943066942</v>
      </c>
      <c r="AU32">
        <f t="shared" ref="AU32:AU39" si="75">_xlfn.STDEV.P(AL32:AS32)/SQRT(2)</f>
        <v>11.210261505645807</v>
      </c>
      <c r="AV32">
        <f>_xlfn.STDEV.P(AL32:AS32)</f>
        <v>15.853703859033333</v>
      </c>
      <c r="BG32" t="s">
        <v>77</v>
      </c>
      <c r="BH32">
        <f t="shared" ref="BH32:BH37" si="76">(BP4-BH4)/BH$13*100</f>
        <v>0.68125560468118562</v>
      </c>
      <c r="BI32">
        <f t="shared" si="71"/>
        <v>1.059683548741033</v>
      </c>
      <c r="BJ32">
        <f t="shared" si="71"/>
        <v>-0.22551431531445523</v>
      </c>
      <c r="BK32">
        <f t="shared" si="71"/>
        <v>-3.1593997668409049E-2</v>
      </c>
      <c r="BL32">
        <f t="shared" si="71"/>
        <v>-0.24687784489914991</v>
      </c>
      <c r="BM32">
        <f t="shared" si="71"/>
        <v>0.96933454591082024</v>
      </c>
      <c r="BN32">
        <f t="shared" si="71"/>
        <v>-9.3957629016971508E-2</v>
      </c>
      <c r="BO32">
        <f t="shared" si="71"/>
        <v>0.25268383252963739</v>
      </c>
      <c r="BP32">
        <f t="shared" ref="BP32:BP36" si="77">AVERAGE(BH32:BO32)</f>
        <v>0.29562671812046132</v>
      </c>
      <c r="BQ32">
        <f t="shared" ref="BQ32:BQ37" si="78">_xlfn.STDEV.P(BH32:BO32)/SQRT(8)</f>
        <v>0.17734885048698334</v>
      </c>
      <c r="BR32">
        <f t="shared" ref="BR32:BR37" si="79">_xlfn.STDEV.P(BH32:BO32)</f>
        <v>0.50161829925994028</v>
      </c>
      <c r="BS32">
        <v>6</v>
      </c>
      <c r="BT32">
        <v>9</v>
      </c>
      <c r="BU32">
        <v>10.7406085</v>
      </c>
    </row>
    <row r="33" spans="1:83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0.11164024710286399</v>
      </c>
      <c r="Q33">
        <v>0.12194940477795201</v>
      </c>
      <c r="AK33" t="s">
        <v>78</v>
      </c>
      <c r="AL33">
        <f t="shared" si="72"/>
        <v>-5.9671331410164905</v>
      </c>
      <c r="AM33">
        <f t="shared" ref="AM33:AS33" si="80">(AU5-AM5)/AM5*100</f>
        <v>-9.5670561995650196</v>
      </c>
      <c r="AN33">
        <f t="shared" si="80"/>
        <v>-1.4562879736746333</v>
      </c>
      <c r="AO33">
        <f t="shared" si="80"/>
        <v>58.753329214090463</v>
      </c>
      <c r="AP33">
        <f t="shared" si="80"/>
        <v>20.763815497274809</v>
      </c>
      <c r="AQ33">
        <f t="shared" si="80"/>
        <v>14.865464452231759</v>
      </c>
      <c r="AR33">
        <f t="shared" si="80"/>
        <v>-6.5466692822404848</v>
      </c>
      <c r="AS33">
        <f t="shared" si="80"/>
        <v>-25.755672860060979</v>
      </c>
      <c r="AT33">
        <f t="shared" si="74"/>
        <v>5.6362237133799269</v>
      </c>
      <c r="AU33">
        <f t="shared" si="75"/>
        <v>17.112504929185988</v>
      </c>
      <c r="AV33">
        <f t="shared" ref="AV33:AV39" si="81">_xlfn.STDEV.P(AL33:AS33)</f>
        <v>24.200736557031266</v>
      </c>
      <c r="BG33" t="s">
        <v>78</v>
      </c>
      <c r="BH33">
        <f t="shared" si="76"/>
        <v>-0.60913918280133406</v>
      </c>
      <c r="BI33">
        <f t="shared" si="71"/>
        <v>-1.3134730184766974</v>
      </c>
      <c r="BJ33">
        <f t="shared" si="71"/>
        <v>-0.10973555018463806</v>
      </c>
      <c r="BK33">
        <f t="shared" si="71"/>
        <v>5.1811063848256458</v>
      </c>
      <c r="BL33">
        <f t="shared" si="71"/>
        <v>1.846762686652327</v>
      </c>
      <c r="BM33">
        <f t="shared" si="71"/>
        <v>1.2136818507373999</v>
      </c>
      <c r="BN33">
        <f t="shared" si="71"/>
        <v>-0.60229405652895751</v>
      </c>
      <c r="BO33">
        <f t="shared" si="71"/>
        <v>-1.9439713513508521</v>
      </c>
      <c r="BP33">
        <f t="shared" si="77"/>
        <v>0.45786722035911176</v>
      </c>
      <c r="BQ33">
        <f t="shared" si="78"/>
        <v>0.75312232204227381</v>
      </c>
      <c r="BR33">
        <f>_xlfn.STDEV.P(BH33:BO33)</f>
        <v>2.130151603916203</v>
      </c>
      <c r="BS33">
        <v>7</v>
      </c>
      <c r="BT33">
        <v>9</v>
      </c>
      <c r="BU33">
        <v>12.2701475</v>
      </c>
      <c r="BY33" s="1" t="s">
        <v>205</v>
      </c>
      <c r="CC33" s="1" t="s">
        <v>208</v>
      </c>
    </row>
    <row r="34" spans="1:83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0.232964436132653</v>
      </c>
      <c r="Q34">
        <v>0.13470182071594</v>
      </c>
      <c r="AK34" t="s">
        <v>57</v>
      </c>
      <c r="AL34">
        <f t="shared" si="72"/>
        <v>-28.139336976924913</v>
      </c>
      <c r="AM34">
        <f t="shared" ref="AM34:AS34" si="82">(AU6-AM6)/AM6*100</f>
        <v>-5.0099012223381489</v>
      </c>
      <c r="AN34">
        <f t="shared" si="82"/>
        <v>-11.242934552850672</v>
      </c>
      <c r="AO34">
        <f t="shared" si="82"/>
        <v>34.48569918033202</v>
      </c>
      <c r="AP34">
        <f t="shared" si="82"/>
        <v>3.8716179292936665</v>
      </c>
      <c r="AQ34">
        <f t="shared" si="82"/>
        <v>-39.479272230130888</v>
      </c>
      <c r="AR34">
        <f t="shared" si="82"/>
        <v>-13.524349376689251</v>
      </c>
      <c r="AS34">
        <f t="shared" si="82"/>
        <v>16.956371006186465</v>
      </c>
      <c r="AT34">
        <f t="shared" si="74"/>
        <v>-5.2602632803902143</v>
      </c>
      <c r="AU34">
        <f t="shared" si="75"/>
        <v>15.722703265930031</v>
      </c>
      <c r="AV34">
        <f t="shared" si="81"/>
        <v>22.235260195846006</v>
      </c>
      <c r="BG34" t="s">
        <v>79</v>
      </c>
      <c r="BH34">
        <f t="shared" si="76"/>
        <v>-0.92684298227056605</v>
      </c>
      <c r="BI34">
        <f t="shared" si="71"/>
        <v>0.46713377572524956</v>
      </c>
      <c r="BJ34">
        <f t="shared" si="71"/>
        <v>-0.44113101507321079</v>
      </c>
      <c r="BK34">
        <f t="shared" si="71"/>
        <v>-0.35544360389936036</v>
      </c>
      <c r="BL34">
        <f t="shared" si="71"/>
        <v>2.3208388486308418</v>
      </c>
      <c r="BM34">
        <f t="shared" si="71"/>
        <v>-0.45483138289530184</v>
      </c>
      <c r="BN34">
        <f t="shared" si="71"/>
        <v>0.53061338570273375</v>
      </c>
      <c r="BO34">
        <f t="shared" si="71"/>
        <v>-0.78976416530912008</v>
      </c>
      <c r="BP34">
        <f t="shared" si="77"/>
        <v>4.3821607576408239E-2</v>
      </c>
      <c r="BQ34">
        <f t="shared" si="78"/>
        <v>0.35091996260653224</v>
      </c>
      <c r="BR34">
        <f t="shared" si="79"/>
        <v>0.99255154085123454</v>
      </c>
      <c r="BS34">
        <v>5</v>
      </c>
      <c r="BT34">
        <v>10</v>
      </c>
      <c r="BU34">
        <v>11.87156075</v>
      </c>
      <c r="BY34" t="s">
        <v>189</v>
      </c>
      <c r="CC34" t="s">
        <v>189</v>
      </c>
    </row>
    <row r="35" spans="1:83" ht="15.75" thickBot="1" x14ac:dyDescent="0.3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0.158609101316042</v>
      </c>
      <c r="Q35">
        <v>7.2218857353730903E-2</v>
      </c>
      <c r="AK35" t="s">
        <v>58</v>
      </c>
      <c r="AL35">
        <f t="shared" si="72"/>
        <v>-23.289094836038203</v>
      </c>
      <c r="AM35">
        <f t="shared" ref="AM35:AS35" si="83">(AU7-AM7)/AM7*100</f>
        <v>-4.8853163043245997</v>
      </c>
      <c r="AN35">
        <f t="shared" si="83"/>
        <v>-1.5985805063003691</v>
      </c>
      <c r="AO35">
        <f t="shared" si="83"/>
        <v>-21.497179679919252</v>
      </c>
      <c r="AP35">
        <f t="shared" si="83"/>
        <v>-14.894453365533577</v>
      </c>
      <c r="AQ35">
        <f t="shared" si="83"/>
        <v>-20.063105275961732</v>
      </c>
      <c r="AR35">
        <f t="shared" si="83"/>
        <v>-3.1292477075929628</v>
      </c>
      <c r="AS35">
        <f t="shared" si="83"/>
        <v>-13.553003160418134</v>
      </c>
      <c r="AT35">
        <f t="shared" si="74"/>
        <v>-12.863747604511104</v>
      </c>
      <c r="AU35">
        <f t="shared" si="75"/>
        <v>5.7280747654358857</v>
      </c>
      <c r="AV35">
        <f t="shared" si="81"/>
        <v>8.1007210195665156</v>
      </c>
      <c r="BG35" t="s">
        <v>80</v>
      </c>
      <c r="BH35">
        <f t="shared" si="76"/>
        <v>0.4058185356058886</v>
      </c>
      <c r="BI35">
        <f t="shared" si="71"/>
        <v>-0.66303630619899512</v>
      </c>
      <c r="BJ35">
        <f t="shared" si="71"/>
        <v>-1.1993552396074274</v>
      </c>
      <c r="BK35">
        <f t="shared" si="71"/>
        <v>-1.7916205833987922</v>
      </c>
      <c r="BL35">
        <f t="shared" si="71"/>
        <v>-3.6503718250874124</v>
      </c>
      <c r="BM35">
        <f t="shared" si="71"/>
        <v>-2.186256313549618</v>
      </c>
      <c r="BN35">
        <f t="shared" si="71"/>
        <v>-1.2970134785179221</v>
      </c>
      <c r="BO35">
        <f t="shared" si="71"/>
        <v>-2.3505607566430617</v>
      </c>
      <c r="BP35">
        <f t="shared" si="77"/>
        <v>-1.5915494959246677</v>
      </c>
      <c r="BQ35">
        <f t="shared" si="78"/>
        <v>0.40118449062280642</v>
      </c>
      <c r="BR35">
        <f t="shared" si="79"/>
        <v>1.1347210953050293</v>
      </c>
      <c r="BS35">
        <v>1</v>
      </c>
      <c r="BT35">
        <v>10</v>
      </c>
      <c r="BU35">
        <v>13.789684749999999</v>
      </c>
    </row>
    <row r="36" spans="1:83" x14ac:dyDescent="0.25">
      <c r="A36" t="s">
        <v>33</v>
      </c>
      <c r="B36">
        <v>0.47011050099519403</v>
      </c>
      <c r="C36">
        <v>0.67400302902200904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0.54838287312864697</v>
      </c>
      <c r="Q36">
        <v>0.325331539411018</v>
      </c>
      <c r="S36" t="s">
        <v>83</v>
      </c>
      <c r="AK36" t="s">
        <v>59</v>
      </c>
      <c r="AL36">
        <f t="shared" si="72"/>
        <v>-42.449437673096291</v>
      </c>
      <c r="AM36">
        <f t="shared" ref="AM36:AS36" si="84">(AU8-AM8)/AM8*100</f>
        <v>-5.2589609426975477</v>
      </c>
      <c r="AN36">
        <f t="shared" si="84"/>
        <v>-18.204833379400768</v>
      </c>
      <c r="AO36">
        <f t="shared" si="84"/>
        <v>4.4017142103799163</v>
      </c>
      <c r="AP36">
        <f t="shared" si="84"/>
        <v>-39.499994618609158</v>
      </c>
      <c r="AQ36">
        <f t="shared" si="84"/>
        <v>-27.63793073754335</v>
      </c>
      <c r="AR36">
        <f t="shared" si="84"/>
        <v>-10.224530489376678</v>
      </c>
      <c r="AS36">
        <f t="shared" si="84"/>
        <v>-23.649384865851136</v>
      </c>
      <c r="AT36">
        <f t="shared" si="74"/>
        <v>-20.315419812024381</v>
      </c>
      <c r="AU36">
        <f t="shared" si="75"/>
        <v>10.80107470577264</v>
      </c>
      <c r="AV36">
        <f t="shared" si="81"/>
        <v>15.275026337108656</v>
      </c>
      <c r="BG36" t="s">
        <v>82</v>
      </c>
      <c r="BH36">
        <f t="shared" si="76"/>
        <v>-0.73687391360129662</v>
      </c>
      <c r="BI36">
        <f t="shared" si="71"/>
        <v>-0.45569430512158327</v>
      </c>
      <c r="BJ36">
        <f t="shared" si="71"/>
        <v>-1.4477552400165694</v>
      </c>
      <c r="BK36">
        <f t="shared" si="71"/>
        <v>0.40606746052238007</v>
      </c>
      <c r="BL36">
        <f t="shared" si="71"/>
        <v>-2.4428182876537416</v>
      </c>
      <c r="BM36">
        <f t="shared" si="71"/>
        <v>-1.0495612019101006</v>
      </c>
      <c r="BN36">
        <f t="shared" si="71"/>
        <v>-0.11046503403873797</v>
      </c>
      <c r="BO36">
        <f t="shared" si="71"/>
        <v>-0.8999829761137792</v>
      </c>
      <c r="BP36">
        <f t="shared" si="77"/>
        <v>-0.8421354372416785</v>
      </c>
      <c r="BQ36">
        <f t="shared" si="78"/>
        <v>0.28584035941690117</v>
      </c>
      <c r="BR36">
        <f t="shared" si="79"/>
        <v>0.8084786259219634</v>
      </c>
      <c r="BS36">
        <v>3</v>
      </c>
      <c r="BT36">
        <v>13</v>
      </c>
      <c r="BU36">
        <v>11.4632915</v>
      </c>
      <c r="BY36" s="13"/>
      <c r="BZ36" s="13" t="s">
        <v>190</v>
      </c>
      <c r="CA36" s="13" t="s">
        <v>191</v>
      </c>
      <c r="CC36" s="13"/>
      <c r="CD36" s="13" t="s">
        <v>190</v>
      </c>
      <c r="CE36" s="13" t="s">
        <v>191</v>
      </c>
    </row>
    <row r="37" spans="1:83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5.0969595098197498E-2</v>
      </c>
      <c r="J37">
        <v>3.0204621151074501E-2</v>
      </c>
      <c r="K37">
        <v>2.77162108162698E-2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2.2655946775684999E-2</v>
      </c>
      <c r="Q37">
        <v>3.8734435044778498E-2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138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t="s">
        <v>79</v>
      </c>
      <c r="AL37">
        <f t="shared" si="72"/>
        <v>-17.530014279091876</v>
      </c>
      <c r="AM37">
        <f t="shared" ref="AM37:AS37" si="85">(AU9-AM9)/AM9*100</f>
        <v>10.119086956224606</v>
      </c>
      <c r="AN37">
        <f t="shared" si="85"/>
        <v>-12.091298976526485</v>
      </c>
      <c r="AO37">
        <f t="shared" si="85"/>
        <v>-8.0669141792050301</v>
      </c>
      <c r="AP37">
        <f t="shared" si="85"/>
        <v>49.714425147155019</v>
      </c>
      <c r="AQ37">
        <f t="shared" si="85"/>
        <v>-16.892930026416323</v>
      </c>
      <c r="AR37">
        <f t="shared" si="85"/>
        <v>14.075640369826441</v>
      </c>
      <c r="AS37">
        <f t="shared" si="85"/>
        <v>-24.203677381632719</v>
      </c>
      <c r="AT37">
        <f t="shared" si="74"/>
        <v>-0.60946029620829556</v>
      </c>
      <c r="AU37">
        <f t="shared" si="75"/>
        <v>16.122261792995847</v>
      </c>
      <c r="AV37">
        <f t="shared" si="81"/>
        <v>22.800321283784303</v>
      </c>
      <c r="BG37" t="s">
        <v>117</v>
      </c>
      <c r="BH37">
        <f t="shared" si="76"/>
        <v>-2.4500894132600459</v>
      </c>
      <c r="BI37">
        <f t="shared" si="71"/>
        <v>-0.3825150312160685</v>
      </c>
      <c r="BJ37">
        <f t="shared" si="71"/>
        <v>-0.46732442347794556</v>
      </c>
      <c r="BK37">
        <f t="shared" si="71"/>
        <v>-0.42479634658969107</v>
      </c>
      <c r="BL37">
        <f t="shared" si="71"/>
        <v>-1.2382346023080091</v>
      </c>
      <c r="BM37">
        <f t="shared" si="71"/>
        <v>-2.0781931452846378</v>
      </c>
      <c r="BN37">
        <f t="shared" si="71"/>
        <v>-0.31773939280983232</v>
      </c>
      <c r="BO37">
        <f t="shared" si="71"/>
        <v>-0.76116297315615178</v>
      </c>
      <c r="BP37">
        <f>AVERAGE(BH37:BO37)</f>
        <v>-1.0150069160127977</v>
      </c>
      <c r="BQ37">
        <f t="shared" si="78"/>
        <v>0.27496098278345682</v>
      </c>
      <c r="BR37">
        <f t="shared" si="79"/>
        <v>0.77770710195159953</v>
      </c>
      <c r="BS37">
        <v>2</v>
      </c>
      <c r="BT37">
        <v>13</v>
      </c>
      <c r="BU37">
        <v>14.156896500000002</v>
      </c>
      <c r="BY37" t="s">
        <v>192</v>
      </c>
      <c r="BZ37">
        <v>1.034933103455886</v>
      </c>
      <c r="CA37">
        <v>1.0749051547887845</v>
      </c>
      <c r="CC37" t="s">
        <v>192</v>
      </c>
      <c r="CD37">
        <v>0.7901358606231913</v>
      </c>
      <c r="CE37">
        <v>0.67856085860579696</v>
      </c>
    </row>
    <row r="38" spans="1:83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0.25378095031057502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86">U14-AC14</f>
        <v>2.4441742498180541E-2</v>
      </c>
      <c r="V38">
        <f t="shared" si="86"/>
        <v>7.5517828410201493E-3</v>
      </c>
      <c r="W38">
        <f t="shared" si="86"/>
        <v>8.5037091119786912E-2</v>
      </c>
      <c r="X38">
        <f t="shared" si="86"/>
        <v>7.0976497738804434E-2</v>
      </c>
      <c r="Y38">
        <f t="shared" si="86"/>
        <v>8.7020324483568057E-2</v>
      </c>
      <c r="Z38">
        <f t="shared" si="86"/>
        <v>1.5126042619751701E-2</v>
      </c>
      <c r="AA38">
        <f t="shared" si="86"/>
        <v>9.0136493893836489E-2</v>
      </c>
      <c r="AB38">
        <f>AVERAGE(T38:AA38)</f>
        <v>6.3283339593780713E-2</v>
      </c>
      <c r="AK38" t="s">
        <v>80</v>
      </c>
      <c r="AL38">
        <f t="shared" si="72"/>
        <v>3.6325374118145057</v>
      </c>
      <c r="AM38">
        <f t="shared" ref="AM38:AS38" si="87">(AU10-AM10)/AM10*100</f>
        <v>-7.0816593591855241</v>
      </c>
      <c r="AN38">
        <f t="shared" si="87"/>
        <v>-18.010568349303426</v>
      </c>
      <c r="AO38">
        <f t="shared" si="87"/>
        <v>-18.742586760204521</v>
      </c>
      <c r="AP38">
        <f t="shared" si="87"/>
        <v>-37.469990527240647</v>
      </c>
      <c r="AQ38">
        <f t="shared" si="87"/>
        <v>-24.083980320549635</v>
      </c>
      <c r="AR38">
        <f t="shared" si="87"/>
        <v>-18.068574498753598</v>
      </c>
      <c r="AS38">
        <f t="shared" si="87"/>
        <v>-26.794197267552345</v>
      </c>
      <c r="AT38">
        <f t="shared" si="74"/>
        <v>-18.327377458871901</v>
      </c>
      <c r="AU38">
        <f t="shared" si="75"/>
        <v>8.2170133401620333</v>
      </c>
      <c r="AV38">
        <f t="shared" si="81"/>
        <v>11.620611707857796</v>
      </c>
      <c r="BY38" t="s">
        <v>193</v>
      </c>
      <c r="BZ38">
        <v>3.5643265182292695E-2</v>
      </c>
      <c r="CA38">
        <v>5.4188230764395433E-2</v>
      </c>
      <c r="CC38" t="s">
        <v>193</v>
      </c>
      <c r="CD38">
        <v>1.3764613315272203E-2</v>
      </c>
      <c r="CE38">
        <v>1.0264652357231048E-2</v>
      </c>
    </row>
    <row r="39" spans="1:83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5.7739917770243003E-2</v>
      </c>
      <c r="N39">
        <v>4.4273050062588699E-2</v>
      </c>
      <c r="O39">
        <v>7.0151760195331994E-2</v>
      </c>
      <c r="P39">
        <v>5.1292590448382802E-2</v>
      </c>
      <c r="Q39">
        <v>3.6743599105922398E-2</v>
      </c>
      <c r="S39" t="s">
        <v>97</v>
      </c>
      <c r="T39">
        <f>T12-AB12</f>
        <v>2.3876326054454111E-2</v>
      </c>
      <c r="U39">
        <f t="shared" ref="U39:AA39" si="88">U12-AC12</f>
        <v>9.5795801535884961E-2</v>
      </c>
      <c r="V39">
        <f t="shared" si="88"/>
        <v>1.2432873968147518E-2</v>
      </c>
      <c r="W39">
        <f t="shared" si="88"/>
        <v>-0.11863102050288199</v>
      </c>
      <c r="X39">
        <f t="shared" si="88"/>
        <v>-0.13065717710776781</v>
      </c>
      <c r="Y39">
        <f t="shared" si="88"/>
        <v>0.17761042314738007</v>
      </c>
      <c r="Z39">
        <f t="shared" si="88"/>
        <v>8.1691945660172904E-2</v>
      </c>
      <c r="AA39">
        <f t="shared" si="88"/>
        <v>0.11611427484361553</v>
      </c>
      <c r="AB39">
        <f t="shared" ref="AB39:AB66" si="89">AVERAGE(T39:AA39)</f>
        <v>3.2279180949875662E-2</v>
      </c>
      <c r="AK39" t="s">
        <v>82</v>
      </c>
      <c r="AL39">
        <f t="shared" si="72"/>
        <v>-9.2478275575908135</v>
      </c>
      <c r="AM39">
        <f t="shared" ref="AM39:AS39" si="90">(AU11-AM11)/AM11*100</f>
        <v>-5.3935818505581077</v>
      </c>
      <c r="AN39">
        <f t="shared" si="90"/>
        <v>-16.170612135915388</v>
      </c>
      <c r="AO39">
        <f t="shared" si="90"/>
        <v>6.2194807017918814</v>
      </c>
      <c r="AP39">
        <f t="shared" si="90"/>
        <v>-34.542605738400226</v>
      </c>
      <c r="AQ39">
        <f t="shared" si="90"/>
        <v>-13.927853466901958</v>
      </c>
      <c r="AR39">
        <f t="shared" si="90"/>
        <v>-2.3729012346797065</v>
      </c>
      <c r="AS39">
        <f t="shared" si="90"/>
        <v>-12.704989610669278</v>
      </c>
      <c r="AT39">
        <f>AVERAGE(AL39:AS39)</f>
        <v>-11.017611361615447</v>
      </c>
      <c r="AU39">
        <f t="shared" si="75"/>
        <v>7.8974114845855139</v>
      </c>
      <c r="AV39">
        <f t="shared" si="81"/>
        <v>11.168626429141874</v>
      </c>
      <c r="BY39" t="s">
        <v>194</v>
      </c>
      <c r="BZ39">
        <v>8</v>
      </c>
      <c r="CA39">
        <v>8</v>
      </c>
      <c r="CC39" t="s">
        <v>194</v>
      </c>
      <c r="CD39">
        <v>8</v>
      </c>
      <c r="CE39">
        <v>8</v>
      </c>
    </row>
    <row r="40" spans="1:83" x14ac:dyDescent="0.25">
      <c r="A40" t="s">
        <v>37</v>
      </c>
      <c r="B40">
        <v>9.6223019609504398E-2</v>
      </c>
      <c r="C40">
        <v>7.0662982586563505E-2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7.5364598485189602E-2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91">U25-AC25</f>
        <v>4.9364909214615005E-2</v>
      </c>
      <c r="V40">
        <f t="shared" si="91"/>
        <v>4.563754330611014E-3</v>
      </c>
      <c r="W40">
        <f t="shared" si="91"/>
        <v>-0.34709049938803105</v>
      </c>
      <c r="X40">
        <f t="shared" si="91"/>
        <v>-3.6311424582060992E-2</v>
      </c>
      <c r="Y40">
        <f t="shared" si="91"/>
        <v>-0.24340533244047696</v>
      </c>
      <c r="Z40">
        <f t="shared" si="91"/>
        <v>-3.8756597184184005E-2</v>
      </c>
      <c r="AA40">
        <f t="shared" si="91"/>
        <v>0.10821538083135901</v>
      </c>
      <c r="AB40">
        <f t="shared" si="89"/>
        <v>-5.793169635479186E-2</v>
      </c>
      <c r="BG40" s="1" t="s">
        <v>139</v>
      </c>
      <c r="BY40" t="s">
        <v>195</v>
      </c>
      <c r="BZ40">
        <v>0.30629163511652757</v>
      </c>
      <c r="CC40" t="s">
        <v>195</v>
      </c>
      <c r="CD40">
        <v>0.69366173823425237</v>
      </c>
    </row>
    <row r="41" spans="1:83" x14ac:dyDescent="0.25">
      <c r="A41" t="s">
        <v>38</v>
      </c>
      <c r="B41">
        <v>0.70366113419686505</v>
      </c>
      <c r="C41">
        <v>0.57364845405290998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0.34470229652530199</v>
      </c>
      <c r="M41">
        <v>0.49723996427955403</v>
      </c>
      <c r="N41">
        <v>0.359108419707794</v>
      </c>
      <c r="O41">
        <v>0.50935281428948498</v>
      </c>
      <c r="P41">
        <v>0.48001837585384399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92">U15-AC15</f>
        <v>5.2363140764819932E-3</v>
      </c>
      <c r="V41">
        <f t="shared" si="92"/>
        <v>1.7762365215175518E-2</v>
      </c>
      <c r="W41">
        <f t="shared" si="92"/>
        <v>1.2558915066567811E-3</v>
      </c>
      <c r="X41">
        <f t="shared" si="92"/>
        <v>5.1144244101641034E-2</v>
      </c>
      <c r="Y41">
        <f t="shared" si="92"/>
        <v>1.6561468541929289E-2</v>
      </c>
      <c r="Z41">
        <f t="shared" si="92"/>
        <v>2.0752557414779702E-2</v>
      </c>
      <c r="AA41">
        <f t="shared" si="92"/>
        <v>3.9930239506908813E-2</v>
      </c>
      <c r="AB41">
        <f t="shared" si="89"/>
        <v>2.6486453689885912E-2</v>
      </c>
      <c r="BG41" s="1" t="s">
        <v>40</v>
      </c>
      <c r="BH41" s="1" t="s">
        <v>84</v>
      </c>
      <c r="BI41" s="1" t="s">
        <v>85</v>
      </c>
      <c r="BJ41" s="1" t="s">
        <v>130</v>
      </c>
      <c r="BK41" s="1" t="s">
        <v>131</v>
      </c>
      <c r="BL41" s="1" t="s">
        <v>138</v>
      </c>
      <c r="BM41" s="1" t="s">
        <v>133</v>
      </c>
      <c r="BN41" s="1" t="s">
        <v>134</v>
      </c>
      <c r="BO41" s="1" t="s">
        <v>135</v>
      </c>
      <c r="BP41" s="1" t="s">
        <v>86</v>
      </c>
      <c r="BQ41" s="1" t="s">
        <v>110</v>
      </c>
      <c r="BR41" s="1" t="s">
        <v>115</v>
      </c>
      <c r="BT41" s="1" t="s">
        <v>209</v>
      </c>
      <c r="BY41" t="s">
        <v>196</v>
      </c>
      <c r="BZ41">
        <v>0</v>
      </c>
      <c r="CC41" t="s">
        <v>196</v>
      </c>
      <c r="CD41">
        <v>0</v>
      </c>
    </row>
    <row r="42" spans="1:83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0.13573750344024099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93">U17-AC17</f>
        <v>3.0754548017823069E-2</v>
      </c>
      <c r="V42">
        <f t="shared" si="93"/>
        <v>0.11504218691159995</v>
      </c>
      <c r="W42">
        <f t="shared" si="93"/>
        <v>-9.0165706443078975E-2</v>
      </c>
      <c r="X42">
        <f t="shared" si="93"/>
        <v>0.13619077863133805</v>
      </c>
      <c r="Y42">
        <f t="shared" si="93"/>
        <v>5.7251799014469973E-2</v>
      </c>
      <c r="Z42">
        <f t="shared" si="93"/>
        <v>-5.8520777265420043E-3</v>
      </c>
      <c r="AA42">
        <f t="shared" si="93"/>
        <v>6.1385652404058022E-2</v>
      </c>
      <c r="AB42">
        <f t="shared" si="89"/>
        <v>4.2150702986644265E-2</v>
      </c>
      <c r="BG42" t="s">
        <v>80</v>
      </c>
      <c r="BH42">
        <v>0.4058185356058886</v>
      </c>
      <c r="BI42">
        <v>-0.66303630619899512</v>
      </c>
      <c r="BJ42">
        <v>-1.1993552396074274</v>
      </c>
      <c r="BK42">
        <v>-1.7916205833987922</v>
      </c>
      <c r="BL42">
        <v>-3.6503718250874124</v>
      </c>
      <c r="BM42">
        <v>-2.186256313549618</v>
      </c>
      <c r="BN42">
        <v>-1.2970134785179221</v>
      </c>
      <c r="BO42">
        <v>-2.3505607566430617</v>
      </c>
      <c r="BP42">
        <v>-1.5915494959246677</v>
      </c>
      <c r="BQ42">
        <v>0.40118449062280642</v>
      </c>
      <c r="BR42">
        <v>1.1347210953050293</v>
      </c>
      <c r="BS42">
        <v>1</v>
      </c>
      <c r="BT42" t="s">
        <v>210</v>
      </c>
      <c r="BY42" t="s">
        <v>197</v>
      </c>
      <c r="BZ42">
        <v>7</v>
      </c>
      <c r="CC42" t="s">
        <v>197</v>
      </c>
      <c r="CD42">
        <v>7</v>
      </c>
    </row>
    <row r="43" spans="1:83" x14ac:dyDescent="0.25">
      <c r="S43" t="s">
        <v>48</v>
      </c>
      <c r="T43">
        <f>T4-AB4</f>
        <v>2.0657175569811004E-2</v>
      </c>
      <c r="U43">
        <f t="shared" ref="U43:AA43" si="94">U4-AC4</f>
        <v>3.7859034655606999E-2</v>
      </c>
      <c r="V43">
        <f t="shared" si="94"/>
        <v>5.4792991402219937E-3</v>
      </c>
      <c r="W43">
        <f t="shared" si="94"/>
        <v>6.1823923527480062E-3</v>
      </c>
      <c r="X43">
        <f t="shared" si="94"/>
        <v>4.2604829612192002E-2</v>
      </c>
      <c r="Y43">
        <f t="shared" si="94"/>
        <v>2.6851714985142994E-2</v>
      </c>
      <c r="Z43">
        <f t="shared" si="94"/>
        <v>-2.218230850038802E-2</v>
      </c>
      <c r="AA43">
        <f t="shared" si="94"/>
        <v>-1.8913646849699761E-4</v>
      </c>
      <c r="AB43">
        <f t="shared" si="89"/>
        <v>1.4657875168354748E-2</v>
      </c>
      <c r="BG43" t="s">
        <v>117</v>
      </c>
      <c r="BH43">
        <v>-2.4500894132600459</v>
      </c>
      <c r="BI43">
        <v>-0.3825150312160685</v>
      </c>
      <c r="BJ43">
        <v>-0.46732442347794556</v>
      </c>
      <c r="BK43">
        <v>-0.42479634658969107</v>
      </c>
      <c r="BL43">
        <v>-1.2382346023080091</v>
      </c>
      <c r="BM43">
        <v>-2.0781931452846378</v>
      </c>
      <c r="BN43">
        <v>-0.31773939280983232</v>
      </c>
      <c r="BO43">
        <v>-0.76116297315615178</v>
      </c>
      <c r="BP43">
        <v>-1.0150069160127977</v>
      </c>
      <c r="BQ43">
        <v>0.27496098278345682</v>
      </c>
      <c r="BR43">
        <v>0.77770710195159953</v>
      </c>
      <c r="BS43">
        <v>2</v>
      </c>
      <c r="BT43" t="s">
        <v>211</v>
      </c>
      <c r="BY43" t="s">
        <v>198</v>
      </c>
      <c r="BZ43">
        <v>-0.45075766607000334</v>
      </c>
      <c r="CC43" t="s">
        <v>198</v>
      </c>
      <c r="CD43">
        <v>3.6346251988617144</v>
      </c>
    </row>
    <row r="44" spans="1:83" x14ac:dyDescent="0.25">
      <c r="B44" t="s">
        <v>181</v>
      </c>
      <c r="S44" t="s">
        <v>57</v>
      </c>
      <c r="T44">
        <f>T13-AB13</f>
        <v>3.8894973659715879E-2</v>
      </c>
      <c r="U44">
        <f t="shared" ref="U44:AA44" si="95">U13-AC13</f>
        <v>7.2903402594478028E-3</v>
      </c>
      <c r="V44">
        <f t="shared" si="95"/>
        <v>1.8640716738139412E-2</v>
      </c>
      <c r="W44">
        <f t="shared" si="95"/>
        <v>-3.6421175922800697E-2</v>
      </c>
      <c r="X44">
        <f t="shared" si="95"/>
        <v>-4.9967531992418934E-3</v>
      </c>
      <c r="Y44">
        <f t="shared" si="95"/>
        <v>0.13791557370396582</v>
      </c>
      <c r="Z44">
        <f t="shared" si="95"/>
        <v>1.6184270101770898E-2</v>
      </c>
      <c r="AA44">
        <f t="shared" si="95"/>
        <v>-2.481698435122201E-2</v>
      </c>
      <c r="AB44">
        <f t="shared" si="89"/>
        <v>1.9086370123721899E-2</v>
      </c>
      <c r="BG44" t="s">
        <v>82</v>
      </c>
      <c r="BH44">
        <v>-0.73687391360129662</v>
      </c>
      <c r="BI44">
        <v>-0.45569430512158327</v>
      </c>
      <c r="BJ44">
        <v>-1.4477552400165694</v>
      </c>
      <c r="BK44">
        <v>0.40606746052238007</v>
      </c>
      <c r="BL44">
        <v>-2.4428182876537416</v>
      </c>
      <c r="BM44">
        <v>-1.0495612019101006</v>
      </c>
      <c r="BN44">
        <v>-0.11046503403873797</v>
      </c>
      <c r="BO44">
        <v>-0.8999829761137792</v>
      </c>
      <c r="BP44">
        <v>-0.8421354372416785</v>
      </c>
      <c r="BQ44">
        <v>0.28584035941690117</v>
      </c>
      <c r="BR44">
        <v>0.8084786259219634</v>
      </c>
      <c r="BS44">
        <v>3</v>
      </c>
      <c r="BT44" t="s">
        <v>212</v>
      </c>
      <c r="BY44" t="s">
        <v>199</v>
      </c>
      <c r="BZ44">
        <v>0.3328975620315523</v>
      </c>
      <c r="CC44" t="s">
        <v>199</v>
      </c>
      <c r="CD44">
        <v>4.1732109960219092E-3</v>
      </c>
    </row>
    <row r="45" spans="1:83" x14ac:dyDescent="0.25">
      <c r="B45">
        <f>SUM(B3:B42)</f>
        <v>4.6682003297295385</v>
      </c>
      <c r="C45">
        <f t="shared" ref="C45:Q45" si="96">SUM(C3:C42)</f>
        <v>4.9444576564555227</v>
      </c>
      <c r="D45">
        <f t="shared" si="96"/>
        <v>4.2461949719938197</v>
      </c>
      <c r="E45">
        <f t="shared" si="96"/>
        <v>4.2537394124150643</v>
      </c>
      <c r="F45">
        <f t="shared" si="96"/>
        <v>4.3819858381374068</v>
      </c>
      <c r="G45">
        <f t="shared" si="96"/>
        <v>5.0004789234113121</v>
      </c>
      <c r="H45">
        <f t="shared" si="96"/>
        <v>4.8918220245746973</v>
      </c>
      <c r="I45">
        <f t="shared" si="96"/>
        <v>5.5707875588958924</v>
      </c>
      <c r="J45">
        <f t="shared" si="96"/>
        <v>4.2930059834900423</v>
      </c>
      <c r="K45">
        <f t="shared" si="96"/>
        <v>4.7600414654831811</v>
      </c>
      <c r="L45">
        <f t="shared" si="96"/>
        <v>3.8062014431853086</v>
      </c>
      <c r="M45">
        <f t="shared" si="96"/>
        <v>4.6174524971215343</v>
      </c>
      <c r="N45">
        <f t="shared" si="96"/>
        <v>3.9722220158889856</v>
      </c>
      <c r="O45">
        <f t="shared" si="96"/>
        <v>4.4839725940828457</v>
      </c>
      <c r="P45">
        <f t="shared" si="96"/>
        <v>4.657208092992648</v>
      </c>
      <c r="Q45">
        <f t="shared" si="96"/>
        <v>4.5972804023383231</v>
      </c>
      <c r="S45" t="s">
        <v>50</v>
      </c>
      <c r="T45">
        <f>T6-AB6</f>
        <v>2.9217141314681297E-2</v>
      </c>
      <c r="U45">
        <f t="shared" ref="U45:AA45" si="97">U6-AC6</f>
        <v>1.3146980004349107E-2</v>
      </c>
      <c r="V45">
        <f t="shared" si="97"/>
        <v>2.8571732093180993E-2</v>
      </c>
      <c r="W45">
        <f t="shared" si="97"/>
        <v>2.0670495666103003E-2</v>
      </c>
      <c r="X45">
        <f t="shared" si="97"/>
        <v>-4.3082503008749495E-2</v>
      </c>
      <c r="Y45">
        <f t="shared" si="97"/>
        <v>1.5973150470433801E-2</v>
      </c>
      <c r="Z45">
        <f t="shared" si="97"/>
        <v>4.0555660969490009E-3</v>
      </c>
      <c r="AA45">
        <f t="shared" si="97"/>
        <v>4.1599715376214694E-2</v>
      </c>
      <c r="AB45">
        <f t="shared" si="89"/>
        <v>1.3769034751645301E-2</v>
      </c>
      <c r="BG45" t="s">
        <v>81</v>
      </c>
      <c r="BH45">
        <v>-0.3827473461373001</v>
      </c>
      <c r="BI45">
        <v>-0.57697652224884144</v>
      </c>
      <c r="BJ45">
        <v>-0.19132949508724148</v>
      </c>
      <c r="BK45">
        <v>0.49454161741400515</v>
      </c>
      <c r="BL45">
        <v>-0.65933583584581978</v>
      </c>
      <c r="BM45">
        <v>-0.62362928685076491</v>
      </c>
      <c r="BN45">
        <v>0.18948350644622342</v>
      </c>
      <c r="BO45">
        <v>-0.38379931141028623</v>
      </c>
      <c r="BP45">
        <v>-0.26672408421500315</v>
      </c>
      <c r="BQ45">
        <v>0.13683276008886275</v>
      </c>
      <c r="BR45">
        <v>0.38702149018922732</v>
      </c>
      <c r="BS45">
        <v>4</v>
      </c>
      <c r="BT45" t="s">
        <v>213</v>
      </c>
      <c r="BY45" t="s">
        <v>200</v>
      </c>
      <c r="BZ45">
        <v>1.8945786050900073</v>
      </c>
      <c r="CC45" t="s">
        <v>200</v>
      </c>
      <c r="CD45">
        <v>1.8945786050900073</v>
      </c>
    </row>
    <row r="46" spans="1:83" x14ac:dyDescent="0.25">
      <c r="A46" t="s">
        <v>136</v>
      </c>
      <c r="S46" t="s">
        <v>65</v>
      </c>
      <c r="T46">
        <f>T21-AB21</f>
        <v>-3.5544347341054904E-2</v>
      </c>
      <c r="U46">
        <f t="shared" ref="U46:AA46" si="98">U21-AC21</f>
        <v>6.5244777169682494E-2</v>
      </c>
      <c r="V46">
        <f t="shared" si="98"/>
        <v>4.8406264150785194E-2</v>
      </c>
      <c r="W46">
        <f t="shared" si="98"/>
        <v>1.1358579086268694E-2</v>
      </c>
      <c r="X46">
        <f t="shared" si="98"/>
        <v>2.673019218490201E-2</v>
      </c>
      <c r="Y46">
        <f t="shared" si="98"/>
        <v>6.4972158272030997E-2</v>
      </c>
      <c r="Z46">
        <f t="shared" si="98"/>
        <v>2.0739554333999988E-2</v>
      </c>
      <c r="AA46">
        <f t="shared" si="98"/>
        <v>3.6352988206939996E-2</v>
      </c>
      <c r="AB46">
        <f t="shared" si="89"/>
        <v>2.9782520757944308E-2</v>
      </c>
      <c r="BG46" t="s">
        <v>79</v>
      </c>
      <c r="BH46">
        <v>-0.92684298227056605</v>
      </c>
      <c r="BI46">
        <v>0.46713377572524956</v>
      </c>
      <c r="BJ46">
        <v>-0.44113101507321079</v>
      </c>
      <c r="BK46">
        <v>-0.35544360389936036</v>
      </c>
      <c r="BL46">
        <v>2.3208388486308418</v>
      </c>
      <c r="BM46">
        <v>-0.45483138289530184</v>
      </c>
      <c r="BN46">
        <v>0.53061338570273375</v>
      </c>
      <c r="BO46">
        <v>-0.78976416530912008</v>
      </c>
      <c r="BP46">
        <v>4.3821607576408239E-2</v>
      </c>
      <c r="BQ46">
        <v>0.35091996260653224</v>
      </c>
      <c r="BR46">
        <v>0.99255154085123454</v>
      </c>
      <c r="BS46">
        <v>5</v>
      </c>
      <c r="BT46" t="s">
        <v>92</v>
      </c>
      <c r="BY46" t="s">
        <v>201</v>
      </c>
      <c r="BZ46">
        <v>0.66579512406310459</v>
      </c>
      <c r="CC46" t="s">
        <v>201</v>
      </c>
      <c r="CD46">
        <v>8.3464219920438183E-3</v>
      </c>
    </row>
    <row r="47" spans="1:83" ht="15.75" thickBot="1" x14ac:dyDescent="0.3">
      <c r="A47" t="s">
        <v>137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S47" t="s">
        <v>60</v>
      </c>
      <c r="T47">
        <f>T16-AB16</f>
        <v>1.7838664695353404E-2</v>
      </c>
      <c r="U47">
        <f t="shared" ref="U47:AA47" si="99">U16-AC16</f>
        <v>1.023188869717151E-2</v>
      </c>
      <c r="V47">
        <f t="shared" si="99"/>
        <v>4.4295361152838011E-3</v>
      </c>
      <c r="W47">
        <f t="shared" si="99"/>
        <v>1.2095794799405604E-2</v>
      </c>
      <c r="X47">
        <f t="shared" si="99"/>
        <v>4.5493356016974199E-2</v>
      </c>
      <c r="Y47">
        <f t="shared" si="99"/>
        <v>2.2469960315577291E-2</v>
      </c>
      <c r="Z47">
        <f t="shared" si="99"/>
        <v>1.0009006727318401E-2</v>
      </c>
      <c r="AA47">
        <f t="shared" si="99"/>
        <v>2.7914066641309493E-2</v>
      </c>
      <c r="AB47">
        <f t="shared" si="89"/>
        <v>1.8810284251049213E-2</v>
      </c>
      <c r="BG47" t="s">
        <v>77</v>
      </c>
      <c r="BH47">
        <v>0.68125560468118562</v>
      </c>
      <c r="BI47">
        <v>1.059683548741033</v>
      </c>
      <c r="BJ47">
        <v>-0.22551431531445523</v>
      </c>
      <c r="BK47">
        <v>-3.1593997668409049E-2</v>
      </c>
      <c r="BL47">
        <v>-0.24687784489914991</v>
      </c>
      <c r="BM47">
        <v>0.96933454591082024</v>
      </c>
      <c r="BN47">
        <v>-9.3957629016971508E-2</v>
      </c>
      <c r="BO47">
        <v>0.25268383252963739</v>
      </c>
      <c r="BP47">
        <v>0.29562671812046132</v>
      </c>
      <c r="BQ47">
        <v>0.17734885048698334</v>
      </c>
      <c r="BR47">
        <v>0.50161829925994028</v>
      </c>
      <c r="BS47">
        <v>6</v>
      </c>
      <c r="BT47" t="s">
        <v>214</v>
      </c>
      <c r="BY47" s="12" t="s">
        <v>202</v>
      </c>
      <c r="BZ47" s="12">
        <v>2.3646242515927849</v>
      </c>
      <c r="CA47" s="12"/>
      <c r="CC47" s="12" t="s">
        <v>202</v>
      </c>
      <c r="CD47" s="12">
        <v>2.3646242515927849</v>
      </c>
      <c r="CE47" s="12"/>
    </row>
    <row r="48" spans="1:83" x14ac:dyDescent="0.25">
      <c r="S48" t="s">
        <v>68</v>
      </c>
      <c r="T48">
        <f>T24-AB24</f>
        <v>1.4921727003982095E-2</v>
      </c>
      <c r="U48">
        <f t="shared" ref="U48:AA48" si="100">U24-AC24</f>
        <v>1.1498153337649905E-2</v>
      </c>
      <c r="V48">
        <f t="shared" si="100"/>
        <v>9.2840637789023059E-3</v>
      </c>
      <c r="W48">
        <f t="shared" si="100"/>
        <v>1.5443216084591593E-2</v>
      </c>
      <c r="X48">
        <f t="shared" si="100"/>
        <v>-7.0106936097821995E-2</v>
      </c>
      <c r="Y48">
        <f t="shared" si="100"/>
        <v>-5.0482357391644986E-3</v>
      </c>
      <c r="Z48">
        <f t="shared" si="100"/>
        <v>-1.7502319501407987E-2</v>
      </c>
      <c r="AA48">
        <f t="shared" si="100"/>
        <v>-2.1837069205662973E-3</v>
      </c>
      <c r="AB48">
        <f t="shared" si="89"/>
        <v>-5.4617547567293598E-3</v>
      </c>
      <c r="BG48" t="s">
        <v>78</v>
      </c>
      <c r="BH48">
        <v>-0.60913918280133406</v>
      </c>
      <c r="BI48">
        <v>-1.3134730184766974</v>
      </c>
      <c r="BJ48">
        <v>-0.10973555018463806</v>
      </c>
      <c r="BK48">
        <v>5.1811063848256458</v>
      </c>
      <c r="BL48">
        <v>1.846762686652327</v>
      </c>
      <c r="BM48">
        <v>1.2136818507373999</v>
      </c>
      <c r="BN48">
        <v>-0.60229405652895751</v>
      </c>
      <c r="BO48">
        <v>-1.9439713513508521</v>
      </c>
      <c r="BP48">
        <v>0.45786722035911176</v>
      </c>
      <c r="BQ48">
        <v>0.75312232204227381</v>
      </c>
      <c r="BR48">
        <v>2.130151603916203</v>
      </c>
      <c r="BS48">
        <v>7</v>
      </c>
      <c r="BT48" t="s">
        <v>95</v>
      </c>
    </row>
    <row r="49" spans="1:79" x14ac:dyDescent="0.25">
      <c r="S49" t="s">
        <v>47</v>
      </c>
      <c r="T49">
        <f>T3-AB3</f>
        <v>8.6139232696491007E-3</v>
      </c>
      <c r="U49">
        <f t="shared" ref="U49:AA49" si="101">U3-AC3</f>
        <v>1.1597017025221697E-2</v>
      </c>
      <c r="V49">
        <f t="shared" si="101"/>
        <v>2.8902991043457046E-3</v>
      </c>
      <c r="W49">
        <f t="shared" si="101"/>
        <v>-2.34043583325039E-2</v>
      </c>
      <c r="X49">
        <f t="shared" si="101"/>
        <v>9.3245673351636006E-3</v>
      </c>
      <c r="Y49">
        <f t="shared" si="101"/>
        <v>3.3178488041782014E-3</v>
      </c>
      <c r="Z49">
        <f t="shared" si="101"/>
        <v>-7.6921349612536077E-3</v>
      </c>
      <c r="AA49">
        <f t="shared" si="101"/>
        <v>8.8383056252619996E-3</v>
      </c>
      <c r="AB49">
        <f t="shared" si="89"/>
        <v>1.6856834837578496E-3</v>
      </c>
      <c r="BY49" s="1" t="s">
        <v>206</v>
      </c>
    </row>
    <row r="50" spans="1:79" x14ac:dyDescent="0.25">
      <c r="S50" t="s">
        <v>70</v>
      </c>
      <c r="T50">
        <f>T26-AB26</f>
        <v>1.39500073732228E-2</v>
      </c>
      <c r="U50">
        <f t="shared" ref="U50:AA50" si="102">U26-AC26</f>
        <v>4.3809873983281997E-3</v>
      </c>
      <c r="V50">
        <f t="shared" si="102"/>
        <v>8.9308159824504005E-3</v>
      </c>
      <c r="W50">
        <f t="shared" si="102"/>
        <v>1.2405309845398799E-2</v>
      </c>
      <c r="X50">
        <f t="shared" si="102"/>
        <v>2.0472888228732201E-2</v>
      </c>
      <c r="Y50">
        <f t="shared" si="102"/>
        <v>-2.2736597022611979E-3</v>
      </c>
      <c r="Z50">
        <f t="shared" si="102"/>
        <v>8.0765443485618024E-3</v>
      </c>
      <c r="AA50">
        <f t="shared" si="102"/>
        <v>1.2235160053419E-2</v>
      </c>
      <c r="AB50">
        <f t="shared" si="89"/>
        <v>9.7722566909814994E-3</v>
      </c>
      <c r="BY50" t="s">
        <v>189</v>
      </c>
    </row>
    <row r="51" spans="1:79" ht="15.75" thickBot="1" x14ac:dyDescent="0.3">
      <c r="S51" t="s">
        <v>49</v>
      </c>
      <c r="T51">
        <f>T5-AB5</f>
        <v>6.4637272559078945E-3</v>
      </c>
      <c r="U51">
        <f t="shared" ref="U51:AA51" si="103">U5-AC5</f>
        <v>7.6006676167566095E-3</v>
      </c>
      <c r="V51">
        <f t="shared" si="103"/>
        <v>1.2252827945547495E-2</v>
      </c>
      <c r="W51">
        <f t="shared" si="103"/>
        <v>-3.4491019544599266E-2</v>
      </c>
      <c r="X51">
        <f t="shared" si="103"/>
        <v>1.4451321827663594E-2</v>
      </c>
      <c r="Y51">
        <f t="shared" si="103"/>
        <v>4.635066956046581E-2</v>
      </c>
      <c r="Z51">
        <f t="shared" si="103"/>
        <v>3.7452652694615063E-3</v>
      </c>
      <c r="AA51">
        <f t="shared" si="103"/>
        <v>4.5684902127301918E-2</v>
      </c>
      <c r="AB51">
        <f t="shared" si="89"/>
        <v>1.2757295257313195E-2</v>
      </c>
    </row>
    <row r="52" spans="1:79" x14ac:dyDescent="0.25">
      <c r="A52" t="s">
        <v>83</v>
      </c>
      <c r="S52" t="s">
        <v>74</v>
      </c>
      <c r="T52">
        <f>T30-AB30</f>
        <v>-9.2342115537791258E-4</v>
      </c>
      <c r="U52">
        <f t="shared" ref="U52:AA52" si="104">U30-AC30</f>
        <v>1.0521983177585015E-2</v>
      </c>
      <c r="V52">
        <f t="shared" si="104"/>
        <v>6.3365384600301E-2</v>
      </c>
      <c r="W52">
        <f t="shared" si="104"/>
        <v>0.14589319200536294</v>
      </c>
      <c r="X52">
        <f t="shared" si="104"/>
        <v>0.25074958372563999</v>
      </c>
      <c r="Y52">
        <f t="shared" si="104"/>
        <v>0.158333829986814</v>
      </c>
      <c r="Z52">
        <f t="shared" si="104"/>
        <v>0.11696189342972296</v>
      </c>
      <c r="AA52">
        <f t="shared" si="104"/>
        <v>0.20066552791717596</v>
      </c>
      <c r="AB52">
        <f t="shared" si="89"/>
        <v>0.11819599671090299</v>
      </c>
      <c r="BY52" s="13"/>
      <c r="BZ52" s="13" t="s">
        <v>190</v>
      </c>
      <c r="CA52" s="13" t="s">
        <v>191</v>
      </c>
    </row>
    <row r="53" spans="1:79" x14ac:dyDescent="0.25">
      <c r="A53" s="1" t="s">
        <v>40</v>
      </c>
      <c r="B53" s="1" t="s">
        <v>84</v>
      </c>
      <c r="C53" s="1" t="s">
        <v>85</v>
      </c>
      <c r="D53" s="1" t="s">
        <v>130</v>
      </c>
      <c r="E53" s="1" t="s">
        <v>131</v>
      </c>
      <c r="F53" s="1" t="s">
        <v>138</v>
      </c>
      <c r="G53" s="1" t="s">
        <v>133</v>
      </c>
      <c r="H53" s="1" t="s">
        <v>134</v>
      </c>
      <c r="I53" s="1" t="s">
        <v>135</v>
      </c>
      <c r="J53" s="1" t="s">
        <v>86</v>
      </c>
      <c r="S53" t="s">
        <v>64</v>
      </c>
      <c r="T53">
        <f>T20-AB20</f>
        <v>4.6299019847542994E-3</v>
      </c>
      <c r="U53">
        <f t="shared" ref="U53:AA53" si="105">U20-AC20</f>
        <v>8.5819042135779934E-4</v>
      </c>
      <c r="V53">
        <f t="shared" si="105"/>
        <v>6.4156409429934023E-3</v>
      </c>
      <c r="W53">
        <f t="shared" si="105"/>
        <v>-5.4519104836619012E-3</v>
      </c>
      <c r="X53">
        <f t="shared" si="105"/>
        <v>7.5391927674985995E-3</v>
      </c>
      <c r="Y53">
        <f t="shared" si="105"/>
        <v>1.3499997531851302E-2</v>
      </c>
      <c r="Z53">
        <f t="shared" si="105"/>
        <v>-8.2476095412622012E-3</v>
      </c>
      <c r="AA53">
        <f t="shared" si="105"/>
        <v>2.5073052565159973E-3</v>
      </c>
      <c r="AB53">
        <f t="shared" si="89"/>
        <v>2.718838610005912E-3</v>
      </c>
      <c r="BO53" t="s">
        <v>182</v>
      </c>
      <c r="BY53" t="s">
        <v>192</v>
      </c>
      <c r="BZ53">
        <v>0.44828223988724036</v>
      </c>
      <c r="CA53">
        <v>0.45005207789264035</v>
      </c>
    </row>
    <row r="54" spans="1:79" x14ac:dyDescent="0.25">
      <c r="A54" t="s">
        <v>141</v>
      </c>
      <c r="B54">
        <f>B3-J3</f>
        <v>8.6139232696491007E-3</v>
      </c>
      <c r="C54">
        <f t="shared" ref="C54:I69" si="106">C3-K3</f>
        <v>1.1597017025221697E-2</v>
      </c>
      <c r="D54">
        <f t="shared" si="106"/>
        <v>2.8902991043457046E-3</v>
      </c>
      <c r="E54">
        <f t="shared" si="106"/>
        <v>-2.34043583325039E-2</v>
      </c>
      <c r="F54">
        <f t="shared" si="106"/>
        <v>9.3245673351636006E-3</v>
      </c>
      <c r="G54">
        <f t="shared" si="106"/>
        <v>3.3178488041782014E-3</v>
      </c>
      <c r="H54">
        <f t="shared" si="106"/>
        <v>-7.6921349612536077E-3</v>
      </c>
      <c r="I54">
        <f t="shared" si="106"/>
        <v>8.8383056252619996E-3</v>
      </c>
      <c r="J54">
        <f>AVERAGE(B54:I54)</f>
        <v>1.6856834837578496E-3</v>
      </c>
      <c r="S54" t="s">
        <v>66</v>
      </c>
      <c r="T54">
        <f>T22-AB22</f>
        <v>4.4103864439636042E-3</v>
      </c>
      <c r="U54">
        <f t="shared" ref="U54:AA54" si="107">U22-AC22</f>
        <v>-3.0420048077298145E-4</v>
      </c>
      <c r="V54">
        <f t="shared" si="107"/>
        <v>2.7643582185835014E-2</v>
      </c>
      <c r="W54">
        <f t="shared" si="107"/>
        <v>2.320313855942599E-2</v>
      </c>
      <c r="X54">
        <f t="shared" si="107"/>
        <v>4.3781427538284998E-2</v>
      </c>
      <c r="Y54">
        <f t="shared" si="107"/>
        <v>5.1334607949356015E-2</v>
      </c>
      <c r="Z54">
        <f t="shared" si="107"/>
        <v>2.9993066035840094E-3</v>
      </c>
      <c r="AA54">
        <f t="shared" si="107"/>
        <v>2.5874779347260998E-2</v>
      </c>
      <c r="AB54">
        <f t="shared" si="89"/>
        <v>2.2367878518367204E-2</v>
      </c>
      <c r="BY54" t="s">
        <v>193</v>
      </c>
      <c r="BZ54">
        <v>3.570252089519364E-3</v>
      </c>
      <c r="CA54">
        <v>2.0249029925706319E-2</v>
      </c>
    </row>
    <row r="55" spans="1:79" x14ac:dyDescent="0.25">
      <c r="A55" t="s">
        <v>142</v>
      </c>
      <c r="B55">
        <f t="shared" ref="B55:B93" si="108">B4-J4</f>
        <v>2.0657175569811004E-2</v>
      </c>
      <c r="C55">
        <f t="shared" si="106"/>
        <v>3.7859034655606999E-2</v>
      </c>
      <c r="D55">
        <f t="shared" si="106"/>
        <v>5.4792991402219937E-3</v>
      </c>
      <c r="E55">
        <f t="shared" si="106"/>
        <v>6.1823923527480062E-3</v>
      </c>
      <c r="F55">
        <f t="shared" si="106"/>
        <v>4.2604829612192002E-2</v>
      </c>
      <c r="G55">
        <f t="shared" si="106"/>
        <v>2.6851714985142994E-2</v>
      </c>
      <c r="H55">
        <f t="shared" si="106"/>
        <v>-2.218230850038802E-2</v>
      </c>
      <c r="I55">
        <f t="shared" si="106"/>
        <v>-1.8913646849699761E-4</v>
      </c>
      <c r="J55">
        <f t="shared" ref="J55:J93" si="109">AVERAGE(B55:I55)</f>
        <v>1.4657875168354748E-2</v>
      </c>
      <c r="S55" t="s">
        <v>73</v>
      </c>
      <c r="T55">
        <f>T29-AB29</f>
        <v>4.8710057793996953E-3</v>
      </c>
      <c r="U55">
        <f t="shared" ref="U55:AA55" si="110">U29-AC29</f>
        <v>-2.2198485720784922E-3</v>
      </c>
      <c r="V55">
        <f t="shared" si="110"/>
        <v>5.6908571124194007E-3</v>
      </c>
      <c r="W55">
        <f t="shared" si="110"/>
        <v>5.9515486792693917E-3</v>
      </c>
      <c r="X55">
        <f t="shared" si="110"/>
        <v>2.8101984990062591E-2</v>
      </c>
      <c r="Y55">
        <f t="shared" si="110"/>
        <v>2.1185192387771806E-2</v>
      </c>
      <c r="Z55">
        <f t="shared" si="110"/>
        <v>6.1491196163324935E-3</v>
      </c>
      <c r="AA55">
        <f t="shared" si="110"/>
        <v>2.9431733371280203E-2</v>
      </c>
      <c r="AB55">
        <f t="shared" si="89"/>
        <v>1.2395199170557135E-2</v>
      </c>
      <c r="BY55" t="s">
        <v>194</v>
      </c>
      <c r="BZ55">
        <v>8</v>
      </c>
      <c r="CA55">
        <v>8</v>
      </c>
    </row>
    <row r="56" spans="1:79" x14ac:dyDescent="0.25">
      <c r="A56" s="2" t="s">
        <v>143</v>
      </c>
      <c r="B56">
        <f t="shared" si="108"/>
        <v>4.1876864635944991E-3</v>
      </c>
      <c r="C56">
        <f t="shared" si="106"/>
        <v>-1.0414688050575972E-3</v>
      </c>
      <c r="D56">
        <f t="shared" si="106"/>
        <v>-2.2046094523099982E-4</v>
      </c>
      <c r="E56">
        <f t="shared" si="106"/>
        <v>-5.1394392173470978E-3</v>
      </c>
      <c r="F56">
        <f t="shared" si="106"/>
        <v>-8.2814901554219972E-4</v>
      </c>
      <c r="G56">
        <f t="shared" si="106"/>
        <v>-6.2158590303709911E-4</v>
      </c>
      <c r="H56">
        <f t="shared" si="106"/>
        <v>9.1813814360650059E-4</v>
      </c>
      <c r="I56">
        <f t="shared" si="106"/>
        <v>5.3028185931270136E-4</v>
      </c>
      <c r="J56">
        <f t="shared" si="109"/>
        <v>-2.7687467746266158E-4</v>
      </c>
      <c r="S56" t="s">
        <v>54</v>
      </c>
      <c r="T56">
        <f>T10-AB10</f>
        <v>9.2531371218344035E-4</v>
      </c>
      <c r="U56">
        <f t="shared" ref="U56:AA56" si="111">U10-AC10</f>
        <v>-8.4667213778500186E-5</v>
      </c>
      <c r="V56">
        <f t="shared" si="111"/>
        <v>-1.0224879286957899E-3</v>
      </c>
      <c r="W56">
        <f t="shared" si="111"/>
        <v>-4.2129144706748401E-3</v>
      </c>
      <c r="X56">
        <f t="shared" si="111"/>
        <v>1.8804025759195609E-3</v>
      </c>
      <c r="Y56">
        <f t="shared" si="111"/>
        <v>-3.092936003889441E-3</v>
      </c>
      <c r="Z56">
        <f t="shared" si="111"/>
        <v>3.2920265758381194E-3</v>
      </c>
      <c r="AA56">
        <f t="shared" si="111"/>
        <v>3.6626841913513699E-3</v>
      </c>
      <c r="AB56">
        <f t="shared" si="89"/>
        <v>1.6842767978173998E-4</v>
      </c>
      <c r="BY56" t="s">
        <v>195</v>
      </c>
      <c r="BZ56">
        <v>0.65468099292805171</v>
      </c>
    </row>
    <row r="57" spans="1:79" x14ac:dyDescent="0.25">
      <c r="A57" s="2" t="s">
        <v>144</v>
      </c>
      <c r="B57">
        <f t="shared" si="108"/>
        <v>-1.2384345692778201E-2</v>
      </c>
      <c r="C57">
        <f t="shared" si="106"/>
        <v>-2.9812150057632984E-3</v>
      </c>
      <c r="D57">
        <f t="shared" si="106"/>
        <v>-6.8520664889940019E-4</v>
      </c>
      <c r="E57">
        <f t="shared" si="106"/>
        <v>-1.5804191758934303E-2</v>
      </c>
      <c r="F57">
        <f t="shared" si="106"/>
        <v>-7.3178537305264996E-3</v>
      </c>
      <c r="G57">
        <f t="shared" si="106"/>
        <v>5.5079627701344995E-3</v>
      </c>
      <c r="H57">
        <f t="shared" si="106"/>
        <v>-1.3434166384970019E-3</v>
      </c>
      <c r="I57">
        <f t="shared" si="106"/>
        <v>7.8817732277632058E-3</v>
      </c>
      <c r="J57">
        <f t="shared" si="109"/>
        <v>-3.3908116846876248E-3</v>
      </c>
      <c r="S57" t="s">
        <v>51</v>
      </c>
      <c r="T57">
        <f>T7-AB7</f>
        <v>5.1444062054161049E-3</v>
      </c>
      <c r="U57">
        <f t="shared" ref="U57:AA57" si="112">U7-AC7</f>
        <v>-5.6887139391960106E-3</v>
      </c>
      <c r="V57">
        <f t="shared" si="112"/>
        <v>1.9623239205994042E-3</v>
      </c>
      <c r="W57">
        <f t="shared" si="112"/>
        <v>3.1014949228279354E-4</v>
      </c>
      <c r="X57">
        <f t="shared" si="112"/>
        <v>-1.0763039572775204E-2</v>
      </c>
      <c r="Y57">
        <f t="shared" si="112"/>
        <v>1.0745296323839096E-2</v>
      </c>
      <c r="Z57">
        <f t="shared" si="112"/>
        <v>-4.2108995640754987E-3</v>
      </c>
      <c r="AA57">
        <f t="shared" si="112"/>
        <v>3.6347970373796085E-3</v>
      </c>
      <c r="AB57">
        <f t="shared" si="89"/>
        <v>1.4178998793378667E-4</v>
      </c>
      <c r="BY57" t="s">
        <v>196</v>
      </c>
      <c r="BZ57">
        <v>0</v>
      </c>
    </row>
    <row r="58" spans="1:79" x14ac:dyDescent="0.25">
      <c r="A58" s="2" t="s">
        <v>145</v>
      </c>
      <c r="B58">
        <f t="shared" si="108"/>
        <v>6.7118597565492995E-3</v>
      </c>
      <c r="C58">
        <f t="shared" si="106"/>
        <v>3.3826828773638982E-3</v>
      </c>
      <c r="D58">
        <f t="shared" si="106"/>
        <v>3.6822902979838992E-3</v>
      </c>
      <c r="E58">
        <f t="shared" si="106"/>
        <v>-5.0797918123192988E-3</v>
      </c>
      <c r="F58">
        <f t="shared" si="106"/>
        <v>3.6709644805693002E-3</v>
      </c>
      <c r="G58">
        <f t="shared" si="106"/>
        <v>1.2653972202136002E-2</v>
      </c>
      <c r="H58">
        <f t="shared" si="106"/>
        <v>4.4998049462946013E-3</v>
      </c>
      <c r="I58">
        <f t="shared" si="106"/>
        <v>8.3011217034309991E-3</v>
      </c>
      <c r="J58">
        <f t="shared" si="109"/>
        <v>4.7278630565010873E-3</v>
      </c>
      <c r="S58" t="s">
        <v>62</v>
      </c>
      <c r="T58">
        <f>T18-AB18</f>
        <v>-1.119594560945996E-4</v>
      </c>
      <c r="U58">
        <f t="shared" ref="U58:AA58" si="113">U18-AC18</f>
        <v>-1.6098497560477001E-3</v>
      </c>
      <c r="V58">
        <f t="shared" si="113"/>
        <v>1.1602480895817006E-3</v>
      </c>
      <c r="W58">
        <f t="shared" si="113"/>
        <v>-8.8510282564523007E-3</v>
      </c>
      <c r="X58">
        <f t="shared" si="113"/>
        <v>-4.0638264197404989E-3</v>
      </c>
      <c r="Y58">
        <f t="shared" si="113"/>
        <v>-1.0746536797705502E-2</v>
      </c>
      <c r="Z58">
        <f t="shared" si="113"/>
        <v>7.6175456144006986E-3</v>
      </c>
      <c r="AA58">
        <f t="shared" si="113"/>
        <v>6.1231333339698997E-3</v>
      </c>
      <c r="AB58">
        <f t="shared" si="89"/>
        <v>-1.3102842060110378E-3</v>
      </c>
      <c r="BY58" t="s">
        <v>197</v>
      </c>
      <c r="BZ58">
        <v>7</v>
      </c>
    </row>
    <row r="59" spans="1:79" x14ac:dyDescent="0.25">
      <c r="A59" s="2" t="s">
        <v>146</v>
      </c>
      <c r="B59">
        <f t="shared" si="108"/>
        <v>7.9485267285423003E-3</v>
      </c>
      <c r="C59">
        <f t="shared" si="106"/>
        <v>8.2406685502136E-3</v>
      </c>
      <c r="D59">
        <f t="shared" si="106"/>
        <v>9.4762052416939961E-3</v>
      </c>
      <c r="E59">
        <f t="shared" si="106"/>
        <v>-8.4675967559985979E-3</v>
      </c>
      <c r="F59">
        <f t="shared" si="106"/>
        <v>1.8926360093163001E-2</v>
      </c>
      <c r="G59">
        <f t="shared" si="106"/>
        <v>2.8810320491232399E-2</v>
      </c>
      <c r="H59">
        <f t="shared" si="106"/>
        <v>-3.2926118194259724E-4</v>
      </c>
      <c r="I59">
        <f t="shared" si="106"/>
        <v>2.8971725336795005E-2</v>
      </c>
      <c r="J59">
        <f t="shared" si="109"/>
        <v>1.1697118562962388E-2</v>
      </c>
      <c r="S59" t="s">
        <v>55</v>
      </c>
      <c r="T59">
        <f>T11-AB11</f>
        <v>-1.8726072483839923E-4</v>
      </c>
      <c r="U59">
        <f t="shared" ref="U59:AA59" si="114">U11-AC11</f>
        <v>-2.7811873463538944E-3</v>
      </c>
      <c r="V59">
        <f t="shared" si="114"/>
        <v>-6.3502042252670116E-4</v>
      </c>
      <c r="W59">
        <f t="shared" si="114"/>
        <v>-9.1315592693589839E-4</v>
      </c>
      <c r="X59">
        <f t="shared" si="114"/>
        <v>3.2616328574089012E-3</v>
      </c>
      <c r="Y59">
        <f t="shared" si="114"/>
        <v>-8.2378362760173011E-3</v>
      </c>
      <c r="Z59">
        <f t="shared" si="114"/>
        <v>2.0167020433484697E-2</v>
      </c>
      <c r="AA59">
        <f t="shared" si="114"/>
        <v>7.3732368758678019E-3</v>
      </c>
      <c r="AB59">
        <f t="shared" si="89"/>
        <v>2.2559286837611509E-3</v>
      </c>
      <c r="BY59" t="s">
        <v>198</v>
      </c>
      <c r="BZ59">
        <v>-4.444377313471938E-2</v>
      </c>
    </row>
    <row r="60" spans="1:79" x14ac:dyDescent="0.25">
      <c r="A60" t="s">
        <v>147</v>
      </c>
      <c r="B60">
        <f t="shared" si="108"/>
        <v>2.9217141314681297E-2</v>
      </c>
      <c r="C60">
        <f t="shared" si="106"/>
        <v>1.3146980004349107E-2</v>
      </c>
      <c r="D60">
        <f t="shared" si="106"/>
        <v>2.8571732093180993E-2</v>
      </c>
      <c r="E60">
        <f t="shared" si="106"/>
        <v>2.0670495666103003E-2</v>
      </c>
      <c r="F60">
        <f t="shared" si="106"/>
        <v>-4.3082503008749495E-2</v>
      </c>
      <c r="G60">
        <f t="shared" si="106"/>
        <v>1.5973150470433801E-2</v>
      </c>
      <c r="H60">
        <f t="shared" si="106"/>
        <v>4.0555660969490009E-3</v>
      </c>
      <c r="I60">
        <f t="shared" si="106"/>
        <v>4.1599715376214694E-2</v>
      </c>
      <c r="J60">
        <f t="shared" si="109"/>
        <v>1.3769034751645301E-2</v>
      </c>
      <c r="S60" t="s">
        <v>72</v>
      </c>
      <c r="T60">
        <f>T28-AB28</f>
        <v>-2.746374923766802E-3</v>
      </c>
      <c r="U60">
        <f t="shared" ref="U60:AA60" si="115">U28-AC28</f>
        <v>-2.6392551038817991E-3</v>
      </c>
      <c r="V60">
        <f t="shared" si="115"/>
        <v>-6.2956644330322033E-3</v>
      </c>
      <c r="W60">
        <f t="shared" si="115"/>
        <v>-3.4672245640102503E-2</v>
      </c>
      <c r="X60">
        <f t="shared" si="115"/>
        <v>2.0695468064148702E-2</v>
      </c>
      <c r="Y60">
        <f t="shared" si="115"/>
        <v>-3.2730538411695091E-2</v>
      </c>
      <c r="Z60">
        <f t="shared" si="115"/>
        <v>1.2299304314186396E-2</v>
      </c>
      <c r="AA60">
        <f t="shared" si="115"/>
        <v>1.1937338528391406E-2</v>
      </c>
      <c r="AB60">
        <f t="shared" si="89"/>
        <v>-4.2689959507189873E-3</v>
      </c>
      <c r="BY60" t="s">
        <v>199</v>
      </c>
      <c r="BZ60">
        <v>0.48289596218497266</v>
      </c>
    </row>
    <row r="61" spans="1:79" x14ac:dyDescent="0.25">
      <c r="A61" t="s">
        <v>148</v>
      </c>
      <c r="B61">
        <f t="shared" si="108"/>
        <v>5.1444062054161049E-3</v>
      </c>
      <c r="C61">
        <f t="shared" si="106"/>
        <v>-5.6887139391960106E-3</v>
      </c>
      <c r="D61">
        <f t="shared" si="106"/>
        <v>1.9623239205994042E-3</v>
      </c>
      <c r="E61">
        <f t="shared" si="106"/>
        <v>3.1014949228279354E-4</v>
      </c>
      <c r="F61">
        <f t="shared" si="106"/>
        <v>-1.0763039572775204E-2</v>
      </c>
      <c r="G61">
        <f t="shared" si="106"/>
        <v>1.0745296323839096E-2</v>
      </c>
      <c r="H61">
        <f t="shared" si="106"/>
        <v>-4.2108995640754987E-3</v>
      </c>
      <c r="I61">
        <f t="shared" si="106"/>
        <v>3.6347970373796085E-3</v>
      </c>
      <c r="J61">
        <f t="shared" si="109"/>
        <v>1.4178998793378667E-4</v>
      </c>
      <c r="S61" t="s">
        <v>53</v>
      </c>
      <c r="T61">
        <f>T9-AB9</f>
        <v>-2.624312760175801E-3</v>
      </c>
      <c r="U61">
        <f t="shared" ref="U61:AA61" si="116">U9-AC9</f>
        <v>-5.5950706963108984E-3</v>
      </c>
      <c r="V61">
        <f t="shared" si="116"/>
        <v>3.6483587517280001E-3</v>
      </c>
      <c r="W61">
        <f t="shared" si="116"/>
        <v>-6.230896288734699E-3</v>
      </c>
      <c r="X61">
        <f t="shared" si="116"/>
        <v>2.0808867237250995E-3</v>
      </c>
      <c r="Y61">
        <f t="shared" si="116"/>
        <v>-7.6393075745938011E-3</v>
      </c>
      <c r="Z61">
        <f t="shared" si="116"/>
        <v>1.7028007273843029E-3</v>
      </c>
      <c r="AA61">
        <f t="shared" si="116"/>
        <v>1.2792371101346019E-3</v>
      </c>
      <c r="AB61">
        <f t="shared" si="89"/>
        <v>-1.6722880008553996E-3</v>
      </c>
      <c r="BY61" t="s">
        <v>200</v>
      </c>
      <c r="BZ61">
        <v>1.8945786050900073</v>
      </c>
    </row>
    <row r="62" spans="1:79" x14ac:dyDescent="0.25">
      <c r="A62" t="s">
        <v>149</v>
      </c>
      <c r="B62">
        <f t="shared" si="108"/>
        <v>-1.82949807867894E-2</v>
      </c>
      <c r="C62">
        <f t="shared" si="106"/>
        <v>-1.84446619943653E-2</v>
      </c>
      <c r="D62">
        <f t="shared" si="106"/>
        <v>1.1110487363378899E-2</v>
      </c>
      <c r="E62">
        <f t="shared" si="106"/>
        <v>-1.0923802086670001E-2</v>
      </c>
      <c r="F62">
        <f t="shared" si="106"/>
        <v>7.7922909772770721E-4</v>
      </c>
      <c r="G62">
        <f t="shared" si="106"/>
        <v>-9.854289149862E-3</v>
      </c>
      <c r="H62">
        <f t="shared" si="106"/>
        <v>-1.9547057363231146E-4</v>
      </c>
      <c r="I62">
        <f t="shared" si="106"/>
        <v>-7.8627831726007097E-3</v>
      </c>
      <c r="J62">
        <f t="shared" si="109"/>
        <v>-6.7107839128516394E-3</v>
      </c>
      <c r="S62" t="s">
        <v>63</v>
      </c>
      <c r="T62">
        <f>T19-AB19</f>
        <v>-4.8506078101632003E-3</v>
      </c>
      <c r="U62">
        <f t="shared" ref="U62:AA62" si="117">U19-AC19</f>
        <v>-8.1575177016604966E-3</v>
      </c>
      <c r="V62">
        <f t="shared" si="117"/>
        <v>1.6241292299606983E-3</v>
      </c>
      <c r="W62">
        <f t="shared" si="117"/>
        <v>-2.7404529521241089E-2</v>
      </c>
      <c r="X62">
        <f t="shared" si="117"/>
        <v>-4.0733744636720692E-2</v>
      </c>
      <c r="Y62">
        <f t="shared" si="117"/>
        <v>-2.8317796483804596E-2</v>
      </c>
      <c r="Z62">
        <f t="shared" si="117"/>
        <v>-3.2567937505686081E-3</v>
      </c>
      <c r="AA62">
        <f t="shared" si="117"/>
        <v>2.1779963595836609E-2</v>
      </c>
      <c r="AB62">
        <f t="shared" si="89"/>
        <v>-1.1164612134795172E-2</v>
      </c>
      <c r="BY62" t="s">
        <v>201</v>
      </c>
      <c r="BZ62">
        <v>0.96579192436994532</v>
      </c>
    </row>
    <row r="63" spans="1:79" ht="15.75" thickBot="1" x14ac:dyDescent="0.3">
      <c r="A63" t="s">
        <v>150</v>
      </c>
      <c r="B63">
        <f t="shared" si="108"/>
        <v>-2.624312760175801E-3</v>
      </c>
      <c r="C63">
        <f t="shared" si="106"/>
        <v>-5.5950706963108984E-3</v>
      </c>
      <c r="D63">
        <f t="shared" si="106"/>
        <v>3.6483587517280001E-3</v>
      </c>
      <c r="E63">
        <f t="shared" si="106"/>
        <v>-6.230896288734699E-3</v>
      </c>
      <c r="F63">
        <f t="shared" si="106"/>
        <v>2.0808867237250995E-3</v>
      </c>
      <c r="G63">
        <f t="shared" si="106"/>
        <v>-7.6393075745938011E-3</v>
      </c>
      <c r="H63">
        <f t="shared" si="106"/>
        <v>1.7028007273843029E-3</v>
      </c>
      <c r="I63">
        <f t="shared" si="106"/>
        <v>1.2792371101346019E-3</v>
      </c>
      <c r="J63">
        <f t="shared" si="109"/>
        <v>-1.6722880008553996E-3</v>
      </c>
      <c r="S63" t="s">
        <v>75</v>
      </c>
      <c r="T63">
        <f>T31-AB31</f>
        <v>-6.2920820849140247E-3</v>
      </c>
      <c r="U63">
        <f t="shared" ref="U63:AA63" si="118">U31-AC31</f>
        <v>-7.9798133784400038E-3</v>
      </c>
      <c r="V63">
        <f t="shared" si="118"/>
        <v>1.1809851716563999E-2</v>
      </c>
      <c r="W63">
        <f t="shared" si="118"/>
        <v>2.4141983499857994E-2</v>
      </c>
      <c r="X63">
        <f t="shared" si="118"/>
        <v>6.1930957765038E-2</v>
      </c>
      <c r="Y63">
        <f t="shared" si="118"/>
        <v>2.3765693753983991E-2</v>
      </c>
      <c r="Z63">
        <f t="shared" si="118"/>
        <v>3.5003502472574999E-2</v>
      </c>
      <c r="AA63">
        <f t="shared" si="118"/>
        <v>6.6316203992178996E-2</v>
      </c>
      <c r="AB63">
        <f t="shared" si="89"/>
        <v>2.6087037217105494E-2</v>
      </c>
      <c r="BY63" s="12" t="s">
        <v>202</v>
      </c>
      <c r="BZ63" s="12">
        <v>2.3646242515927849</v>
      </c>
      <c r="CA63" s="12"/>
    </row>
    <row r="64" spans="1:79" x14ac:dyDescent="0.25">
      <c r="A64" t="s">
        <v>151</v>
      </c>
      <c r="B64">
        <f t="shared" si="108"/>
        <v>9.2531371218344035E-4</v>
      </c>
      <c r="C64">
        <f t="shared" si="106"/>
        <v>-8.4667213778500186E-5</v>
      </c>
      <c r="D64">
        <f t="shared" si="106"/>
        <v>-1.0224879286957899E-3</v>
      </c>
      <c r="E64">
        <f t="shared" si="106"/>
        <v>-4.2129144706748401E-3</v>
      </c>
      <c r="F64">
        <f t="shared" si="106"/>
        <v>1.8804025759195609E-3</v>
      </c>
      <c r="G64">
        <f t="shared" si="106"/>
        <v>-3.092936003889441E-3</v>
      </c>
      <c r="H64">
        <f t="shared" si="106"/>
        <v>3.2920265758381194E-3</v>
      </c>
      <c r="I64">
        <f t="shared" si="106"/>
        <v>3.6626841913513699E-3</v>
      </c>
      <c r="J64">
        <f t="shared" si="109"/>
        <v>1.6842767978173998E-4</v>
      </c>
      <c r="S64" t="s">
        <v>67</v>
      </c>
      <c r="T64">
        <f>T23-AB23</f>
        <v>3.7250500623951993E-2</v>
      </c>
      <c r="U64">
        <f t="shared" ref="U64:AA64" si="119">U23-AC23</f>
        <v>-6.5150882588398018E-2</v>
      </c>
      <c r="V64">
        <f t="shared" si="119"/>
        <v>7.729132628433999E-3</v>
      </c>
      <c r="W64">
        <f t="shared" si="119"/>
        <v>7.4399136220501538E-4</v>
      </c>
      <c r="X64">
        <f t="shared" si="119"/>
        <v>-0.109705306257325</v>
      </c>
      <c r="Y64">
        <f t="shared" si="119"/>
        <v>3.4138270502434911E-2</v>
      </c>
      <c r="Z64">
        <f t="shared" si="119"/>
        <v>-5.5512260161173999E-2</v>
      </c>
      <c r="AA64">
        <f t="shared" si="119"/>
        <v>6.8755289983873008E-2</v>
      </c>
      <c r="AB64">
        <f t="shared" si="89"/>
        <v>-1.0218907988249763E-2</v>
      </c>
    </row>
    <row r="65" spans="1:28" x14ac:dyDescent="0.25">
      <c r="A65" t="s">
        <v>152</v>
      </c>
      <c r="B65">
        <f t="shared" si="108"/>
        <v>-1.8726072483839923E-4</v>
      </c>
      <c r="C65">
        <f t="shared" si="106"/>
        <v>-2.7811873463538944E-3</v>
      </c>
      <c r="D65">
        <f t="shared" si="106"/>
        <v>-6.3502042252670116E-4</v>
      </c>
      <c r="E65">
        <f t="shared" si="106"/>
        <v>-9.1315592693589839E-4</v>
      </c>
      <c r="F65">
        <f t="shared" si="106"/>
        <v>3.2616328574089012E-3</v>
      </c>
      <c r="G65">
        <f t="shared" si="106"/>
        <v>-8.2378362760173011E-3</v>
      </c>
      <c r="H65">
        <f t="shared" si="106"/>
        <v>2.0167020433484697E-2</v>
      </c>
      <c r="I65">
        <f t="shared" si="106"/>
        <v>7.3732368758678019E-3</v>
      </c>
      <c r="J65">
        <f t="shared" si="109"/>
        <v>2.2559286837611509E-3</v>
      </c>
      <c r="S65" t="s">
        <v>100</v>
      </c>
      <c r="T65">
        <f>T8-AB8</f>
        <v>-1.82949807867894E-2</v>
      </c>
      <c r="U65">
        <f t="shared" ref="U65:AA65" si="120">U8-AC8</f>
        <v>-1.84446619943653E-2</v>
      </c>
      <c r="V65">
        <f t="shared" si="120"/>
        <v>1.1110487363378899E-2</v>
      </c>
      <c r="W65">
        <f t="shared" si="120"/>
        <v>-1.0923802086670001E-2</v>
      </c>
      <c r="X65">
        <f t="shared" si="120"/>
        <v>7.7922909772770721E-4</v>
      </c>
      <c r="Y65">
        <f t="shared" si="120"/>
        <v>-9.854289149862E-3</v>
      </c>
      <c r="Z65">
        <f t="shared" si="120"/>
        <v>-1.9547057363231146E-4</v>
      </c>
      <c r="AA65">
        <f t="shared" si="120"/>
        <v>-7.8627831726007097E-3</v>
      </c>
      <c r="AB65">
        <f t="shared" si="89"/>
        <v>-6.7107839128516394E-3</v>
      </c>
    </row>
    <row r="66" spans="1:28" x14ac:dyDescent="0.25">
      <c r="A66" s="3" t="s">
        <v>153</v>
      </c>
      <c r="B66">
        <f t="shared" si="108"/>
        <v>1.4492622332526101E-2</v>
      </c>
      <c r="C66">
        <f t="shared" si="106"/>
        <v>4.0891704901205014E-2</v>
      </c>
      <c r="D66">
        <f t="shared" si="106"/>
        <v>-6.1195416620375004E-3</v>
      </c>
      <c r="E66">
        <f t="shared" si="106"/>
        <v>-1.497843710546698E-2</v>
      </c>
      <c r="F66">
        <f t="shared" si="106"/>
        <v>-3.5659366967620787E-2</v>
      </c>
      <c r="G66">
        <f t="shared" si="106"/>
        <v>2.4354764188648015E-2</v>
      </c>
      <c r="H66">
        <f t="shared" si="106"/>
        <v>5.7884060539823992E-2</v>
      </c>
      <c r="I66">
        <f t="shared" si="106"/>
        <v>3.5527412964999491E-2</v>
      </c>
      <c r="J66">
        <f t="shared" si="109"/>
        <v>1.4549152399009668E-2</v>
      </c>
      <c r="S66" t="s">
        <v>99</v>
      </c>
      <c r="T66">
        <f>T27-AB27</f>
        <v>-4.2685459837906004E-2</v>
      </c>
      <c r="U66">
        <f t="shared" ref="U66:AA66" si="121">U27-AC27</f>
        <v>-8.0751475362517006E-2</v>
      </c>
      <c r="V66">
        <f t="shared" si="121"/>
        <v>9.5481867355579897E-3</v>
      </c>
      <c r="W66">
        <f t="shared" si="121"/>
        <v>2.0458404042536016E-2</v>
      </c>
      <c r="X66">
        <f t="shared" si="121"/>
        <v>2.199509134775901E-2</v>
      </c>
      <c r="Y66">
        <f t="shared" si="121"/>
        <v>-0.10144518182725704</v>
      </c>
      <c r="Z66">
        <f t="shared" si="121"/>
        <v>1.1449130686262965E-2</v>
      </c>
      <c r="AA66">
        <f t="shared" si="121"/>
        <v>-2.9188642580988022E-2</v>
      </c>
      <c r="AB66">
        <f t="shared" si="89"/>
        <v>-2.3827493349569011E-2</v>
      </c>
    </row>
    <row r="67" spans="1:28" x14ac:dyDescent="0.25">
      <c r="A67" s="3" t="s">
        <v>154</v>
      </c>
      <c r="B67">
        <f t="shared" si="108"/>
        <v>9.3837037219279829E-3</v>
      </c>
      <c r="C67">
        <f t="shared" si="106"/>
        <v>5.4904096634679989E-2</v>
      </c>
      <c r="D67">
        <f t="shared" si="106"/>
        <v>1.8552415630185004E-2</v>
      </c>
      <c r="E67">
        <f t="shared" si="106"/>
        <v>-0.10365258339741501</v>
      </c>
      <c r="F67">
        <f t="shared" si="106"/>
        <v>-9.4997810140146993E-2</v>
      </c>
      <c r="G67">
        <f t="shared" si="106"/>
        <v>0.153255658958732</v>
      </c>
      <c r="H67">
        <f t="shared" si="106"/>
        <v>2.3807885120348982E-2</v>
      </c>
      <c r="I67">
        <f t="shared" si="106"/>
        <v>8.0586861878616023E-2</v>
      </c>
      <c r="J67">
        <f t="shared" si="109"/>
        <v>1.7730028550865997E-2</v>
      </c>
    </row>
    <row r="68" spans="1:28" x14ac:dyDescent="0.25">
      <c r="A68" s="4" t="s">
        <v>155</v>
      </c>
      <c r="B68">
        <f t="shared" si="108"/>
        <v>2.5125821376699997E-3</v>
      </c>
      <c r="C68">
        <f t="shared" si="106"/>
        <v>3.3829521073781045E-3</v>
      </c>
      <c r="D68">
        <f t="shared" si="106"/>
        <v>6.0155252999159747E-4</v>
      </c>
      <c r="E68">
        <f t="shared" si="106"/>
        <v>-7.2442068640942991E-3</v>
      </c>
      <c r="F68">
        <f t="shared" si="106"/>
        <v>4.9704430654423995E-3</v>
      </c>
      <c r="G68">
        <f t="shared" si="106"/>
        <v>5.01042166228889E-2</v>
      </c>
      <c r="H68">
        <f t="shared" si="106"/>
        <v>7.2797785973598012E-3</v>
      </c>
      <c r="I68">
        <f t="shared" si="106"/>
        <v>-1.8709326362232298E-2</v>
      </c>
      <c r="J68">
        <f t="shared" si="109"/>
        <v>5.3622489793005261E-3</v>
      </c>
    </row>
    <row r="69" spans="1:28" x14ac:dyDescent="0.25">
      <c r="A69" s="4" t="s">
        <v>156</v>
      </c>
      <c r="B69">
        <f t="shared" si="108"/>
        <v>2.36352341821391E-2</v>
      </c>
      <c r="C69">
        <f t="shared" si="106"/>
        <v>3.8955547704688925E-3</v>
      </c>
      <c r="D69">
        <f t="shared" si="106"/>
        <v>1.7231989904170505E-2</v>
      </c>
      <c r="E69">
        <f t="shared" si="106"/>
        <v>-1.3535926878091596E-2</v>
      </c>
      <c r="F69">
        <f t="shared" si="106"/>
        <v>1.9710153525549778E-4</v>
      </c>
      <c r="G69">
        <f t="shared" si="106"/>
        <v>7.0105083857877004E-2</v>
      </c>
      <c r="H69">
        <f t="shared" si="106"/>
        <v>6.5379174135072951E-3</v>
      </c>
      <c r="I69">
        <f t="shared" si="106"/>
        <v>-1.5332842400835794E-2</v>
      </c>
      <c r="J69">
        <f t="shared" si="109"/>
        <v>1.1591764048061361E-2</v>
      </c>
    </row>
    <row r="70" spans="1:28" x14ac:dyDescent="0.25">
      <c r="A70" s="4" t="s">
        <v>157</v>
      </c>
      <c r="B70">
        <f t="shared" si="108"/>
        <v>1.2747157339906796E-2</v>
      </c>
      <c r="C70">
        <f t="shared" ref="C70:C93" si="122">C19-K19</f>
        <v>1.1833381600802328E-5</v>
      </c>
      <c r="D70">
        <f t="shared" ref="D70:D93" si="123">D19-L19</f>
        <v>8.0717430397729897E-4</v>
      </c>
      <c r="E70">
        <f t="shared" ref="E70:E93" si="124">E19-M19</f>
        <v>-1.5641042180614802E-2</v>
      </c>
      <c r="F70">
        <f t="shared" ref="F70:F93" si="125">F19-N19</f>
        <v>-1.0164297799939805E-2</v>
      </c>
      <c r="G70">
        <f t="shared" ref="G70:G93" si="126">G19-O19</f>
        <v>1.7706273223199898E-2</v>
      </c>
      <c r="H70">
        <f t="shared" ref="H70:H93" si="127">H19-P19</f>
        <v>2.3665740909038016E-3</v>
      </c>
      <c r="I70">
        <f t="shared" ref="I70:I93" si="128">I19-Q19</f>
        <v>9.2251844118461032E-3</v>
      </c>
      <c r="J70">
        <f t="shared" si="109"/>
        <v>2.1323570963600116E-3</v>
      </c>
    </row>
    <row r="71" spans="1:28" x14ac:dyDescent="0.25">
      <c r="A71" s="5" t="s">
        <v>158</v>
      </c>
      <c r="B71">
        <f t="shared" si="108"/>
        <v>4.1723637549413994E-2</v>
      </c>
      <c r="C71">
        <f t="shared" si="122"/>
        <v>9.8167436268560004E-3</v>
      </c>
      <c r="D71">
        <f t="shared" si="123"/>
        <v>-1.0945710447116008E-2</v>
      </c>
      <c r="E71">
        <f t="shared" si="124"/>
        <v>2.3015711441350006E-2</v>
      </c>
      <c r="F71">
        <f t="shared" si="125"/>
        <v>2.8188021583038014E-2</v>
      </c>
      <c r="G71">
        <f t="shared" si="126"/>
        <v>1.9482519147827004E-2</v>
      </c>
      <c r="H71">
        <f t="shared" si="127"/>
        <v>-1.810649909610601E-2</v>
      </c>
      <c r="I71">
        <f t="shared" si="128"/>
        <v>8.3649990753340009E-3</v>
      </c>
      <c r="J71">
        <f t="shared" si="109"/>
        <v>1.2692427860074625E-2</v>
      </c>
    </row>
    <row r="72" spans="1:28" x14ac:dyDescent="0.25">
      <c r="A72" s="5" t="s">
        <v>159</v>
      </c>
      <c r="B72">
        <f t="shared" si="108"/>
        <v>7.3239259813421997E-2</v>
      </c>
      <c r="C72">
        <f t="shared" si="122"/>
        <v>1.1256226083345006E-2</v>
      </c>
      <c r="D72">
        <f t="shared" si="123"/>
        <v>1.3535616136292006E-2</v>
      </c>
      <c r="E72">
        <f t="shared" si="124"/>
        <v>4.4728006437704304E-2</v>
      </c>
      <c r="F72">
        <f t="shared" si="125"/>
        <v>3.4803349727955998E-2</v>
      </c>
      <c r="G72">
        <f t="shared" si="126"/>
        <v>2.6556456306407697E-2</v>
      </c>
      <c r="H72">
        <f t="shared" si="127"/>
        <v>2.4521088592172002E-2</v>
      </c>
      <c r="I72">
        <f t="shared" si="128"/>
        <v>4.326902969482499E-2</v>
      </c>
      <c r="J72">
        <f t="shared" si="109"/>
        <v>3.3988629099015497E-2</v>
      </c>
    </row>
    <row r="73" spans="1:28" x14ac:dyDescent="0.25">
      <c r="A73" s="5" t="s">
        <v>160</v>
      </c>
      <c r="B73">
        <f t="shared" si="108"/>
        <v>1.1013844192461403E-2</v>
      </c>
      <c r="C73">
        <f t="shared" si="122"/>
        <v>3.3687727879795071E-3</v>
      </c>
      <c r="D73">
        <f t="shared" si="123"/>
        <v>4.9618771518441102E-3</v>
      </c>
      <c r="E73">
        <f t="shared" si="124"/>
        <v>1.7293373240732601E-2</v>
      </c>
      <c r="F73">
        <f t="shared" si="125"/>
        <v>7.9851264278104975E-3</v>
      </c>
      <c r="G73">
        <f t="shared" si="126"/>
        <v>4.0981349029333397E-2</v>
      </c>
      <c r="H73">
        <f t="shared" si="127"/>
        <v>8.7114531236857085E-3</v>
      </c>
      <c r="I73">
        <f t="shared" si="128"/>
        <v>3.8502465123677498E-2</v>
      </c>
      <c r="J73">
        <f t="shared" si="109"/>
        <v>1.6602282634690591E-2</v>
      </c>
    </row>
    <row r="74" spans="1:28" x14ac:dyDescent="0.25">
      <c r="A74" s="6" t="s">
        <v>161</v>
      </c>
      <c r="B74">
        <f t="shared" si="108"/>
        <v>2.0749923998273502E-2</v>
      </c>
      <c r="C74">
        <f t="shared" si="122"/>
        <v>5.6058599700276983E-3</v>
      </c>
      <c r="D74">
        <f t="shared" si="123"/>
        <v>5.7930634622581981E-3</v>
      </c>
      <c r="E74">
        <f t="shared" si="124"/>
        <v>-1.4569010955230603E-2</v>
      </c>
      <c r="F74">
        <f t="shared" si="125"/>
        <v>1.6316862366749306E-2</v>
      </c>
      <c r="G74">
        <f t="shared" si="126"/>
        <v>2.992673148469599E-3</v>
      </c>
      <c r="H74">
        <f t="shared" si="127"/>
        <v>1.2047495089376602E-2</v>
      </c>
      <c r="I74">
        <f t="shared" si="128"/>
        <v>1.1039740032779195E-2</v>
      </c>
      <c r="J74">
        <f t="shared" si="109"/>
        <v>7.4970758890879376E-3</v>
      </c>
    </row>
    <row r="75" spans="1:28" x14ac:dyDescent="0.25">
      <c r="A75" s="6" t="s">
        <v>162</v>
      </c>
      <c r="B75">
        <f t="shared" si="108"/>
        <v>2.6414715253592999E-2</v>
      </c>
      <c r="C75">
        <f t="shared" si="122"/>
        <v>4.2591626404313021E-3</v>
      </c>
      <c r="D75">
        <f t="shared" si="123"/>
        <v>8.5914563292657023E-3</v>
      </c>
      <c r="E75">
        <f t="shared" si="124"/>
        <v>1.37830985701324E-2</v>
      </c>
      <c r="F75">
        <f t="shared" si="125"/>
        <v>2.4901376607008998E-2</v>
      </c>
      <c r="G75">
        <f t="shared" si="126"/>
        <v>8.8037384182839025E-3</v>
      </c>
      <c r="H75">
        <f t="shared" si="127"/>
        <v>8.1119773799855979E-3</v>
      </c>
      <c r="I75">
        <f t="shared" si="128"/>
        <v>2.0953714414858708E-2</v>
      </c>
      <c r="J75">
        <f t="shared" si="109"/>
        <v>1.4477404951694951E-2</v>
      </c>
    </row>
    <row r="76" spans="1:28" x14ac:dyDescent="0.25">
      <c r="A76" s="6" t="s">
        <v>163</v>
      </c>
      <c r="B76">
        <f t="shared" si="108"/>
        <v>1.2083909903647619E-2</v>
      </c>
      <c r="C76">
        <f t="shared" si="122"/>
        <v>-4.6287085339770002E-3</v>
      </c>
      <c r="D76">
        <f t="shared" si="123"/>
        <v>3.3778454236516008E-3</v>
      </c>
      <c r="E76">
        <f t="shared" si="124"/>
        <v>2.0418038917549798E-3</v>
      </c>
      <c r="F76">
        <f t="shared" si="125"/>
        <v>9.9260051278827199E-3</v>
      </c>
      <c r="G76">
        <f t="shared" si="126"/>
        <v>4.7650569751757996E-3</v>
      </c>
      <c r="H76">
        <f t="shared" si="127"/>
        <v>5.9308494541750016E-4</v>
      </c>
      <c r="I76">
        <f t="shared" si="128"/>
        <v>7.9367850592709024E-3</v>
      </c>
      <c r="J76">
        <f t="shared" si="109"/>
        <v>4.5119728491030157E-3</v>
      </c>
    </row>
    <row r="77" spans="1:28" x14ac:dyDescent="0.25">
      <c r="A77" t="s">
        <v>164</v>
      </c>
      <c r="B77">
        <f t="shared" si="108"/>
        <v>1.7838664695353404E-2</v>
      </c>
      <c r="C77">
        <f t="shared" si="122"/>
        <v>1.023188869717151E-2</v>
      </c>
      <c r="D77">
        <f t="shared" si="123"/>
        <v>4.4295361152838011E-3</v>
      </c>
      <c r="E77">
        <f t="shared" si="124"/>
        <v>1.2095794799405604E-2</v>
      </c>
      <c r="F77">
        <f t="shared" si="125"/>
        <v>4.5493356016974199E-2</v>
      </c>
      <c r="G77">
        <f t="shared" si="126"/>
        <v>2.2469960315577291E-2</v>
      </c>
      <c r="H77">
        <f t="shared" si="127"/>
        <v>1.0009006727318401E-2</v>
      </c>
      <c r="I77">
        <f t="shared" si="128"/>
        <v>2.7914066641309493E-2</v>
      </c>
      <c r="J77">
        <f t="shared" si="109"/>
        <v>1.8810284251049213E-2</v>
      </c>
    </row>
    <row r="78" spans="1:28" x14ac:dyDescent="0.25">
      <c r="A78" s="7" t="s">
        <v>165</v>
      </c>
      <c r="B78">
        <f t="shared" si="108"/>
        <v>4.1417763100809746E-3</v>
      </c>
      <c r="C78">
        <f t="shared" si="122"/>
        <v>1.0693462880769E-2</v>
      </c>
      <c r="D78">
        <f t="shared" si="123"/>
        <v>2.8988650465908011E-2</v>
      </c>
      <c r="E78">
        <f t="shared" si="124"/>
        <v>-5.1496073136460985E-2</v>
      </c>
      <c r="F78">
        <f t="shared" si="125"/>
        <v>-2.1522125055989938E-3</v>
      </c>
      <c r="G78">
        <f t="shared" si="126"/>
        <v>-5.5250022808270016E-3</v>
      </c>
      <c r="H78">
        <f t="shared" si="127"/>
        <v>-4.1337789801300096E-3</v>
      </c>
      <c r="I78">
        <f t="shared" si="128"/>
        <v>2.3826707890260146E-3</v>
      </c>
      <c r="J78">
        <f t="shared" si="109"/>
        <v>-2.1375633071541236E-3</v>
      </c>
    </row>
    <row r="79" spans="1:28" x14ac:dyDescent="0.25">
      <c r="A79" t="s">
        <v>166</v>
      </c>
      <c r="B79">
        <f t="shared" si="108"/>
        <v>-1.119594560945996E-4</v>
      </c>
      <c r="C79">
        <f t="shared" si="122"/>
        <v>-1.6098497560477001E-3</v>
      </c>
      <c r="D79">
        <f t="shared" si="123"/>
        <v>1.1602480895817006E-3</v>
      </c>
      <c r="E79">
        <f t="shared" si="124"/>
        <v>-8.8510282564523007E-3</v>
      </c>
      <c r="F79">
        <f t="shared" si="125"/>
        <v>-4.0638264197404989E-3</v>
      </c>
      <c r="G79">
        <f t="shared" si="126"/>
        <v>-1.0746536797705502E-2</v>
      </c>
      <c r="H79">
        <f t="shared" si="127"/>
        <v>7.6175456144006986E-3</v>
      </c>
      <c r="I79">
        <f t="shared" si="128"/>
        <v>6.1231333339698997E-3</v>
      </c>
      <c r="J79">
        <f t="shared" si="109"/>
        <v>-1.3102842060110378E-3</v>
      </c>
    </row>
    <row r="80" spans="1:28" x14ac:dyDescent="0.25">
      <c r="A80" t="s">
        <v>167</v>
      </c>
      <c r="B80">
        <f t="shared" si="108"/>
        <v>-4.8506078101632003E-3</v>
      </c>
      <c r="C80">
        <f t="shared" si="122"/>
        <v>-8.1575177016604966E-3</v>
      </c>
      <c r="D80">
        <f t="shared" si="123"/>
        <v>1.6241292299606983E-3</v>
      </c>
      <c r="E80">
        <f t="shared" si="124"/>
        <v>-2.7404529521241089E-2</v>
      </c>
      <c r="F80">
        <f t="shared" si="125"/>
        <v>-4.0733744636720692E-2</v>
      </c>
      <c r="G80">
        <f t="shared" si="126"/>
        <v>-2.8317796483804596E-2</v>
      </c>
      <c r="H80">
        <f t="shared" si="127"/>
        <v>-3.2567937505686081E-3</v>
      </c>
      <c r="I80">
        <f t="shared" si="128"/>
        <v>2.1779963595836609E-2</v>
      </c>
      <c r="J80">
        <f t="shared" si="109"/>
        <v>-1.1164612134795172E-2</v>
      </c>
    </row>
    <row r="81" spans="1:10" x14ac:dyDescent="0.25">
      <c r="A81" t="s">
        <v>168</v>
      </c>
      <c r="B81">
        <f t="shared" si="108"/>
        <v>4.6299019847542994E-3</v>
      </c>
      <c r="C81">
        <f t="shared" si="122"/>
        <v>8.5819042135779934E-4</v>
      </c>
      <c r="D81">
        <f t="shared" si="123"/>
        <v>6.4156409429934023E-3</v>
      </c>
      <c r="E81">
        <f t="shared" si="124"/>
        <v>-5.4519104836619012E-3</v>
      </c>
      <c r="F81">
        <f t="shared" si="125"/>
        <v>7.5391927674985995E-3</v>
      </c>
      <c r="G81">
        <f t="shared" si="126"/>
        <v>1.3499997531851302E-2</v>
      </c>
      <c r="H81">
        <f t="shared" si="127"/>
        <v>-8.2476095412622012E-3</v>
      </c>
      <c r="I81">
        <f t="shared" si="128"/>
        <v>2.5073052565159973E-3</v>
      </c>
      <c r="J81">
        <f t="shared" si="109"/>
        <v>2.718838610005912E-3</v>
      </c>
    </row>
    <row r="82" spans="1:10" x14ac:dyDescent="0.25">
      <c r="A82" s="7" t="s">
        <v>169</v>
      </c>
      <c r="B82">
        <f t="shared" si="108"/>
        <v>2.8456666773405026E-2</v>
      </c>
      <c r="C82">
        <f t="shared" si="122"/>
        <v>2.0061085137054013E-2</v>
      </c>
      <c r="D82">
        <f t="shared" si="123"/>
        <v>8.6053536445691969E-2</v>
      </c>
      <c r="E82">
        <f t="shared" si="124"/>
        <v>-3.866963330661799E-2</v>
      </c>
      <c r="F82">
        <f t="shared" si="125"/>
        <v>0.13834299113693702</v>
      </c>
      <c r="G82">
        <f t="shared" si="126"/>
        <v>6.2776801295297002E-2</v>
      </c>
      <c r="H82">
        <f t="shared" si="127"/>
        <v>-1.7182987464119948E-3</v>
      </c>
      <c r="I82">
        <f t="shared" si="128"/>
        <v>5.900298161503198E-2</v>
      </c>
      <c r="J82">
        <f t="shared" si="109"/>
        <v>4.4288266293798381E-2</v>
      </c>
    </row>
    <row r="83" spans="1:10" x14ac:dyDescent="0.25">
      <c r="A83" t="s">
        <v>170</v>
      </c>
      <c r="B83">
        <f t="shared" si="108"/>
        <v>-3.5544347341054904E-2</v>
      </c>
      <c r="C83">
        <f t="shared" si="122"/>
        <v>6.5244777169682494E-2</v>
      </c>
      <c r="D83">
        <f t="shared" si="123"/>
        <v>4.8406264150785194E-2</v>
      </c>
      <c r="E83">
        <f t="shared" si="124"/>
        <v>1.1358579086268694E-2</v>
      </c>
      <c r="F83">
        <f t="shared" si="125"/>
        <v>2.673019218490201E-2</v>
      </c>
      <c r="G83">
        <f t="shared" si="126"/>
        <v>6.4972158272030997E-2</v>
      </c>
      <c r="H83">
        <f t="shared" si="127"/>
        <v>2.0739554333999988E-2</v>
      </c>
      <c r="I83">
        <f t="shared" si="128"/>
        <v>3.6352988206939996E-2</v>
      </c>
      <c r="J83">
        <f t="shared" si="109"/>
        <v>2.9782520757944308E-2</v>
      </c>
    </row>
    <row r="84" spans="1:10" x14ac:dyDescent="0.25">
      <c r="A84" t="s">
        <v>171</v>
      </c>
      <c r="B84">
        <f t="shared" si="108"/>
        <v>4.4103864439636042E-3</v>
      </c>
      <c r="C84">
        <f t="shared" si="122"/>
        <v>-3.0420048077298145E-4</v>
      </c>
      <c r="D84">
        <f t="shared" si="123"/>
        <v>2.7643582185835014E-2</v>
      </c>
      <c r="E84">
        <f t="shared" si="124"/>
        <v>2.320313855942599E-2</v>
      </c>
      <c r="F84">
        <f t="shared" si="125"/>
        <v>4.3781427538284998E-2</v>
      </c>
      <c r="G84">
        <f t="shared" si="126"/>
        <v>5.1334607949356015E-2</v>
      </c>
      <c r="H84">
        <f t="shared" si="127"/>
        <v>2.9993066035840094E-3</v>
      </c>
      <c r="I84">
        <f t="shared" si="128"/>
        <v>2.5874779347260998E-2</v>
      </c>
      <c r="J84">
        <f t="shared" si="109"/>
        <v>2.2367878518367204E-2</v>
      </c>
    </row>
    <row r="85" spans="1:10" x14ac:dyDescent="0.25">
      <c r="A85" t="s">
        <v>172</v>
      </c>
      <c r="B85">
        <f t="shared" si="108"/>
        <v>3.7250500623951993E-2</v>
      </c>
      <c r="C85">
        <f t="shared" si="122"/>
        <v>-6.5150882588398018E-2</v>
      </c>
      <c r="D85">
        <f t="shared" si="123"/>
        <v>7.729132628433999E-3</v>
      </c>
      <c r="E85">
        <f t="shared" si="124"/>
        <v>7.4399136220501538E-4</v>
      </c>
      <c r="F85">
        <f t="shared" si="125"/>
        <v>-0.109705306257325</v>
      </c>
      <c r="G85">
        <f t="shared" si="126"/>
        <v>3.4138270502434911E-2</v>
      </c>
      <c r="H85">
        <f t="shared" si="127"/>
        <v>-5.5512260161173999E-2</v>
      </c>
      <c r="I85">
        <f t="shared" si="128"/>
        <v>6.8755289983873008E-2</v>
      </c>
      <c r="J85">
        <f t="shared" si="109"/>
        <v>-1.0218907988249763E-2</v>
      </c>
    </row>
    <row r="86" spans="1:10" x14ac:dyDescent="0.25">
      <c r="A86" t="s">
        <v>173</v>
      </c>
      <c r="B86">
        <f t="shared" si="108"/>
        <v>1.4921727003982095E-2</v>
      </c>
      <c r="C86">
        <f t="shared" si="122"/>
        <v>1.1498153337649905E-2</v>
      </c>
      <c r="D86">
        <f t="shared" si="123"/>
        <v>9.2840637789023059E-3</v>
      </c>
      <c r="E86">
        <f t="shared" si="124"/>
        <v>1.5443216084591593E-2</v>
      </c>
      <c r="F86">
        <f t="shared" si="125"/>
        <v>-7.0106936097821995E-2</v>
      </c>
      <c r="G86">
        <f t="shared" si="126"/>
        <v>-5.0482357391644986E-3</v>
      </c>
      <c r="H86">
        <f t="shared" si="127"/>
        <v>-1.7502319501407987E-2</v>
      </c>
      <c r="I86">
        <f t="shared" si="128"/>
        <v>-2.1837069205662973E-3</v>
      </c>
      <c r="J86">
        <f t="shared" si="109"/>
        <v>-5.4617547567293598E-3</v>
      </c>
    </row>
    <row r="87" spans="1:10" x14ac:dyDescent="0.25">
      <c r="A87" t="s">
        <v>174</v>
      </c>
      <c r="B87">
        <f t="shared" si="108"/>
        <v>3.9966238379833041E-2</v>
      </c>
      <c r="C87">
        <f t="shared" si="122"/>
        <v>4.9364909214615005E-2</v>
      </c>
      <c r="D87">
        <f t="shared" si="123"/>
        <v>4.563754330611014E-3</v>
      </c>
      <c r="E87">
        <f t="shared" si="124"/>
        <v>-0.34709049938803105</v>
      </c>
      <c r="F87">
        <f t="shared" si="125"/>
        <v>-3.6311424582060992E-2</v>
      </c>
      <c r="G87">
        <f t="shared" si="126"/>
        <v>-0.24340533244047696</v>
      </c>
      <c r="H87">
        <f t="shared" si="127"/>
        <v>-3.8756597184184005E-2</v>
      </c>
      <c r="I87">
        <f t="shared" si="128"/>
        <v>0.10821538083135901</v>
      </c>
      <c r="J87">
        <f t="shared" si="109"/>
        <v>-5.793169635479186E-2</v>
      </c>
    </row>
    <row r="88" spans="1:10" x14ac:dyDescent="0.25">
      <c r="A88" t="s">
        <v>175</v>
      </c>
      <c r="B88">
        <f t="shared" si="108"/>
        <v>1.39500073732228E-2</v>
      </c>
      <c r="C88">
        <f t="shared" si="122"/>
        <v>4.3809873983281997E-3</v>
      </c>
      <c r="D88">
        <f t="shared" si="123"/>
        <v>8.9308159824504005E-3</v>
      </c>
      <c r="E88">
        <f t="shared" si="124"/>
        <v>1.2405309845398799E-2</v>
      </c>
      <c r="F88">
        <f t="shared" si="125"/>
        <v>2.0472888228732201E-2</v>
      </c>
      <c r="G88">
        <f t="shared" si="126"/>
        <v>-2.2736597022611979E-3</v>
      </c>
      <c r="H88">
        <f t="shared" si="127"/>
        <v>8.0765443485618024E-3</v>
      </c>
      <c r="I88">
        <f t="shared" si="128"/>
        <v>1.2235160053419E-2</v>
      </c>
      <c r="J88">
        <f t="shared" si="109"/>
        <v>9.7722566909814994E-3</v>
      </c>
    </row>
    <row r="89" spans="1:10" x14ac:dyDescent="0.25">
      <c r="A89" t="s">
        <v>176</v>
      </c>
      <c r="B89">
        <f t="shared" si="108"/>
        <v>-4.2685459837906004E-2</v>
      </c>
      <c r="C89">
        <f t="shared" si="122"/>
        <v>-8.0751475362517006E-2</v>
      </c>
      <c r="D89">
        <f t="shared" si="123"/>
        <v>9.5481867355579897E-3</v>
      </c>
      <c r="E89">
        <f t="shared" si="124"/>
        <v>2.0458404042536016E-2</v>
      </c>
      <c r="F89">
        <f t="shared" si="125"/>
        <v>2.199509134775901E-2</v>
      </c>
      <c r="G89">
        <f t="shared" si="126"/>
        <v>-0.10144518182725704</v>
      </c>
      <c r="H89">
        <f t="shared" si="127"/>
        <v>1.1449130686262965E-2</v>
      </c>
      <c r="I89">
        <f t="shared" si="128"/>
        <v>-2.9188642580988022E-2</v>
      </c>
      <c r="J89">
        <f t="shared" si="109"/>
        <v>-2.3827493349569011E-2</v>
      </c>
    </row>
    <row r="90" spans="1:10" x14ac:dyDescent="0.25">
      <c r="A90" t="s">
        <v>177</v>
      </c>
      <c r="B90">
        <f t="shared" si="108"/>
        <v>-2.746374923766802E-3</v>
      </c>
      <c r="C90">
        <f t="shared" si="122"/>
        <v>-2.6392551038817991E-3</v>
      </c>
      <c r="D90">
        <f t="shared" si="123"/>
        <v>-6.2956644330322033E-3</v>
      </c>
      <c r="E90">
        <f t="shared" si="124"/>
        <v>-3.4672245640102503E-2</v>
      </c>
      <c r="F90">
        <f t="shared" si="125"/>
        <v>2.0695468064148702E-2</v>
      </c>
      <c r="G90">
        <f t="shared" si="126"/>
        <v>-3.2730538411695091E-2</v>
      </c>
      <c r="H90">
        <f t="shared" si="127"/>
        <v>1.2299304314186396E-2</v>
      </c>
      <c r="I90">
        <f t="shared" si="128"/>
        <v>1.1937338528391406E-2</v>
      </c>
      <c r="J90">
        <f t="shared" si="109"/>
        <v>-4.2689959507189873E-3</v>
      </c>
    </row>
    <row r="91" spans="1:10" x14ac:dyDescent="0.25">
      <c r="A91" t="s">
        <v>178</v>
      </c>
      <c r="B91">
        <f t="shared" si="108"/>
        <v>4.8710057793996953E-3</v>
      </c>
      <c r="C91">
        <f t="shared" si="122"/>
        <v>-2.2198485720784922E-3</v>
      </c>
      <c r="D91">
        <f t="shared" si="123"/>
        <v>5.6908571124194007E-3</v>
      </c>
      <c r="E91">
        <f t="shared" si="124"/>
        <v>5.9515486792693917E-3</v>
      </c>
      <c r="F91">
        <f t="shared" si="125"/>
        <v>2.8101984990062591E-2</v>
      </c>
      <c r="G91">
        <f t="shared" si="126"/>
        <v>2.1185192387771806E-2</v>
      </c>
      <c r="H91">
        <f t="shared" si="127"/>
        <v>6.1491196163324935E-3</v>
      </c>
      <c r="I91">
        <f t="shared" si="128"/>
        <v>2.9431733371280203E-2</v>
      </c>
      <c r="J91">
        <f t="shared" si="109"/>
        <v>1.2395199170557135E-2</v>
      </c>
    </row>
    <row r="92" spans="1:10" x14ac:dyDescent="0.25">
      <c r="A92" t="s">
        <v>179</v>
      </c>
      <c r="B92">
        <f t="shared" si="108"/>
        <v>-9.2342115537791258E-4</v>
      </c>
      <c r="C92">
        <f t="shared" si="122"/>
        <v>1.0521983177585015E-2</v>
      </c>
      <c r="D92">
        <f t="shared" si="123"/>
        <v>6.3365384600301E-2</v>
      </c>
      <c r="E92">
        <f t="shared" si="124"/>
        <v>0.14589319200536294</v>
      </c>
      <c r="F92">
        <f t="shared" si="125"/>
        <v>0.25074958372563999</v>
      </c>
      <c r="G92">
        <f t="shared" si="126"/>
        <v>0.158333829986814</v>
      </c>
      <c r="H92">
        <f t="shared" si="127"/>
        <v>0.11696189342972296</v>
      </c>
      <c r="I92">
        <f t="shared" si="128"/>
        <v>0.20066552791717596</v>
      </c>
      <c r="J92">
        <f t="shared" si="109"/>
        <v>0.11819599671090299</v>
      </c>
    </row>
    <row r="93" spans="1:10" x14ac:dyDescent="0.25">
      <c r="A93" t="s">
        <v>180</v>
      </c>
      <c r="B93">
        <f t="shared" si="108"/>
        <v>-6.2920820849140247E-3</v>
      </c>
      <c r="C93">
        <f t="shared" si="122"/>
        <v>-7.9798133784400038E-3</v>
      </c>
      <c r="D93">
        <f t="shared" si="123"/>
        <v>1.1809851716563999E-2</v>
      </c>
      <c r="E93">
        <f t="shared" si="124"/>
        <v>2.4141983499857994E-2</v>
      </c>
      <c r="F93">
        <f t="shared" si="125"/>
        <v>6.1930957765038E-2</v>
      </c>
      <c r="G93">
        <f t="shared" si="126"/>
        <v>2.3765693753983991E-2</v>
      </c>
      <c r="H93">
        <f t="shared" si="127"/>
        <v>3.5003502472574999E-2</v>
      </c>
      <c r="I93">
        <f t="shared" si="128"/>
        <v>6.6316203992178996E-2</v>
      </c>
      <c r="J93">
        <f t="shared" si="109"/>
        <v>2.6087037217105494E-2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AE58A-BFCC-47A5-850F-F7F52B044D8D}">
  <dimension ref="A1:BA100"/>
  <sheetViews>
    <sheetView zoomScale="10" zoomScaleNormal="10" workbookViewId="0">
      <selection activeCell="Q61" sqref="Q61"/>
    </sheetView>
  </sheetViews>
  <sheetFormatPr defaultRowHeight="15" x14ac:dyDescent="0.25"/>
  <cols>
    <col min="1" max="1" width="42.85546875" bestFit="1" customWidth="1"/>
    <col min="2" max="3" width="20.42578125" bestFit="1" customWidth="1"/>
    <col min="4" max="9" width="20.42578125" customWidth="1"/>
    <col min="10" max="11" width="24.7109375" bestFit="1" customWidth="1"/>
    <col min="12" max="17" width="24.7109375" customWidth="1"/>
    <col min="19" max="19" width="24.85546875" bestFit="1" customWidth="1"/>
    <col min="20" max="21" width="20.42578125" bestFit="1" customWidth="1"/>
    <col min="22" max="27" width="20.42578125" customWidth="1"/>
    <col min="28" max="29" width="24.7109375" bestFit="1" customWidth="1"/>
    <col min="30" max="35" width="24.7109375" customWidth="1"/>
    <col min="37" max="39" width="20.42578125" bestFit="1" customWidth="1"/>
    <col min="40" max="45" width="20.42578125" customWidth="1"/>
    <col min="46" max="47" width="24.7109375" bestFit="1" customWidth="1"/>
    <col min="48" max="53" width="24.7109375" customWidth="1"/>
    <col min="54" max="54" width="18" customWidth="1"/>
  </cols>
  <sheetData>
    <row r="1" spans="1:53" x14ac:dyDescent="0.25">
      <c r="A1" t="s">
        <v>45</v>
      </c>
      <c r="S1" t="s">
        <v>46</v>
      </c>
      <c r="AK1" t="s">
        <v>76</v>
      </c>
    </row>
    <row r="2" spans="1:53" x14ac:dyDescent="0.25">
      <c r="A2" s="1" t="s">
        <v>40</v>
      </c>
      <c r="B2" s="1" t="s">
        <v>42</v>
      </c>
      <c r="C2" s="1" t="s">
        <v>41</v>
      </c>
      <c r="D2" s="1" t="s">
        <v>118</v>
      </c>
      <c r="E2" s="1" t="s">
        <v>119</v>
      </c>
      <c r="F2" s="1" t="s">
        <v>120</v>
      </c>
      <c r="G2" s="1" t="s">
        <v>121</v>
      </c>
      <c r="H2" s="1" t="s">
        <v>122</v>
      </c>
      <c r="I2" s="1" t="s">
        <v>123</v>
      </c>
      <c r="J2" s="1" t="s">
        <v>43</v>
      </c>
      <c r="K2" s="1" t="s">
        <v>44</v>
      </c>
      <c r="L2" s="1" t="s">
        <v>124</v>
      </c>
      <c r="M2" s="1" t="s">
        <v>125</v>
      </c>
      <c r="N2" s="1" t="s">
        <v>126</v>
      </c>
      <c r="O2" s="1" t="s">
        <v>127</v>
      </c>
      <c r="P2" s="1" t="s">
        <v>128</v>
      </c>
      <c r="Q2" s="1" t="s">
        <v>129</v>
      </c>
      <c r="S2" s="1" t="s">
        <v>40</v>
      </c>
      <c r="T2" s="1" t="s">
        <v>42</v>
      </c>
      <c r="U2" s="1" t="s">
        <v>41</v>
      </c>
      <c r="V2" s="1" t="s">
        <v>118</v>
      </c>
      <c r="W2" s="1" t="s">
        <v>119</v>
      </c>
      <c r="X2" s="1" t="s">
        <v>120</v>
      </c>
      <c r="Y2" s="1" t="s">
        <v>121</v>
      </c>
      <c r="Z2" s="1" t="s">
        <v>122</v>
      </c>
      <c r="AA2" s="1" t="s">
        <v>123</v>
      </c>
      <c r="AB2" s="1" t="s">
        <v>43</v>
      </c>
      <c r="AC2" s="1" t="s">
        <v>44</v>
      </c>
      <c r="AD2" s="1" t="s">
        <v>124</v>
      </c>
      <c r="AE2" s="1" t="s">
        <v>125</v>
      </c>
      <c r="AF2" s="1" t="s">
        <v>126</v>
      </c>
      <c r="AG2" s="1" t="s">
        <v>127</v>
      </c>
      <c r="AH2" s="1" t="s">
        <v>128</v>
      </c>
      <c r="AI2" s="1" t="s">
        <v>129</v>
      </c>
      <c r="AK2" s="1" t="s">
        <v>40</v>
      </c>
      <c r="AL2" s="1" t="s">
        <v>42</v>
      </c>
      <c r="AM2" s="1" t="s">
        <v>41</v>
      </c>
      <c r="AN2" s="1" t="s">
        <v>118</v>
      </c>
      <c r="AO2" s="1" t="s">
        <v>119</v>
      </c>
      <c r="AP2" s="1" t="s">
        <v>120</v>
      </c>
      <c r="AQ2" s="1" t="s">
        <v>121</v>
      </c>
      <c r="AR2" s="1" t="s">
        <v>122</v>
      </c>
      <c r="AS2" s="1" t="s">
        <v>123</v>
      </c>
      <c r="AT2" s="1" t="s">
        <v>43</v>
      </c>
      <c r="AU2" s="1" t="s">
        <v>44</v>
      </c>
      <c r="AV2" s="1" t="s">
        <v>124</v>
      </c>
      <c r="AW2" s="1" t="s">
        <v>125</v>
      </c>
      <c r="AX2" s="1" t="s">
        <v>126</v>
      </c>
      <c r="AY2" s="1" t="s">
        <v>127</v>
      </c>
      <c r="AZ2" s="1" t="s">
        <v>128</v>
      </c>
      <c r="BA2" s="1" t="s">
        <v>129</v>
      </c>
    </row>
    <row r="3" spans="1:53" x14ac:dyDescent="0.25">
      <c r="A3" t="s">
        <v>0</v>
      </c>
      <c r="B3">
        <v>3.7481603004601599E-2</v>
      </c>
      <c r="C3">
        <v>3.8673982949791998E-2</v>
      </c>
      <c r="D3">
        <v>3.4398723834307102E-2</v>
      </c>
      <c r="E3">
        <v>4.0834541546917097E-2</v>
      </c>
      <c r="F3">
        <v>3.3746750982352101E-2</v>
      </c>
      <c r="G3">
        <v>4.5790066512664103E-2</v>
      </c>
      <c r="H3">
        <v>6.2693724987432795E-2</v>
      </c>
      <c r="I3">
        <v>5.5906432741458199E-2</v>
      </c>
      <c r="J3">
        <v>2.8867679734952498E-2</v>
      </c>
      <c r="K3">
        <v>2.70769659245703E-2</v>
      </c>
      <c r="L3">
        <v>3.1508424729961397E-2</v>
      </c>
      <c r="M3">
        <v>6.4238899879420996E-2</v>
      </c>
      <c r="N3">
        <v>2.4422183647188501E-2</v>
      </c>
      <c r="O3">
        <v>4.2472217708485901E-2</v>
      </c>
      <c r="P3">
        <v>5.6125365850803501E-2</v>
      </c>
      <c r="Q3">
        <v>4.70681271161962E-2</v>
      </c>
      <c r="S3" s="2" t="s">
        <v>47</v>
      </c>
      <c r="T3">
        <f>B3</f>
        <v>3.7481603004601599E-2</v>
      </c>
      <c r="U3">
        <f>C3</f>
        <v>3.8673982949791998E-2</v>
      </c>
      <c r="V3">
        <f t="shared" ref="V3:AA4" si="0">D3</f>
        <v>3.4398723834307102E-2</v>
      </c>
      <c r="W3">
        <f t="shared" si="0"/>
        <v>4.0834541546917097E-2</v>
      </c>
      <c r="X3">
        <f t="shared" si="0"/>
        <v>3.3746750982352101E-2</v>
      </c>
      <c r="Y3">
        <f t="shared" si="0"/>
        <v>4.5790066512664103E-2</v>
      </c>
      <c r="Z3">
        <f t="shared" si="0"/>
        <v>6.2693724987432795E-2</v>
      </c>
      <c r="AA3">
        <f t="shared" si="0"/>
        <v>5.5906432741458199E-2</v>
      </c>
      <c r="AB3">
        <f t="shared" ref="AB3:AB4" si="1">J3</f>
        <v>2.8867679734952498E-2</v>
      </c>
      <c r="AC3">
        <f t="shared" ref="AC3:AC4" si="2">K3</f>
        <v>2.70769659245703E-2</v>
      </c>
      <c r="AD3">
        <f t="shared" ref="AD3:AD4" si="3">L3</f>
        <v>3.1508424729961397E-2</v>
      </c>
      <c r="AE3">
        <f t="shared" ref="AE3:AE4" si="4">M3</f>
        <v>6.4238899879420996E-2</v>
      </c>
      <c r="AF3">
        <f t="shared" ref="AF3:AF4" si="5">N3</f>
        <v>2.4422183647188501E-2</v>
      </c>
      <c r="AG3">
        <f t="shared" ref="AG3:AG4" si="6">O3</f>
        <v>4.2472217708485901E-2</v>
      </c>
      <c r="AH3">
        <f t="shared" ref="AH3:AH4" si="7">P3</f>
        <v>5.6125365850803501E-2</v>
      </c>
      <c r="AI3">
        <f t="shared" ref="AI3:AI4" si="8">Q3</f>
        <v>4.70681271161962E-2</v>
      </c>
      <c r="AK3" t="s">
        <v>81</v>
      </c>
      <c r="AL3">
        <f>SUM(T3:T5)</f>
        <v>0.29409495082989451</v>
      </c>
      <c r="AM3">
        <f t="shared" ref="AM3:AS3" si="9">SUM(U3:U5)</f>
        <v>0.27905160716980709</v>
      </c>
      <c r="AN3">
        <f t="shared" si="9"/>
        <v>0.27037895937874246</v>
      </c>
      <c r="AO3">
        <f t="shared" si="9"/>
        <v>0.28233169371559452</v>
      </c>
      <c r="AP3">
        <f t="shared" si="9"/>
        <v>0.24839638327036889</v>
      </c>
      <c r="AQ3">
        <f t="shared" si="9"/>
        <v>0.36802769939721991</v>
      </c>
      <c r="AR3">
        <f t="shared" si="9"/>
        <v>0.38386458646672916</v>
      </c>
      <c r="AS3">
        <f t="shared" si="9"/>
        <v>0.4156970498651244</v>
      </c>
      <c r="AT3">
        <f>SUM(AB3:AB5)</f>
        <v>0.25836012473452652</v>
      </c>
      <c r="AU3">
        <f t="shared" ref="AU3:BA3" si="10">SUM(AC3:AC5)</f>
        <v>0.22199488787222177</v>
      </c>
      <c r="AV3">
        <f t="shared" si="10"/>
        <v>0.2497565331886264</v>
      </c>
      <c r="AW3">
        <f t="shared" si="10"/>
        <v>0.33404467923994968</v>
      </c>
      <c r="AX3">
        <f t="shared" si="10"/>
        <v>0.1820156644953497</v>
      </c>
      <c r="AY3">
        <f t="shared" si="10"/>
        <v>0.29150746604743294</v>
      </c>
      <c r="AZ3">
        <f t="shared" si="10"/>
        <v>0.33392918663911031</v>
      </c>
      <c r="BA3">
        <f t="shared" si="10"/>
        <v>0.36136297858105748</v>
      </c>
    </row>
    <row r="4" spans="1:53" x14ac:dyDescent="0.25">
      <c r="A4" t="s">
        <v>1</v>
      </c>
      <c r="B4">
        <v>0.15923445626190999</v>
      </c>
      <c r="C4">
        <v>0.146675024903622</v>
      </c>
      <c r="D4">
        <v>0.15267046358212999</v>
      </c>
      <c r="E4">
        <v>0.14679299206997201</v>
      </c>
      <c r="F4">
        <v>0.113051819660261</v>
      </c>
      <c r="G4">
        <v>0.20444737005543701</v>
      </c>
      <c r="H4">
        <v>0.17571521329894499</v>
      </c>
      <c r="I4">
        <v>0.18877121548862899</v>
      </c>
      <c r="J4">
        <v>0.13857728069209899</v>
      </c>
      <c r="K4">
        <v>0.108815990248015</v>
      </c>
      <c r="L4">
        <v>0.147191164441907</v>
      </c>
      <c r="M4">
        <v>0.14061059971722401</v>
      </c>
      <c r="N4">
        <v>7.0446990048068994E-2</v>
      </c>
      <c r="O4">
        <v>0.17759565507029401</v>
      </c>
      <c r="P4">
        <v>0.16604343074320599</v>
      </c>
      <c r="Q4">
        <v>0.18896035195712599</v>
      </c>
      <c r="S4" s="2" t="s">
        <v>48</v>
      </c>
      <c r="T4">
        <f>B4</f>
        <v>0.15923445626190999</v>
      </c>
      <c r="U4">
        <f>C4</f>
        <v>0.146675024903622</v>
      </c>
      <c r="V4">
        <f t="shared" si="0"/>
        <v>0.15267046358212999</v>
      </c>
      <c r="W4">
        <f t="shared" si="0"/>
        <v>0.14679299206997201</v>
      </c>
      <c r="X4">
        <f t="shared" si="0"/>
        <v>0.113051819660261</v>
      </c>
      <c r="Y4">
        <f t="shared" si="0"/>
        <v>0.20444737005543701</v>
      </c>
      <c r="Z4">
        <f t="shared" si="0"/>
        <v>0.17571521329894499</v>
      </c>
      <c r="AA4">
        <f t="shared" si="0"/>
        <v>0.18877121548862899</v>
      </c>
      <c r="AB4">
        <f t="shared" si="1"/>
        <v>0.13857728069209899</v>
      </c>
      <c r="AC4">
        <f t="shared" si="2"/>
        <v>0.108815990248015</v>
      </c>
      <c r="AD4">
        <f t="shared" si="3"/>
        <v>0.147191164441907</v>
      </c>
      <c r="AE4">
        <f t="shared" si="4"/>
        <v>0.14061059971722401</v>
      </c>
      <c r="AF4">
        <f t="shared" si="5"/>
        <v>7.0446990048068994E-2</v>
      </c>
      <c r="AG4">
        <f t="shared" si="6"/>
        <v>0.17759565507029401</v>
      </c>
      <c r="AH4">
        <f t="shared" si="7"/>
        <v>0.16604343074320599</v>
      </c>
      <c r="AI4">
        <f t="shared" si="8"/>
        <v>0.18896035195712599</v>
      </c>
      <c r="AK4" t="s">
        <v>77</v>
      </c>
      <c r="AL4">
        <f>SUM(T8:T9,T27)</f>
        <v>0.31078908559959711</v>
      </c>
      <c r="AM4">
        <f t="shared" ref="AM4:AS4" si="11">SUM(U8:U9,U27)</f>
        <v>0.32815028097230969</v>
      </c>
      <c r="AN4">
        <f t="shared" si="11"/>
        <v>0.3166178008739281</v>
      </c>
      <c r="AO4">
        <f t="shared" si="11"/>
        <v>0.3097448131358902</v>
      </c>
      <c r="AP4">
        <f t="shared" si="11"/>
        <v>0.32118274730389207</v>
      </c>
      <c r="AQ4">
        <f t="shared" si="11"/>
        <v>0.36997701572289299</v>
      </c>
      <c r="AR4">
        <f t="shared" si="11"/>
        <v>0.36231428578850244</v>
      </c>
      <c r="AS4">
        <f t="shared" si="11"/>
        <v>0.38899074500114927</v>
      </c>
      <c r="AT4">
        <f>SUM(AB8:AB9,AB27)</f>
        <v>0.37439383898446843</v>
      </c>
      <c r="AU4">
        <f t="shared" ref="AU4:BA4" si="12">SUM(AC8:AC9,AC27)</f>
        <v>0.43294148902550289</v>
      </c>
      <c r="AV4">
        <f t="shared" si="12"/>
        <v>0.29231076802326317</v>
      </c>
      <c r="AW4">
        <f t="shared" si="12"/>
        <v>0.30644110746875897</v>
      </c>
      <c r="AX4">
        <f t="shared" si="12"/>
        <v>0.29632754013468027</v>
      </c>
      <c r="AY4">
        <f t="shared" si="12"/>
        <v>0.48891579427460585</v>
      </c>
      <c r="AZ4">
        <f t="shared" si="12"/>
        <v>0.31565040337140099</v>
      </c>
      <c r="BA4">
        <f t="shared" si="12"/>
        <v>0.42476293364460338</v>
      </c>
    </row>
    <row r="5" spans="1:53" x14ac:dyDescent="0.25">
      <c r="A5" s="2" t="s">
        <v>2</v>
      </c>
      <c r="B5">
        <v>1.8991466837108999E-2</v>
      </c>
      <c r="C5">
        <v>1.8488249406841802E-2</v>
      </c>
      <c r="D5">
        <v>1.3188300081200401E-2</v>
      </c>
      <c r="E5">
        <v>1.6809522999662801E-2</v>
      </c>
      <c r="F5">
        <v>1.77146469297523E-2</v>
      </c>
      <c r="G5">
        <v>1.3625530480273601E-2</v>
      </c>
      <c r="H5">
        <v>1.8050951790411E-2</v>
      </c>
      <c r="I5">
        <v>2.41145254524118E-2</v>
      </c>
      <c r="J5">
        <v>1.48037803735145E-2</v>
      </c>
      <c r="K5">
        <v>1.9529718211899399E-2</v>
      </c>
      <c r="L5">
        <v>1.3408761026431499E-2</v>
      </c>
      <c r="M5">
        <v>2.1948962217009899E-2</v>
      </c>
      <c r="N5">
        <v>1.85427959452945E-2</v>
      </c>
      <c r="O5">
        <v>1.42471163833107E-2</v>
      </c>
      <c r="P5">
        <v>1.35991980858185E-2</v>
      </c>
      <c r="Q5">
        <v>2.3584243593099099E-2</v>
      </c>
      <c r="S5" s="2" t="s">
        <v>49</v>
      </c>
      <c r="T5">
        <f>SUM(B5:B8)</f>
        <v>9.7378891563382905E-2</v>
      </c>
      <c r="U5">
        <f>SUM(C5:C8)</f>
        <v>9.3702599316393104E-2</v>
      </c>
      <c r="V5">
        <f t="shared" ref="V5:AA5" si="13">SUM(D5:D8)</f>
        <v>8.3309771962305407E-2</v>
      </c>
      <c r="W5">
        <f t="shared" si="13"/>
        <v>9.4704160098705414E-2</v>
      </c>
      <c r="X5">
        <f t="shared" si="13"/>
        <v>0.1015978126277558</v>
      </c>
      <c r="Y5">
        <f t="shared" si="13"/>
        <v>0.11779026282911881</v>
      </c>
      <c r="Z5">
        <f t="shared" si="13"/>
        <v>0.14545564818035139</v>
      </c>
      <c r="AA5">
        <f t="shared" si="13"/>
        <v>0.1710194016350372</v>
      </c>
      <c r="AB5">
        <f t="shared" ref="AB5" si="14">SUM(J5:J8)</f>
        <v>9.091516430747501E-2</v>
      </c>
      <c r="AC5">
        <f t="shared" ref="AC5" si="15">SUM(K5:K8)</f>
        <v>8.6101931699636494E-2</v>
      </c>
      <c r="AD5">
        <f t="shared" ref="AD5" si="16">SUM(L5:L8)</f>
        <v>7.1056944016757995E-2</v>
      </c>
      <c r="AE5">
        <f t="shared" ref="AE5" si="17">SUM(M5:M8)</f>
        <v>0.12919517964330468</v>
      </c>
      <c r="AF5">
        <f t="shared" ref="AF5" si="18">SUM(N5:N8)</f>
        <v>8.7146490800092208E-2</v>
      </c>
      <c r="AG5">
        <f t="shared" ref="AG5" si="19">SUM(O5:O8)</f>
        <v>7.1439593268652998E-2</v>
      </c>
      <c r="AH5">
        <f t="shared" ref="AH5" si="20">SUM(P5:P8)</f>
        <v>0.1117603900451008</v>
      </c>
      <c r="AI5">
        <f t="shared" ref="AI5" si="21">SUM(Q5:Q8)</f>
        <v>0.12533449950773529</v>
      </c>
      <c r="AK5" t="s">
        <v>78</v>
      </c>
      <c r="AL5">
        <f>SUM(T10:T11,T12,T18:T19,T25,T28)</f>
        <v>0.95308205611647612</v>
      </c>
      <c r="AM5">
        <f t="shared" ref="AM5:AS5" si="22">SUM(U10:U11,U12,U18:U19,U25,U28)</f>
        <v>1.357661446942092</v>
      </c>
      <c r="AN5">
        <f t="shared" si="22"/>
        <v>0.81219051779994389</v>
      </c>
      <c r="AO5">
        <f t="shared" si="22"/>
        <v>0.92211862877106343</v>
      </c>
      <c r="AP5">
        <f t="shared" si="22"/>
        <v>0.89544558548603703</v>
      </c>
      <c r="AQ5">
        <f t="shared" si="22"/>
        <v>1.0017887684891762</v>
      </c>
      <c r="AR5">
        <f t="shared" si="22"/>
        <v>1.2686520134541772</v>
      </c>
      <c r="AS5">
        <f t="shared" si="22"/>
        <v>1.0685258105881221</v>
      </c>
      <c r="AT5">
        <f>SUM(AB10:AB11,AB12,AB18:AB19,AB25,AB28)</f>
        <v>0.89621038088486848</v>
      </c>
      <c r="AU5">
        <f t="shared" ref="AU5:BA5" si="23">SUM(AC10:AC11,AC12,AC18:AC19,AC25,AC28)</f>
        <v>1.2277732133133135</v>
      </c>
      <c r="AV5">
        <f t="shared" si="23"/>
        <v>0.8003626849658978</v>
      </c>
      <c r="AW5">
        <f t="shared" si="23"/>
        <v>1.4638940224773829</v>
      </c>
      <c r="AX5">
        <f t="shared" si="23"/>
        <v>1.0813742547348499</v>
      </c>
      <c r="AY5">
        <f t="shared" si="23"/>
        <v>1.150709321755385</v>
      </c>
      <c r="AZ5">
        <f t="shared" si="23"/>
        <v>1.2156005437235888</v>
      </c>
      <c r="BA5">
        <f t="shared" si="23"/>
        <v>0.79331979838773048</v>
      </c>
    </row>
    <row r="6" spans="1:53" x14ac:dyDescent="0.25">
      <c r="A6" s="2" t="s">
        <v>3</v>
      </c>
      <c r="B6">
        <v>3.2985804972329502E-2</v>
      </c>
      <c r="C6">
        <v>2.8916097810538801E-2</v>
      </c>
      <c r="D6">
        <v>1.8050060430804999E-2</v>
      </c>
      <c r="E6">
        <v>2.89664647566488E-2</v>
      </c>
      <c r="F6">
        <v>3.3460015611311199E-2</v>
      </c>
      <c r="G6">
        <v>2.5522530588812299E-2</v>
      </c>
      <c r="H6">
        <v>2.9930286193103599E-2</v>
      </c>
      <c r="I6">
        <v>3.9607137934953802E-2</v>
      </c>
      <c r="J6">
        <v>4.5370150665107703E-2</v>
      </c>
      <c r="K6">
        <v>3.1897312816302099E-2</v>
      </c>
      <c r="L6">
        <v>1.8735267079704399E-2</v>
      </c>
      <c r="M6">
        <v>4.4770656515583103E-2</v>
      </c>
      <c r="N6">
        <v>4.0777869341837698E-2</v>
      </c>
      <c r="O6">
        <v>2.00145678186778E-2</v>
      </c>
      <c r="P6">
        <v>2.45806759528426E-2</v>
      </c>
      <c r="Q6">
        <v>3.1725364707190597E-2</v>
      </c>
      <c r="S6" s="8" t="s">
        <v>50</v>
      </c>
      <c r="T6">
        <f t="shared" ref="T6:U11" si="24">B9</f>
        <v>9.4741533081623794E-2</v>
      </c>
      <c r="U6">
        <f t="shared" si="24"/>
        <v>8.3810057870062807E-2</v>
      </c>
      <c r="V6">
        <f t="shared" ref="V6:AA6" si="25">D9</f>
        <v>7.9274075614192294E-2</v>
      </c>
      <c r="W6">
        <f t="shared" si="25"/>
        <v>8.9257924749272202E-2</v>
      </c>
      <c r="X6">
        <f t="shared" si="25"/>
        <v>7.4723852994051501E-2</v>
      </c>
      <c r="Y6">
        <f t="shared" si="25"/>
        <v>5.7413679790945499E-2</v>
      </c>
      <c r="Z6">
        <f t="shared" si="25"/>
        <v>0.10782967244031801</v>
      </c>
      <c r="AA6">
        <f t="shared" si="25"/>
        <v>0.10393037462726699</v>
      </c>
      <c r="AB6">
        <f t="shared" ref="AB6:AB11" si="26">J9</f>
        <v>6.5524391766942497E-2</v>
      </c>
      <c r="AC6">
        <f t="shared" ref="AC6:AC11" si="27">K9</f>
        <v>7.06630778657137E-2</v>
      </c>
      <c r="AD6">
        <f t="shared" ref="AD6:AD11" si="28">L9</f>
        <v>5.07023435210113E-2</v>
      </c>
      <c r="AE6">
        <f t="shared" ref="AE6:AE11" si="29">M9</f>
        <v>6.8587429083169199E-2</v>
      </c>
      <c r="AF6">
        <f t="shared" ref="AF6:AF11" si="30">N9</f>
        <v>0.117806356002801</v>
      </c>
      <c r="AG6">
        <f t="shared" ref="AG6:AG11" si="31">O9</f>
        <v>4.1440529320511697E-2</v>
      </c>
      <c r="AH6">
        <f t="shared" ref="AH6:AH11" si="32">P9</f>
        <v>0.107638462997731</v>
      </c>
      <c r="AI6">
        <f t="shared" ref="AI6:AI11" si="33">Q9</f>
        <v>6.2330659251052301E-2</v>
      </c>
      <c r="AK6" t="s">
        <v>57</v>
      </c>
      <c r="AL6">
        <f>T13</f>
        <v>0.13822277934839369</v>
      </c>
      <c r="AM6">
        <f t="shared" ref="AM6:AS6" si="34">U13</f>
        <v>0.1455186427018087</v>
      </c>
      <c r="AN6">
        <f t="shared" si="34"/>
        <v>0.16579938850051401</v>
      </c>
      <c r="AO6">
        <f t="shared" si="34"/>
        <v>0.10561240394851129</v>
      </c>
      <c r="AP6">
        <f t="shared" si="34"/>
        <v>0.12906111322181771</v>
      </c>
      <c r="AQ6">
        <f t="shared" si="34"/>
        <v>0.34933666684642573</v>
      </c>
      <c r="AR6">
        <f t="shared" si="34"/>
        <v>0.11966764279002079</v>
      </c>
      <c r="AS6">
        <f t="shared" si="34"/>
        <v>0.14635787540958861</v>
      </c>
      <c r="AT6">
        <f>AB13</f>
        <v>9.9327805688677814E-2</v>
      </c>
      <c r="AU6">
        <f t="shared" ref="AU6:BA6" si="35">AC13</f>
        <v>0.1382283024423609</v>
      </c>
      <c r="AV6">
        <f t="shared" si="35"/>
        <v>0.1471586717623746</v>
      </c>
      <c r="AW6">
        <f t="shared" si="35"/>
        <v>0.14203357987131199</v>
      </c>
      <c r="AX6">
        <f t="shared" si="35"/>
        <v>0.1340578664210596</v>
      </c>
      <c r="AY6">
        <f t="shared" si="35"/>
        <v>0.21142109314245991</v>
      </c>
      <c r="AZ6">
        <f t="shared" si="35"/>
        <v>9.8089152743358402E-2</v>
      </c>
      <c r="BA6">
        <f t="shared" si="35"/>
        <v>0.1711748597608107</v>
      </c>
    </row>
    <row r="7" spans="1:53" x14ac:dyDescent="0.25">
      <c r="A7" s="2" t="s">
        <v>4</v>
      </c>
      <c r="B7">
        <v>2.0113895474943799E-2</v>
      </c>
      <c r="C7">
        <v>1.9302578899758598E-2</v>
      </c>
      <c r="D7">
        <v>1.73524291309127E-2</v>
      </c>
      <c r="E7">
        <v>1.9818760109854901E-2</v>
      </c>
      <c r="F7">
        <v>1.76982625912545E-2</v>
      </c>
      <c r="G7">
        <v>2.2858020057903002E-2</v>
      </c>
      <c r="H7">
        <v>3.7729114264813998E-2</v>
      </c>
      <c r="I7">
        <v>3.95465306751265E-2</v>
      </c>
      <c r="J7">
        <v>1.34020357183945E-2</v>
      </c>
      <c r="K7">
        <v>1.59198960223947E-2</v>
      </c>
      <c r="L7">
        <v>1.3670138832928801E-2</v>
      </c>
      <c r="M7">
        <v>2.48985519221742E-2</v>
      </c>
      <c r="N7">
        <v>1.4027298110685199E-2</v>
      </c>
      <c r="O7">
        <v>1.0204047855767E-2</v>
      </c>
      <c r="P7">
        <v>2.4837036912522901E-2</v>
      </c>
      <c r="Q7">
        <v>3.1245408971695501E-2</v>
      </c>
      <c r="S7" s="8" t="s">
        <v>51</v>
      </c>
      <c r="T7">
        <f t="shared" si="24"/>
        <v>7.6878398082582303E-2</v>
      </c>
      <c r="U7">
        <f t="shared" si="24"/>
        <v>0.102288864046807</v>
      </c>
      <c r="V7">
        <f t="shared" ref="V7:AA7" si="36">D10</f>
        <v>9.2528002599430906E-2</v>
      </c>
      <c r="W7">
        <f t="shared" si="36"/>
        <v>8.4252964434770206E-2</v>
      </c>
      <c r="X7">
        <f t="shared" si="36"/>
        <v>9.1397967019818796E-2</v>
      </c>
      <c r="Y7">
        <f t="shared" si="36"/>
        <v>0.104575294956451</v>
      </c>
      <c r="Z7">
        <f t="shared" si="36"/>
        <v>9.3445005808778195E-2</v>
      </c>
      <c r="AA7">
        <f t="shared" si="36"/>
        <v>8.4515828027686202E-2</v>
      </c>
      <c r="AB7">
        <f t="shared" si="26"/>
        <v>7.1733991877166198E-2</v>
      </c>
      <c r="AC7">
        <f t="shared" si="27"/>
        <v>0.10797757798600301</v>
      </c>
      <c r="AD7">
        <f t="shared" si="28"/>
        <v>9.0565678678831502E-2</v>
      </c>
      <c r="AE7">
        <f t="shared" si="29"/>
        <v>8.3942814942487301E-2</v>
      </c>
      <c r="AF7">
        <f t="shared" si="30"/>
        <v>0.102161006592594</v>
      </c>
      <c r="AG7">
        <f t="shared" si="31"/>
        <v>9.3829998632611905E-2</v>
      </c>
      <c r="AH7">
        <f t="shared" si="32"/>
        <v>9.6965085738182799E-2</v>
      </c>
      <c r="AI7">
        <f t="shared" si="33"/>
        <v>8.0881030990306593E-2</v>
      </c>
      <c r="AK7" t="s">
        <v>58</v>
      </c>
      <c r="AL7">
        <f>T14</f>
        <v>0.54092588158624955</v>
      </c>
      <c r="AM7">
        <f t="shared" ref="AM7:AS7" si="37">U14</f>
        <v>0.50031033766522182</v>
      </c>
      <c r="AN7">
        <f t="shared" si="37"/>
        <v>0.47240553799179064</v>
      </c>
      <c r="AO7">
        <f t="shared" si="37"/>
        <v>0.39557324442527209</v>
      </c>
      <c r="AP7">
        <f t="shared" si="37"/>
        <v>0.47652972550873995</v>
      </c>
      <c r="AQ7">
        <f t="shared" si="37"/>
        <v>0.43373308013206696</v>
      </c>
      <c r="AR7">
        <f t="shared" si="37"/>
        <v>0.48337632661834712</v>
      </c>
      <c r="AS7">
        <f t="shared" si="37"/>
        <v>0.66506657474324293</v>
      </c>
      <c r="AT7">
        <f>AB14</f>
        <v>0.41494914003095218</v>
      </c>
      <c r="AU7">
        <f t="shared" ref="AU7:BA7" si="38">AC14</f>
        <v>0.47586859516704128</v>
      </c>
      <c r="AV7">
        <f t="shared" si="38"/>
        <v>0.46485375515077049</v>
      </c>
      <c r="AW7">
        <f t="shared" si="38"/>
        <v>0.31053615330548517</v>
      </c>
      <c r="AX7">
        <f t="shared" si="38"/>
        <v>0.40555322776993552</v>
      </c>
      <c r="AY7">
        <f t="shared" si="38"/>
        <v>0.3467127556484989</v>
      </c>
      <c r="AZ7">
        <f t="shared" si="38"/>
        <v>0.45010042170422798</v>
      </c>
      <c r="BA7">
        <f t="shared" si="38"/>
        <v>0.57493008084940755</v>
      </c>
    </row>
    <row r="8" spans="1:53" x14ac:dyDescent="0.25">
      <c r="A8" s="2" t="s">
        <v>5</v>
      </c>
      <c r="B8">
        <v>2.5287724279000601E-2</v>
      </c>
      <c r="C8">
        <v>2.6995673199253899E-2</v>
      </c>
      <c r="D8">
        <v>3.4718982319387297E-2</v>
      </c>
      <c r="E8">
        <v>2.9109412232538899E-2</v>
      </c>
      <c r="F8">
        <v>3.2724887495437803E-2</v>
      </c>
      <c r="G8">
        <v>5.5784181702129898E-2</v>
      </c>
      <c r="H8">
        <v>5.9745295932022803E-2</v>
      </c>
      <c r="I8">
        <v>6.7751207572545102E-2</v>
      </c>
      <c r="J8">
        <v>1.7339197550458301E-2</v>
      </c>
      <c r="K8">
        <v>1.8755004649040299E-2</v>
      </c>
      <c r="L8">
        <v>2.5242777077693301E-2</v>
      </c>
      <c r="M8">
        <v>3.7577008988537497E-2</v>
      </c>
      <c r="N8">
        <v>1.37985274022748E-2</v>
      </c>
      <c r="O8">
        <v>2.6973861210897499E-2</v>
      </c>
      <c r="P8">
        <v>4.8743479093916797E-2</v>
      </c>
      <c r="Q8">
        <v>3.8779482235750097E-2</v>
      </c>
      <c r="S8" s="3" t="s">
        <v>52</v>
      </c>
      <c r="T8">
        <f t="shared" si="24"/>
        <v>6.2888176587144601E-2</v>
      </c>
      <c r="U8">
        <f t="shared" si="24"/>
        <v>6.9740489941495398E-2</v>
      </c>
      <c r="V8">
        <f t="shared" ref="V8:AA8" si="39">D11</f>
        <v>8.3789126381713597E-2</v>
      </c>
      <c r="W8">
        <f t="shared" si="39"/>
        <v>6.5793285421752695E-2</v>
      </c>
      <c r="X8">
        <f t="shared" si="39"/>
        <v>7.0277232695009906E-2</v>
      </c>
      <c r="Y8">
        <f t="shared" si="39"/>
        <v>8.6421129678011605E-2</v>
      </c>
      <c r="Z8">
        <f t="shared" si="39"/>
        <v>7.9161776312249493E-2</v>
      </c>
      <c r="AA8">
        <f t="shared" si="39"/>
        <v>8.0248820498636894E-2</v>
      </c>
      <c r="AB8">
        <f t="shared" si="26"/>
        <v>8.1183157373934001E-2</v>
      </c>
      <c r="AC8">
        <f t="shared" si="27"/>
        <v>8.8185151935860698E-2</v>
      </c>
      <c r="AD8">
        <f t="shared" si="28"/>
        <v>7.2678639018334698E-2</v>
      </c>
      <c r="AE8">
        <f t="shared" si="29"/>
        <v>7.6717087508422793E-2</v>
      </c>
      <c r="AF8">
        <f t="shared" si="30"/>
        <v>6.9498003597282199E-2</v>
      </c>
      <c r="AG8">
        <f t="shared" si="31"/>
        <v>9.6275418827873604E-2</v>
      </c>
      <c r="AH8">
        <f t="shared" si="32"/>
        <v>7.6878547132732095E-2</v>
      </c>
      <c r="AI8">
        <f t="shared" si="33"/>
        <v>8.8111603671237604E-2</v>
      </c>
      <c r="AK8" t="s">
        <v>59</v>
      </c>
      <c r="AL8">
        <f>SUM(T15,T20)</f>
        <v>0.15048126581133359</v>
      </c>
      <c r="AM8">
        <f t="shared" ref="AM8:AS8" si="40">SUM(U15,U20)</f>
        <v>0.1158879969683453</v>
      </c>
      <c r="AN8">
        <f t="shared" si="40"/>
        <v>0.1328109170475954</v>
      </c>
      <c r="AO8">
        <f t="shared" si="40"/>
        <v>9.5326928929421864E-2</v>
      </c>
      <c r="AP8">
        <f t="shared" si="40"/>
        <v>0.1485656832001005</v>
      </c>
      <c r="AQ8">
        <f t="shared" si="40"/>
        <v>0.10876887404940599</v>
      </c>
      <c r="AR8">
        <f t="shared" si="40"/>
        <v>0.12230339463029799</v>
      </c>
      <c r="AS8">
        <f t="shared" si="40"/>
        <v>0.17944460291101741</v>
      </c>
      <c r="AT8">
        <f>SUM(AB15,AB20)</f>
        <v>8.6602814671065176E-2</v>
      </c>
      <c r="AU8">
        <f t="shared" ref="AU8:BA8" si="41">SUM(AC15,AC20)</f>
        <v>0.1097934924705055</v>
      </c>
      <c r="AV8">
        <f t="shared" si="41"/>
        <v>0.10863291088942649</v>
      </c>
      <c r="AW8">
        <f t="shared" si="41"/>
        <v>9.952294790642699E-2</v>
      </c>
      <c r="AX8">
        <f t="shared" si="41"/>
        <v>8.9882246330960869E-2</v>
      </c>
      <c r="AY8">
        <f t="shared" si="41"/>
        <v>7.8707407975625407E-2</v>
      </c>
      <c r="AZ8">
        <f t="shared" si="41"/>
        <v>0.1000129409641357</v>
      </c>
      <c r="BA8">
        <f t="shared" si="41"/>
        <v>0.13700705814759259</v>
      </c>
    </row>
    <row r="9" spans="1:53" x14ac:dyDescent="0.25">
      <c r="A9" t="s">
        <v>6</v>
      </c>
      <c r="B9">
        <v>9.4741533081623794E-2</v>
      </c>
      <c r="C9">
        <v>8.3810057870062807E-2</v>
      </c>
      <c r="D9">
        <v>7.9274075614192294E-2</v>
      </c>
      <c r="E9">
        <v>8.9257924749272202E-2</v>
      </c>
      <c r="F9">
        <v>7.4723852994051501E-2</v>
      </c>
      <c r="G9">
        <v>5.7413679790945499E-2</v>
      </c>
      <c r="H9">
        <v>0.10782967244031801</v>
      </c>
      <c r="I9">
        <v>0.10393037462726699</v>
      </c>
      <c r="J9">
        <v>6.5524391766942497E-2</v>
      </c>
      <c r="K9">
        <v>7.06630778657137E-2</v>
      </c>
      <c r="L9">
        <v>5.07023435210113E-2</v>
      </c>
      <c r="M9">
        <v>6.8587429083169199E-2</v>
      </c>
      <c r="N9">
        <v>0.117806356002801</v>
      </c>
      <c r="O9">
        <v>4.1440529320511697E-2</v>
      </c>
      <c r="P9">
        <v>0.107638462997731</v>
      </c>
      <c r="Q9">
        <v>6.2330659251052301E-2</v>
      </c>
      <c r="S9" s="3" t="s">
        <v>53</v>
      </c>
      <c r="T9">
        <f t="shared" si="24"/>
        <v>1.62622209222535E-2</v>
      </c>
      <c r="U9">
        <f t="shared" si="24"/>
        <v>1.6741403131683302E-2</v>
      </c>
      <c r="V9">
        <f t="shared" ref="V9:AA9" si="42">D12</f>
        <v>1.87414672631795E-2</v>
      </c>
      <c r="W9">
        <f t="shared" si="42"/>
        <v>1.3671810052136499E-2</v>
      </c>
      <c r="X9">
        <f t="shared" si="42"/>
        <v>1.62758822118192E-2</v>
      </c>
      <c r="Y9">
        <f t="shared" si="42"/>
        <v>1.86561063752834E-2</v>
      </c>
      <c r="Z9">
        <f t="shared" si="42"/>
        <v>1.7922428479415001E-2</v>
      </c>
      <c r="AA9">
        <f t="shared" si="42"/>
        <v>2.10047365459964E-2</v>
      </c>
      <c r="AB9">
        <f t="shared" si="26"/>
        <v>1.8886533682429402E-2</v>
      </c>
      <c r="AC9">
        <f t="shared" si="27"/>
        <v>2.23364738279942E-2</v>
      </c>
      <c r="AD9">
        <f t="shared" si="28"/>
        <v>1.50931085114515E-2</v>
      </c>
      <c r="AE9">
        <f t="shared" si="29"/>
        <v>1.9902706340871198E-2</v>
      </c>
      <c r="AF9">
        <f t="shared" si="30"/>
        <v>1.41949954880941E-2</v>
      </c>
      <c r="AG9">
        <f t="shared" si="31"/>
        <v>2.6295413949877201E-2</v>
      </c>
      <c r="AH9">
        <f t="shared" si="32"/>
        <v>1.5693322206115901E-2</v>
      </c>
      <c r="AI9">
        <f t="shared" si="33"/>
        <v>1.9725499435861799E-2</v>
      </c>
      <c r="AK9" t="s">
        <v>51</v>
      </c>
      <c r="AL9">
        <f>SUM(T7)</f>
        <v>7.6878398082582303E-2</v>
      </c>
      <c r="AM9">
        <f t="shared" ref="AM9:AS9" si="43">SUM(U7)</f>
        <v>0.102288864046807</v>
      </c>
      <c r="AN9">
        <f t="shared" si="43"/>
        <v>9.2528002599430906E-2</v>
      </c>
      <c r="AO9">
        <f t="shared" si="43"/>
        <v>8.4252964434770206E-2</v>
      </c>
      <c r="AP9">
        <f t="shared" si="43"/>
        <v>9.1397967019818796E-2</v>
      </c>
      <c r="AQ9">
        <f t="shared" si="43"/>
        <v>0.104575294956451</v>
      </c>
      <c r="AR9">
        <f t="shared" si="43"/>
        <v>9.3445005808778195E-2</v>
      </c>
      <c r="AS9">
        <f t="shared" si="43"/>
        <v>8.4515828027686202E-2</v>
      </c>
      <c r="AT9">
        <f>SUM(AB7)</f>
        <v>7.1733991877166198E-2</v>
      </c>
      <c r="AU9">
        <f t="shared" ref="AU9:BA9" si="44">SUM(AC7)</f>
        <v>0.10797757798600301</v>
      </c>
      <c r="AV9">
        <f t="shared" si="44"/>
        <v>9.0565678678831502E-2</v>
      </c>
      <c r="AW9">
        <f t="shared" si="44"/>
        <v>8.3942814942487301E-2</v>
      </c>
      <c r="AX9">
        <f t="shared" si="44"/>
        <v>0.102161006592594</v>
      </c>
      <c r="AY9">
        <f t="shared" si="44"/>
        <v>9.3829998632611905E-2</v>
      </c>
      <c r="AZ9">
        <f t="shared" si="44"/>
        <v>9.6965085738182799E-2</v>
      </c>
      <c r="BA9">
        <f t="shared" si="44"/>
        <v>8.0881030990306593E-2</v>
      </c>
    </row>
    <row r="10" spans="1:53" x14ac:dyDescent="0.25">
      <c r="A10" t="s">
        <v>7</v>
      </c>
      <c r="B10">
        <v>7.6878398082582303E-2</v>
      </c>
      <c r="C10">
        <v>0.102288864046807</v>
      </c>
      <c r="D10">
        <v>9.2528002599430906E-2</v>
      </c>
      <c r="E10">
        <v>8.4252964434770206E-2</v>
      </c>
      <c r="F10">
        <v>9.1397967019818796E-2</v>
      </c>
      <c r="G10">
        <v>0.104575294956451</v>
      </c>
      <c r="H10">
        <v>9.3445005808778195E-2</v>
      </c>
      <c r="I10">
        <v>8.4515828027686202E-2</v>
      </c>
      <c r="J10">
        <v>7.1733991877166198E-2</v>
      </c>
      <c r="K10">
        <v>0.10797757798600301</v>
      </c>
      <c r="L10">
        <v>9.0565678678831502E-2</v>
      </c>
      <c r="M10">
        <v>8.3942814942487301E-2</v>
      </c>
      <c r="N10">
        <v>0.102161006592594</v>
      </c>
      <c r="O10">
        <v>9.3829998632611905E-2</v>
      </c>
      <c r="P10">
        <v>9.6965085738182799E-2</v>
      </c>
      <c r="Q10">
        <v>8.0881030990306593E-2</v>
      </c>
      <c r="S10" s="4" t="s">
        <v>54</v>
      </c>
      <c r="T10">
        <f t="shared" si="24"/>
        <v>6.0358799949649603E-3</v>
      </c>
      <c r="U10">
        <f t="shared" si="24"/>
        <v>7.2111567653611701E-3</v>
      </c>
      <c r="V10">
        <f t="shared" ref="V10:AA10" si="45">D13</f>
        <v>3.50986683851021E-3</v>
      </c>
      <c r="W10">
        <f t="shared" si="45"/>
        <v>4.2763347353224597E-3</v>
      </c>
      <c r="X10">
        <f t="shared" si="45"/>
        <v>8.1765665726753704E-3</v>
      </c>
      <c r="Y10">
        <f t="shared" si="45"/>
        <v>6.5534733218115598E-3</v>
      </c>
      <c r="Z10">
        <f t="shared" si="45"/>
        <v>8.8356540650915798E-3</v>
      </c>
      <c r="AA10">
        <f t="shared" si="45"/>
        <v>7.0159329267868399E-3</v>
      </c>
      <c r="AB10">
        <f t="shared" si="26"/>
        <v>5.11056628278152E-3</v>
      </c>
      <c r="AC10">
        <f t="shared" si="27"/>
        <v>7.2958239791396703E-3</v>
      </c>
      <c r="AD10">
        <f t="shared" si="28"/>
        <v>4.5323547672059998E-3</v>
      </c>
      <c r="AE10">
        <f t="shared" si="29"/>
        <v>8.4892492059972999E-3</v>
      </c>
      <c r="AF10">
        <f t="shared" si="30"/>
        <v>6.2961639967558198E-3</v>
      </c>
      <c r="AG10">
        <f t="shared" si="31"/>
        <v>9.6464093257010008E-3</v>
      </c>
      <c r="AH10">
        <f t="shared" si="32"/>
        <v>4.3748355406381598E-3</v>
      </c>
      <c r="AI10">
        <f t="shared" si="33"/>
        <v>3.35324873543547E-3</v>
      </c>
      <c r="AK10" t="s">
        <v>65</v>
      </c>
      <c r="AL10">
        <f>SUM(T21)</f>
        <v>4.5094804536802501E-2</v>
      </c>
      <c r="AM10">
        <f t="shared" ref="AM10:AS10" si="46">SUM(U21)</f>
        <v>0.128843925031425</v>
      </c>
      <c r="AN10">
        <f t="shared" si="46"/>
        <v>0.13599202567714</v>
      </c>
      <c r="AO10">
        <f t="shared" si="46"/>
        <v>9.7751223899317799E-2</v>
      </c>
      <c r="AP10">
        <f t="shared" si="46"/>
        <v>0.12907408792387901</v>
      </c>
      <c r="AQ10">
        <f t="shared" si="46"/>
        <v>0.18961530978954599</v>
      </c>
      <c r="AR10">
        <f t="shared" si="46"/>
        <v>0.14062765394617099</v>
      </c>
      <c r="AS10">
        <f t="shared" si="46"/>
        <v>0.185753040380228</v>
      </c>
      <c r="AT10">
        <f>SUM(AB21)</f>
        <v>8.0639151877857404E-2</v>
      </c>
      <c r="AU10">
        <f t="shared" ref="AU10:BA10" si="47">SUM(AC21)</f>
        <v>6.3599147861742505E-2</v>
      </c>
      <c r="AV10">
        <f t="shared" si="47"/>
        <v>8.7585761526354805E-2</v>
      </c>
      <c r="AW10">
        <f t="shared" si="47"/>
        <v>8.6392644813049105E-2</v>
      </c>
      <c r="AX10">
        <f t="shared" si="47"/>
        <v>0.10234389573897699</v>
      </c>
      <c r="AY10">
        <f t="shared" si="47"/>
        <v>0.124643151517515</v>
      </c>
      <c r="AZ10">
        <f t="shared" si="47"/>
        <v>0.106308142471095</v>
      </c>
      <c r="BA10">
        <f t="shared" si="47"/>
        <v>0.149400052173288</v>
      </c>
    </row>
    <row r="11" spans="1:53" x14ac:dyDescent="0.25">
      <c r="A11" t="s">
        <v>8</v>
      </c>
      <c r="B11">
        <v>6.2888176587144601E-2</v>
      </c>
      <c r="C11">
        <v>6.9740489941495398E-2</v>
      </c>
      <c r="D11">
        <v>8.3789126381713597E-2</v>
      </c>
      <c r="E11">
        <v>6.5793285421752695E-2</v>
      </c>
      <c r="F11">
        <v>7.0277232695009906E-2</v>
      </c>
      <c r="G11">
        <v>8.6421129678011605E-2</v>
      </c>
      <c r="H11">
        <v>7.9161776312249493E-2</v>
      </c>
      <c r="I11">
        <v>8.0248820498636894E-2</v>
      </c>
      <c r="J11">
        <v>8.1183157373934001E-2</v>
      </c>
      <c r="K11">
        <v>8.8185151935860698E-2</v>
      </c>
      <c r="L11">
        <v>7.2678639018334698E-2</v>
      </c>
      <c r="M11">
        <v>7.6717087508422793E-2</v>
      </c>
      <c r="N11">
        <v>6.9498003597282199E-2</v>
      </c>
      <c r="O11">
        <v>9.6275418827873604E-2</v>
      </c>
      <c r="P11">
        <v>7.6878547132732095E-2</v>
      </c>
      <c r="Q11">
        <v>8.8111603671237604E-2</v>
      </c>
      <c r="S11" s="4" t="s">
        <v>55</v>
      </c>
      <c r="T11">
        <f t="shared" si="24"/>
        <v>2.37139002099966E-2</v>
      </c>
      <c r="U11">
        <f t="shared" si="24"/>
        <v>3.4095386750121102E-2</v>
      </c>
      <c r="V11">
        <f t="shared" ref="V11:AA11" si="48">D14</f>
        <v>1.57440998263698E-2</v>
      </c>
      <c r="W11">
        <f t="shared" si="48"/>
        <v>2.3945046776484302E-2</v>
      </c>
      <c r="X11">
        <f t="shared" si="48"/>
        <v>2.7608050119545102E-2</v>
      </c>
      <c r="Y11">
        <f t="shared" si="48"/>
        <v>2.9096820339721299E-2</v>
      </c>
      <c r="Z11">
        <f t="shared" si="48"/>
        <v>4.3004946744079398E-2</v>
      </c>
      <c r="AA11">
        <f t="shared" si="48"/>
        <v>2.2695072533332802E-2</v>
      </c>
      <c r="AB11">
        <f t="shared" si="26"/>
        <v>2.3901160934834999E-2</v>
      </c>
      <c r="AC11">
        <f t="shared" si="27"/>
        <v>3.6876574096474997E-2</v>
      </c>
      <c r="AD11">
        <f t="shared" si="28"/>
        <v>1.6379120248896501E-2</v>
      </c>
      <c r="AE11">
        <f t="shared" si="29"/>
        <v>2.48582027034202E-2</v>
      </c>
      <c r="AF11">
        <f t="shared" si="30"/>
        <v>2.43464172621362E-2</v>
      </c>
      <c r="AG11">
        <f t="shared" si="31"/>
        <v>3.73346566157386E-2</v>
      </c>
      <c r="AH11">
        <f t="shared" si="32"/>
        <v>1.7361942656729801E-2</v>
      </c>
      <c r="AI11">
        <f t="shared" si="33"/>
        <v>1.5321835657465E-2</v>
      </c>
      <c r="AK11" t="s">
        <v>82</v>
      </c>
      <c r="AL11">
        <f>SUM(T16,T17,T22,T26)</f>
        <v>0.74393149274886039</v>
      </c>
      <c r="AM11">
        <f t="shared" ref="AM11:AS11" si="49">SUM(U16,U17,U22,U26)</f>
        <v>0.83549716832213827</v>
      </c>
      <c r="AN11">
        <f t="shared" si="49"/>
        <v>0.96499823187636891</v>
      </c>
      <c r="AO11">
        <f t="shared" si="49"/>
        <v>0.68271717969339629</v>
      </c>
      <c r="AP11">
        <f t="shared" si="49"/>
        <v>0.71198580754990737</v>
      </c>
      <c r="AQ11">
        <f t="shared" si="49"/>
        <v>0.92464145952698595</v>
      </c>
      <c r="AR11">
        <f t="shared" si="49"/>
        <v>0.64194749154733688</v>
      </c>
      <c r="AS11">
        <f t="shared" si="49"/>
        <v>1.0028316618146038</v>
      </c>
      <c r="AT11">
        <f>SUM(AB16,AB17,AB22,AB26)</f>
        <v>0.67513399115283457</v>
      </c>
      <c r="AU11">
        <f t="shared" ref="AU11:BA11" si="50">SUM(AC16,AC17,AC22,AC26)</f>
        <v>0.7904339446895885</v>
      </c>
      <c r="AV11">
        <f t="shared" si="50"/>
        <v>0.80895211068119988</v>
      </c>
      <c r="AW11">
        <f t="shared" si="50"/>
        <v>0.72517864293224488</v>
      </c>
      <c r="AX11">
        <f t="shared" si="50"/>
        <v>0.4660473571345779</v>
      </c>
      <c r="AY11">
        <f t="shared" si="50"/>
        <v>0.79585875194984379</v>
      </c>
      <c r="AZ11">
        <f t="shared" si="50"/>
        <v>0.58181255769818496</v>
      </c>
      <c r="BA11">
        <f t="shared" si="50"/>
        <v>0.87542200336855602</v>
      </c>
    </row>
    <row r="12" spans="1:53" x14ac:dyDescent="0.25">
      <c r="A12" t="s">
        <v>9</v>
      </c>
      <c r="B12">
        <v>1.62622209222535E-2</v>
      </c>
      <c r="C12">
        <v>1.6741403131683302E-2</v>
      </c>
      <c r="D12">
        <v>1.87414672631795E-2</v>
      </c>
      <c r="E12">
        <v>1.3671810052136499E-2</v>
      </c>
      <c r="F12">
        <v>1.62758822118192E-2</v>
      </c>
      <c r="G12">
        <v>1.86561063752834E-2</v>
      </c>
      <c r="H12">
        <v>1.7922428479415001E-2</v>
      </c>
      <c r="I12">
        <v>2.10047365459964E-2</v>
      </c>
      <c r="J12">
        <v>1.8886533682429402E-2</v>
      </c>
      <c r="K12">
        <v>2.23364738279942E-2</v>
      </c>
      <c r="L12">
        <v>1.50931085114515E-2</v>
      </c>
      <c r="M12">
        <v>1.9902706340871198E-2</v>
      </c>
      <c r="N12">
        <v>1.41949954880941E-2</v>
      </c>
      <c r="O12">
        <v>2.6295413949877201E-2</v>
      </c>
      <c r="P12">
        <v>1.5693322206115901E-2</v>
      </c>
      <c r="Q12">
        <v>1.9725499435861799E-2</v>
      </c>
      <c r="S12" s="4" t="s">
        <v>56</v>
      </c>
      <c r="T12">
        <f>SUM(B15:B16)</f>
        <v>0.359150188901036</v>
      </c>
      <c r="U12">
        <f>SUM(C15:C16)</f>
        <v>0.52764076926951797</v>
      </c>
      <c r="V12">
        <f t="shared" ref="V12:AA12" si="51">SUM(D15:D16)</f>
        <v>0.37602768426406552</v>
      </c>
      <c r="W12">
        <f t="shared" si="51"/>
        <v>0.48062996845844697</v>
      </c>
      <c r="X12">
        <f t="shared" si="51"/>
        <v>0.3222978674172412</v>
      </c>
      <c r="Y12">
        <f t="shared" si="51"/>
        <v>0.53352770706031905</v>
      </c>
      <c r="Z12">
        <f t="shared" si="51"/>
        <v>0.55974407989380692</v>
      </c>
      <c r="AA12">
        <f t="shared" si="51"/>
        <v>0.45806035184305099</v>
      </c>
      <c r="AB12">
        <f t="shared" ref="AB12" si="52">SUM(J15:J16)</f>
        <v>0.33527386284658178</v>
      </c>
      <c r="AC12">
        <f t="shared" ref="AC12" si="53">SUM(K15:K16)</f>
        <v>0.43184496773363301</v>
      </c>
      <c r="AD12">
        <f t="shared" ref="AD12" si="54">SUM(L15:L16)</f>
        <v>0.36359481029591811</v>
      </c>
      <c r="AE12">
        <f t="shared" ref="AE12" si="55">SUM(M15:M16)</f>
        <v>0.59926098896132896</v>
      </c>
      <c r="AF12">
        <f t="shared" ref="AF12" si="56">SUM(N15:N16)</f>
        <v>0.45295504452500901</v>
      </c>
      <c r="AG12">
        <f t="shared" ref="AG12" si="57">SUM(O15:O16)</f>
        <v>0.35591728391293898</v>
      </c>
      <c r="AH12">
        <f t="shared" ref="AH12" si="58">SUM(P15:P16)</f>
        <v>0.52989789243882301</v>
      </c>
      <c r="AI12">
        <f t="shared" ref="AI12" si="59">SUM(Q15:Q16)</f>
        <v>0.34194607699943536</v>
      </c>
      <c r="AK12" t="s">
        <v>103</v>
      </c>
      <c r="AL12">
        <f>T30</f>
        <v>0.70366113419686505</v>
      </c>
      <c r="AM12">
        <f t="shared" ref="AM12:AS12" si="60">U30</f>
        <v>0.57364845405290898</v>
      </c>
      <c r="AN12">
        <f t="shared" si="60"/>
        <v>0.40806768112560299</v>
      </c>
      <c r="AO12">
        <f t="shared" si="60"/>
        <v>0.64313315628491696</v>
      </c>
      <c r="AP12">
        <f t="shared" si="60"/>
        <v>0.60985800343343399</v>
      </c>
      <c r="AQ12">
        <f t="shared" si="60"/>
        <v>0.66768664427629898</v>
      </c>
      <c r="AR12">
        <f t="shared" si="60"/>
        <v>0.59698026928356696</v>
      </c>
      <c r="AS12">
        <f t="shared" si="60"/>
        <v>0.73637545542270799</v>
      </c>
      <c r="AT12">
        <f>AB30</f>
        <v>0.70458455535224296</v>
      </c>
      <c r="AU12">
        <f t="shared" ref="AU12:BA12" si="61">AC30</f>
        <v>0.56312647087532497</v>
      </c>
      <c r="AV12">
        <f t="shared" si="61"/>
        <v>0.34470229652530099</v>
      </c>
      <c r="AW12">
        <f t="shared" si="61"/>
        <v>0.49723996427955303</v>
      </c>
      <c r="AX12">
        <f t="shared" si="61"/>
        <v>0.359108419707794</v>
      </c>
      <c r="AY12">
        <f t="shared" si="61"/>
        <v>0.50935281428948498</v>
      </c>
      <c r="AZ12">
        <f t="shared" si="61"/>
        <v>0.50835978574811702</v>
      </c>
      <c r="BA12">
        <f t="shared" si="61"/>
        <v>0.53570992750553204</v>
      </c>
    </row>
    <row r="13" spans="1:53" x14ac:dyDescent="0.25">
      <c r="A13" t="s">
        <v>10</v>
      </c>
      <c r="B13">
        <v>6.0358799949649603E-3</v>
      </c>
      <c r="C13">
        <v>7.2111567653611701E-3</v>
      </c>
      <c r="D13">
        <v>3.50986683851021E-3</v>
      </c>
      <c r="E13">
        <v>4.2763347353224597E-3</v>
      </c>
      <c r="F13">
        <v>8.1765665726753704E-3</v>
      </c>
      <c r="G13">
        <v>6.5534733218115598E-3</v>
      </c>
      <c r="H13">
        <v>8.8356540650915798E-3</v>
      </c>
      <c r="I13">
        <v>7.0159329267868399E-3</v>
      </c>
      <c r="J13">
        <v>5.11056628278152E-3</v>
      </c>
      <c r="K13">
        <v>7.2958239791396703E-3</v>
      </c>
      <c r="L13">
        <v>4.5323547672059998E-3</v>
      </c>
      <c r="M13">
        <v>8.4892492059972999E-3</v>
      </c>
      <c r="N13">
        <v>6.2961639967558198E-3</v>
      </c>
      <c r="O13">
        <v>9.6464093257010008E-3</v>
      </c>
      <c r="P13">
        <v>4.3748355406381598E-3</v>
      </c>
      <c r="Q13">
        <v>3.35324873543547E-3</v>
      </c>
      <c r="S13" t="s">
        <v>57</v>
      </c>
      <c r="T13">
        <f>SUM(B17:B19)</f>
        <v>0.13822277934839369</v>
      </c>
      <c r="U13">
        <f>SUM(C17:C19)</f>
        <v>0.1455186427018087</v>
      </c>
      <c r="V13">
        <f t="shared" ref="V13:AA13" si="62">SUM(D17:D19)</f>
        <v>0.16579938850051401</v>
      </c>
      <c r="W13">
        <f t="shared" si="62"/>
        <v>0.10561240394851129</v>
      </c>
      <c r="X13">
        <f t="shared" si="62"/>
        <v>0.12906111322181771</v>
      </c>
      <c r="Y13">
        <f t="shared" si="62"/>
        <v>0.34933666684642573</v>
      </c>
      <c r="Z13">
        <f t="shared" si="62"/>
        <v>0.11966764279002079</v>
      </c>
      <c r="AA13">
        <f t="shared" si="62"/>
        <v>0.14635787540958861</v>
      </c>
      <c r="AB13">
        <f t="shared" ref="AB13" si="63">SUM(J17:J19)</f>
        <v>9.9327805688677814E-2</v>
      </c>
      <c r="AC13">
        <f t="shared" ref="AC13" si="64">SUM(K17:K19)</f>
        <v>0.1382283024423609</v>
      </c>
      <c r="AD13">
        <f t="shared" ref="AD13" si="65">SUM(L17:L19)</f>
        <v>0.1471586717623746</v>
      </c>
      <c r="AE13">
        <f t="shared" ref="AE13" si="66">SUM(M17:M19)</f>
        <v>0.14203357987131199</v>
      </c>
      <c r="AF13">
        <f t="shared" ref="AF13" si="67">SUM(N17:N19)</f>
        <v>0.1340578664210596</v>
      </c>
      <c r="AG13">
        <f t="shared" ref="AG13" si="68">SUM(O17:O19)</f>
        <v>0.21142109314245991</v>
      </c>
      <c r="AH13">
        <f t="shared" ref="AH13" si="69">SUM(P17:P19)</f>
        <v>9.8089152743358402E-2</v>
      </c>
      <c r="AI13">
        <f t="shared" ref="AI13" si="70">SUM(Q17:Q19)</f>
        <v>0.1711748597608107</v>
      </c>
      <c r="AK13" t="s">
        <v>104</v>
      </c>
      <c r="AL13">
        <f>T31</f>
        <v>0.19806177342512599</v>
      </c>
      <c r="AM13">
        <f t="shared" ref="AM13:AS13" si="71">U31</f>
        <v>0.15271659956235301</v>
      </c>
      <c r="AN13">
        <f t="shared" si="71"/>
        <v>0.114054477743133</v>
      </c>
      <c r="AO13">
        <f t="shared" si="71"/>
        <v>0.17557925540004399</v>
      </c>
      <c r="AP13">
        <f t="shared" si="71"/>
        <v>0.16202662481749</v>
      </c>
      <c r="AQ13">
        <f t="shared" si="71"/>
        <v>0.16587385758662199</v>
      </c>
      <c r="AR13">
        <f t="shared" si="71"/>
        <v>0.17074100591281599</v>
      </c>
      <c r="AS13">
        <f t="shared" si="71"/>
        <v>0.21645321886861099</v>
      </c>
      <c r="AT13">
        <f>AB31</f>
        <v>0.20435385551004001</v>
      </c>
      <c r="AU13">
        <f t="shared" ref="AU13:BA13" si="72">AC31</f>
        <v>0.16069641294079301</v>
      </c>
      <c r="AV13">
        <f t="shared" si="72"/>
        <v>0.102244626026569</v>
      </c>
      <c r="AW13">
        <f t="shared" si="72"/>
        <v>0.15143727190018599</v>
      </c>
      <c r="AX13">
        <f t="shared" si="72"/>
        <v>0.100095667052452</v>
      </c>
      <c r="AY13">
        <f t="shared" si="72"/>
        <v>0.142108163832638</v>
      </c>
      <c r="AZ13">
        <f t="shared" si="72"/>
        <v>0.14215157194598299</v>
      </c>
      <c r="BA13">
        <f t="shared" si="72"/>
        <v>0.150137014876432</v>
      </c>
    </row>
    <row r="14" spans="1:53" x14ac:dyDescent="0.25">
      <c r="A14" t="s">
        <v>11</v>
      </c>
      <c r="B14">
        <v>2.37139002099966E-2</v>
      </c>
      <c r="C14">
        <v>3.4095386750121102E-2</v>
      </c>
      <c r="D14">
        <v>1.57440998263698E-2</v>
      </c>
      <c r="E14">
        <v>2.3945046776484302E-2</v>
      </c>
      <c r="F14">
        <v>2.7608050119545102E-2</v>
      </c>
      <c r="G14">
        <v>2.9096820339721299E-2</v>
      </c>
      <c r="H14">
        <v>4.3004946744079398E-2</v>
      </c>
      <c r="I14">
        <v>2.2695072533332802E-2</v>
      </c>
      <c r="J14">
        <v>2.3901160934834999E-2</v>
      </c>
      <c r="K14">
        <v>3.6876574096474997E-2</v>
      </c>
      <c r="L14">
        <v>1.6379120248896501E-2</v>
      </c>
      <c r="M14">
        <v>2.48582027034202E-2</v>
      </c>
      <c r="N14">
        <v>2.43464172621362E-2</v>
      </c>
      <c r="O14">
        <v>3.73346566157386E-2</v>
      </c>
      <c r="P14">
        <v>1.7361942656729801E-2</v>
      </c>
      <c r="Q14">
        <v>1.5321835657465E-2</v>
      </c>
      <c r="S14" t="s">
        <v>58</v>
      </c>
      <c r="T14">
        <f>SUM(B20:B22)</f>
        <v>0.54092588158624955</v>
      </c>
      <c r="U14">
        <f>SUM(C20:C22)</f>
        <v>0.50031033766522182</v>
      </c>
      <c r="V14">
        <f t="shared" ref="V14:AA14" si="73">SUM(D20:D22)</f>
        <v>0.47240553799179064</v>
      </c>
      <c r="W14">
        <f t="shared" si="73"/>
        <v>0.39557324442527209</v>
      </c>
      <c r="X14">
        <f t="shared" si="73"/>
        <v>0.47652972550873995</v>
      </c>
      <c r="Y14">
        <f t="shared" si="73"/>
        <v>0.43373308013206696</v>
      </c>
      <c r="Z14">
        <f t="shared" si="73"/>
        <v>0.48337632661834712</v>
      </c>
      <c r="AA14">
        <f t="shared" si="73"/>
        <v>0.66506657474324293</v>
      </c>
      <c r="AB14">
        <f t="shared" ref="AB14" si="74">SUM(J20:J22)</f>
        <v>0.41494914003095218</v>
      </c>
      <c r="AC14">
        <f t="shared" ref="AC14" si="75">SUM(K20:K22)</f>
        <v>0.47586859516704128</v>
      </c>
      <c r="AD14">
        <f t="shared" ref="AD14" si="76">SUM(L20:L22)</f>
        <v>0.46485375515077049</v>
      </c>
      <c r="AE14">
        <f t="shared" ref="AE14" si="77">SUM(M20:M22)</f>
        <v>0.31053615330548517</v>
      </c>
      <c r="AF14">
        <f t="shared" ref="AF14" si="78">SUM(N20:N22)</f>
        <v>0.40555322776993552</v>
      </c>
      <c r="AG14">
        <f t="shared" ref="AG14" si="79">SUM(O20:O22)</f>
        <v>0.3467127556484989</v>
      </c>
      <c r="AH14">
        <f t="shared" ref="AH14" si="80">SUM(P20:P22)</f>
        <v>0.45010042170422798</v>
      </c>
      <c r="AI14">
        <f t="shared" ref="AI14" si="81">SUM(Q20:Q22)</f>
        <v>0.57493008084940755</v>
      </c>
      <c r="AK14" t="s">
        <v>105</v>
      </c>
      <c r="AL14">
        <f>T29</f>
        <v>9.6223019609504398E-2</v>
      </c>
      <c r="AM14">
        <f t="shared" ref="AM14:AS14" si="82">U29</f>
        <v>7.0662982586563602E-2</v>
      </c>
      <c r="AN14">
        <f t="shared" si="82"/>
        <v>5.9644161958882801E-2</v>
      </c>
      <c r="AO14">
        <f t="shared" si="82"/>
        <v>8.3106518032631596E-2</v>
      </c>
      <c r="AP14">
        <f t="shared" si="82"/>
        <v>7.9860103083934694E-2</v>
      </c>
      <c r="AQ14">
        <f t="shared" si="82"/>
        <v>9.0663640257858405E-2</v>
      </c>
      <c r="AR14">
        <f t="shared" si="82"/>
        <v>8.1513718101522095E-2</v>
      </c>
      <c r="AS14">
        <f t="shared" si="82"/>
        <v>0.103353060103564</v>
      </c>
      <c r="AT14">
        <f>AB29</f>
        <v>9.1352013830104703E-2</v>
      </c>
      <c r="AU14">
        <f t="shared" ref="AU14:BA14" si="83">AC29</f>
        <v>7.2882831158641997E-2</v>
      </c>
      <c r="AV14">
        <f t="shared" si="83"/>
        <v>5.39533048464634E-2</v>
      </c>
      <c r="AW14">
        <f t="shared" si="83"/>
        <v>7.7154969353362204E-2</v>
      </c>
      <c r="AX14">
        <f t="shared" si="83"/>
        <v>5.1758118093872103E-2</v>
      </c>
      <c r="AY14">
        <f t="shared" si="83"/>
        <v>6.9478447870086599E-2</v>
      </c>
      <c r="AZ14">
        <f t="shared" si="83"/>
        <v>6.9721074486484194E-2</v>
      </c>
      <c r="BA14">
        <f t="shared" si="83"/>
        <v>7.3921326732283799E-2</v>
      </c>
    </row>
    <row r="15" spans="1:53" x14ac:dyDescent="0.25">
      <c r="A15" s="3" t="s">
        <v>12</v>
      </c>
      <c r="B15">
        <v>0.10005708161072401</v>
      </c>
      <c r="C15">
        <v>0.16036631911597901</v>
      </c>
      <c r="D15">
        <v>8.1889097819557499E-2</v>
      </c>
      <c r="E15">
        <v>0.15026806687064301</v>
      </c>
      <c r="F15">
        <v>9.7774073355601204E-2</v>
      </c>
      <c r="G15">
        <v>0.14452188339876201</v>
      </c>
      <c r="H15">
        <v>0.180042413494304</v>
      </c>
      <c r="I15">
        <v>0.12654929124879899</v>
      </c>
      <c r="J15">
        <v>8.5564459278197794E-2</v>
      </c>
      <c r="K15">
        <v>0.119474614214774</v>
      </c>
      <c r="L15">
        <v>8.8008639481595097E-2</v>
      </c>
      <c r="M15">
        <v>0.16524650397610999</v>
      </c>
      <c r="N15">
        <v>0.13343344032322199</v>
      </c>
      <c r="O15">
        <v>0.120167119210114</v>
      </c>
      <c r="P15">
        <v>0.121211960256925</v>
      </c>
      <c r="Q15">
        <v>9.1021878283799401E-2</v>
      </c>
      <c r="S15" s="10" t="s">
        <v>59</v>
      </c>
      <c r="T15">
        <f>SUM(B23:B25)</f>
        <v>0.13546237120570009</v>
      </c>
      <c r="U15">
        <f>SUM(C23:C25)</f>
        <v>0.1026504929795066</v>
      </c>
      <c r="V15">
        <f t="shared" ref="V15:AA15" si="84">SUM(D23:D25)</f>
        <v>0.11102992211464401</v>
      </c>
      <c r="W15">
        <f t="shared" si="84"/>
        <v>8.3323713332173463E-2</v>
      </c>
      <c r="X15">
        <f t="shared" si="84"/>
        <v>0.13020429697035921</v>
      </c>
      <c r="Y15">
        <f t="shared" si="84"/>
        <v>7.1217933234580894E-2</v>
      </c>
      <c r="Z15">
        <f t="shared" si="84"/>
        <v>0.1043183432475463</v>
      </c>
      <c r="AA15">
        <f t="shared" si="84"/>
        <v>0.15704342722388501</v>
      </c>
      <c r="AB15">
        <f t="shared" ref="AB15" si="85">SUM(J23:J25)</f>
        <v>7.6213822050185981E-2</v>
      </c>
      <c r="AC15">
        <f t="shared" ref="AC15" si="86">SUM(K23:K25)</f>
        <v>9.7414178903024604E-2</v>
      </c>
      <c r="AD15">
        <f t="shared" ref="AD15" si="87">SUM(L23:L25)</f>
        <v>9.3267556899468487E-2</v>
      </c>
      <c r="AE15">
        <f t="shared" ref="AE15" si="88">SUM(M23:M25)</f>
        <v>8.2067821825516682E-2</v>
      </c>
      <c r="AF15">
        <f t="shared" ref="AF15" si="89">SUM(N23:N25)</f>
        <v>7.9060052868718173E-2</v>
      </c>
      <c r="AG15">
        <f t="shared" ref="AG15" si="90">SUM(O23:O25)</f>
        <v>5.4656464692651605E-2</v>
      </c>
      <c r="AH15">
        <f t="shared" ref="AH15" si="91">SUM(P23:P25)</f>
        <v>7.9131989915260298E-2</v>
      </c>
      <c r="AI15">
        <f t="shared" ref="AI15" si="92">SUM(Q23:Q25)</f>
        <v>0.11711318771697619</v>
      </c>
      <c r="AK15" t="s">
        <v>50</v>
      </c>
      <c r="AL15">
        <f>SUM(T6)</f>
        <v>9.4741533081623794E-2</v>
      </c>
      <c r="AM15">
        <f t="shared" ref="AM15:AS15" si="93">SUM(U6)</f>
        <v>8.3810057870062807E-2</v>
      </c>
      <c r="AN15">
        <f t="shared" si="93"/>
        <v>7.9274075614192294E-2</v>
      </c>
      <c r="AO15">
        <f t="shared" si="93"/>
        <v>8.9257924749272202E-2</v>
      </c>
      <c r="AP15">
        <f t="shared" si="93"/>
        <v>7.4723852994051501E-2</v>
      </c>
      <c r="AQ15">
        <f t="shared" si="93"/>
        <v>5.7413679790945499E-2</v>
      </c>
      <c r="AR15">
        <f t="shared" si="93"/>
        <v>0.10782967244031801</v>
      </c>
      <c r="AS15">
        <f t="shared" si="93"/>
        <v>0.10393037462726699</v>
      </c>
      <c r="AT15">
        <f>SUM(AB6)</f>
        <v>6.5524391766942497E-2</v>
      </c>
      <c r="AU15">
        <f t="shared" ref="AU15:BA15" si="94">SUM(AC6)</f>
        <v>7.06630778657137E-2</v>
      </c>
      <c r="AV15">
        <f t="shared" si="94"/>
        <v>5.07023435210113E-2</v>
      </c>
      <c r="AW15">
        <f t="shared" si="94"/>
        <v>6.8587429083169199E-2</v>
      </c>
      <c r="AX15">
        <f t="shared" si="94"/>
        <v>0.117806356002801</v>
      </c>
      <c r="AY15">
        <f t="shared" si="94"/>
        <v>4.1440529320511697E-2</v>
      </c>
      <c r="AZ15">
        <f t="shared" si="94"/>
        <v>0.107638462997731</v>
      </c>
      <c r="BA15">
        <f t="shared" si="94"/>
        <v>6.2330659251052301E-2</v>
      </c>
    </row>
    <row r="16" spans="1:53" x14ac:dyDescent="0.25">
      <c r="A16" s="3" t="s">
        <v>13</v>
      </c>
      <c r="B16">
        <v>0.25909310729031199</v>
      </c>
      <c r="C16">
        <v>0.36727445015353899</v>
      </c>
      <c r="D16">
        <v>0.29413858644450802</v>
      </c>
      <c r="E16">
        <v>0.33036190158780399</v>
      </c>
      <c r="F16">
        <v>0.22452379406164</v>
      </c>
      <c r="G16">
        <v>0.389005823661557</v>
      </c>
      <c r="H16">
        <v>0.37970166639950298</v>
      </c>
      <c r="I16">
        <v>0.33151106059425201</v>
      </c>
      <c r="J16">
        <v>0.249709403568384</v>
      </c>
      <c r="K16">
        <v>0.312370353518859</v>
      </c>
      <c r="L16">
        <v>0.27558617081432302</v>
      </c>
      <c r="M16">
        <v>0.434014484985219</v>
      </c>
      <c r="N16">
        <v>0.31952160420178699</v>
      </c>
      <c r="O16">
        <v>0.235750164702825</v>
      </c>
      <c r="P16">
        <v>0.40868593218189803</v>
      </c>
      <c r="Q16">
        <v>0.25092419871563598</v>
      </c>
      <c r="S16" s="9" t="s">
        <v>60</v>
      </c>
      <c r="T16">
        <f>B26</f>
        <v>6.4468197517780601E-2</v>
      </c>
      <c r="U16">
        <f>C26</f>
        <v>7.7372427908297195E-2</v>
      </c>
      <c r="V16">
        <f t="shared" ref="V16:AA16" si="95">D26</f>
        <v>6.0405837585307501E-2</v>
      </c>
      <c r="W16">
        <f t="shared" si="95"/>
        <v>5.1830800808876802E-2</v>
      </c>
      <c r="X16">
        <f t="shared" si="95"/>
        <v>8.5362385384269601E-2</v>
      </c>
      <c r="Y16">
        <f t="shared" si="95"/>
        <v>7.8874402316153794E-2</v>
      </c>
      <c r="Z16">
        <f t="shared" si="95"/>
        <v>8.9169249706314097E-2</v>
      </c>
      <c r="AA16">
        <f t="shared" si="95"/>
        <v>9.6357727567825097E-2</v>
      </c>
      <c r="AB16">
        <f t="shared" ref="AB16" si="96">J26</f>
        <v>4.6629532822427197E-2</v>
      </c>
      <c r="AC16">
        <f t="shared" ref="AC16" si="97">K26</f>
        <v>6.7140539211125796E-2</v>
      </c>
      <c r="AD16">
        <f t="shared" ref="AD16" si="98">L26</f>
        <v>5.59763014700237E-2</v>
      </c>
      <c r="AE16">
        <f t="shared" ref="AE16" si="99">M26</f>
        <v>3.9735006009471198E-2</v>
      </c>
      <c r="AF16">
        <f t="shared" ref="AF16" si="100">N26</f>
        <v>3.9869029367295403E-2</v>
      </c>
      <c r="AG16">
        <f t="shared" ref="AG16" si="101">O26</f>
        <v>5.6404442000576503E-2</v>
      </c>
      <c r="AH16">
        <f t="shared" ref="AH16" si="102">P26</f>
        <v>7.0899796871981002E-2</v>
      </c>
      <c r="AI16">
        <f t="shared" ref="AI16" si="103">Q26</f>
        <v>6.8443660926515604E-2</v>
      </c>
      <c r="AK16" t="s">
        <v>67</v>
      </c>
      <c r="AL16">
        <f>T23</f>
        <v>0.251339488533533</v>
      </c>
      <c r="AM16">
        <f t="shared" ref="AM16:AS16" si="104">U23</f>
        <v>0.17398207554213699</v>
      </c>
      <c r="AN16">
        <f t="shared" si="104"/>
        <v>0.15215907651256599</v>
      </c>
      <c r="AO16">
        <f t="shared" si="104"/>
        <v>0.18796032435625501</v>
      </c>
      <c r="AP16">
        <f t="shared" si="104"/>
        <v>0.19943233221592599</v>
      </c>
      <c r="AQ16">
        <f t="shared" si="104"/>
        <v>0.11921960383269301</v>
      </c>
      <c r="AR16">
        <f t="shared" si="104"/>
        <v>0.177452175971479</v>
      </c>
      <c r="AS16">
        <f t="shared" si="104"/>
        <v>0.20345711069981301</v>
      </c>
      <c r="AT16">
        <f>AB23</f>
        <v>0.214088987909581</v>
      </c>
      <c r="AU16">
        <f t="shared" ref="AU16:BA16" si="105">AC23</f>
        <v>0.23913295813053501</v>
      </c>
      <c r="AV16">
        <f t="shared" si="105"/>
        <v>0.14442994388413199</v>
      </c>
      <c r="AW16">
        <f t="shared" si="105"/>
        <v>0.18721633299404999</v>
      </c>
      <c r="AX16">
        <f t="shared" si="105"/>
        <v>0.30913763847325099</v>
      </c>
      <c r="AY16">
        <f t="shared" si="105"/>
        <v>8.5081333330258094E-2</v>
      </c>
      <c r="AZ16">
        <f t="shared" si="105"/>
        <v>0.22380637095781</v>
      </c>
      <c r="BA16">
        <f t="shared" si="105"/>
        <v>0.13470182071594</v>
      </c>
    </row>
    <row r="17" spans="1:53" x14ac:dyDescent="0.25">
      <c r="A17" s="4" t="s">
        <v>14</v>
      </c>
      <c r="B17">
        <v>3.0079799799768901E-2</v>
      </c>
      <c r="C17">
        <v>3.3717617633333703E-2</v>
      </c>
      <c r="D17">
        <v>5.2215489790825097E-2</v>
      </c>
      <c r="E17">
        <v>2.18051498299059E-2</v>
      </c>
      <c r="F17">
        <v>2.6233710072638101E-2</v>
      </c>
      <c r="G17">
        <v>0.139698050894839</v>
      </c>
      <c r="H17">
        <v>4.6613241740603398E-2</v>
      </c>
      <c r="I17">
        <v>4.2755181261769602E-2</v>
      </c>
      <c r="J17">
        <v>2.7567217662098902E-2</v>
      </c>
      <c r="K17">
        <v>3.0334665525955599E-2</v>
      </c>
      <c r="L17">
        <v>5.1613937260833499E-2</v>
      </c>
      <c r="M17">
        <v>2.9049356694000199E-2</v>
      </c>
      <c r="N17">
        <v>2.1263267007195701E-2</v>
      </c>
      <c r="O17">
        <v>8.9593834271950099E-2</v>
      </c>
      <c r="P17">
        <v>3.4616854936093198E-2</v>
      </c>
      <c r="Q17">
        <v>6.14645076240019E-2</v>
      </c>
      <c r="S17" s="9" t="s">
        <v>61</v>
      </c>
      <c r="T17">
        <f>SUM(B27,B31)</f>
        <v>0.53534423223405203</v>
      </c>
      <c r="U17">
        <f>SUM(C27,C31)</f>
        <v>0.58867129043722</v>
      </c>
      <c r="V17">
        <f t="shared" ref="V17:AA17" si="106">SUM(D27,D31)</f>
        <v>0.69673467622940699</v>
      </c>
      <c r="W17">
        <f t="shared" si="106"/>
        <v>0.47436463288040998</v>
      </c>
      <c r="X17">
        <f t="shared" si="106"/>
        <v>0.45564772298464506</v>
      </c>
      <c r="Y17">
        <f t="shared" si="106"/>
        <v>0.62627367902232201</v>
      </c>
      <c r="Z17">
        <f t="shared" si="106"/>
        <v>0.40740619701032799</v>
      </c>
      <c r="AA17">
        <f t="shared" si="106"/>
        <v>0.70768015502336801</v>
      </c>
      <c r="AB17">
        <f t="shared" ref="AB17" si="107">SUM(J27,J31)</f>
        <v>0.502745789150566</v>
      </c>
      <c r="AC17">
        <f t="shared" ref="AC17" si="108">SUM(K27,K31)</f>
        <v>0.55791674241939693</v>
      </c>
      <c r="AD17">
        <f t="shared" ref="AD17" si="109">SUM(L27,L31)</f>
        <v>0.58169248931780704</v>
      </c>
      <c r="AE17">
        <f t="shared" ref="AE17" si="110">SUM(M27,M31)</f>
        <v>0.56453033932348895</v>
      </c>
      <c r="AF17">
        <f t="shared" ref="AF17" si="111">SUM(N27,N31)</f>
        <v>0.31945694435330702</v>
      </c>
      <c r="AG17">
        <f t="shared" ref="AG17" si="112">SUM(O27,O31)</f>
        <v>0.56902188000785203</v>
      </c>
      <c r="AH17">
        <f t="shared" ref="AH17" si="113">SUM(P27,P31)</f>
        <v>0.38321734052987799</v>
      </c>
      <c r="AI17">
        <f t="shared" ref="AI17" si="114">SUM(Q27,Q31)</f>
        <v>0.64629450261930999</v>
      </c>
      <c r="AK17" t="s">
        <v>68</v>
      </c>
      <c r="AL17">
        <f>T24</f>
        <v>7.0672666222696898E-2</v>
      </c>
      <c r="AM17">
        <f t="shared" ref="AM17:AS17" si="115">U24</f>
        <v>9.6427217021541403E-2</v>
      </c>
      <c r="AN17">
        <f t="shared" si="115"/>
        <v>6.9274117293986803E-2</v>
      </c>
      <c r="AO17">
        <f t="shared" si="115"/>
        <v>9.9273152638706494E-2</v>
      </c>
      <c r="AP17">
        <f t="shared" si="115"/>
        <v>0.104445821108009</v>
      </c>
      <c r="AQ17">
        <f t="shared" si="115"/>
        <v>4.91573287567241E-2</v>
      </c>
      <c r="AR17">
        <f t="shared" si="115"/>
        <v>0.14110678181463401</v>
      </c>
      <c r="AS17">
        <f t="shared" si="115"/>
        <v>7.0035150433164606E-2</v>
      </c>
      <c r="AT17">
        <f>AB24</f>
        <v>5.5750939218714803E-2</v>
      </c>
      <c r="AU17">
        <f t="shared" ref="AU17:BA17" si="116">AC24</f>
        <v>8.4929063683891498E-2</v>
      </c>
      <c r="AV17">
        <f t="shared" si="116"/>
        <v>5.9990053515084497E-2</v>
      </c>
      <c r="AW17">
        <f t="shared" si="116"/>
        <v>8.3829936554114901E-2</v>
      </c>
      <c r="AX17">
        <f t="shared" si="116"/>
        <v>0.17455275720583099</v>
      </c>
      <c r="AY17">
        <f t="shared" si="116"/>
        <v>5.4205564495888599E-2</v>
      </c>
      <c r="AZ17">
        <f t="shared" si="116"/>
        <v>0.16120876880341201</v>
      </c>
      <c r="BA17">
        <f t="shared" si="116"/>
        <v>7.2218857353730903E-2</v>
      </c>
    </row>
    <row r="18" spans="1:53" x14ac:dyDescent="0.25">
      <c r="A18" s="4" t="s">
        <v>15</v>
      </c>
      <c r="B18">
        <v>7.0434215348731802E-2</v>
      </c>
      <c r="C18">
        <v>7.2421176903255599E-2</v>
      </c>
      <c r="D18">
        <v>8.9063773692530601E-2</v>
      </c>
      <c r="E18">
        <v>4.8494525469747203E-2</v>
      </c>
      <c r="F18">
        <v>5.86517794404278E-2</v>
      </c>
      <c r="G18">
        <v>0.17212198871993001</v>
      </c>
      <c r="H18">
        <v>4.7038354484090397E-2</v>
      </c>
      <c r="I18">
        <v>4.8211722018725499E-2</v>
      </c>
      <c r="J18">
        <v>4.6798981166592701E-2</v>
      </c>
      <c r="K18">
        <v>6.8525622132786707E-2</v>
      </c>
      <c r="L18">
        <v>7.1831783788360096E-2</v>
      </c>
      <c r="M18">
        <v>6.2030452347838799E-2</v>
      </c>
      <c r="N18">
        <v>5.8454677905172302E-2</v>
      </c>
      <c r="O18">
        <v>0.102016904862053</v>
      </c>
      <c r="P18">
        <v>4.1460180865669799E-2</v>
      </c>
      <c r="Q18">
        <v>6.3544564419561397E-2</v>
      </c>
      <c r="S18" s="4" t="s">
        <v>62</v>
      </c>
      <c r="T18">
        <f t="shared" ref="T18:U20" si="117">B28</f>
        <v>1.05117967822213E-2</v>
      </c>
      <c r="U18">
        <f t="shared" si="117"/>
        <v>1.0361699759321E-2</v>
      </c>
      <c r="V18">
        <f t="shared" ref="V18:AA18" si="118">D28</f>
        <v>1.6686159228233501E-2</v>
      </c>
      <c r="W18">
        <f t="shared" si="118"/>
        <v>2.2443294937921202E-2</v>
      </c>
      <c r="X18">
        <f t="shared" si="118"/>
        <v>1.7994298325941901E-2</v>
      </c>
      <c r="Y18">
        <f t="shared" si="118"/>
        <v>1.2145023992141299E-2</v>
      </c>
      <c r="Z18">
        <f t="shared" si="118"/>
        <v>2.1410720979462498E-2</v>
      </c>
      <c r="AA18">
        <f t="shared" si="118"/>
        <v>2.17202645706801E-2</v>
      </c>
      <c r="AB18">
        <f t="shared" ref="AB18:AB20" si="119">J28</f>
        <v>1.06237562383159E-2</v>
      </c>
      <c r="AC18">
        <f t="shared" ref="AC18:AC20" si="120">K28</f>
        <v>1.1971549515368701E-2</v>
      </c>
      <c r="AD18">
        <f t="shared" ref="AD18:AD20" si="121">L28</f>
        <v>1.55259111386518E-2</v>
      </c>
      <c r="AE18">
        <f t="shared" ref="AE18:AE20" si="122">M28</f>
        <v>3.1294323194373502E-2</v>
      </c>
      <c r="AF18">
        <f t="shared" ref="AF18:AF20" si="123">N28</f>
        <v>2.20581247456824E-2</v>
      </c>
      <c r="AG18">
        <f t="shared" ref="AG18:AG20" si="124">O28</f>
        <v>2.2891560789846801E-2</v>
      </c>
      <c r="AH18">
        <f t="shared" ref="AH18:AH20" si="125">P28</f>
        <v>1.5986151265360099E-2</v>
      </c>
      <c r="AI18">
        <f t="shared" ref="AI18:AI20" si="126">Q28</f>
        <v>1.55971312367102E-2</v>
      </c>
    </row>
    <row r="19" spans="1:53" x14ac:dyDescent="0.25">
      <c r="A19" s="4" t="s">
        <v>16</v>
      </c>
      <c r="B19">
        <v>3.7708764199892997E-2</v>
      </c>
      <c r="C19">
        <v>3.9379848165219403E-2</v>
      </c>
      <c r="D19">
        <v>2.4520125017158299E-2</v>
      </c>
      <c r="E19">
        <v>3.5312728648858198E-2</v>
      </c>
      <c r="F19">
        <v>4.4175623708751798E-2</v>
      </c>
      <c r="G19">
        <v>3.7516627231656698E-2</v>
      </c>
      <c r="H19">
        <v>2.6016046565327001E-2</v>
      </c>
      <c r="I19">
        <v>5.5390972129093503E-2</v>
      </c>
      <c r="J19">
        <v>2.4961606859986201E-2</v>
      </c>
      <c r="K19">
        <v>3.93680147836186E-2</v>
      </c>
      <c r="L19">
        <v>2.3712950713181E-2</v>
      </c>
      <c r="M19">
        <v>5.0953770829473E-2</v>
      </c>
      <c r="N19">
        <v>5.4339921508691602E-2</v>
      </c>
      <c r="O19">
        <v>1.98103540084568E-2</v>
      </c>
      <c r="P19">
        <v>2.2012116941595401E-2</v>
      </c>
      <c r="Q19">
        <v>4.61657877172474E-2</v>
      </c>
      <c r="S19" s="4" t="s">
        <v>63</v>
      </c>
      <c r="T19">
        <f t="shared" si="117"/>
        <v>3.0222402946745199E-2</v>
      </c>
      <c r="U19">
        <f t="shared" si="117"/>
        <v>3.1773713727786E-2</v>
      </c>
      <c r="V19">
        <f t="shared" ref="V19:AA19" si="127">D29</f>
        <v>5.9617439376429202E-2</v>
      </c>
      <c r="W19">
        <f t="shared" si="127"/>
        <v>7.5809368346997003E-2</v>
      </c>
      <c r="X19">
        <f t="shared" si="127"/>
        <v>4.1732746463899101E-2</v>
      </c>
      <c r="Y19">
        <f t="shared" si="127"/>
        <v>2.7841486038104001E-2</v>
      </c>
      <c r="Z19">
        <f t="shared" si="127"/>
        <v>6.2438441064704898E-2</v>
      </c>
      <c r="AA19">
        <f t="shared" si="127"/>
        <v>7.6806330837580705E-2</v>
      </c>
      <c r="AB19">
        <f t="shared" si="119"/>
        <v>3.5073010756908399E-2</v>
      </c>
      <c r="AC19">
        <f t="shared" si="120"/>
        <v>3.9931231429446497E-2</v>
      </c>
      <c r="AD19">
        <f t="shared" si="121"/>
        <v>5.7993310146468503E-2</v>
      </c>
      <c r="AE19">
        <f t="shared" si="122"/>
        <v>0.10321389786823799</v>
      </c>
      <c r="AF19">
        <f t="shared" si="123"/>
        <v>8.2466491100619793E-2</v>
      </c>
      <c r="AG19">
        <f t="shared" si="124"/>
        <v>5.6159282521908598E-2</v>
      </c>
      <c r="AH19">
        <f t="shared" si="125"/>
        <v>8.13904184616773E-2</v>
      </c>
      <c r="AI19">
        <f t="shared" si="126"/>
        <v>5.5026367241744097E-2</v>
      </c>
      <c r="AK19" s="1" t="s">
        <v>83</v>
      </c>
    </row>
    <row r="20" spans="1:53" x14ac:dyDescent="0.25">
      <c r="A20" s="5" t="s">
        <v>17</v>
      </c>
      <c r="B20">
        <v>0.29694565156629299</v>
      </c>
      <c r="C20">
        <v>0.24634468290474801</v>
      </c>
      <c r="D20">
        <v>0.23927319799829899</v>
      </c>
      <c r="E20">
        <v>0.25413981149741</v>
      </c>
      <c r="F20">
        <v>0.299626878665681</v>
      </c>
      <c r="G20">
        <v>0.211182714831367</v>
      </c>
      <c r="H20">
        <v>0.27620226430477601</v>
      </c>
      <c r="I20">
        <v>0.33889609422618699</v>
      </c>
      <c r="J20">
        <v>0.255222014016879</v>
      </c>
      <c r="K20">
        <v>0.23652793927789201</v>
      </c>
      <c r="L20">
        <v>0.250218908445415</v>
      </c>
      <c r="M20">
        <v>0.23112410005605999</v>
      </c>
      <c r="N20">
        <v>0.27143885708264298</v>
      </c>
      <c r="O20">
        <v>0.19170019568353999</v>
      </c>
      <c r="P20">
        <v>0.29223948512812897</v>
      </c>
      <c r="Q20">
        <v>0.33053109515085299</v>
      </c>
      <c r="S20" s="10" t="s">
        <v>64</v>
      </c>
      <c r="T20">
        <f t="shared" si="117"/>
        <v>1.50188946056335E-2</v>
      </c>
      <c r="U20">
        <f t="shared" si="117"/>
        <v>1.32375039888387E-2</v>
      </c>
      <c r="V20">
        <f t="shared" ref="V20:AA20" si="128">D30</f>
        <v>2.1780994932951402E-2</v>
      </c>
      <c r="W20">
        <f t="shared" si="128"/>
        <v>1.2003215597248399E-2</v>
      </c>
      <c r="X20">
        <f t="shared" si="128"/>
        <v>1.8361386229741299E-2</v>
      </c>
      <c r="Y20">
        <f t="shared" si="128"/>
        <v>3.7550940814825101E-2</v>
      </c>
      <c r="Z20">
        <f t="shared" si="128"/>
        <v>1.79850513827517E-2</v>
      </c>
      <c r="AA20">
        <f t="shared" si="128"/>
        <v>2.2401175687132398E-2</v>
      </c>
      <c r="AB20">
        <f t="shared" si="119"/>
        <v>1.03889926208792E-2</v>
      </c>
      <c r="AC20">
        <f t="shared" si="120"/>
        <v>1.23793135674809E-2</v>
      </c>
      <c r="AD20">
        <f t="shared" si="121"/>
        <v>1.5365353989957999E-2</v>
      </c>
      <c r="AE20">
        <f t="shared" si="122"/>
        <v>1.7455126080910301E-2</v>
      </c>
      <c r="AF20">
        <f t="shared" si="123"/>
        <v>1.08221934622427E-2</v>
      </c>
      <c r="AG20">
        <f t="shared" si="124"/>
        <v>2.4050943282973799E-2</v>
      </c>
      <c r="AH20">
        <f t="shared" si="125"/>
        <v>2.0880951048875399E-2</v>
      </c>
      <c r="AI20">
        <f t="shared" si="126"/>
        <v>1.9893870430616401E-2</v>
      </c>
      <c r="AK20" s="1" t="s">
        <v>40</v>
      </c>
      <c r="AL20" s="1" t="s">
        <v>84</v>
      </c>
      <c r="AM20" s="1" t="s">
        <v>85</v>
      </c>
      <c r="AN20" s="1" t="s">
        <v>130</v>
      </c>
      <c r="AO20" s="1" t="s">
        <v>131</v>
      </c>
      <c r="AP20" s="1" t="s">
        <v>132</v>
      </c>
      <c r="AQ20" s="1" t="s">
        <v>133</v>
      </c>
      <c r="AR20" s="1" t="s">
        <v>134</v>
      </c>
      <c r="AS20" s="1" t="s">
        <v>135</v>
      </c>
      <c r="AT20" s="1" t="s">
        <v>86</v>
      </c>
      <c r="AU20" s="1" t="s">
        <v>101</v>
      </c>
      <c r="AV20" s="1" t="s">
        <v>110</v>
      </c>
      <c r="AW20" s="1" t="s">
        <v>111</v>
      </c>
      <c r="AX20" s="1"/>
      <c r="AY20" s="1"/>
      <c r="AZ20" s="1"/>
      <c r="BA20" s="1"/>
    </row>
    <row r="21" spans="1:53" x14ac:dyDescent="0.25">
      <c r="A21" s="5" t="s">
        <v>18</v>
      </c>
      <c r="B21">
        <v>0.199956572725278</v>
      </c>
      <c r="C21">
        <v>0.179469464629708</v>
      </c>
      <c r="D21">
        <v>0.15068368234847501</v>
      </c>
      <c r="E21">
        <v>0.105362313713733</v>
      </c>
      <c r="F21">
        <v>0.137637000725469</v>
      </c>
      <c r="G21">
        <v>0.112063177228636</v>
      </c>
      <c r="H21">
        <v>0.130246246877949</v>
      </c>
      <c r="I21">
        <v>0.19485966960244699</v>
      </c>
      <c r="J21">
        <v>0.12671731291185601</v>
      </c>
      <c r="K21">
        <v>0.168213238546363</v>
      </c>
      <c r="L21">
        <v>0.13714806621218301</v>
      </c>
      <c r="M21">
        <v>6.0634307276028698E-2</v>
      </c>
      <c r="N21">
        <v>0.102833650997513</v>
      </c>
      <c r="O21">
        <v>8.5506720922228302E-2</v>
      </c>
      <c r="P21">
        <v>0.10272636152898899</v>
      </c>
      <c r="Q21">
        <v>0.151590639907622</v>
      </c>
      <c r="S21" s="5" t="s">
        <v>65</v>
      </c>
      <c r="T21">
        <f t="shared" ref="T21:T31" si="129">B32</f>
        <v>4.5094804536802501E-2</v>
      </c>
      <c r="U21">
        <f t="shared" ref="U21:U31" si="130">C32</f>
        <v>0.128843925031425</v>
      </c>
      <c r="V21">
        <f t="shared" ref="V21:AA21" si="131">D32</f>
        <v>0.13599202567714</v>
      </c>
      <c r="W21">
        <f t="shared" si="131"/>
        <v>9.7751223899317799E-2</v>
      </c>
      <c r="X21">
        <f t="shared" si="131"/>
        <v>0.12907408792387901</v>
      </c>
      <c r="Y21">
        <f t="shared" si="131"/>
        <v>0.18961530978954599</v>
      </c>
      <c r="Z21">
        <f t="shared" si="131"/>
        <v>0.14062765394617099</v>
      </c>
      <c r="AA21">
        <f t="shared" si="131"/>
        <v>0.185753040380228</v>
      </c>
      <c r="AB21">
        <f t="shared" ref="AB21:AB31" si="132">J32</f>
        <v>8.0639151877857404E-2</v>
      </c>
      <c r="AC21">
        <f t="shared" ref="AC21:AC31" si="133">K32</f>
        <v>6.3599147861742505E-2</v>
      </c>
      <c r="AD21">
        <f t="shared" ref="AD21:AD31" si="134">L32</f>
        <v>8.7585761526354805E-2</v>
      </c>
      <c r="AE21">
        <f t="shared" ref="AE21:AE31" si="135">M32</f>
        <v>8.6392644813049105E-2</v>
      </c>
      <c r="AF21">
        <f t="shared" ref="AF21:AF31" si="136">N32</f>
        <v>0.10234389573897699</v>
      </c>
      <c r="AG21">
        <f t="shared" ref="AG21:AG31" si="137">O32</f>
        <v>0.124643151517515</v>
      </c>
      <c r="AH21">
        <f t="shared" ref="AH21:AH31" si="138">P32</f>
        <v>0.106308142471095</v>
      </c>
      <c r="AI21">
        <f t="shared" ref="AI21:AI31" si="139">Q32</f>
        <v>0.149400052173288</v>
      </c>
      <c r="AK21" t="s">
        <v>95</v>
      </c>
      <c r="AL21">
        <f>AL5-AT5</f>
        <v>5.6871675231607632E-2</v>
      </c>
      <c r="AM21">
        <f t="shared" ref="AM21:AS21" si="140">AM5-AU5</f>
        <v>0.12988823362877855</v>
      </c>
      <c r="AN21">
        <f t="shared" si="140"/>
        <v>1.1827832834046093E-2</v>
      </c>
      <c r="AO21">
        <f t="shared" si="140"/>
        <v>-0.54177539370631944</v>
      </c>
      <c r="AP21">
        <f t="shared" si="140"/>
        <v>-0.18592866924881291</v>
      </c>
      <c r="AQ21">
        <f t="shared" si="140"/>
        <v>-0.14892055326620879</v>
      </c>
      <c r="AR21">
        <f t="shared" si="140"/>
        <v>5.3051469730588385E-2</v>
      </c>
      <c r="AS21">
        <f t="shared" si="140"/>
        <v>0.27520601220039165</v>
      </c>
      <c r="AT21">
        <f>AVERAGE(AL21:AS21)</f>
        <v>-4.3722424074491104E-2</v>
      </c>
      <c r="AU21">
        <f>AT21/(AVERAGE(AL5:AM5))*100</f>
        <v>-3.7842732450935221</v>
      </c>
      <c r="AV21">
        <f t="shared" ref="AV21:AV35" si="141">_xlfn.STDEV.P(AL21:AM21)/SQRT(2)</f>
        <v>2.5815251790771557E-2</v>
      </c>
      <c r="AW21">
        <f t="shared" ref="AW21:AW35" si="142">_xlfn.STDEV.P(AL21:AM21)</f>
        <v>3.6508279198585465E-2</v>
      </c>
    </row>
    <row r="22" spans="1:53" x14ac:dyDescent="0.25">
      <c r="A22" s="5" t="s">
        <v>19</v>
      </c>
      <c r="B22">
        <v>4.4023657294678602E-2</v>
      </c>
      <c r="C22">
        <v>7.4496190130765805E-2</v>
      </c>
      <c r="D22">
        <v>8.2448657645016604E-2</v>
      </c>
      <c r="E22">
        <v>3.6071119214129102E-2</v>
      </c>
      <c r="F22">
        <v>3.926584611759E-2</v>
      </c>
      <c r="G22">
        <v>0.11048718807206399</v>
      </c>
      <c r="H22">
        <v>7.6927815435622104E-2</v>
      </c>
      <c r="I22">
        <v>0.131310810914609</v>
      </c>
      <c r="J22">
        <v>3.3009813102217199E-2</v>
      </c>
      <c r="K22">
        <v>7.1127417342786298E-2</v>
      </c>
      <c r="L22">
        <v>7.7486780493172494E-2</v>
      </c>
      <c r="M22">
        <v>1.8777745973396501E-2</v>
      </c>
      <c r="N22">
        <v>3.1280719689779503E-2</v>
      </c>
      <c r="O22">
        <v>6.9505839042730597E-2</v>
      </c>
      <c r="P22">
        <v>5.5134575047110002E-2</v>
      </c>
      <c r="Q22">
        <v>9.28083457909325E-2</v>
      </c>
      <c r="S22" s="9" t="s">
        <v>66</v>
      </c>
      <c r="T22">
        <f t="shared" si="129"/>
        <v>9.9964434472730498E-2</v>
      </c>
      <c r="U22">
        <f t="shared" si="130"/>
        <v>0.13735625176202301</v>
      </c>
      <c r="V22">
        <f t="shared" ref="V22:AA22" si="143">D33</f>
        <v>0.167017239131589</v>
      </c>
      <c r="W22">
        <f t="shared" si="143"/>
        <v>0.117285458825068</v>
      </c>
      <c r="X22">
        <f t="shared" si="143"/>
        <v>0.12753509073906599</v>
      </c>
      <c r="Y22">
        <f t="shared" si="143"/>
        <v>0.193942385948701</v>
      </c>
      <c r="Z22">
        <f t="shared" si="143"/>
        <v>0.114639553706448</v>
      </c>
      <c r="AA22">
        <f t="shared" si="143"/>
        <v>0.147824184125213</v>
      </c>
      <c r="AB22">
        <f t="shared" si="132"/>
        <v>9.5554048028766894E-2</v>
      </c>
      <c r="AC22">
        <f t="shared" si="133"/>
        <v>0.13766045224279599</v>
      </c>
      <c r="AD22">
        <f t="shared" si="134"/>
        <v>0.13937365694575399</v>
      </c>
      <c r="AE22">
        <f t="shared" si="135"/>
        <v>9.4082320265642005E-2</v>
      </c>
      <c r="AF22">
        <f t="shared" si="136"/>
        <v>8.3753663200780995E-2</v>
      </c>
      <c r="AG22">
        <f t="shared" si="137"/>
        <v>0.14260777799934499</v>
      </c>
      <c r="AH22">
        <f t="shared" si="138"/>
        <v>0.10743107055899601</v>
      </c>
      <c r="AI22">
        <f t="shared" si="139"/>
        <v>0.12194940477795201</v>
      </c>
      <c r="AK22" t="s">
        <v>87</v>
      </c>
      <c r="AL22">
        <f>AL7-AT7</f>
        <v>0.12597674155529737</v>
      </c>
      <c r="AM22">
        <f t="shared" ref="AM22:AS22" si="144">AM7-AU7</f>
        <v>2.4441742498180541E-2</v>
      </c>
      <c r="AN22">
        <f t="shared" si="144"/>
        <v>7.5517828410201493E-3</v>
      </c>
      <c r="AO22">
        <f t="shared" si="144"/>
        <v>8.5037091119786912E-2</v>
      </c>
      <c r="AP22">
        <f t="shared" si="144"/>
        <v>7.0976497738804434E-2</v>
      </c>
      <c r="AQ22">
        <f t="shared" si="144"/>
        <v>8.7020324483568057E-2</v>
      </c>
      <c r="AR22">
        <f t="shared" si="144"/>
        <v>3.3275904914119137E-2</v>
      </c>
      <c r="AS22">
        <f t="shared" si="144"/>
        <v>9.0136493893835379E-2</v>
      </c>
      <c r="AT22">
        <f t="shared" ref="AT22:AT35" si="145">AVERAGE(AL22:AS22)</f>
        <v>6.5552072380576504E-2</v>
      </c>
      <c r="AU22">
        <f>AT22/(AVERAGE(AL7:AM7))*100</f>
        <v>12.591200952978928</v>
      </c>
      <c r="AV22">
        <f t="shared" si="141"/>
        <v>3.5898043180528499E-2</v>
      </c>
      <c r="AW22">
        <f t="shared" si="142"/>
        <v>5.0767499528558406E-2</v>
      </c>
    </row>
    <row r="23" spans="1:53" x14ac:dyDescent="0.25">
      <c r="A23" s="6" t="s">
        <v>20</v>
      </c>
      <c r="B23">
        <v>5.6053199761994001E-2</v>
      </c>
      <c r="C23">
        <v>3.6372590145109698E-2</v>
      </c>
      <c r="D23">
        <v>4.2385315096372098E-2</v>
      </c>
      <c r="E23">
        <v>4.4543851402708397E-2</v>
      </c>
      <c r="F23">
        <v>6.1832703256861903E-2</v>
      </c>
      <c r="G23">
        <v>2.4236102541637199E-2</v>
      </c>
      <c r="H23">
        <v>5.4813523271854001E-2</v>
      </c>
      <c r="I23">
        <v>6.6801166905690795E-2</v>
      </c>
      <c r="J23">
        <v>3.5303275763720499E-2</v>
      </c>
      <c r="K23">
        <v>3.0766730175082E-2</v>
      </c>
      <c r="L23">
        <v>3.65922516341139E-2</v>
      </c>
      <c r="M23">
        <v>5.9112862357939E-2</v>
      </c>
      <c r="N23">
        <v>4.5515840890112597E-2</v>
      </c>
      <c r="O23">
        <v>2.12434293931676E-2</v>
      </c>
      <c r="P23">
        <v>4.1733540671167101E-2</v>
      </c>
      <c r="Q23">
        <v>5.57614268729116E-2</v>
      </c>
      <c r="S23" s="8" t="s">
        <v>67</v>
      </c>
      <c r="T23">
        <f t="shared" si="129"/>
        <v>0.251339488533533</v>
      </c>
      <c r="U23">
        <f t="shared" si="130"/>
        <v>0.17398207554213699</v>
      </c>
      <c r="V23">
        <f t="shared" ref="V23:AA23" si="146">D34</f>
        <v>0.15215907651256599</v>
      </c>
      <c r="W23">
        <f t="shared" si="146"/>
        <v>0.18796032435625501</v>
      </c>
      <c r="X23">
        <f t="shared" si="146"/>
        <v>0.19943233221592599</v>
      </c>
      <c r="Y23">
        <f t="shared" si="146"/>
        <v>0.11921960383269301</v>
      </c>
      <c r="Z23">
        <f t="shared" si="146"/>
        <v>0.177452175971479</v>
      </c>
      <c r="AA23">
        <f t="shared" si="146"/>
        <v>0.20345711069981301</v>
      </c>
      <c r="AB23">
        <f t="shared" si="132"/>
        <v>0.214088987909581</v>
      </c>
      <c r="AC23">
        <f t="shared" si="133"/>
        <v>0.23913295813053501</v>
      </c>
      <c r="AD23">
        <f t="shared" si="134"/>
        <v>0.14442994388413199</v>
      </c>
      <c r="AE23">
        <f t="shared" si="135"/>
        <v>0.18721633299404999</v>
      </c>
      <c r="AF23">
        <f t="shared" si="136"/>
        <v>0.30913763847325099</v>
      </c>
      <c r="AG23">
        <f t="shared" si="137"/>
        <v>8.5081333330258094E-2</v>
      </c>
      <c r="AH23">
        <f t="shared" si="138"/>
        <v>0.22380637095781</v>
      </c>
      <c r="AI23">
        <f t="shared" si="139"/>
        <v>0.13470182071594</v>
      </c>
      <c r="AK23" t="s">
        <v>88</v>
      </c>
      <c r="AL23">
        <f>AL11-AT11</f>
        <v>6.8797501596025823E-2</v>
      </c>
      <c r="AM23">
        <f t="shared" ref="AM23:AS23" si="147">AM11-AU11</f>
        <v>4.5063223632549776E-2</v>
      </c>
      <c r="AN23">
        <f t="shared" si="147"/>
        <v>0.15604612119516903</v>
      </c>
      <c r="AO23">
        <f t="shared" si="147"/>
        <v>-4.2461463238848585E-2</v>
      </c>
      <c r="AP23">
        <f t="shared" si="147"/>
        <v>0.24593845041532947</v>
      </c>
      <c r="AQ23">
        <f t="shared" si="147"/>
        <v>0.12878270757714216</v>
      </c>
      <c r="AR23">
        <f t="shared" si="147"/>
        <v>6.0134933849151917E-2</v>
      </c>
      <c r="AS23">
        <f t="shared" si="147"/>
        <v>0.12740965844604779</v>
      </c>
      <c r="AT23">
        <f t="shared" si="145"/>
        <v>9.8713891684070923E-2</v>
      </c>
      <c r="AV23">
        <f t="shared" si="141"/>
        <v>8.3913344472701813E-3</v>
      </c>
      <c r="AW23">
        <f t="shared" si="142"/>
        <v>1.186713898173803E-2</v>
      </c>
    </row>
    <row r="24" spans="1:53" x14ac:dyDescent="0.25">
      <c r="A24" s="6" t="s">
        <v>21</v>
      </c>
      <c r="B24">
        <v>5.8315128860942297E-2</v>
      </c>
      <c r="C24">
        <v>4.80963831147544E-2</v>
      </c>
      <c r="D24">
        <v>4.7217383776290402E-2</v>
      </c>
      <c r="E24">
        <v>3.12471677369443E-2</v>
      </c>
      <c r="F24">
        <v>4.9171089196871097E-2</v>
      </c>
      <c r="G24">
        <v>2.9796978394362201E-2</v>
      </c>
      <c r="H24">
        <v>3.6806299087209997E-2</v>
      </c>
      <c r="I24">
        <v>6.5694616451451707E-2</v>
      </c>
      <c r="J24">
        <v>3.1900413607349298E-2</v>
      </c>
      <c r="K24">
        <v>4.3837220474323098E-2</v>
      </c>
      <c r="L24">
        <v>3.8625927447024699E-2</v>
      </c>
      <c r="M24">
        <v>1.74640691668119E-2</v>
      </c>
      <c r="N24">
        <v>2.4269712589862099E-2</v>
      </c>
      <c r="O24">
        <v>2.0993239976078298E-2</v>
      </c>
      <c r="P24">
        <v>2.6830029250384101E-2</v>
      </c>
      <c r="Q24">
        <v>4.4740902036592999E-2</v>
      </c>
      <c r="S24" s="8" t="s">
        <v>68</v>
      </c>
      <c r="T24">
        <f t="shared" si="129"/>
        <v>7.0672666222696898E-2</v>
      </c>
      <c r="U24">
        <f t="shared" si="130"/>
        <v>9.6427217021541403E-2</v>
      </c>
      <c r="V24">
        <f t="shared" ref="V24:AA24" si="148">D35</f>
        <v>6.9274117293986803E-2</v>
      </c>
      <c r="W24">
        <f t="shared" si="148"/>
        <v>9.9273152638706494E-2</v>
      </c>
      <c r="X24">
        <f t="shared" si="148"/>
        <v>0.104445821108009</v>
      </c>
      <c r="Y24">
        <f t="shared" si="148"/>
        <v>4.91573287567241E-2</v>
      </c>
      <c r="Z24">
        <f t="shared" si="148"/>
        <v>0.14110678181463401</v>
      </c>
      <c r="AA24">
        <f t="shared" si="148"/>
        <v>7.0035150433164606E-2</v>
      </c>
      <c r="AB24">
        <f t="shared" si="132"/>
        <v>5.5750939218714803E-2</v>
      </c>
      <c r="AC24">
        <f t="shared" si="133"/>
        <v>8.4929063683891498E-2</v>
      </c>
      <c r="AD24">
        <f t="shared" si="134"/>
        <v>5.9990053515084497E-2</v>
      </c>
      <c r="AE24">
        <f t="shared" si="135"/>
        <v>8.3829936554114901E-2</v>
      </c>
      <c r="AF24">
        <f t="shared" si="136"/>
        <v>0.17455275720583099</v>
      </c>
      <c r="AG24">
        <f t="shared" si="137"/>
        <v>5.4205564495888599E-2</v>
      </c>
      <c r="AH24">
        <f t="shared" si="138"/>
        <v>0.16120876880341201</v>
      </c>
      <c r="AI24">
        <f t="shared" si="139"/>
        <v>7.2218857353730903E-2</v>
      </c>
      <c r="AK24" t="s">
        <v>89</v>
      </c>
      <c r="AL24">
        <f>AL3-AT3</f>
        <v>3.5734826095367989E-2</v>
      </c>
      <c r="AM24">
        <f t="shared" ref="AM24:AS24" si="149">AM3-AU3</f>
        <v>5.7056719297585323E-2</v>
      </c>
      <c r="AN24">
        <f t="shared" si="149"/>
        <v>2.0622426190116061E-2</v>
      </c>
      <c r="AO24">
        <f t="shared" si="149"/>
        <v>-5.1712985524355159E-2</v>
      </c>
      <c r="AP24">
        <f t="shared" si="149"/>
        <v>6.6380718775019193E-2</v>
      </c>
      <c r="AQ24">
        <f t="shared" si="149"/>
        <v>7.652023334978697E-2</v>
      </c>
      <c r="AR24">
        <f t="shared" si="149"/>
        <v>4.9935399827618854E-2</v>
      </c>
      <c r="AS24">
        <f t="shared" si="149"/>
        <v>5.433407128406692E-2</v>
      </c>
      <c r="AT24">
        <f t="shared" si="145"/>
        <v>3.8608926161900765E-2</v>
      </c>
      <c r="AV24">
        <f t="shared" si="141"/>
        <v>7.5384276355116133E-3</v>
      </c>
      <c r="AW24">
        <f t="shared" si="142"/>
        <v>1.0660946601108667E-2</v>
      </c>
    </row>
    <row r="25" spans="1:53" x14ac:dyDescent="0.25">
      <c r="A25" s="6" t="s">
        <v>22</v>
      </c>
      <c r="B25">
        <v>2.1094042582763799E-2</v>
      </c>
      <c r="C25">
        <v>1.8181519719642499E-2</v>
      </c>
      <c r="D25">
        <v>2.14272232419815E-2</v>
      </c>
      <c r="E25">
        <v>7.5326941925207697E-3</v>
      </c>
      <c r="F25">
        <v>1.92005045166262E-2</v>
      </c>
      <c r="G25">
        <v>1.71848522985815E-2</v>
      </c>
      <c r="H25">
        <v>1.2698520888482299E-2</v>
      </c>
      <c r="I25">
        <v>2.4547643866742502E-2</v>
      </c>
      <c r="J25">
        <v>9.0101326791161805E-3</v>
      </c>
      <c r="K25">
        <v>2.2810228253619499E-2</v>
      </c>
      <c r="L25">
        <v>1.8049377818329899E-2</v>
      </c>
      <c r="M25">
        <v>5.4908903007657899E-3</v>
      </c>
      <c r="N25">
        <v>9.2744993887434804E-3</v>
      </c>
      <c r="O25">
        <v>1.2419795323405701E-2</v>
      </c>
      <c r="P25">
        <v>1.05684199937091E-2</v>
      </c>
      <c r="Q25">
        <v>1.6610858807471599E-2</v>
      </c>
      <c r="S25" s="4" t="s">
        <v>69</v>
      </c>
      <c r="T25">
        <f t="shared" si="129"/>
        <v>0.47011050099519403</v>
      </c>
      <c r="U25">
        <f t="shared" si="130"/>
        <v>0.67400302902201004</v>
      </c>
      <c r="V25">
        <f t="shared" ref="V25:AA25" si="150">D36</f>
        <v>0.31245356310320199</v>
      </c>
      <c r="W25">
        <f t="shared" si="150"/>
        <v>0.291946943385751</v>
      </c>
      <c r="X25">
        <f t="shared" si="150"/>
        <v>0.41266753845999699</v>
      </c>
      <c r="Y25">
        <f t="shared" si="150"/>
        <v>0.35520303595344199</v>
      </c>
      <c r="Z25">
        <f t="shared" si="150"/>
        <v>0.50962627594446297</v>
      </c>
      <c r="AA25">
        <f t="shared" si="150"/>
        <v>0.43354692024237701</v>
      </c>
      <c r="AB25">
        <f t="shared" si="132"/>
        <v>0.43014426261536098</v>
      </c>
      <c r="AC25">
        <f t="shared" si="133"/>
        <v>0.62463811980739403</v>
      </c>
      <c r="AD25">
        <f t="shared" si="134"/>
        <v>0.30788980877259098</v>
      </c>
      <c r="AE25">
        <f t="shared" si="135"/>
        <v>0.63903744277378205</v>
      </c>
      <c r="AF25">
        <f t="shared" si="136"/>
        <v>0.44897896304205798</v>
      </c>
      <c r="AG25">
        <f t="shared" si="137"/>
        <v>0.59860836839391895</v>
      </c>
      <c r="AH25">
        <f t="shared" si="138"/>
        <v>0.51551553338093503</v>
      </c>
      <c r="AI25">
        <f t="shared" si="139"/>
        <v>0.325331539411018</v>
      </c>
      <c r="AK25" t="s">
        <v>90</v>
      </c>
      <c r="AL25">
        <f>AL8-AT8</f>
        <v>6.3878451140268411E-2</v>
      </c>
      <c r="AM25">
        <f t="shared" ref="AM25:AS25" si="151">AM8-AU8</f>
        <v>6.0945044978397978E-3</v>
      </c>
      <c r="AN25">
        <f t="shared" si="151"/>
        <v>2.417800615816891E-2</v>
      </c>
      <c r="AO25">
        <f t="shared" si="151"/>
        <v>-4.1960189770051254E-3</v>
      </c>
      <c r="AP25">
        <f t="shared" si="151"/>
        <v>5.8683436869139627E-2</v>
      </c>
      <c r="AQ25">
        <f t="shared" si="151"/>
        <v>3.0061466073780588E-2</v>
      </c>
      <c r="AR25">
        <f t="shared" si="151"/>
        <v>2.2290453666162294E-2</v>
      </c>
      <c r="AS25">
        <f t="shared" si="151"/>
        <v>4.2437544763424817E-2</v>
      </c>
      <c r="AT25">
        <f t="shared" si="145"/>
        <v>3.0428480523972415E-2</v>
      </c>
      <c r="AV25">
        <f t="shared" si="141"/>
        <v>2.0429710257291449E-2</v>
      </c>
      <c r="AW25">
        <f t="shared" si="142"/>
        <v>2.8891973321214303E-2</v>
      </c>
    </row>
    <row r="26" spans="1:53" x14ac:dyDescent="0.25">
      <c r="A26" t="s">
        <v>23</v>
      </c>
      <c r="B26">
        <v>6.4468197517780601E-2</v>
      </c>
      <c r="C26">
        <v>7.7372427908297195E-2</v>
      </c>
      <c r="D26">
        <v>6.0405837585307501E-2</v>
      </c>
      <c r="E26">
        <v>5.1830800808876802E-2</v>
      </c>
      <c r="F26">
        <v>8.5362385384269601E-2</v>
      </c>
      <c r="G26">
        <v>7.8874402316153794E-2</v>
      </c>
      <c r="H26">
        <v>8.9169249706314097E-2</v>
      </c>
      <c r="I26">
        <v>9.6357727567825097E-2</v>
      </c>
      <c r="J26">
        <v>4.6629532822427197E-2</v>
      </c>
      <c r="K26">
        <v>6.7140539211125796E-2</v>
      </c>
      <c r="L26">
        <v>5.59763014700237E-2</v>
      </c>
      <c r="M26">
        <v>3.9735006009471198E-2</v>
      </c>
      <c r="N26">
        <v>3.9869029367295403E-2</v>
      </c>
      <c r="O26">
        <v>5.6404442000576503E-2</v>
      </c>
      <c r="P26">
        <v>7.0899796871981002E-2</v>
      </c>
      <c r="Q26">
        <v>6.8443660926515604E-2</v>
      </c>
      <c r="S26" s="9" t="s">
        <v>70</v>
      </c>
      <c r="T26">
        <f t="shared" si="129"/>
        <v>4.4154628524297301E-2</v>
      </c>
      <c r="U26">
        <f t="shared" si="130"/>
        <v>3.2097198214597999E-2</v>
      </c>
      <c r="V26">
        <f t="shared" ref="V26:AA26" si="152">D37</f>
        <v>4.0840478930065503E-2</v>
      </c>
      <c r="W26">
        <f t="shared" si="152"/>
        <v>3.9236287179041499E-2</v>
      </c>
      <c r="X26">
        <f t="shared" si="152"/>
        <v>4.3440608441926702E-2</v>
      </c>
      <c r="Y26">
        <f t="shared" si="152"/>
        <v>2.5550992239809101E-2</v>
      </c>
      <c r="Z26">
        <f t="shared" si="152"/>
        <v>3.0732491124246801E-2</v>
      </c>
      <c r="AA26">
        <f t="shared" si="152"/>
        <v>5.0969595098197602E-2</v>
      </c>
      <c r="AB26">
        <f t="shared" si="132"/>
        <v>3.0204621151074501E-2</v>
      </c>
      <c r="AC26">
        <f t="shared" si="133"/>
        <v>2.7716210816269699E-2</v>
      </c>
      <c r="AD26">
        <f t="shared" si="134"/>
        <v>3.1909662947615103E-2</v>
      </c>
      <c r="AE26">
        <f t="shared" si="135"/>
        <v>2.6830977333642699E-2</v>
      </c>
      <c r="AF26">
        <f t="shared" si="136"/>
        <v>2.2967720213194501E-2</v>
      </c>
      <c r="AG26">
        <f t="shared" si="137"/>
        <v>2.7824651942070299E-2</v>
      </c>
      <c r="AH26">
        <f t="shared" si="138"/>
        <v>2.0264349737329899E-2</v>
      </c>
      <c r="AI26">
        <f t="shared" si="139"/>
        <v>3.8734435044778401E-2</v>
      </c>
      <c r="AK26" t="s">
        <v>91</v>
      </c>
      <c r="AL26">
        <f>AL6-AT6</f>
        <v>3.8894973659715879E-2</v>
      </c>
      <c r="AM26">
        <f t="shared" ref="AM26:AS26" si="153">AM6-AU6</f>
        <v>7.2903402594478028E-3</v>
      </c>
      <c r="AN26">
        <f t="shared" si="153"/>
        <v>1.8640716738139412E-2</v>
      </c>
      <c r="AO26">
        <f t="shared" si="153"/>
        <v>-3.6421175922800697E-2</v>
      </c>
      <c r="AP26">
        <f t="shared" si="153"/>
        <v>-4.9967531992418934E-3</v>
      </c>
      <c r="AQ26">
        <f t="shared" si="153"/>
        <v>0.13791557370396582</v>
      </c>
      <c r="AR26">
        <f t="shared" si="153"/>
        <v>2.1578490046662388E-2</v>
      </c>
      <c r="AS26">
        <f t="shared" si="153"/>
        <v>-2.4816984351222093E-2</v>
      </c>
      <c r="AT26">
        <f t="shared" si="145"/>
        <v>1.9760647616833327E-2</v>
      </c>
      <c r="AV26">
        <f t="shared" si="141"/>
        <v>1.1173925297122205E-2</v>
      </c>
      <c r="AW26">
        <f t="shared" si="142"/>
        <v>1.5802316700134038E-2</v>
      </c>
    </row>
    <row r="27" spans="1:53" x14ac:dyDescent="0.25">
      <c r="A27" s="7" t="s">
        <v>24</v>
      </c>
      <c r="B27">
        <v>0.22433497683842499</v>
      </c>
      <c r="C27">
        <v>0.232483675594781</v>
      </c>
      <c r="D27">
        <v>0.25634727521735001</v>
      </c>
      <c r="E27">
        <v>0.18653472056298301</v>
      </c>
      <c r="F27">
        <v>0.17982384930190201</v>
      </c>
      <c r="G27">
        <v>0.210466064310256</v>
      </c>
      <c r="H27">
        <v>0.13787246689680699</v>
      </c>
      <c r="I27">
        <v>0.237495805856723</v>
      </c>
      <c r="J27">
        <v>0.22019320052834401</v>
      </c>
      <c r="K27">
        <v>0.221790212714012</v>
      </c>
      <c r="L27">
        <v>0.227358624751442</v>
      </c>
      <c r="M27">
        <v>0.23803079369944399</v>
      </c>
      <c r="N27">
        <v>0.18197606180750101</v>
      </c>
      <c r="O27">
        <v>0.215991066591083</v>
      </c>
      <c r="P27">
        <v>0.14052837247805</v>
      </c>
      <c r="Q27">
        <v>0.23511313506769699</v>
      </c>
      <c r="S27" s="3" t="s">
        <v>71</v>
      </c>
      <c r="T27">
        <f t="shared" si="129"/>
        <v>0.231638688090199</v>
      </c>
      <c r="U27">
        <f t="shared" si="130"/>
        <v>0.241668387899131</v>
      </c>
      <c r="V27">
        <f t="shared" ref="V27:AA27" si="154">D38</f>
        <v>0.21408720722903499</v>
      </c>
      <c r="W27">
        <f t="shared" si="154"/>
        <v>0.230279717662001</v>
      </c>
      <c r="X27">
        <f t="shared" si="154"/>
        <v>0.234629632397063</v>
      </c>
      <c r="Y27">
        <f t="shared" si="154"/>
        <v>0.26489977966959799</v>
      </c>
      <c r="Z27">
        <f t="shared" si="154"/>
        <v>0.26523008099683798</v>
      </c>
      <c r="AA27">
        <f t="shared" si="154"/>
        <v>0.28773718795651598</v>
      </c>
      <c r="AB27">
        <f t="shared" si="132"/>
        <v>0.274324147928105</v>
      </c>
      <c r="AC27">
        <f t="shared" si="133"/>
        <v>0.32241986326164801</v>
      </c>
      <c r="AD27">
        <f t="shared" si="134"/>
        <v>0.204539020493477</v>
      </c>
      <c r="AE27">
        <f t="shared" si="135"/>
        <v>0.20982131361946499</v>
      </c>
      <c r="AF27">
        <f t="shared" si="136"/>
        <v>0.21263454104930399</v>
      </c>
      <c r="AG27">
        <f t="shared" si="137"/>
        <v>0.36634496149685503</v>
      </c>
      <c r="AH27">
        <f t="shared" si="138"/>
        <v>0.22307853403255301</v>
      </c>
      <c r="AI27">
        <f t="shared" si="139"/>
        <v>0.31692583053750401</v>
      </c>
      <c r="AK27" t="s">
        <v>106</v>
      </c>
      <c r="AL27">
        <f>AL15-AT15</f>
        <v>2.9217141314681297E-2</v>
      </c>
      <c r="AM27">
        <f t="shared" ref="AM27:AS27" si="155">AM15-AU15</f>
        <v>1.3146980004349107E-2</v>
      </c>
      <c r="AN27">
        <f t="shared" si="155"/>
        <v>2.8571732093180993E-2</v>
      </c>
      <c r="AO27">
        <f t="shared" si="155"/>
        <v>2.0670495666103003E-2</v>
      </c>
      <c r="AP27">
        <f t="shared" si="155"/>
        <v>-4.3082503008749495E-2</v>
      </c>
      <c r="AQ27">
        <f t="shared" si="155"/>
        <v>1.5973150470433801E-2</v>
      </c>
      <c r="AR27">
        <f t="shared" si="155"/>
        <v>1.9120944258700645E-4</v>
      </c>
      <c r="AS27">
        <f t="shared" si="155"/>
        <v>4.1599715376214694E-2</v>
      </c>
      <c r="AT27">
        <f t="shared" si="145"/>
        <v>1.3285990169850052E-2</v>
      </c>
      <c r="AV27">
        <f t="shared" si="141"/>
        <v>5.6816600186487924E-3</v>
      </c>
      <c r="AW27">
        <f t="shared" si="142"/>
        <v>8.035080655166095E-3</v>
      </c>
    </row>
    <row r="28" spans="1:53" x14ac:dyDescent="0.25">
      <c r="A28" t="s">
        <v>25</v>
      </c>
      <c r="B28">
        <v>1.05117967822213E-2</v>
      </c>
      <c r="C28">
        <v>1.0361699759321E-2</v>
      </c>
      <c r="D28">
        <v>1.6686159228233501E-2</v>
      </c>
      <c r="E28">
        <v>2.2443294937921202E-2</v>
      </c>
      <c r="F28">
        <v>1.7994298325941901E-2</v>
      </c>
      <c r="G28">
        <v>1.2145023992141299E-2</v>
      </c>
      <c r="H28">
        <v>2.1410720979462498E-2</v>
      </c>
      <c r="I28">
        <v>2.17202645706801E-2</v>
      </c>
      <c r="J28">
        <v>1.06237562383159E-2</v>
      </c>
      <c r="K28">
        <v>1.1971549515368701E-2</v>
      </c>
      <c r="L28">
        <v>1.55259111386518E-2</v>
      </c>
      <c r="M28">
        <v>3.1294323194373502E-2</v>
      </c>
      <c r="N28">
        <v>2.20581247456824E-2</v>
      </c>
      <c r="O28">
        <v>2.2891560789846801E-2</v>
      </c>
      <c r="P28">
        <v>1.5986151265360099E-2</v>
      </c>
      <c r="Q28">
        <v>1.55971312367102E-2</v>
      </c>
      <c r="S28" s="4" t="s">
        <v>72</v>
      </c>
      <c r="T28">
        <f t="shared" si="129"/>
        <v>5.3337386286317998E-2</v>
      </c>
      <c r="U28">
        <f t="shared" si="130"/>
        <v>7.2575691647974797E-2</v>
      </c>
      <c r="V28">
        <f t="shared" ref="V28:AA28" si="156">D39</f>
        <v>2.8151705163133599E-2</v>
      </c>
      <c r="W28">
        <f t="shared" si="156"/>
        <v>2.30676721301405E-2</v>
      </c>
      <c r="X28">
        <f t="shared" si="156"/>
        <v>6.4968518126737401E-2</v>
      </c>
      <c r="Y28">
        <f t="shared" si="156"/>
        <v>3.7421221783636903E-2</v>
      </c>
      <c r="Z28">
        <f t="shared" si="156"/>
        <v>6.3591894762569198E-2</v>
      </c>
      <c r="AA28">
        <f t="shared" si="156"/>
        <v>4.8680937634313803E-2</v>
      </c>
      <c r="AB28">
        <f t="shared" si="132"/>
        <v>5.60837612100848E-2</v>
      </c>
      <c r="AC28">
        <f t="shared" si="133"/>
        <v>7.5214946751856596E-2</v>
      </c>
      <c r="AD28">
        <f t="shared" si="134"/>
        <v>3.4447369596165803E-2</v>
      </c>
      <c r="AE28">
        <f t="shared" si="135"/>
        <v>5.7739917770242899E-2</v>
      </c>
      <c r="AF28">
        <f t="shared" si="136"/>
        <v>4.4273050062588699E-2</v>
      </c>
      <c r="AG28">
        <f t="shared" si="137"/>
        <v>7.0151760195331994E-2</v>
      </c>
      <c r="AH28">
        <f t="shared" si="138"/>
        <v>5.1073769979425497E-2</v>
      </c>
      <c r="AI28">
        <f t="shared" si="139"/>
        <v>3.6743599105922398E-2</v>
      </c>
      <c r="AK28" t="s">
        <v>102</v>
      </c>
      <c r="AL28">
        <f>AL10-AT10</f>
        <v>-3.5544347341054904E-2</v>
      </c>
      <c r="AM28">
        <f t="shared" ref="AM28:AS28" si="157">AM10-AU10</f>
        <v>6.5244777169682494E-2</v>
      </c>
      <c r="AN28">
        <f t="shared" si="157"/>
        <v>4.8406264150785194E-2</v>
      </c>
      <c r="AO28">
        <f t="shared" si="157"/>
        <v>1.1358579086268694E-2</v>
      </c>
      <c r="AP28">
        <f t="shared" si="157"/>
        <v>2.673019218490201E-2</v>
      </c>
      <c r="AQ28">
        <f t="shared" si="157"/>
        <v>6.4972158272030997E-2</v>
      </c>
      <c r="AR28">
        <f t="shared" si="157"/>
        <v>3.4319511475075989E-2</v>
      </c>
      <c r="AS28">
        <f t="shared" si="157"/>
        <v>3.6352988206939996E-2</v>
      </c>
      <c r="AT28">
        <f t="shared" si="145"/>
        <v>3.1480015400578806E-2</v>
      </c>
      <c r="AV28">
        <f t="shared" si="141"/>
        <v>3.5634336705698842E-2</v>
      </c>
      <c r="AW28">
        <f t="shared" si="142"/>
        <v>5.0394562255368702E-2</v>
      </c>
    </row>
    <row r="29" spans="1:53" x14ac:dyDescent="0.25">
      <c r="A29" t="s">
        <v>26</v>
      </c>
      <c r="B29">
        <v>3.0222402946745199E-2</v>
      </c>
      <c r="C29">
        <v>3.1773713727786E-2</v>
      </c>
      <c r="D29">
        <v>5.9617439376429202E-2</v>
      </c>
      <c r="E29">
        <v>7.5809368346997003E-2</v>
      </c>
      <c r="F29">
        <v>4.1732746463899101E-2</v>
      </c>
      <c r="G29">
        <v>2.7841486038104001E-2</v>
      </c>
      <c r="H29">
        <v>6.2438441064704898E-2</v>
      </c>
      <c r="I29">
        <v>7.6806330837580705E-2</v>
      </c>
      <c r="J29">
        <v>3.5073010756908399E-2</v>
      </c>
      <c r="K29">
        <v>3.9931231429446497E-2</v>
      </c>
      <c r="L29">
        <v>5.7993310146468503E-2</v>
      </c>
      <c r="M29">
        <v>0.10321389786823799</v>
      </c>
      <c r="N29">
        <v>8.2466491100619793E-2</v>
      </c>
      <c r="O29">
        <v>5.6159282521908598E-2</v>
      </c>
      <c r="P29">
        <v>8.13904184616773E-2</v>
      </c>
      <c r="Q29">
        <v>5.5026367241744097E-2</v>
      </c>
      <c r="S29" s="5" t="s">
        <v>73</v>
      </c>
      <c r="T29">
        <f t="shared" si="129"/>
        <v>9.6223019609504398E-2</v>
      </c>
      <c r="U29">
        <f t="shared" si="130"/>
        <v>7.0662982586563602E-2</v>
      </c>
      <c r="V29">
        <f t="shared" ref="V29:AA29" si="158">D40</f>
        <v>5.9644161958882801E-2</v>
      </c>
      <c r="W29">
        <f t="shared" si="158"/>
        <v>8.3106518032631596E-2</v>
      </c>
      <c r="X29">
        <f t="shared" si="158"/>
        <v>7.9860103083934694E-2</v>
      </c>
      <c r="Y29">
        <f t="shared" si="158"/>
        <v>9.0663640257858405E-2</v>
      </c>
      <c r="Z29">
        <f t="shared" si="158"/>
        <v>8.1513718101522095E-2</v>
      </c>
      <c r="AA29">
        <f t="shared" si="158"/>
        <v>0.103353060103564</v>
      </c>
      <c r="AB29">
        <f t="shared" si="132"/>
        <v>9.1352013830104703E-2</v>
      </c>
      <c r="AC29">
        <f t="shared" si="133"/>
        <v>7.2882831158641997E-2</v>
      </c>
      <c r="AD29">
        <f t="shared" si="134"/>
        <v>5.39533048464634E-2</v>
      </c>
      <c r="AE29">
        <f t="shared" si="135"/>
        <v>7.7154969353362204E-2</v>
      </c>
      <c r="AF29">
        <f t="shared" si="136"/>
        <v>5.1758118093872103E-2</v>
      </c>
      <c r="AG29">
        <f t="shared" si="137"/>
        <v>6.9478447870086599E-2</v>
      </c>
      <c r="AH29">
        <f t="shared" si="138"/>
        <v>6.9721074486484194E-2</v>
      </c>
      <c r="AI29">
        <f t="shared" si="139"/>
        <v>7.3921326732283799E-2</v>
      </c>
      <c r="AK29" t="s">
        <v>109</v>
      </c>
      <c r="AL29">
        <f>AL17-AT17</f>
        <v>1.4921727003982095E-2</v>
      </c>
      <c r="AM29">
        <f t="shared" ref="AM29:AS29" si="159">AM17-AU17</f>
        <v>1.1498153337649905E-2</v>
      </c>
      <c r="AN29">
        <f t="shared" si="159"/>
        <v>9.2840637789023059E-3</v>
      </c>
      <c r="AO29">
        <f t="shared" si="159"/>
        <v>1.5443216084591593E-2</v>
      </c>
      <c r="AP29">
        <f t="shared" si="159"/>
        <v>-7.0106936097821995E-2</v>
      </c>
      <c r="AQ29">
        <f t="shared" si="159"/>
        <v>-5.0482357391644986E-3</v>
      </c>
      <c r="AR29">
        <f t="shared" si="159"/>
        <v>-2.0101986988777992E-2</v>
      </c>
      <c r="AS29">
        <f t="shared" si="159"/>
        <v>-2.1837069205662973E-3</v>
      </c>
      <c r="AT29">
        <f t="shared" si="145"/>
        <v>-5.7867131926506105E-3</v>
      </c>
      <c r="AV29">
        <f t="shared" si="141"/>
        <v>1.2104160776775909E-3</v>
      </c>
      <c r="AW29">
        <f t="shared" si="142"/>
        <v>1.711786833166095E-3</v>
      </c>
    </row>
    <row r="30" spans="1:53" x14ac:dyDescent="0.25">
      <c r="A30" t="s">
        <v>27</v>
      </c>
      <c r="B30">
        <v>1.50188946056335E-2</v>
      </c>
      <c r="C30">
        <v>1.32375039888387E-2</v>
      </c>
      <c r="D30">
        <v>2.1780994932951402E-2</v>
      </c>
      <c r="E30">
        <v>1.2003215597248399E-2</v>
      </c>
      <c r="F30">
        <v>1.8361386229741299E-2</v>
      </c>
      <c r="G30">
        <v>3.7550940814825101E-2</v>
      </c>
      <c r="H30">
        <v>1.79850513827517E-2</v>
      </c>
      <c r="I30">
        <v>2.2401175687132398E-2</v>
      </c>
      <c r="J30">
        <v>1.03889926208792E-2</v>
      </c>
      <c r="K30">
        <v>1.23793135674809E-2</v>
      </c>
      <c r="L30">
        <v>1.5365353989957999E-2</v>
      </c>
      <c r="M30">
        <v>1.7455126080910301E-2</v>
      </c>
      <c r="N30">
        <v>1.08221934622427E-2</v>
      </c>
      <c r="O30">
        <v>2.4050943282973799E-2</v>
      </c>
      <c r="P30">
        <v>2.0880951048875399E-2</v>
      </c>
      <c r="Q30">
        <v>1.9893870430616401E-2</v>
      </c>
      <c r="S30" s="5" t="s">
        <v>74</v>
      </c>
      <c r="T30">
        <f t="shared" si="129"/>
        <v>0.70366113419686505</v>
      </c>
      <c r="U30">
        <f t="shared" si="130"/>
        <v>0.57364845405290898</v>
      </c>
      <c r="V30">
        <f t="shared" ref="V30:AA30" si="160">D41</f>
        <v>0.40806768112560299</v>
      </c>
      <c r="W30">
        <f t="shared" si="160"/>
        <v>0.64313315628491696</v>
      </c>
      <c r="X30">
        <f t="shared" si="160"/>
        <v>0.60985800343343399</v>
      </c>
      <c r="Y30">
        <f t="shared" si="160"/>
        <v>0.66768664427629898</v>
      </c>
      <c r="Z30">
        <f t="shared" si="160"/>
        <v>0.59698026928356696</v>
      </c>
      <c r="AA30">
        <f t="shared" si="160"/>
        <v>0.73637545542270799</v>
      </c>
      <c r="AB30">
        <f t="shared" si="132"/>
        <v>0.70458455535224296</v>
      </c>
      <c r="AC30">
        <f t="shared" si="133"/>
        <v>0.56312647087532497</v>
      </c>
      <c r="AD30">
        <f t="shared" si="134"/>
        <v>0.34470229652530099</v>
      </c>
      <c r="AE30">
        <f t="shared" si="135"/>
        <v>0.49723996427955303</v>
      </c>
      <c r="AF30">
        <f t="shared" si="136"/>
        <v>0.359108419707794</v>
      </c>
      <c r="AG30">
        <f t="shared" si="137"/>
        <v>0.50935281428948498</v>
      </c>
      <c r="AH30">
        <f t="shared" si="138"/>
        <v>0.50835978574811702</v>
      </c>
      <c r="AI30">
        <f t="shared" si="139"/>
        <v>0.53570992750553204</v>
      </c>
      <c r="AK30" t="s">
        <v>103</v>
      </c>
      <c r="AL30">
        <f>AL12-AT12</f>
        <v>-9.2342115537791258E-4</v>
      </c>
      <c r="AM30">
        <f t="shared" ref="AM30:AS30" si="161">AM12-AU12</f>
        <v>1.0521983177584016E-2</v>
      </c>
      <c r="AN30">
        <f t="shared" si="161"/>
        <v>6.3365384600301999E-2</v>
      </c>
      <c r="AO30">
        <f t="shared" si="161"/>
        <v>0.14589319200536394</v>
      </c>
      <c r="AP30">
        <f t="shared" si="161"/>
        <v>0.25074958372563999</v>
      </c>
      <c r="AQ30">
        <f t="shared" si="161"/>
        <v>0.158333829986814</v>
      </c>
      <c r="AR30">
        <f t="shared" si="161"/>
        <v>8.8620483535449934E-2</v>
      </c>
      <c r="AS30">
        <f t="shared" si="161"/>
        <v>0.20066552791717596</v>
      </c>
      <c r="AT30">
        <f t="shared" si="145"/>
        <v>0.114653320474119</v>
      </c>
      <c r="AV30">
        <f t="shared" si="141"/>
        <v>4.0465615086296355E-3</v>
      </c>
      <c r="AW30">
        <f t="shared" si="142"/>
        <v>5.7227021664809632E-3</v>
      </c>
    </row>
    <row r="31" spans="1:53" x14ac:dyDescent="0.25">
      <c r="A31" s="7" t="s">
        <v>28</v>
      </c>
      <c r="B31">
        <v>0.31100925539562702</v>
      </c>
      <c r="C31">
        <v>0.35618761484243899</v>
      </c>
      <c r="D31">
        <v>0.44038740101205698</v>
      </c>
      <c r="E31">
        <v>0.28782991231742699</v>
      </c>
      <c r="F31">
        <v>0.27582387368274303</v>
      </c>
      <c r="G31">
        <v>0.41580761471206601</v>
      </c>
      <c r="H31">
        <v>0.269533730113521</v>
      </c>
      <c r="I31">
        <v>0.47018434916664498</v>
      </c>
      <c r="J31">
        <v>0.28255258862222199</v>
      </c>
      <c r="K31">
        <v>0.33612652970538498</v>
      </c>
      <c r="L31">
        <v>0.35433386456636501</v>
      </c>
      <c r="M31">
        <v>0.32649954562404498</v>
      </c>
      <c r="N31">
        <v>0.13748088254580601</v>
      </c>
      <c r="O31">
        <v>0.35303081341676901</v>
      </c>
      <c r="P31">
        <v>0.24268896805182799</v>
      </c>
      <c r="Q31">
        <v>0.411181367551613</v>
      </c>
      <c r="S31" s="5" t="s">
        <v>75</v>
      </c>
      <c r="T31">
        <f t="shared" si="129"/>
        <v>0.19806177342512599</v>
      </c>
      <c r="U31">
        <f t="shared" si="130"/>
        <v>0.15271659956235301</v>
      </c>
      <c r="V31">
        <f t="shared" ref="V31:AA31" si="162">D42</f>
        <v>0.114054477743133</v>
      </c>
      <c r="W31">
        <f t="shared" si="162"/>
        <v>0.17557925540004399</v>
      </c>
      <c r="X31">
        <f t="shared" si="162"/>
        <v>0.16202662481749</v>
      </c>
      <c r="Y31">
        <f t="shared" si="162"/>
        <v>0.16587385758662199</v>
      </c>
      <c r="Z31">
        <f t="shared" si="162"/>
        <v>0.17074100591281599</v>
      </c>
      <c r="AA31">
        <f t="shared" si="162"/>
        <v>0.21645321886861099</v>
      </c>
      <c r="AB31">
        <f t="shared" si="132"/>
        <v>0.20435385551004001</v>
      </c>
      <c r="AC31">
        <f t="shared" si="133"/>
        <v>0.16069641294079301</v>
      </c>
      <c r="AD31">
        <f t="shared" si="134"/>
        <v>0.102244626026569</v>
      </c>
      <c r="AE31">
        <f t="shared" si="135"/>
        <v>0.15143727190018599</v>
      </c>
      <c r="AF31">
        <f t="shared" si="136"/>
        <v>0.100095667052452</v>
      </c>
      <c r="AG31">
        <f t="shared" si="137"/>
        <v>0.142108163832638</v>
      </c>
      <c r="AH31">
        <f t="shared" si="138"/>
        <v>0.14215157194598299</v>
      </c>
      <c r="AI31">
        <f t="shared" si="139"/>
        <v>0.150137014876432</v>
      </c>
      <c r="AK31" t="s">
        <v>105</v>
      </c>
      <c r="AL31">
        <f>AL14-AT14</f>
        <v>4.8710057793996953E-3</v>
      </c>
      <c r="AM31">
        <f t="shared" ref="AM31:AS31" si="163">AM14-AU14</f>
        <v>-2.219848572078395E-3</v>
      </c>
      <c r="AN31">
        <f t="shared" si="163"/>
        <v>5.6908571124194007E-3</v>
      </c>
      <c r="AO31">
        <f t="shared" si="163"/>
        <v>5.9515486792693917E-3</v>
      </c>
      <c r="AP31">
        <f t="shared" si="163"/>
        <v>2.8101984990062591E-2</v>
      </c>
      <c r="AQ31">
        <f t="shared" si="163"/>
        <v>2.1185192387771806E-2</v>
      </c>
      <c r="AR31">
        <f t="shared" si="163"/>
        <v>1.1792643615037901E-2</v>
      </c>
      <c r="AS31">
        <f t="shared" si="163"/>
        <v>2.9431733371280203E-2</v>
      </c>
      <c r="AT31">
        <f t="shared" si="145"/>
        <v>1.3100639670395325E-2</v>
      </c>
      <c r="AV31">
        <f t="shared" si="141"/>
        <v>2.506995598168148E-3</v>
      </c>
      <c r="AW31">
        <f t="shared" si="142"/>
        <v>3.5454271757390451E-3</v>
      </c>
    </row>
    <row r="32" spans="1:53" x14ac:dyDescent="0.25">
      <c r="A32" t="s">
        <v>29</v>
      </c>
      <c r="B32">
        <v>4.5094804536802501E-2</v>
      </c>
      <c r="C32">
        <v>0.128843925031425</v>
      </c>
      <c r="D32">
        <v>0.13599202567714</v>
      </c>
      <c r="E32">
        <v>9.7751223899317799E-2</v>
      </c>
      <c r="F32">
        <v>0.12907408792387901</v>
      </c>
      <c r="G32">
        <v>0.18961530978954599</v>
      </c>
      <c r="H32">
        <v>0.14062765394617099</v>
      </c>
      <c r="I32">
        <v>0.185753040380228</v>
      </c>
      <c r="J32">
        <v>8.0639151877857404E-2</v>
      </c>
      <c r="K32">
        <v>6.3599147861742505E-2</v>
      </c>
      <c r="L32">
        <v>8.7585761526354805E-2</v>
      </c>
      <c r="M32">
        <v>8.6392644813049105E-2</v>
      </c>
      <c r="N32">
        <v>0.10234389573897699</v>
      </c>
      <c r="O32">
        <v>0.124643151517515</v>
      </c>
      <c r="P32">
        <v>0.106308142471095</v>
      </c>
      <c r="Q32">
        <v>0.149400052173288</v>
      </c>
      <c r="AK32" t="s">
        <v>107</v>
      </c>
      <c r="AL32">
        <f>AL9-AT9</f>
        <v>5.1444062054161049E-3</v>
      </c>
      <c r="AM32">
        <f t="shared" ref="AM32:AS32" si="164">AM9-AU9</f>
        <v>-5.6887139391960106E-3</v>
      </c>
      <c r="AN32">
        <f t="shared" si="164"/>
        <v>1.9623239205994042E-3</v>
      </c>
      <c r="AO32">
        <f t="shared" si="164"/>
        <v>3.1014949228290456E-4</v>
      </c>
      <c r="AP32">
        <f t="shared" si="164"/>
        <v>-1.0763039572775204E-2</v>
      </c>
      <c r="AQ32">
        <f t="shared" si="164"/>
        <v>1.0745296323839096E-2</v>
      </c>
      <c r="AR32">
        <f t="shared" si="164"/>
        <v>-3.5200799294046042E-3</v>
      </c>
      <c r="AS32">
        <f t="shared" si="164"/>
        <v>3.6347970373796085E-3</v>
      </c>
      <c r="AT32">
        <f t="shared" si="145"/>
        <v>2.2814244226766235E-4</v>
      </c>
      <c r="AV32">
        <f t="shared" si="141"/>
        <v>3.8300863578319094E-3</v>
      </c>
      <c r="AW32">
        <f t="shared" si="142"/>
        <v>5.4165600723060578E-3</v>
      </c>
    </row>
    <row r="33" spans="1:53" x14ac:dyDescent="0.25">
      <c r="A33" t="s">
        <v>30</v>
      </c>
      <c r="B33">
        <v>9.9964434472730498E-2</v>
      </c>
      <c r="C33">
        <v>0.13735625176202301</v>
      </c>
      <c r="D33">
        <v>0.167017239131589</v>
      </c>
      <c r="E33">
        <v>0.117285458825068</v>
      </c>
      <c r="F33">
        <v>0.12753509073906599</v>
      </c>
      <c r="G33">
        <v>0.193942385948701</v>
      </c>
      <c r="H33">
        <v>0.114639553706448</v>
      </c>
      <c r="I33">
        <v>0.147824184125213</v>
      </c>
      <c r="J33">
        <v>9.5554048028766894E-2</v>
      </c>
      <c r="K33">
        <v>0.13766045224279599</v>
      </c>
      <c r="L33">
        <v>0.13937365694575399</v>
      </c>
      <c r="M33">
        <v>9.4082320265642005E-2</v>
      </c>
      <c r="N33">
        <v>8.3753663200780995E-2</v>
      </c>
      <c r="O33">
        <v>0.14260777799934499</v>
      </c>
      <c r="P33">
        <v>0.10743107055899601</v>
      </c>
      <c r="Q33">
        <v>0.12194940477795201</v>
      </c>
      <c r="AK33" t="s">
        <v>104</v>
      </c>
      <c r="AL33">
        <f>AL13-AT13</f>
        <v>-6.2920820849140247E-3</v>
      </c>
      <c r="AM33">
        <f t="shared" ref="AM33:AS33" si="165">AM13-AU13</f>
        <v>-7.9798133784400038E-3</v>
      </c>
      <c r="AN33">
        <f t="shared" si="165"/>
        <v>1.1809851716563999E-2</v>
      </c>
      <c r="AO33">
        <f t="shared" si="165"/>
        <v>2.4141983499857994E-2</v>
      </c>
      <c r="AP33">
        <f t="shared" si="165"/>
        <v>6.1930957765038E-2</v>
      </c>
      <c r="AQ33">
        <f t="shared" si="165"/>
        <v>2.3765693753983991E-2</v>
      </c>
      <c r="AR33">
        <f t="shared" si="165"/>
        <v>2.8589433966833E-2</v>
      </c>
      <c r="AS33">
        <f t="shared" si="165"/>
        <v>6.6316203992178996E-2</v>
      </c>
      <c r="AT33">
        <f t="shared" si="145"/>
        <v>2.5285278653887744E-2</v>
      </c>
      <c r="AV33">
        <f t="shared" si="141"/>
        <v>5.9670312123648165E-4</v>
      </c>
      <c r="AW33">
        <f t="shared" si="142"/>
        <v>8.4386564676298959E-4</v>
      </c>
    </row>
    <row r="34" spans="1:53" x14ac:dyDescent="0.25">
      <c r="A34" t="s">
        <v>31</v>
      </c>
      <c r="B34">
        <v>0.251339488533533</v>
      </c>
      <c r="C34">
        <v>0.17398207554213699</v>
      </c>
      <c r="D34">
        <v>0.15215907651256599</v>
      </c>
      <c r="E34">
        <v>0.18796032435625501</v>
      </c>
      <c r="F34">
        <v>0.19943233221592599</v>
      </c>
      <c r="G34">
        <v>0.11921960383269301</v>
      </c>
      <c r="H34">
        <v>0.177452175971479</v>
      </c>
      <c r="I34">
        <v>0.20345711069981301</v>
      </c>
      <c r="J34">
        <v>0.214088987909581</v>
      </c>
      <c r="K34">
        <v>0.23913295813053501</v>
      </c>
      <c r="L34">
        <v>0.14442994388413199</v>
      </c>
      <c r="M34">
        <v>0.18721633299404999</v>
      </c>
      <c r="N34">
        <v>0.30913763847325099</v>
      </c>
      <c r="O34">
        <v>8.5081333330258094E-2</v>
      </c>
      <c r="P34">
        <v>0.22380637095781</v>
      </c>
      <c r="Q34">
        <v>0.13470182071594</v>
      </c>
      <c r="AK34" t="s">
        <v>108</v>
      </c>
      <c r="AL34">
        <f>AL16-AT16</f>
        <v>3.7250500623951993E-2</v>
      </c>
      <c r="AM34">
        <f t="shared" ref="AM34:AS34" si="166">AM16-AU16</f>
        <v>-6.5150882588398018E-2</v>
      </c>
      <c r="AN34">
        <f t="shared" si="166"/>
        <v>7.729132628433999E-3</v>
      </c>
      <c r="AO34">
        <f t="shared" si="166"/>
        <v>7.4399136220501538E-4</v>
      </c>
      <c r="AP34">
        <f t="shared" si="166"/>
        <v>-0.109705306257325</v>
      </c>
      <c r="AQ34">
        <f t="shared" si="166"/>
        <v>3.4138270502434911E-2</v>
      </c>
      <c r="AR34">
        <f t="shared" si="166"/>
        <v>-4.6354194986331004E-2</v>
      </c>
      <c r="AS34">
        <f t="shared" si="166"/>
        <v>6.8755289983873008E-2</v>
      </c>
      <c r="AT34">
        <f t="shared" si="145"/>
        <v>-9.0741498413943848E-3</v>
      </c>
      <c r="AV34">
        <f t="shared" si="141"/>
        <v>3.6204356236167488E-2</v>
      </c>
      <c r="AW34">
        <f t="shared" si="142"/>
        <v>5.1200691606175006E-2</v>
      </c>
    </row>
    <row r="35" spans="1:53" x14ac:dyDescent="0.25">
      <c r="A35" t="s">
        <v>32</v>
      </c>
      <c r="B35">
        <v>7.0672666222696898E-2</v>
      </c>
      <c r="C35">
        <v>9.6427217021541403E-2</v>
      </c>
      <c r="D35">
        <v>6.9274117293986803E-2</v>
      </c>
      <c r="E35">
        <v>9.9273152638706494E-2</v>
      </c>
      <c r="F35">
        <v>0.104445821108009</v>
      </c>
      <c r="G35">
        <v>4.91573287567241E-2</v>
      </c>
      <c r="H35">
        <v>0.14110678181463401</v>
      </c>
      <c r="I35">
        <v>7.0035150433164606E-2</v>
      </c>
      <c r="J35">
        <v>5.5750939218714803E-2</v>
      </c>
      <c r="K35">
        <v>8.4929063683891498E-2</v>
      </c>
      <c r="L35">
        <v>5.9990053515084497E-2</v>
      </c>
      <c r="M35">
        <v>8.3829936554114901E-2</v>
      </c>
      <c r="N35">
        <v>0.17455275720583099</v>
      </c>
      <c r="O35">
        <v>5.4205564495888599E-2</v>
      </c>
      <c r="P35">
        <v>0.16120876880341201</v>
      </c>
      <c r="Q35">
        <v>7.2218857353730903E-2</v>
      </c>
      <c r="AK35" t="s">
        <v>94</v>
      </c>
      <c r="AL35">
        <f>AL4-AT4</f>
        <v>-6.3604753384871315E-2</v>
      </c>
      <c r="AM35">
        <f t="shared" ref="AM35:AS35" si="167">AM4-AU4</f>
        <v>-0.1047912080531932</v>
      </c>
      <c r="AN35">
        <f t="shared" si="167"/>
        <v>2.4307032850664934E-2</v>
      </c>
      <c r="AO35">
        <f t="shared" si="167"/>
        <v>3.3037056671312293E-3</v>
      </c>
      <c r="AP35">
        <f t="shared" si="167"/>
        <v>2.4855207169211802E-2</v>
      </c>
      <c r="AQ35">
        <f t="shared" si="167"/>
        <v>-0.11893877855171286</v>
      </c>
      <c r="AR35">
        <f t="shared" si="167"/>
        <v>4.6663882417101454E-2</v>
      </c>
      <c r="AS35">
        <f t="shared" si="167"/>
        <v>-3.5772188643454106E-2</v>
      </c>
      <c r="AT35">
        <f t="shared" si="145"/>
        <v>-2.7997137566140258E-2</v>
      </c>
      <c r="AU35">
        <f>AT35/(AVERAGE(AL4:AM4))*100</f>
        <v>-8.7636289234620008</v>
      </c>
      <c r="AV35">
        <f t="shared" si="141"/>
        <v>1.4561610694501367E-2</v>
      </c>
      <c r="AW35">
        <f t="shared" si="142"/>
        <v>2.0593227334160937E-2</v>
      </c>
    </row>
    <row r="36" spans="1:53" x14ac:dyDescent="0.25">
      <c r="A36" t="s">
        <v>33</v>
      </c>
      <c r="B36">
        <v>0.47011050099519403</v>
      </c>
      <c r="C36">
        <v>0.67400302902201004</v>
      </c>
      <c r="D36">
        <v>0.31245356310320199</v>
      </c>
      <c r="E36">
        <v>0.291946943385751</v>
      </c>
      <c r="F36">
        <v>0.41266753845999699</v>
      </c>
      <c r="G36">
        <v>0.35520303595344199</v>
      </c>
      <c r="H36">
        <v>0.50962627594446297</v>
      </c>
      <c r="I36">
        <v>0.43354692024237701</v>
      </c>
      <c r="J36">
        <v>0.43014426261536098</v>
      </c>
      <c r="K36">
        <v>0.62463811980739403</v>
      </c>
      <c r="L36">
        <v>0.30788980877259098</v>
      </c>
      <c r="M36">
        <v>0.63903744277378205</v>
      </c>
      <c r="N36">
        <v>0.44897896304205798</v>
      </c>
      <c r="O36">
        <v>0.59860836839391895</v>
      </c>
      <c r="P36">
        <v>0.51551553338093503</v>
      </c>
      <c r="Q36">
        <v>0.325331539411018</v>
      </c>
      <c r="S36" s="1" t="s">
        <v>83</v>
      </c>
    </row>
    <row r="37" spans="1:53" x14ac:dyDescent="0.25">
      <c r="A37" t="s">
        <v>34</v>
      </c>
      <c r="B37">
        <v>4.4154628524297301E-2</v>
      </c>
      <c r="C37">
        <v>3.2097198214597999E-2</v>
      </c>
      <c r="D37">
        <v>4.0840478930065503E-2</v>
      </c>
      <c r="E37">
        <v>3.9236287179041499E-2</v>
      </c>
      <c r="F37">
        <v>4.3440608441926702E-2</v>
      </c>
      <c r="G37">
        <v>2.5550992239809101E-2</v>
      </c>
      <c r="H37">
        <v>3.0732491124246801E-2</v>
      </c>
      <c r="I37">
        <v>5.0969595098197602E-2</v>
      </c>
      <c r="J37">
        <v>3.0204621151074501E-2</v>
      </c>
      <c r="K37">
        <v>2.7716210816269699E-2</v>
      </c>
      <c r="L37">
        <v>3.1909662947615103E-2</v>
      </c>
      <c r="M37">
        <v>2.6830977333642699E-2</v>
      </c>
      <c r="N37">
        <v>2.2967720213194501E-2</v>
      </c>
      <c r="O37">
        <v>2.7824651942070299E-2</v>
      </c>
      <c r="P37">
        <v>2.0264349737329899E-2</v>
      </c>
      <c r="Q37">
        <v>3.8734435044778401E-2</v>
      </c>
      <c r="S37" s="1" t="s">
        <v>40</v>
      </c>
      <c r="T37" s="1" t="s">
        <v>84</v>
      </c>
      <c r="U37" s="1" t="s">
        <v>85</v>
      </c>
      <c r="V37" s="1" t="s">
        <v>130</v>
      </c>
      <c r="W37" s="1" t="s">
        <v>131</v>
      </c>
      <c r="X37" s="1" t="s">
        <v>132</v>
      </c>
      <c r="Y37" s="1" t="s">
        <v>133</v>
      </c>
      <c r="Z37" s="1" t="s">
        <v>134</v>
      </c>
      <c r="AA37" s="1" t="s">
        <v>135</v>
      </c>
      <c r="AB37" s="1" t="s">
        <v>86</v>
      </c>
      <c r="AC37" s="1"/>
      <c r="AD37" s="1"/>
      <c r="AE37" s="1"/>
      <c r="AF37" s="1"/>
      <c r="AG37" s="1"/>
      <c r="AH37" s="1"/>
      <c r="AI37" s="1"/>
      <c r="AK37" s="1" t="s">
        <v>112</v>
      </c>
    </row>
    <row r="38" spans="1:53" x14ac:dyDescent="0.25">
      <c r="A38" t="s">
        <v>35</v>
      </c>
      <c r="B38">
        <v>0.231638688090199</v>
      </c>
      <c r="C38">
        <v>0.241668387899131</v>
      </c>
      <c r="D38">
        <v>0.21408720722903499</v>
      </c>
      <c r="E38">
        <v>0.230279717662001</v>
      </c>
      <c r="F38">
        <v>0.234629632397063</v>
      </c>
      <c r="G38">
        <v>0.26489977966959799</v>
      </c>
      <c r="H38">
        <v>0.26523008099683798</v>
      </c>
      <c r="I38">
        <v>0.28773718795651598</v>
      </c>
      <c r="J38">
        <v>0.274324147928105</v>
      </c>
      <c r="K38">
        <v>0.32241986326164801</v>
      </c>
      <c r="L38">
        <v>0.204539020493477</v>
      </c>
      <c r="M38">
        <v>0.20982131361946499</v>
      </c>
      <c r="N38">
        <v>0.21263454104930399</v>
      </c>
      <c r="O38">
        <v>0.36634496149685503</v>
      </c>
      <c r="P38">
        <v>0.22307853403255301</v>
      </c>
      <c r="Q38">
        <v>0.31692583053750401</v>
      </c>
      <c r="S38" t="s">
        <v>96</v>
      </c>
      <c r="T38">
        <f>T14-AB14</f>
        <v>0.12597674155529737</v>
      </c>
      <c r="U38">
        <f t="shared" ref="U38:AA38" si="168">U14-AC14</f>
        <v>2.4441742498180541E-2</v>
      </c>
      <c r="V38">
        <f t="shared" si="168"/>
        <v>7.5517828410201493E-3</v>
      </c>
      <c r="W38">
        <f t="shared" si="168"/>
        <v>8.5037091119786912E-2</v>
      </c>
      <c r="X38">
        <f t="shared" si="168"/>
        <v>7.0976497738804434E-2</v>
      </c>
      <c r="Y38">
        <f t="shared" si="168"/>
        <v>8.7020324483568057E-2</v>
      </c>
      <c r="Z38">
        <f t="shared" si="168"/>
        <v>3.3275904914119137E-2</v>
      </c>
      <c r="AA38">
        <f t="shared" si="168"/>
        <v>9.0136493893835379E-2</v>
      </c>
      <c r="AB38">
        <f>AVERAGE(T38:AA38)</f>
        <v>6.5552072380576504E-2</v>
      </c>
      <c r="AK38" s="1" t="s">
        <v>40</v>
      </c>
      <c r="AL38" s="1" t="s">
        <v>84</v>
      </c>
      <c r="AM38" s="1" t="s">
        <v>85</v>
      </c>
      <c r="AN38" s="1" t="s">
        <v>130</v>
      </c>
      <c r="AO38" s="1" t="s">
        <v>131</v>
      </c>
      <c r="AP38" s="1" t="s">
        <v>132</v>
      </c>
      <c r="AQ38" s="1" t="s">
        <v>133</v>
      </c>
      <c r="AR38" s="1" t="s">
        <v>134</v>
      </c>
      <c r="AS38" s="1" t="s">
        <v>135</v>
      </c>
      <c r="AT38" s="1" t="s">
        <v>86</v>
      </c>
      <c r="AU38" s="1" t="s">
        <v>110</v>
      </c>
      <c r="AV38" s="1" t="s">
        <v>113</v>
      </c>
      <c r="AX38" s="1"/>
      <c r="AY38" s="1"/>
      <c r="AZ38" s="1"/>
      <c r="BA38" s="1"/>
    </row>
    <row r="39" spans="1:53" x14ac:dyDescent="0.25">
      <c r="A39" t="s">
        <v>36</v>
      </c>
      <c r="B39">
        <v>5.3337386286317998E-2</v>
      </c>
      <c r="C39">
        <v>7.2575691647974797E-2</v>
      </c>
      <c r="D39">
        <v>2.8151705163133599E-2</v>
      </c>
      <c r="E39">
        <v>2.30676721301405E-2</v>
      </c>
      <c r="F39">
        <v>6.4968518126737401E-2</v>
      </c>
      <c r="G39">
        <v>3.7421221783636903E-2</v>
      </c>
      <c r="H39">
        <v>6.3591894762569198E-2</v>
      </c>
      <c r="I39">
        <v>4.8680937634313803E-2</v>
      </c>
      <c r="J39">
        <v>5.60837612100848E-2</v>
      </c>
      <c r="K39">
        <v>7.5214946751856596E-2</v>
      </c>
      <c r="L39">
        <v>3.4447369596165803E-2</v>
      </c>
      <c r="M39">
        <v>5.7739917770242899E-2</v>
      </c>
      <c r="N39">
        <v>4.4273050062588699E-2</v>
      </c>
      <c r="O39">
        <v>7.0151760195331994E-2</v>
      </c>
      <c r="P39">
        <v>5.1073769979425497E-2</v>
      </c>
      <c r="Q39">
        <v>3.6743599105922398E-2</v>
      </c>
      <c r="S39" t="s">
        <v>97</v>
      </c>
      <c r="T39">
        <f>T12-AB12</f>
        <v>2.3876326054454222E-2</v>
      </c>
      <c r="U39">
        <f t="shared" ref="U39:AA39" si="169">U12-AC12</f>
        <v>9.5795801535884961E-2</v>
      </c>
      <c r="V39">
        <f t="shared" si="169"/>
        <v>1.2432873968147407E-2</v>
      </c>
      <c r="W39">
        <f t="shared" si="169"/>
        <v>-0.11863102050288199</v>
      </c>
      <c r="X39">
        <f t="shared" si="169"/>
        <v>-0.13065717710776781</v>
      </c>
      <c r="Y39">
        <f t="shared" si="169"/>
        <v>0.17761042314738007</v>
      </c>
      <c r="Z39">
        <f t="shared" si="169"/>
        <v>2.9846187454983908E-2</v>
      </c>
      <c r="AA39">
        <f t="shared" si="169"/>
        <v>0.11611427484361564</v>
      </c>
      <c r="AB39">
        <f t="shared" ref="AB39:AB66" si="170">AVERAGE(T39:AA39)</f>
        <v>2.5798461174227051E-2</v>
      </c>
      <c r="AK39" t="s">
        <v>81</v>
      </c>
      <c r="AL39">
        <f t="shared" ref="AL39:AL53" si="171">(AT3-AL3)/AL3*100</f>
        <v>-12.15077851371788</v>
      </c>
      <c r="AM39">
        <f t="shared" ref="AM39:AS39" si="172">(AU3-AM3)/AM3*100</f>
        <v>-20.446654966894869</v>
      </c>
      <c r="AN39">
        <f t="shared" si="172"/>
        <v>-7.6272304019147068</v>
      </c>
      <c r="AO39">
        <f t="shared" si="172"/>
        <v>18.316394041275434</v>
      </c>
      <c r="AP39">
        <f t="shared" si="172"/>
        <v>-26.723705837039745</v>
      </c>
      <c r="AQ39">
        <f t="shared" si="172"/>
        <v>-20.791976656951871</v>
      </c>
      <c r="AR39">
        <f t="shared" si="172"/>
        <v>-13.008597715993508</v>
      </c>
      <c r="AS39">
        <f t="shared" si="172"/>
        <v>-13.070593428963702</v>
      </c>
      <c r="AT39">
        <f>AVERAGE(AL39:AM39)</f>
        <v>-16.298716740306375</v>
      </c>
      <c r="AU39">
        <f>_xlfn.STDEV.P(AL39:AM39)/SQRT(2)</f>
        <v>2.9330352479636264</v>
      </c>
      <c r="AV39">
        <f t="shared" ref="AV39:AV53" si="173">_xlfn.STDEV.P(AL39:AM39)</f>
        <v>4.1479382265884945</v>
      </c>
    </row>
    <row r="40" spans="1:53" x14ac:dyDescent="0.25">
      <c r="A40" t="s">
        <v>37</v>
      </c>
      <c r="B40">
        <v>9.6223019609504398E-2</v>
      </c>
      <c r="C40">
        <v>7.0662982586563602E-2</v>
      </c>
      <c r="D40">
        <v>5.9644161958882801E-2</v>
      </c>
      <c r="E40">
        <v>8.3106518032631596E-2</v>
      </c>
      <c r="F40">
        <v>7.9860103083934694E-2</v>
      </c>
      <c r="G40">
        <v>9.0663640257858405E-2</v>
      </c>
      <c r="H40">
        <v>8.1513718101522095E-2</v>
      </c>
      <c r="I40">
        <v>0.103353060103564</v>
      </c>
      <c r="J40">
        <v>9.1352013830104703E-2</v>
      </c>
      <c r="K40">
        <v>7.2882831158641997E-2</v>
      </c>
      <c r="L40">
        <v>5.39533048464634E-2</v>
      </c>
      <c r="M40">
        <v>7.7154969353362204E-2</v>
      </c>
      <c r="N40">
        <v>5.1758118093872103E-2</v>
      </c>
      <c r="O40">
        <v>6.9478447870086599E-2</v>
      </c>
      <c r="P40">
        <v>6.9721074486484194E-2</v>
      </c>
      <c r="Q40">
        <v>7.3921326732283799E-2</v>
      </c>
      <c r="S40" t="s">
        <v>98</v>
      </c>
      <c r="T40">
        <f>T25-AB25</f>
        <v>3.9966238379833041E-2</v>
      </c>
      <c r="U40">
        <f t="shared" ref="U40:AA40" si="174">U25-AC25</f>
        <v>4.9364909214616004E-2</v>
      </c>
      <c r="V40">
        <f t="shared" si="174"/>
        <v>4.563754330611014E-3</v>
      </c>
      <c r="W40">
        <f t="shared" si="174"/>
        <v>-0.34709049938803105</v>
      </c>
      <c r="X40">
        <f t="shared" si="174"/>
        <v>-3.6311424582060992E-2</v>
      </c>
      <c r="Y40">
        <f t="shared" si="174"/>
        <v>-0.24340533244047696</v>
      </c>
      <c r="Z40">
        <f t="shared" si="174"/>
        <v>-5.8892574364720618E-3</v>
      </c>
      <c r="AA40">
        <f t="shared" si="174"/>
        <v>0.10821538083135901</v>
      </c>
      <c r="AB40">
        <f t="shared" si="170"/>
        <v>-5.3823278886327756E-2</v>
      </c>
      <c r="AK40" t="s">
        <v>77</v>
      </c>
      <c r="AL40">
        <f t="shared" si="171"/>
        <v>20.465568558226668</v>
      </c>
      <c r="AM40">
        <f t="shared" ref="AM40:AS40" si="175">(AU4-AM4)/AM4*100</f>
        <v>31.93390776405759</v>
      </c>
      <c r="AN40">
        <f t="shared" si="175"/>
        <v>-7.6770897857204146</v>
      </c>
      <c r="AO40">
        <f t="shared" si="175"/>
        <v>-1.06658950433557</v>
      </c>
      <c r="AP40">
        <f t="shared" si="175"/>
        <v>-7.7386495314129249</v>
      </c>
      <c r="AQ40">
        <f t="shared" si="175"/>
        <v>32.147612823818264</v>
      </c>
      <c r="AR40">
        <f t="shared" si="175"/>
        <v>-12.879393456856697</v>
      </c>
      <c r="AS40">
        <f t="shared" si="175"/>
        <v>9.1961541767140034</v>
      </c>
      <c r="AT40">
        <f t="shared" ref="AT40:AT53" si="176">AVERAGE(AL40:AM40)</f>
        <v>26.199738161142129</v>
      </c>
      <c r="AU40">
        <f t="shared" ref="AU40:AU53" si="177">_xlfn.STDEV.P(AL40:AM40)/SQRT(2)</f>
        <v>4.0546702106952965</v>
      </c>
      <c r="AV40">
        <f t="shared" si="173"/>
        <v>5.734169602915463</v>
      </c>
    </row>
    <row r="41" spans="1:53" x14ac:dyDescent="0.25">
      <c r="A41" t="s">
        <v>38</v>
      </c>
      <c r="B41">
        <v>0.70366113419686505</v>
      </c>
      <c r="C41">
        <v>0.57364845405290898</v>
      </c>
      <c r="D41">
        <v>0.40806768112560299</v>
      </c>
      <c r="E41">
        <v>0.64313315628491696</v>
      </c>
      <c r="F41">
        <v>0.60985800343343399</v>
      </c>
      <c r="G41">
        <v>0.66768664427629898</v>
      </c>
      <c r="H41">
        <v>0.59698026928356696</v>
      </c>
      <c r="I41">
        <v>0.73637545542270799</v>
      </c>
      <c r="J41">
        <v>0.70458455535224296</v>
      </c>
      <c r="K41">
        <v>0.56312647087532497</v>
      </c>
      <c r="L41">
        <v>0.34470229652530099</v>
      </c>
      <c r="M41">
        <v>0.49723996427955303</v>
      </c>
      <c r="N41">
        <v>0.359108419707794</v>
      </c>
      <c r="O41">
        <v>0.50935281428948498</v>
      </c>
      <c r="P41">
        <v>0.50835978574811702</v>
      </c>
      <c r="Q41">
        <v>0.53570992750553204</v>
      </c>
      <c r="S41" t="s">
        <v>59</v>
      </c>
      <c r="T41">
        <f>T15-AB15</f>
        <v>5.9248549155514113E-2</v>
      </c>
      <c r="U41">
        <f t="shared" ref="U41:AA41" si="178">U15-AC15</f>
        <v>5.2363140764819932E-3</v>
      </c>
      <c r="V41">
        <f t="shared" si="178"/>
        <v>1.7762365215175518E-2</v>
      </c>
      <c r="W41">
        <f t="shared" si="178"/>
        <v>1.2558915066567811E-3</v>
      </c>
      <c r="X41">
        <f t="shared" si="178"/>
        <v>5.1144244101641034E-2</v>
      </c>
      <c r="Y41">
        <f t="shared" si="178"/>
        <v>1.6561468541929289E-2</v>
      </c>
      <c r="Z41">
        <f t="shared" si="178"/>
        <v>2.5186353332285999E-2</v>
      </c>
      <c r="AA41">
        <f t="shared" si="178"/>
        <v>3.9930239506908813E-2</v>
      </c>
      <c r="AB41">
        <f t="shared" si="170"/>
        <v>2.7040678179574194E-2</v>
      </c>
      <c r="AK41" t="s">
        <v>78</v>
      </c>
      <c r="AL41">
        <f t="shared" si="171"/>
        <v>-5.9671331410164905</v>
      </c>
      <c r="AM41">
        <f t="shared" ref="AM41:AS41" si="179">(AU5-AM5)/AM5*100</f>
        <v>-9.5670561995650925</v>
      </c>
      <c r="AN41">
        <f t="shared" si="179"/>
        <v>-1.4562879736746059</v>
      </c>
      <c r="AO41">
        <f t="shared" si="179"/>
        <v>58.753329214090442</v>
      </c>
      <c r="AP41">
        <f t="shared" si="179"/>
        <v>20.763815497274809</v>
      </c>
      <c r="AQ41">
        <f t="shared" si="179"/>
        <v>14.865464452231759</v>
      </c>
      <c r="AR41">
        <f t="shared" si="179"/>
        <v>-4.1817195864565244</v>
      </c>
      <c r="AS41">
        <f t="shared" si="179"/>
        <v>-25.755672860060987</v>
      </c>
      <c r="AT41">
        <f t="shared" si="176"/>
        <v>-7.7670946702907919</v>
      </c>
      <c r="AU41">
        <f t="shared" si="177"/>
        <v>1.2727650032247659</v>
      </c>
      <c r="AV41">
        <f t="shared" si="173"/>
        <v>1.7999615292743001</v>
      </c>
    </row>
    <row r="42" spans="1:53" x14ac:dyDescent="0.25">
      <c r="A42" t="s">
        <v>39</v>
      </c>
      <c r="B42">
        <v>0.19806177342512599</v>
      </c>
      <c r="C42">
        <v>0.15271659956235301</v>
      </c>
      <c r="D42">
        <v>0.114054477743133</v>
      </c>
      <c r="E42">
        <v>0.17557925540004399</v>
      </c>
      <c r="F42">
        <v>0.16202662481749</v>
      </c>
      <c r="G42">
        <v>0.16587385758662199</v>
      </c>
      <c r="H42">
        <v>0.17074100591281599</v>
      </c>
      <c r="I42">
        <v>0.21645321886861099</v>
      </c>
      <c r="J42">
        <v>0.20435385551004001</v>
      </c>
      <c r="K42">
        <v>0.16069641294079301</v>
      </c>
      <c r="L42">
        <v>0.102244626026569</v>
      </c>
      <c r="M42">
        <v>0.15143727190018599</v>
      </c>
      <c r="N42">
        <v>0.100095667052452</v>
      </c>
      <c r="O42">
        <v>0.142108163832638</v>
      </c>
      <c r="P42">
        <v>0.14215157194598299</v>
      </c>
      <c r="Q42">
        <v>0.150137014876432</v>
      </c>
      <c r="S42" t="s">
        <v>61</v>
      </c>
      <c r="T42">
        <f>T17-AB17</f>
        <v>3.2598443083486028E-2</v>
      </c>
      <c r="U42">
        <f t="shared" ref="U42:AA42" si="180">U17-AC17</f>
        <v>3.0754548017823069E-2</v>
      </c>
      <c r="V42">
        <f t="shared" si="180"/>
        <v>0.11504218691159995</v>
      </c>
      <c r="W42">
        <f t="shared" si="180"/>
        <v>-9.0165706443078975E-2</v>
      </c>
      <c r="X42">
        <f t="shared" si="180"/>
        <v>0.13619077863133805</v>
      </c>
      <c r="Y42">
        <f t="shared" si="180"/>
        <v>5.7251799014469973E-2</v>
      </c>
      <c r="Z42">
        <f t="shared" si="180"/>
        <v>2.4188856480449994E-2</v>
      </c>
      <c r="AA42">
        <f t="shared" si="180"/>
        <v>6.1385652404058022E-2</v>
      </c>
      <c r="AB42">
        <f t="shared" si="170"/>
        <v>4.5905819762518264E-2</v>
      </c>
      <c r="AK42" t="s">
        <v>57</v>
      </c>
      <c r="AL42">
        <f t="shared" si="171"/>
        <v>-28.139336976924913</v>
      </c>
      <c r="AM42">
        <f t="shared" ref="AM42:AS42" si="181">(AU6-AM6)/AM6*100</f>
        <v>-5.0099012223381525</v>
      </c>
      <c r="AN42">
        <f t="shared" si="181"/>
        <v>-11.242934552850672</v>
      </c>
      <c r="AO42">
        <f t="shared" si="181"/>
        <v>34.48569918033202</v>
      </c>
      <c r="AP42">
        <f t="shared" si="181"/>
        <v>3.8716179292936665</v>
      </c>
      <c r="AQ42">
        <f t="shared" si="181"/>
        <v>-39.479272230130888</v>
      </c>
      <c r="AR42">
        <f t="shared" si="181"/>
        <v>-18.032017296877719</v>
      </c>
      <c r="AS42">
        <f t="shared" si="181"/>
        <v>16.956371006186533</v>
      </c>
      <c r="AT42">
        <f t="shared" si="176"/>
        <v>-16.574619099631533</v>
      </c>
      <c r="AU42">
        <f t="shared" si="177"/>
        <v>8.1774904335434417</v>
      </c>
      <c r="AV42">
        <f t="shared" si="173"/>
        <v>11.564717877293377</v>
      </c>
    </row>
    <row r="43" spans="1:53" x14ac:dyDescent="0.25">
      <c r="S43" t="s">
        <v>48</v>
      </c>
      <c r="T43">
        <f>T4-AB4</f>
        <v>2.0657175569811004E-2</v>
      </c>
      <c r="U43">
        <f t="shared" ref="U43:AA43" si="182">U4-AC4</f>
        <v>3.7859034655606999E-2</v>
      </c>
      <c r="V43">
        <f t="shared" si="182"/>
        <v>5.4792991402229929E-3</v>
      </c>
      <c r="W43">
        <f t="shared" si="182"/>
        <v>6.1823923527480062E-3</v>
      </c>
      <c r="X43">
        <f t="shared" si="182"/>
        <v>4.2604829612192002E-2</v>
      </c>
      <c r="Y43">
        <f t="shared" si="182"/>
        <v>2.6851714985142994E-2</v>
      </c>
      <c r="Z43">
        <f t="shared" si="182"/>
        <v>9.6717825557390003E-3</v>
      </c>
      <c r="AA43">
        <f t="shared" si="182"/>
        <v>-1.8913646849699761E-4</v>
      </c>
      <c r="AB43">
        <f t="shared" si="170"/>
        <v>1.863963655037075E-2</v>
      </c>
      <c r="AK43" t="s">
        <v>58</v>
      </c>
      <c r="AL43">
        <f t="shared" si="171"/>
        <v>-23.289094836038203</v>
      </c>
      <c r="AM43">
        <f t="shared" ref="AM43:AS43" si="183">(AU7-AM7)/AM7*100</f>
        <v>-4.8853163043245997</v>
      </c>
      <c r="AN43">
        <f t="shared" si="183"/>
        <v>-1.5985805063003691</v>
      </c>
      <c r="AO43">
        <f t="shared" si="183"/>
        <v>-21.497179679919252</v>
      </c>
      <c r="AP43">
        <f t="shared" si="183"/>
        <v>-14.894453365533577</v>
      </c>
      <c r="AQ43">
        <f t="shared" si="183"/>
        <v>-20.063105275961732</v>
      </c>
      <c r="AR43">
        <f t="shared" si="183"/>
        <v>-6.884057634124134</v>
      </c>
      <c r="AS43">
        <f t="shared" si="183"/>
        <v>-13.55300316041799</v>
      </c>
      <c r="AT43">
        <f t="shared" si="176"/>
        <v>-14.087205570181402</v>
      </c>
      <c r="AU43">
        <f t="shared" si="177"/>
        <v>6.506718299615045</v>
      </c>
      <c r="AV43">
        <f t="shared" si="173"/>
        <v>9.201889265856801</v>
      </c>
    </row>
    <row r="44" spans="1:53" x14ac:dyDescent="0.25">
      <c r="S44" t="s">
        <v>57</v>
      </c>
      <c r="T44">
        <f>T13-AB13</f>
        <v>3.8894973659715879E-2</v>
      </c>
      <c r="U44">
        <f t="shared" ref="U44:AA44" si="184">U13-AC13</f>
        <v>7.2903402594478028E-3</v>
      </c>
      <c r="V44">
        <f t="shared" si="184"/>
        <v>1.8640716738139412E-2</v>
      </c>
      <c r="W44">
        <f t="shared" si="184"/>
        <v>-3.6421175922800697E-2</v>
      </c>
      <c r="X44">
        <f t="shared" si="184"/>
        <v>-4.9967531992418934E-3</v>
      </c>
      <c r="Y44">
        <f t="shared" si="184"/>
        <v>0.13791557370396582</v>
      </c>
      <c r="Z44">
        <f t="shared" si="184"/>
        <v>2.1578490046662388E-2</v>
      </c>
      <c r="AA44">
        <f t="shared" si="184"/>
        <v>-2.4816984351222093E-2</v>
      </c>
      <c r="AB44">
        <f t="shared" si="170"/>
        <v>1.9760647616833327E-2</v>
      </c>
      <c r="AK44" t="s">
        <v>59</v>
      </c>
      <c r="AL44">
        <f t="shared" si="171"/>
        <v>-42.449437673096291</v>
      </c>
      <c r="AM44">
        <f t="shared" ref="AM44:AS44" si="185">(AU8-AM8)/AM8*100</f>
        <v>-5.2589609426975477</v>
      </c>
      <c r="AN44">
        <f t="shared" si="185"/>
        <v>-18.204833379400768</v>
      </c>
      <c r="AO44">
        <f t="shared" si="185"/>
        <v>4.4017142103799163</v>
      </c>
      <c r="AP44">
        <f t="shared" si="185"/>
        <v>-39.499994618609158</v>
      </c>
      <c r="AQ44">
        <f t="shared" si="185"/>
        <v>-27.63793073754335</v>
      </c>
      <c r="AR44">
        <f t="shared" si="185"/>
        <v>-18.225539637344067</v>
      </c>
      <c r="AS44">
        <f t="shared" si="185"/>
        <v>-23.649384865851136</v>
      </c>
      <c r="AT44">
        <f t="shared" si="176"/>
        <v>-23.85419930789692</v>
      </c>
      <c r="AU44">
        <f t="shared" si="177"/>
        <v>13.148819145812725</v>
      </c>
      <c r="AV44">
        <f t="shared" si="173"/>
        <v>18.595238365199371</v>
      </c>
    </row>
    <row r="45" spans="1:53" x14ac:dyDescent="0.25">
      <c r="S45" t="s">
        <v>50</v>
      </c>
      <c r="T45">
        <f>T6-AB6</f>
        <v>2.9217141314681297E-2</v>
      </c>
      <c r="U45">
        <f t="shared" ref="U45:AA45" si="186">U6-AC6</f>
        <v>1.3146980004349107E-2</v>
      </c>
      <c r="V45">
        <f t="shared" si="186"/>
        <v>2.8571732093180993E-2</v>
      </c>
      <c r="W45">
        <f t="shared" si="186"/>
        <v>2.0670495666103003E-2</v>
      </c>
      <c r="X45">
        <f t="shared" si="186"/>
        <v>-4.3082503008749495E-2</v>
      </c>
      <c r="Y45">
        <f t="shared" si="186"/>
        <v>1.5973150470433801E-2</v>
      </c>
      <c r="Z45">
        <f t="shared" si="186"/>
        <v>1.9120944258700645E-4</v>
      </c>
      <c r="AA45">
        <f t="shared" si="186"/>
        <v>4.1599715376214694E-2</v>
      </c>
      <c r="AB45">
        <f t="shared" si="170"/>
        <v>1.3285990169850052E-2</v>
      </c>
      <c r="AK45" t="s">
        <v>51</v>
      </c>
      <c r="AL45">
        <f t="shared" si="171"/>
        <v>-6.6916147236705106</v>
      </c>
      <c r="AM45">
        <f t="shared" ref="AM45:AS45" si="187">(AU9-AM9)/AM9*100</f>
        <v>5.5614205829804479</v>
      </c>
      <c r="AN45">
        <f t="shared" si="187"/>
        <v>-2.1207892372805563</v>
      </c>
      <c r="AO45">
        <f t="shared" si="187"/>
        <v>-0.3681170085392384</v>
      </c>
      <c r="AP45">
        <f t="shared" si="187"/>
        <v>11.776016386055217</v>
      </c>
      <c r="AQ45">
        <f t="shared" si="187"/>
        <v>-10.275176683282444</v>
      </c>
      <c r="AR45">
        <f t="shared" si="187"/>
        <v>3.7670070208010289</v>
      </c>
      <c r="AS45">
        <f t="shared" si="187"/>
        <v>-4.3007293689282671</v>
      </c>
      <c r="AT45">
        <f t="shared" si="176"/>
        <v>-0.56509707034503132</v>
      </c>
      <c r="AU45">
        <f t="shared" si="177"/>
        <v>4.33210217772554</v>
      </c>
      <c r="AV45">
        <f t="shared" si="173"/>
        <v>6.1265176533254797</v>
      </c>
    </row>
    <row r="46" spans="1:53" x14ac:dyDescent="0.25">
      <c r="S46" t="s">
        <v>65</v>
      </c>
      <c r="T46">
        <f>T21-AB21</f>
        <v>-3.5544347341054904E-2</v>
      </c>
      <c r="U46">
        <f t="shared" ref="U46:AA46" si="188">U21-AC21</f>
        <v>6.5244777169682494E-2</v>
      </c>
      <c r="V46">
        <f t="shared" si="188"/>
        <v>4.8406264150785194E-2</v>
      </c>
      <c r="W46">
        <f t="shared" si="188"/>
        <v>1.1358579086268694E-2</v>
      </c>
      <c r="X46">
        <f t="shared" si="188"/>
        <v>2.673019218490201E-2</v>
      </c>
      <c r="Y46">
        <f t="shared" si="188"/>
        <v>6.4972158272030997E-2</v>
      </c>
      <c r="Z46">
        <f t="shared" si="188"/>
        <v>3.4319511475075989E-2</v>
      </c>
      <c r="AA46">
        <f t="shared" si="188"/>
        <v>3.6352988206939996E-2</v>
      </c>
      <c r="AB46">
        <f t="shared" si="170"/>
        <v>3.1480015400578806E-2</v>
      </c>
      <c r="AK46" t="s">
        <v>65</v>
      </c>
      <c r="AL46">
        <f t="shared" si="171"/>
        <v>78.821380214757696</v>
      </c>
      <c r="AM46">
        <f t="shared" ref="AM46:AS46" si="189">(AU10-AM10)/AM10*100</f>
        <v>-50.638613464910598</v>
      </c>
      <c r="AN46">
        <f t="shared" si="189"/>
        <v>-35.594928386247425</v>
      </c>
      <c r="AO46">
        <f t="shared" si="189"/>
        <v>-11.619884266582533</v>
      </c>
      <c r="AP46">
        <f t="shared" si="189"/>
        <v>-20.709185410371482</v>
      </c>
      <c r="AQ46">
        <f t="shared" si="189"/>
        <v>-34.265249121573348</v>
      </c>
      <c r="AR46">
        <f t="shared" si="189"/>
        <v>-24.404525363277909</v>
      </c>
      <c r="AS46">
        <f t="shared" si="189"/>
        <v>-19.570601984509693</v>
      </c>
      <c r="AT46">
        <f t="shared" si="176"/>
        <v>14.091383374923549</v>
      </c>
      <c r="AU46">
        <f t="shared" si="177"/>
        <v>45.771019711630508</v>
      </c>
      <c r="AV46">
        <f t="shared" si="173"/>
        <v>64.729996839834143</v>
      </c>
    </row>
    <row r="47" spans="1:53" x14ac:dyDescent="0.25">
      <c r="S47" t="s">
        <v>60</v>
      </c>
      <c r="T47">
        <f>T16-AB16</f>
        <v>1.7838664695353404E-2</v>
      </c>
      <c r="U47">
        <f t="shared" ref="U47:AA47" si="190">U16-AC16</f>
        <v>1.0231888697171398E-2</v>
      </c>
      <c r="V47">
        <f t="shared" si="190"/>
        <v>4.4295361152838011E-3</v>
      </c>
      <c r="W47">
        <f t="shared" si="190"/>
        <v>1.2095794799405604E-2</v>
      </c>
      <c r="X47">
        <f t="shared" si="190"/>
        <v>4.5493356016974199E-2</v>
      </c>
      <c r="Y47">
        <f t="shared" si="190"/>
        <v>2.2469960315577291E-2</v>
      </c>
      <c r="Z47">
        <f t="shared" si="190"/>
        <v>1.8269452834333094E-2</v>
      </c>
      <c r="AA47">
        <f t="shared" si="190"/>
        <v>2.7914066641309493E-2</v>
      </c>
      <c r="AB47">
        <f t="shared" si="170"/>
        <v>1.9842840014426037E-2</v>
      </c>
      <c r="AK47" t="s">
        <v>82</v>
      </c>
      <c r="AL47">
        <f t="shared" si="171"/>
        <v>-9.2478275575908135</v>
      </c>
      <c r="AM47">
        <f t="shared" ref="AM47:AS47" si="191">(AU11-AM11)/AM11*100</f>
        <v>-5.3935818505581077</v>
      </c>
      <c r="AN47">
        <f t="shared" si="191"/>
        <v>-16.170612135915388</v>
      </c>
      <c r="AO47">
        <f t="shared" si="191"/>
        <v>6.2194807017918814</v>
      </c>
      <c r="AP47">
        <f t="shared" si="191"/>
        <v>-34.542605738400226</v>
      </c>
      <c r="AQ47">
        <f t="shared" si="191"/>
        <v>-13.927853466901958</v>
      </c>
      <c r="AR47">
        <f t="shared" si="191"/>
        <v>-9.3675782896516839</v>
      </c>
      <c r="AS47">
        <f t="shared" si="191"/>
        <v>-12.70498961066931</v>
      </c>
      <c r="AT47">
        <f t="shared" si="176"/>
        <v>-7.3207047040744602</v>
      </c>
      <c r="AU47">
        <f t="shared" si="177"/>
        <v>1.3626816379009847</v>
      </c>
      <c r="AV47">
        <f t="shared" si="173"/>
        <v>1.9271228535163556</v>
      </c>
    </row>
    <row r="48" spans="1:53" x14ac:dyDescent="0.25">
      <c r="S48" t="s">
        <v>68</v>
      </c>
      <c r="T48">
        <f>T24-AB24</f>
        <v>1.4921727003982095E-2</v>
      </c>
      <c r="U48">
        <f t="shared" ref="U48:AA48" si="192">U24-AC24</f>
        <v>1.1498153337649905E-2</v>
      </c>
      <c r="V48">
        <f t="shared" si="192"/>
        <v>9.2840637789023059E-3</v>
      </c>
      <c r="W48">
        <f t="shared" si="192"/>
        <v>1.5443216084591593E-2</v>
      </c>
      <c r="X48">
        <f t="shared" si="192"/>
        <v>-7.0106936097821995E-2</v>
      </c>
      <c r="Y48">
        <f t="shared" si="192"/>
        <v>-5.0482357391644986E-3</v>
      </c>
      <c r="Z48">
        <f t="shared" si="192"/>
        <v>-2.0101986988777992E-2</v>
      </c>
      <c r="AA48">
        <f t="shared" si="192"/>
        <v>-2.1837069205662973E-3</v>
      </c>
      <c r="AB48">
        <f t="shared" si="170"/>
        <v>-5.7867131926506105E-3</v>
      </c>
      <c r="AK48" t="s">
        <v>103</v>
      </c>
      <c r="AL48">
        <f t="shared" si="171"/>
        <v>0.13123094491098675</v>
      </c>
      <c r="AM48">
        <f t="shared" ref="AM48:AS48" si="193">(AU12-AM12)/AM12*100</f>
        <v>-1.834221482380836</v>
      </c>
      <c r="AN48">
        <f t="shared" si="193"/>
        <v>-15.528155629849591</v>
      </c>
      <c r="AO48">
        <f t="shared" si="193"/>
        <v>-22.684756738110266</v>
      </c>
      <c r="AP48">
        <f t="shared" si="193"/>
        <v>-41.116060183509475</v>
      </c>
      <c r="AQ48">
        <f t="shared" si="193"/>
        <v>-23.713793190880875</v>
      </c>
      <c r="AR48">
        <f t="shared" si="193"/>
        <v>-14.84479271681842</v>
      </c>
      <c r="AS48">
        <f t="shared" si="193"/>
        <v>-27.25043677643848</v>
      </c>
      <c r="AT48">
        <f t="shared" si="176"/>
        <v>-0.85149526873492465</v>
      </c>
      <c r="AU48">
        <f t="shared" si="177"/>
        <v>0.69489236971880386</v>
      </c>
      <c r="AV48">
        <f t="shared" si="173"/>
        <v>0.98272621364591151</v>
      </c>
    </row>
    <row r="49" spans="1:48" x14ac:dyDescent="0.25">
      <c r="A49" t="s">
        <v>136</v>
      </c>
      <c r="S49" t="s">
        <v>47</v>
      </c>
      <c r="T49">
        <f>T3-AB3</f>
        <v>8.6139232696491007E-3</v>
      </c>
      <c r="U49">
        <f t="shared" ref="U49:AA49" si="194">U3-AC3</f>
        <v>1.1597017025221697E-2</v>
      </c>
      <c r="V49">
        <f t="shared" si="194"/>
        <v>2.8902991043457046E-3</v>
      </c>
      <c r="W49">
        <f t="shared" si="194"/>
        <v>-2.34043583325039E-2</v>
      </c>
      <c r="X49">
        <f t="shared" si="194"/>
        <v>9.3245673351636006E-3</v>
      </c>
      <c r="Y49">
        <f t="shared" si="194"/>
        <v>3.3178488041782014E-3</v>
      </c>
      <c r="Z49">
        <f t="shared" si="194"/>
        <v>6.568359136629294E-3</v>
      </c>
      <c r="AA49">
        <f t="shared" si="194"/>
        <v>8.8383056252619996E-3</v>
      </c>
      <c r="AB49">
        <f t="shared" si="170"/>
        <v>3.4682452459932124E-3</v>
      </c>
      <c r="AK49" t="s">
        <v>104</v>
      </c>
      <c r="AL49">
        <f t="shared" si="171"/>
        <v>3.1768281057488581</v>
      </c>
      <c r="AM49">
        <f t="shared" ref="AM49:AS49" si="195">(AU13-AM13)/AM13*100</f>
        <v>5.2252429672400531</v>
      </c>
      <c r="AN49">
        <f t="shared" si="195"/>
        <v>-10.354570859691695</v>
      </c>
      <c r="AO49">
        <f t="shared" si="195"/>
        <v>-13.74990652788242</v>
      </c>
      <c r="AP49">
        <f t="shared" si="195"/>
        <v>-38.22270434553473</v>
      </c>
      <c r="AQ49">
        <f t="shared" si="195"/>
        <v>-14.327570419933814</v>
      </c>
      <c r="AR49">
        <f t="shared" si="195"/>
        <v>-16.744327945116698</v>
      </c>
      <c r="AS49">
        <f t="shared" si="195"/>
        <v>-30.637661264087512</v>
      </c>
      <c r="AT49">
        <f t="shared" si="176"/>
        <v>4.2010355364944552</v>
      </c>
      <c r="AU49">
        <f t="shared" si="177"/>
        <v>0.72422401962186522</v>
      </c>
      <c r="AV49">
        <f t="shared" si="173"/>
        <v>1.0242074307456004</v>
      </c>
    </row>
    <row r="50" spans="1:48" x14ac:dyDescent="0.25">
      <c r="A50" t="s">
        <v>137</v>
      </c>
      <c r="S50" t="s">
        <v>70</v>
      </c>
      <c r="T50">
        <f>T26-AB26</f>
        <v>1.39500073732228E-2</v>
      </c>
      <c r="U50">
        <f t="shared" ref="U50:AA50" si="196">U26-AC26</f>
        <v>4.3809873983283003E-3</v>
      </c>
      <c r="V50">
        <f t="shared" si="196"/>
        <v>8.9308159824504005E-3</v>
      </c>
      <c r="W50">
        <f t="shared" si="196"/>
        <v>1.2405309845398799E-2</v>
      </c>
      <c r="X50">
        <f t="shared" si="196"/>
        <v>2.0472888228732201E-2</v>
      </c>
      <c r="Y50">
        <f t="shared" si="196"/>
        <v>-2.2736597022611979E-3</v>
      </c>
      <c r="Z50">
        <f t="shared" si="196"/>
        <v>1.0468141386916902E-2</v>
      </c>
      <c r="AA50">
        <f t="shared" si="196"/>
        <v>1.2235160053419201E-2</v>
      </c>
      <c r="AB50">
        <f t="shared" si="170"/>
        <v>1.0071206320775926E-2</v>
      </c>
      <c r="AK50" t="s">
        <v>105</v>
      </c>
      <c r="AL50">
        <f t="shared" si="171"/>
        <v>-5.0622042409055341</v>
      </c>
      <c r="AM50">
        <f t="shared" ref="AM50:AS50" si="197">(AU14-AM14)/AM14*100</f>
        <v>3.1414589235021815</v>
      </c>
      <c r="AN50">
        <f t="shared" si="197"/>
        <v>-9.5413480976437146</v>
      </c>
      <c r="AO50">
        <f t="shared" si="197"/>
        <v>-7.1613500603316451</v>
      </c>
      <c r="AP50">
        <f t="shared" si="197"/>
        <v>-35.18901667397899</v>
      </c>
      <c r="AQ50">
        <f t="shared" si="197"/>
        <v>-23.366800988266682</v>
      </c>
      <c r="AR50">
        <f t="shared" si="197"/>
        <v>-14.467066267730091</v>
      </c>
      <c r="AS50">
        <f t="shared" si="197"/>
        <v>-28.476886259379647</v>
      </c>
      <c r="AT50">
        <f t="shared" si="176"/>
        <v>-0.96037265870167632</v>
      </c>
      <c r="AU50">
        <f t="shared" si="177"/>
        <v>2.9004329270614928</v>
      </c>
      <c r="AV50">
        <f t="shared" si="173"/>
        <v>4.1018315822038574</v>
      </c>
    </row>
    <row r="51" spans="1:48" x14ac:dyDescent="0.25">
      <c r="S51" t="s">
        <v>49</v>
      </c>
      <c r="T51">
        <f>T5-AB5</f>
        <v>6.4637272559078945E-3</v>
      </c>
      <c r="U51">
        <f t="shared" ref="U51:AA51" si="198">U5-AC5</f>
        <v>7.6006676167566095E-3</v>
      </c>
      <c r="V51">
        <f t="shared" si="198"/>
        <v>1.2252827945547412E-2</v>
      </c>
      <c r="W51">
        <f t="shared" si="198"/>
        <v>-3.4491019544599266E-2</v>
      </c>
      <c r="X51">
        <f t="shared" si="198"/>
        <v>1.4451321827663594E-2</v>
      </c>
      <c r="Y51">
        <f t="shared" si="198"/>
        <v>4.635066956046581E-2</v>
      </c>
      <c r="Z51">
        <f t="shared" si="198"/>
        <v>3.3695258135250594E-2</v>
      </c>
      <c r="AA51">
        <f t="shared" si="198"/>
        <v>4.5684902127301918E-2</v>
      </c>
      <c r="AB51">
        <f t="shared" si="170"/>
        <v>1.6501044365536822E-2</v>
      </c>
      <c r="AK51" t="s">
        <v>50</v>
      </c>
      <c r="AL51">
        <f t="shared" si="171"/>
        <v>-30.838788822964801</v>
      </c>
      <c r="AM51">
        <f t="shared" ref="AM51:AS51" si="199">(AU15-AM15)/AM15*100</f>
        <v>-15.686637545021009</v>
      </c>
      <c r="AN51">
        <f t="shared" si="199"/>
        <v>-36.041709564968869</v>
      </c>
      <c r="AO51">
        <f t="shared" si="199"/>
        <v>-23.158162957705947</v>
      </c>
      <c r="AP51">
        <f t="shared" si="199"/>
        <v>57.655623047407822</v>
      </c>
      <c r="AQ51">
        <f t="shared" si="199"/>
        <v>-27.821157829623854</v>
      </c>
      <c r="AR51">
        <f t="shared" si="199"/>
        <v>-0.17732544137406872</v>
      </c>
      <c r="AS51">
        <f t="shared" si="199"/>
        <v>-40.026523069320938</v>
      </c>
      <c r="AT51">
        <f t="shared" si="176"/>
        <v>-23.262713183992904</v>
      </c>
      <c r="AU51">
        <f t="shared" si="177"/>
        <v>5.3570944590992369</v>
      </c>
      <c r="AV51">
        <f t="shared" si="173"/>
        <v>7.5760756389719006</v>
      </c>
    </row>
    <row r="52" spans="1:48" x14ac:dyDescent="0.25">
      <c r="S52" t="s">
        <v>74</v>
      </c>
      <c r="T52">
        <f>T30-AB30</f>
        <v>-9.2342115537791258E-4</v>
      </c>
      <c r="U52">
        <f t="shared" ref="U52:AA52" si="200">U30-AC30</f>
        <v>1.0521983177584016E-2</v>
      </c>
      <c r="V52">
        <f t="shared" si="200"/>
        <v>6.3365384600301999E-2</v>
      </c>
      <c r="W52">
        <f t="shared" si="200"/>
        <v>0.14589319200536394</v>
      </c>
      <c r="X52">
        <f t="shared" si="200"/>
        <v>0.25074958372563999</v>
      </c>
      <c r="Y52">
        <f t="shared" si="200"/>
        <v>0.158333829986814</v>
      </c>
      <c r="Z52">
        <f t="shared" si="200"/>
        <v>8.8620483535449934E-2</v>
      </c>
      <c r="AA52">
        <f t="shared" si="200"/>
        <v>0.20066552791717596</v>
      </c>
      <c r="AB52">
        <f t="shared" si="170"/>
        <v>0.114653320474119</v>
      </c>
      <c r="AK52" t="s">
        <v>67</v>
      </c>
      <c r="AL52">
        <f t="shared" si="171"/>
        <v>-14.820791130472177</v>
      </c>
      <c r="AM52">
        <f t="shared" ref="AM52:AS52" si="201">(AU16-AM16)/AM16*100</f>
        <v>37.446893529338901</v>
      </c>
      <c r="AN52">
        <f t="shared" si="201"/>
        <v>-5.0796395493342077</v>
      </c>
      <c r="AO52">
        <f t="shared" si="201"/>
        <v>-0.39582362115681069</v>
      </c>
      <c r="AP52">
        <f t="shared" si="201"/>
        <v>55.008786708940818</v>
      </c>
      <c r="AQ52">
        <f t="shared" si="201"/>
        <v>-28.634779352515633</v>
      </c>
      <c r="AR52">
        <f t="shared" si="201"/>
        <v>26.122077530219347</v>
      </c>
      <c r="AS52">
        <f t="shared" si="201"/>
        <v>-33.793505543935851</v>
      </c>
      <c r="AT52">
        <f t="shared" si="176"/>
        <v>11.313051199433362</v>
      </c>
      <c r="AU52">
        <f t="shared" si="177"/>
        <v>18.479417129936248</v>
      </c>
      <c r="AV52">
        <f t="shared" si="173"/>
        <v>26.133842329905537</v>
      </c>
    </row>
    <row r="53" spans="1:48" x14ac:dyDescent="0.25">
      <c r="S53" t="s">
        <v>64</v>
      </c>
      <c r="T53">
        <f>T20-AB20</f>
        <v>4.6299019847542994E-3</v>
      </c>
      <c r="U53">
        <f t="shared" ref="U53:AA53" si="202">U20-AC20</f>
        <v>8.5819042135779934E-4</v>
      </c>
      <c r="V53">
        <f t="shared" si="202"/>
        <v>6.4156409429934023E-3</v>
      </c>
      <c r="W53">
        <f t="shared" si="202"/>
        <v>-5.4519104836619012E-3</v>
      </c>
      <c r="X53">
        <f t="shared" si="202"/>
        <v>7.5391927674985995E-3</v>
      </c>
      <c r="Y53">
        <f t="shared" si="202"/>
        <v>1.3499997531851302E-2</v>
      </c>
      <c r="Z53">
        <f t="shared" si="202"/>
        <v>-2.8958996661236983E-3</v>
      </c>
      <c r="AA53">
        <f t="shared" si="202"/>
        <v>2.5073052565159973E-3</v>
      </c>
      <c r="AB53">
        <f t="shared" si="170"/>
        <v>3.3878023443982249E-3</v>
      </c>
      <c r="AK53" t="s">
        <v>68</v>
      </c>
      <c r="AL53">
        <f t="shared" si="171"/>
        <v>-21.113858867248883</v>
      </c>
      <c r="AM53">
        <f t="shared" ref="AM53:AS53" si="203">(AU17-AM17)/AM17*100</f>
        <v>-11.924178352136067</v>
      </c>
      <c r="AN53">
        <f t="shared" si="203"/>
        <v>-13.401922884852391</v>
      </c>
      <c r="AO53">
        <f t="shared" si="203"/>
        <v>-15.556286542843509</v>
      </c>
      <c r="AP53">
        <f t="shared" si="203"/>
        <v>67.122777487979491</v>
      </c>
      <c r="AQ53">
        <f t="shared" si="203"/>
        <v>10.269548543102973</v>
      </c>
      <c r="AR53">
        <f t="shared" si="203"/>
        <v>14.24593965666733</v>
      </c>
      <c r="AS53">
        <f t="shared" si="203"/>
        <v>3.1180156065349429</v>
      </c>
      <c r="AT53">
        <f t="shared" si="176"/>
        <v>-16.519018609692473</v>
      </c>
      <c r="AU53">
        <f t="shared" si="177"/>
        <v>3.2490427045870809</v>
      </c>
      <c r="AV53">
        <f t="shared" si="173"/>
        <v>4.5948402575564113</v>
      </c>
    </row>
    <row r="54" spans="1:48" x14ac:dyDescent="0.25">
      <c r="S54" t="s">
        <v>66</v>
      </c>
      <c r="T54">
        <f>T22-AB22</f>
        <v>4.4103864439636042E-3</v>
      </c>
      <c r="U54">
        <f t="shared" ref="U54:AA54" si="204">U22-AC22</f>
        <v>-3.0420048077298145E-4</v>
      </c>
      <c r="V54">
        <f t="shared" si="204"/>
        <v>2.7643582185835014E-2</v>
      </c>
      <c r="W54">
        <f t="shared" si="204"/>
        <v>2.320313855942599E-2</v>
      </c>
      <c r="X54">
        <f t="shared" si="204"/>
        <v>4.3781427538284998E-2</v>
      </c>
      <c r="Y54">
        <f t="shared" si="204"/>
        <v>5.1334607949356015E-2</v>
      </c>
      <c r="Z54">
        <f t="shared" si="204"/>
        <v>7.2084831474519967E-3</v>
      </c>
      <c r="AA54">
        <f t="shared" si="204"/>
        <v>2.5874779347260998E-2</v>
      </c>
      <c r="AB54">
        <f t="shared" si="170"/>
        <v>2.2894025586350703E-2</v>
      </c>
    </row>
    <row r="55" spans="1:48" x14ac:dyDescent="0.25">
      <c r="S55" t="s">
        <v>73</v>
      </c>
      <c r="T55">
        <f>T29-AB29</f>
        <v>4.8710057793996953E-3</v>
      </c>
      <c r="U55">
        <f t="shared" ref="U55:AA55" si="205">U29-AC29</f>
        <v>-2.219848572078395E-3</v>
      </c>
      <c r="V55">
        <f t="shared" si="205"/>
        <v>5.6908571124194007E-3</v>
      </c>
      <c r="W55">
        <f t="shared" si="205"/>
        <v>5.9515486792693917E-3</v>
      </c>
      <c r="X55">
        <f t="shared" si="205"/>
        <v>2.8101984990062591E-2</v>
      </c>
      <c r="Y55">
        <f t="shared" si="205"/>
        <v>2.1185192387771806E-2</v>
      </c>
      <c r="Z55">
        <f t="shared" si="205"/>
        <v>1.1792643615037901E-2</v>
      </c>
      <c r="AA55">
        <f t="shared" si="205"/>
        <v>2.9431733371280203E-2</v>
      </c>
      <c r="AB55">
        <f t="shared" si="170"/>
        <v>1.3100639670395325E-2</v>
      </c>
    </row>
    <row r="56" spans="1:48" x14ac:dyDescent="0.25">
      <c r="S56" t="s">
        <v>54</v>
      </c>
      <c r="T56">
        <f>T10-AB10</f>
        <v>9.2531371218344035E-4</v>
      </c>
      <c r="U56">
        <f t="shared" ref="U56:AA56" si="206">U10-AC10</f>
        <v>-8.4667213778500186E-5</v>
      </c>
      <c r="V56">
        <f t="shared" si="206"/>
        <v>-1.0224879286957899E-3</v>
      </c>
      <c r="W56">
        <f t="shared" si="206"/>
        <v>-4.2129144706748401E-3</v>
      </c>
      <c r="X56">
        <f t="shared" si="206"/>
        <v>1.8804025759195505E-3</v>
      </c>
      <c r="Y56">
        <f t="shared" si="206"/>
        <v>-3.092936003889441E-3</v>
      </c>
      <c r="Z56">
        <f t="shared" si="206"/>
        <v>4.46081852445342E-3</v>
      </c>
      <c r="AA56">
        <f t="shared" si="206"/>
        <v>3.6626841913513699E-3</v>
      </c>
      <c r="AB56">
        <f t="shared" si="170"/>
        <v>3.1452667335865126E-4</v>
      </c>
    </row>
    <row r="57" spans="1:48" x14ac:dyDescent="0.25">
      <c r="S57" t="s">
        <v>51</v>
      </c>
      <c r="T57">
        <f>T7-AB7</f>
        <v>5.1444062054161049E-3</v>
      </c>
      <c r="U57">
        <f t="shared" ref="U57:AA57" si="207">U7-AC7</f>
        <v>-5.6887139391960106E-3</v>
      </c>
      <c r="V57">
        <f t="shared" si="207"/>
        <v>1.9623239205994042E-3</v>
      </c>
      <c r="W57">
        <f t="shared" si="207"/>
        <v>3.1014949228290456E-4</v>
      </c>
      <c r="X57">
        <f t="shared" si="207"/>
        <v>-1.0763039572775204E-2</v>
      </c>
      <c r="Y57">
        <f t="shared" si="207"/>
        <v>1.0745296323839096E-2</v>
      </c>
      <c r="Z57">
        <f t="shared" si="207"/>
        <v>-3.5200799294046042E-3</v>
      </c>
      <c r="AA57">
        <f t="shared" si="207"/>
        <v>3.6347970373796085E-3</v>
      </c>
      <c r="AB57">
        <f t="shared" si="170"/>
        <v>2.2814244226766235E-4</v>
      </c>
    </row>
    <row r="58" spans="1:48" x14ac:dyDescent="0.25">
      <c r="S58" t="s">
        <v>62</v>
      </c>
      <c r="T58">
        <f>T18-AB18</f>
        <v>-1.119594560945996E-4</v>
      </c>
      <c r="U58">
        <f t="shared" ref="U58:AA58" si="208">U18-AC18</f>
        <v>-1.6098497560477001E-3</v>
      </c>
      <c r="V58">
        <f t="shared" si="208"/>
        <v>1.1602480895817006E-3</v>
      </c>
      <c r="W58">
        <f t="shared" si="208"/>
        <v>-8.8510282564523007E-3</v>
      </c>
      <c r="X58">
        <f t="shared" si="208"/>
        <v>-4.0638264197404989E-3</v>
      </c>
      <c r="Y58">
        <f t="shared" si="208"/>
        <v>-1.0746536797705502E-2</v>
      </c>
      <c r="Z58">
        <f t="shared" si="208"/>
        <v>5.4245697141023994E-3</v>
      </c>
      <c r="AA58">
        <f t="shared" si="208"/>
        <v>6.1231333339698997E-3</v>
      </c>
      <c r="AB58">
        <f t="shared" si="170"/>
        <v>-1.5844061935483254E-3</v>
      </c>
    </row>
    <row r="59" spans="1:48" x14ac:dyDescent="0.25">
      <c r="S59" t="s">
        <v>55</v>
      </c>
      <c r="T59">
        <f>T11-AB11</f>
        <v>-1.8726072483839923E-4</v>
      </c>
      <c r="U59">
        <f t="shared" ref="U59:AA59" si="209">U11-AC11</f>
        <v>-2.7811873463538944E-3</v>
      </c>
      <c r="V59">
        <f t="shared" si="209"/>
        <v>-6.3502042252670116E-4</v>
      </c>
      <c r="W59">
        <f t="shared" si="209"/>
        <v>-9.1315592693589839E-4</v>
      </c>
      <c r="X59">
        <f t="shared" si="209"/>
        <v>3.2616328574089012E-3</v>
      </c>
      <c r="Y59">
        <f t="shared" si="209"/>
        <v>-8.2378362760173011E-3</v>
      </c>
      <c r="Z59">
        <f t="shared" si="209"/>
        <v>2.5643004087349597E-2</v>
      </c>
      <c r="AA59">
        <f t="shared" si="209"/>
        <v>7.3732368758678019E-3</v>
      </c>
      <c r="AB59">
        <f t="shared" si="170"/>
        <v>2.940426640494263E-3</v>
      </c>
    </row>
    <row r="60" spans="1:48" x14ac:dyDescent="0.25">
      <c r="S60" t="s">
        <v>72</v>
      </c>
      <c r="T60">
        <f>T28-AB28</f>
        <v>-2.746374923766802E-3</v>
      </c>
      <c r="U60">
        <f t="shared" ref="U60:AA60" si="210">U28-AC28</f>
        <v>-2.6392551038817991E-3</v>
      </c>
      <c r="V60">
        <f t="shared" si="210"/>
        <v>-6.2956644330322033E-3</v>
      </c>
      <c r="W60">
        <f t="shared" si="210"/>
        <v>-3.4672245640102399E-2</v>
      </c>
      <c r="X60">
        <f t="shared" si="210"/>
        <v>2.0695468064148702E-2</v>
      </c>
      <c r="Y60">
        <f t="shared" si="210"/>
        <v>-3.2730538411695091E-2</v>
      </c>
      <c r="Z60">
        <f t="shared" si="210"/>
        <v>1.2518124783143701E-2</v>
      </c>
      <c r="AA60">
        <f t="shared" si="210"/>
        <v>1.1937338528391406E-2</v>
      </c>
      <c r="AB60">
        <f t="shared" si="170"/>
        <v>-4.2416433920993103E-3</v>
      </c>
    </row>
    <row r="61" spans="1:48" x14ac:dyDescent="0.25">
      <c r="S61" t="s">
        <v>53</v>
      </c>
      <c r="T61">
        <f>T9-AB9</f>
        <v>-2.6243127601759016E-3</v>
      </c>
      <c r="U61">
        <f t="shared" ref="U61:AA61" si="211">U9-AC9</f>
        <v>-5.5950706963108984E-3</v>
      </c>
      <c r="V61">
        <f t="shared" si="211"/>
        <v>3.6483587517280001E-3</v>
      </c>
      <c r="W61">
        <f t="shared" si="211"/>
        <v>-6.230896288734699E-3</v>
      </c>
      <c r="X61">
        <f t="shared" si="211"/>
        <v>2.0808867237250995E-3</v>
      </c>
      <c r="Y61">
        <f t="shared" si="211"/>
        <v>-7.6393075745938011E-3</v>
      </c>
      <c r="Z61">
        <f t="shared" si="211"/>
        <v>2.2291062732991002E-3</v>
      </c>
      <c r="AA61">
        <f t="shared" si="211"/>
        <v>1.2792371101346019E-3</v>
      </c>
      <c r="AB61">
        <f t="shared" si="170"/>
        <v>-1.6064998076160621E-3</v>
      </c>
    </row>
    <row r="62" spans="1:48" x14ac:dyDescent="0.25">
      <c r="S62" t="s">
        <v>63</v>
      </c>
      <c r="T62">
        <f>T19-AB19</f>
        <v>-4.8506078101632003E-3</v>
      </c>
      <c r="U62">
        <f t="shared" ref="U62:AA62" si="212">U19-AC19</f>
        <v>-8.1575177016604966E-3</v>
      </c>
      <c r="V62">
        <f t="shared" si="212"/>
        <v>1.6241292299606983E-3</v>
      </c>
      <c r="W62">
        <f t="shared" si="212"/>
        <v>-2.7404529521240992E-2</v>
      </c>
      <c r="X62">
        <f t="shared" si="212"/>
        <v>-4.0733744636720692E-2</v>
      </c>
      <c r="Y62">
        <f t="shared" si="212"/>
        <v>-2.8317796483804596E-2</v>
      </c>
      <c r="Z62">
        <f t="shared" si="212"/>
        <v>-1.8951977396972401E-2</v>
      </c>
      <c r="AA62">
        <f t="shared" si="212"/>
        <v>2.1779963595836609E-2</v>
      </c>
      <c r="AB62">
        <f t="shared" si="170"/>
        <v>-1.3126510090595633E-2</v>
      </c>
    </row>
    <row r="63" spans="1:48" x14ac:dyDescent="0.25">
      <c r="S63" t="s">
        <v>75</v>
      </c>
      <c r="T63">
        <f>T31-AB31</f>
        <v>-6.2920820849140247E-3</v>
      </c>
      <c r="U63">
        <f t="shared" ref="U63:AA63" si="213">U31-AC31</f>
        <v>-7.9798133784400038E-3</v>
      </c>
      <c r="V63">
        <f t="shared" si="213"/>
        <v>1.1809851716563999E-2</v>
      </c>
      <c r="W63">
        <f t="shared" si="213"/>
        <v>2.4141983499857994E-2</v>
      </c>
      <c r="X63">
        <f t="shared" si="213"/>
        <v>6.1930957765038E-2</v>
      </c>
      <c r="Y63">
        <f t="shared" si="213"/>
        <v>2.3765693753983991E-2</v>
      </c>
      <c r="Z63">
        <f t="shared" si="213"/>
        <v>2.8589433966833E-2</v>
      </c>
      <c r="AA63">
        <f t="shared" si="213"/>
        <v>6.6316203992178996E-2</v>
      </c>
      <c r="AB63">
        <f t="shared" si="170"/>
        <v>2.5285278653887744E-2</v>
      </c>
    </row>
    <row r="64" spans="1:48" x14ac:dyDescent="0.25">
      <c r="S64" t="s">
        <v>67</v>
      </c>
      <c r="T64">
        <f>T23-AB23</f>
        <v>3.7250500623951993E-2</v>
      </c>
      <c r="U64">
        <f t="shared" ref="U64:AA64" si="214">U23-AC23</f>
        <v>-6.5150882588398018E-2</v>
      </c>
      <c r="V64">
        <f t="shared" si="214"/>
        <v>7.729132628433999E-3</v>
      </c>
      <c r="W64">
        <f t="shared" si="214"/>
        <v>7.4399136220501538E-4</v>
      </c>
      <c r="X64">
        <f t="shared" si="214"/>
        <v>-0.109705306257325</v>
      </c>
      <c r="Y64">
        <f t="shared" si="214"/>
        <v>3.4138270502434911E-2</v>
      </c>
      <c r="Z64">
        <f t="shared" si="214"/>
        <v>-4.6354194986331004E-2</v>
      </c>
      <c r="AA64">
        <f t="shared" si="214"/>
        <v>6.8755289983873008E-2</v>
      </c>
      <c r="AB64">
        <f t="shared" si="170"/>
        <v>-9.0741498413943848E-3</v>
      </c>
    </row>
    <row r="65" spans="19:29" x14ac:dyDescent="0.25">
      <c r="S65" t="s">
        <v>100</v>
      </c>
      <c r="T65">
        <f>T8-AB8</f>
        <v>-1.82949807867894E-2</v>
      </c>
      <c r="U65">
        <f t="shared" ref="U65:AA65" si="215">U8-AC8</f>
        <v>-1.84446619943653E-2</v>
      </c>
      <c r="V65">
        <f t="shared" si="215"/>
        <v>1.1110487363378899E-2</v>
      </c>
      <c r="W65">
        <f t="shared" si="215"/>
        <v>-1.0923802086670098E-2</v>
      </c>
      <c r="X65">
        <f t="shared" si="215"/>
        <v>7.7922909772770721E-4</v>
      </c>
      <c r="Y65">
        <f t="shared" si="215"/>
        <v>-9.854289149862E-3</v>
      </c>
      <c r="Z65">
        <f t="shared" si="215"/>
        <v>2.2832291795173987E-3</v>
      </c>
      <c r="AA65">
        <f t="shared" si="215"/>
        <v>-7.8627831726007097E-3</v>
      </c>
      <c r="AB65">
        <f t="shared" si="170"/>
        <v>-6.4009464437079378E-3</v>
      </c>
    </row>
    <row r="66" spans="19:29" x14ac:dyDescent="0.25">
      <c r="S66" t="s">
        <v>99</v>
      </c>
      <c r="T66">
        <f>T27-AB27</f>
        <v>-4.2685459837906004E-2</v>
      </c>
      <c r="U66">
        <f t="shared" ref="U66:AA66" si="216">U27-AC27</f>
        <v>-8.0751475362517006E-2</v>
      </c>
      <c r="V66">
        <f t="shared" si="216"/>
        <v>9.5481867355579897E-3</v>
      </c>
      <c r="W66">
        <f t="shared" si="216"/>
        <v>2.0458404042536016E-2</v>
      </c>
      <c r="X66">
        <f t="shared" si="216"/>
        <v>2.199509134775901E-2</v>
      </c>
      <c r="Y66">
        <f t="shared" si="216"/>
        <v>-0.10144518182725704</v>
      </c>
      <c r="Z66">
        <f t="shared" si="216"/>
        <v>4.2151546964284969E-2</v>
      </c>
      <c r="AA66">
        <f t="shared" si="216"/>
        <v>-2.9188642580988022E-2</v>
      </c>
      <c r="AB66">
        <f t="shared" si="170"/>
        <v>-1.998969131481626E-2</v>
      </c>
    </row>
    <row r="70" spans="19:29" x14ac:dyDescent="0.25">
      <c r="S70" t="s">
        <v>83</v>
      </c>
    </row>
    <row r="71" spans="19:29" x14ac:dyDescent="0.25">
      <c r="S71" t="s">
        <v>40</v>
      </c>
      <c r="T71" t="s">
        <v>84</v>
      </c>
      <c r="U71" t="s">
        <v>85</v>
      </c>
      <c r="V71" t="s">
        <v>130</v>
      </c>
      <c r="W71" t="s">
        <v>131</v>
      </c>
      <c r="X71" t="s">
        <v>132</v>
      </c>
      <c r="Y71" t="s">
        <v>133</v>
      </c>
      <c r="Z71" t="s">
        <v>134</v>
      </c>
      <c r="AA71" t="s">
        <v>135</v>
      </c>
      <c r="AB71" t="s">
        <v>86</v>
      </c>
      <c r="AC71" t="s">
        <v>140</v>
      </c>
    </row>
    <row r="72" spans="19:29" x14ac:dyDescent="0.25">
      <c r="S72" t="s">
        <v>96</v>
      </c>
      <c r="T72">
        <v>0.12597674155529737</v>
      </c>
      <c r="U72">
        <v>2.4441742498180541E-2</v>
      </c>
      <c r="V72">
        <v>7.5517828410201493E-3</v>
      </c>
      <c r="W72">
        <v>8.5037091119786912E-2</v>
      </c>
      <c r="X72">
        <v>7.0976497738804434E-2</v>
      </c>
      <c r="Y72">
        <v>8.7020324483568057E-2</v>
      </c>
      <c r="Z72">
        <v>1.5126042619751701E-2</v>
      </c>
      <c r="AA72">
        <v>9.0136493893836489E-2</v>
      </c>
      <c r="AB72">
        <v>6.3283339593780713E-2</v>
      </c>
    </row>
    <row r="73" spans="19:29" x14ac:dyDescent="0.25">
      <c r="S73" t="s">
        <v>97</v>
      </c>
      <c r="T73">
        <v>2.3876326054454111E-2</v>
      </c>
      <c r="U73">
        <v>9.5795801535884961E-2</v>
      </c>
      <c r="V73">
        <v>1.2432873968147518E-2</v>
      </c>
      <c r="W73">
        <v>-0.11863102050288199</v>
      </c>
      <c r="X73">
        <v>-0.13065717710776781</v>
      </c>
      <c r="Y73">
        <v>0.17761042314738007</v>
      </c>
      <c r="Z73">
        <v>8.1691945660172904E-2</v>
      </c>
      <c r="AA73">
        <v>0.11611427484361553</v>
      </c>
      <c r="AB73">
        <v>3.2279180949875662E-2</v>
      </c>
    </row>
    <row r="74" spans="19:29" x14ac:dyDescent="0.25">
      <c r="S74" t="s">
        <v>98</v>
      </c>
      <c r="T74">
        <v>3.9966238379833041E-2</v>
      </c>
      <c r="U74">
        <v>4.9364909214615005E-2</v>
      </c>
      <c r="V74">
        <v>4.563754330611014E-3</v>
      </c>
      <c r="W74">
        <v>-0.34709049938803105</v>
      </c>
      <c r="X74">
        <v>-3.6311424582060992E-2</v>
      </c>
      <c r="Y74">
        <v>-0.24340533244047696</v>
      </c>
      <c r="Z74">
        <v>-3.8756597184184005E-2</v>
      </c>
      <c r="AA74">
        <v>0.10821538083135901</v>
      </c>
      <c r="AB74">
        <v>-5.793169635479186E-2</v>
      </c>
    </row>
    <row r="75" spans="19:29" x14ac:dyDescent="0.25">
      <c r="S75" t="s">
        <v>59</v>
      </c>
      <c r="T75">
        <v>5.9248549155514113E-2</v>
      </c>
      <c r="U75">
        <v>5.2363140764819932E-3</v>
      </c>
      <c r="V75">
        <v>1.7762365215175518E-2</v>
      </c>
      <c r="W75">
        <v>1.2558915066567811E-3</v>
      </c>
      <c r="X75">
        <v>5.1144244101641034E-2</v>
      </c>
      <c r="Y75">
        <v>1.6561468541929289E-2</v>
      </c>
      <c r="Z75">
        <v>2.0752557414779702E-2</v>
      </c>
      <c r="AA75">
        <v>3.9930239506908813E-2</v>
      </c>
      <c r="AB75">
        <v>2.6486453689885912E-2</v>
      </c>
    </row>
    <row r="76" spans="19:29" x14ac:dyDescent="0.25">
      <c r="S76" t="s">
        <v>61</v>
      </c>
      <c r="T76">
        <v>3.2598443083486028E-2</v>
      </c>
      <c r="U76">
        <v>3.0754548017823069E-2</v>
      </c>
      <c r="V76">
        <v>0.11504218691159995</v>
      </c>
      <c r="W76">
        <v>-9.0165706443078975E-2</v>
      </c>
      <c r="X76">
        <v>0.13619077863133805</v>
      </c>
      <c r="Y76">
        <v>5.7251799014469973E-2</v>
      </c>
      <c r="Z76">
        <v>-5.8520777265420043E-3</v>
      </c>
      <c r="AA76">
        <v>6.1385652404058022E-2</v>
      </c>
      <c r="AB76">
        <v>4.2150702986644265E-2</v>
      </c>
    </row>
    <row r="77" spans="19:29" x14ac:dyDescent="0.25">
      <c r="S77" t="s">
        <v>48</v>
      </c>
      <c r="T77">
        <v>2.0657175569811004E-2</v>
      </c>
      <c r="U77">
        <v>3.7859034655606999E-2</v>
      </c>
      <c r="V77">
        <v>5.4792991402219937E-3</v>
      </c>
      <c r="W77">
        <v>6.1823923527480062E-3</v>
      </c>
      <c r="X77">
        <v>4.2604829612192002E-2</v>
      </c>
      <c r="Y77">
        <v>2.6851714985142994E-2</v>
      </c>
      <c r="Z77">
        <v>-2.218230850038802E-2</v>
      </c>
      <c r="AA77">
        <v>-1.8913646849699761E-4</v>
      </c>
      <c r="AB77">
        <v>1.4657875168354748E-2</v>
      </c>
    </row>
    <row r="78" spans="19:29" x14ac:dyDescent="0.25">
      <c r="S78" t="s">
        <v>57</v>
      </c>
      <c r="T78">
        <v>3.8894973659715879E-2</v>
      </c>
      <c r="U78">
        <v>7.2903402594478028E-3</v>
      </c>
      <c r="V78">
        <v>1.8640716738139412E-2</v>
      </c>
      <c r="W78">
        <v>-3.6421175922800697E-2</v>
      </c>
      <c r="X78">
        <v>-4.9967531992418934E-3</v>
      </c>
      <c r="Y78">
        <v>0.13791557370396582</v>
      </c>
      <c r="Z78">
        <v>1.6184270101770898E-2</v>
      </c>
      <c r="AA78">
        <v>-2.481698435122201E-2</v>
      </c>
      <c r="AB78">
        <v>1.9086370123721899E-2</v>
      </c>
    </row>
    <row r="79" spans="19:29" x14ac:dyDescent="0.25">
      <c r="S79" t="s">
        <v>50</v>
      </c>
      <c r="T79">
        <v>2.9217141314681297E-2</v>
      </c>
      <c r="U79">
        <v>1.3146980004349107E-2</v>
      </c>
      <c r="V79">
        <v>2.8571732093180993E-2</v>
      </c>
      <c r="W79">
        <v>2.0670495666103003E-2</v>
      </c>
      <c r="X79">
        <v>-4.3082503008749495E-2</v>
      </c>
      <c r="Y79">
        <v>1.5973150470433801E-2</v>
      </c>
      <c r="Z79">
        <v>4.0555660969490009E-3</v>
      </c>
      <c r="AA79">
        <v>4.1599715376214694E-2</v>
      </c>
      <c r="AB79">
        <v>1.3769034751645301E-2</v>
      </c>
    </row>
    <row r="80" spans="19:29" x14ac:dyDescent="0.25">
      <c r="S80" t="s">
        <v>65</v>
      </c>
      <c r="T80">
        <v>-3.5544347341054904E-2</v>
      </c>
      <c r="U80">
        <v>6.5244777169682494E-2</v>
      </c>
      <c r="V80">
        <v>4.8406264150785194E-2</v>
      </c>
      <c r="W80">
        <v>1.1358579086268694E-2</v>
      </c>
      <c r="X80">
        <v>2.673019218490201E-2</v>
      </c>
      <c r="Y80">
        <v>6.4972158272030997E-2</v>
      </c>
      <c r="Z80">
        <v>2.0739554333999988E-2</v>
      </c>
      <c r="AA80">
        <v>3.6352988206939996E-2</v>
      </c>
      <c r="AB80">
        <v>2.9782520757944308E-2</v>
      </c>
    </row>
    <row r="81" spans="19:28" x14ac:dyDescent="0.25">
      <c r="S81" t="s">
        <v>60</v>
      </c>
      <c r="T81">
        <v>1.7838664695353404E-2</v>
      </c>
      <c r="U81">
        <v>1.023188869717151E-2</v>
      </c>
      <c r="V81">
        <v>4.4295361152838011E-3</v>
      </c>
      <c r="W81">
        <v>1.2095794799405604E-2</v>
      </c>
      <c r="X81">
        <v>4.5493356016974199E-2</v>
      </c>
      <c r="Y81">
        <v>2.2469960315577291E-2</v>
      </c>
      <c r="Z81">
        <v>1.0009006727318401E-2</v>
      </c>
      <c r="AA81">
        <v>2.7914066641309493E-2</v>
      </c>
      <c r="AB81">
        <v>1.8810284251049213E-2</v>
      </c>
    </row>
    <row r="82" spans="19:28" x14ac:dyDescent="0.25">
      <c r="S82" t="s">
        <v>68</v>
      </c>
      <c r="T82">
        <v>1.4921727003982095E-2</v>
      </c>
      <c r="U82">
        <v>1.1498153337649905E-2</v>
      </c>
      <c r="V82">
        <v>9.2840637789023059E-3</v>
      </c>
      <c r="W82">
        <v>1.5443216084591593E-2</v>
      </c>
      <c r="X82">
        <v>-7.0106936097821995E-2</v>
      </c>
      <c r="Y82">
        <v>-5.0482357391644986E-3</v>
      </c>
      <c r="Z82">
        <v>-1.7502319501407987E-2</v>
      </c>
      <c r="AA82">
        <v>-2.1837069205662973E-3</v>
      </c>
      <c r="AB82">
        <v>-5.4617547567293598E-3</v>
      </c>
    </row>
    <row r="83" spans="19:28" x14ac:dyDescent="0.25">
      <c r="S83" t="s">
        <v>47</v>
      </c>
      <c r="T83">
        <v>8.6139232696491007E-3</v>
      </c>
      <c r="U83">
        <v>1.1597017025221697E-2</v>
      </c>
      <c r="V83">
        <v>2.8902991043457046E-3</v>
      </c>
      <c r="W83">
        <v>-2.34043583325039E-2</v>
      </c>
      <c r="X83">
        <v>9.3245673351636006E-3</v>
      </c>
      <c r="Y83">
        <v>3.3178488041782014E-3</v>
      </c>
      <c r="Z83">
        <v>-7.6921349612536077E-3</v>
      </c>
      <c r="AA83">
        <v>8.8383056252619996E-3</v>
      </c>
      <c r="AB83">
        <v>1.6856834837578496E-3</v>
      </c>
    </row>
    <row r="84" spans="19:28" x14ac:dyDescent="0.25">
      <c r="S84" t="s">
        <v>70</v>
      </c>
      <c r="T84">
        <v>1.39500073732228E-2</v>
      </c>
      <c r="U84">
        <v>4.3809873983281997E-3</v>
      </c>
      <c r="V84">
        <v>8.9308159824504005E-3</v>
      </c>
      <c r="W84">
        <v>1.2405309845398799E-2</v>
      </c>
      <c r="X84">
        <v>2.0472888228732201E-2</v>
      </c>
      <c r="Y84">
        <v>-2.2736597022611979E-3</v>
      </c>
      <c r="Z84">
        <v>8.0765443485618024E-3</v>
      </c>
      <c r="AA84">
        <v>1.2235160053419E-2</v>
      </c>
      <c r="AB84">
        <v>9.7722566909814994E-3</v>
      </c>
    </row>
    <row r="85" spans="19:28" x14ac:dyDescent="0.25">
      <c r="S85" t="s">
        <v>49</v>
      </c>
      <c r="T85">
        <v>6.4637272559078945E-3</v>
      </c>
      <c r="U85">
        <v>7.6006676167566095E-3</v>
      </c>
      <c r="V85">
        <v>1.2252827945547495E-2</v>
      </c>
      <c r="W85">
        <v>-3.4491019544599266E-2</v>
      </c>
      <c r="X85">
        <v>1.4451321827663594E-2</v>
      </c>
      <c r="Y85">
        <v>4.635066956046581E-2</v>
      </c>
      <c r="Z85">
        <v>3.7452652694615063E-3</v>
      </c>
      <c r="AA85">
        <v>4.5684902127301918E-2</v>
      </c>
      <c r="AB85">
        <v>1.2757295257313195E-2</v>
      </c>
    </row>
    <row r="86" spans="19:28" x14ac:dyDescent="0.25">
      <c r="S86" t="s">
        <v>74</v>
      </c>
      <c r="T86">
        <v>-9.2342115537791258E-4</v>
      </c>
      <c r="U86">
        <v>1.0521983177585015E-2</v>
      </c>
      <c r="V86">
        <v>6.3365384600301E-2</v>
      </c>
      <c r="W86">
        <v>0.14589319200536294</v>
      </c>
      <c r="X86">
        <v>0.25074958372563999</v>
      </c>
      <c r="Y86">
        <v>0.158333829986814</v>
      </c>
      <c r="Z86">
        <v>0.11696189342972296</v>
      </c>
      <c r="AA86">
        <v>0.20066552791717596</v>
      </c>
      <c r="AB86">
        <v>0.11819599671090299</v>
      </c>
    </row>
    <row r="87" spans="19:28" x14ac:dyDescent="0.25">
      <c r="S87" t="s">
        <v>64</v>
      </c>
      <c r="T87">
        <v>4.6299019847542994E-3</v>
      </c>
      <c r="U87">
        <v>8.5819042135779934E-4</v>
      </c>
      <c r="V87">
        <v>6.4156409429934023E-3</v>
      </c>
      <c r="W87">
        <v>-5.4519104836619012E-3</v>
      </c>
      <c r="X87">
        <v>7.5391927674985995E-3</v>
      </c>
      <c r="Y87">
        <v>1.3499997531851302E-2</v>
      </c>
      <c r="Z87">
        <v>-8.2476095412622012E-3</v>
      </c>
      <c r="AA87">
        <v>2.5073052565159973E-3</v>
      </c>
      <c r="AB87">
        <v>2.718838610005912E-3</v>
      </c>
    </row>
    <row r="88" spans="19:28" x14ac:dyDescent="0.25">
      <c r="S88" t="s">
        <v>66</v>
      </c>
      <c r="T88">
        <v>4.4103864439636042E-3</v>
      </c>
      <c r="U88">
        <v>-3.0420048077298145E-4</v>
      </c>
      <c r="V88">
        <v>2.7643582185835014E-2</v>
      </c>
      <c r="W88">
        <v>2.320313855942599E-2</v>
      </c>
      <c r="X88">
        <v>4.3781427538284998E-2</v>
      </c>
      <c r="Y88">
        <v>5.1334607949356015E-2</v>
      </c>
      <c r="Z88">
        <v>2.9993066035840094E-3</v>
      </c>
      <c r="AA88">
        <v>2.5874779347260998E-2</v>
      </c>
      <c r="AB88">
        <v>2.2367878518367204E-2</v>
      </c>
    </row>
    <row r="89" spans="19:28" x14ac:dyDescent="0.25">
      <c r="S89" t="s">
        <v>73</v>
      </c>
      <c r="T89">
        <v>4.8710057793996953E-3</v>
      </c>
      <c r="U89">
        <v>-2.2198485720784922E-3</v>
      </c>
      <c r="V89">
        <v>5.6908571124194007E-3</v>
      </c>
      <c r="W89">
        <v>5.9515486792693917E-3</v>
      </c>
      <c r="X89">
        <v>2.8101984990062591E-2</v>
      </c>
      <c r="Y89">
        <v>2.1185192387771806E-2</v>
      </c>
      <c r="Z89">
        <v>6.1491196163324935E-3</v>
      </c>
      <c r="AA89">
        <v>2.9431733371280203E-2</v>
      </c>
      <c r="AB89">
        <v>1.2395199170557135E-2</v>
      </c>
    </row>
    <row r="90" spans="19:28" x14ac:dyDescent="0.25">
      <c r="S90" t="s">
        <v>54</v>
      </c>
      <c r="T90">
        <v>9.2531371218344035E-4</v>
      </c>
      <c r="U90">
        <v>-8.4667213778500186E-5</v>
      </c>
      <c r="V90">
        <v>-1.0224879286957899E-3</v>
      </c>
      <c r="W90">
        <v>-4.2129144706748401E-3</v>
      </c>
      <c r="X90">
        <v>1.8804025759195609E-3</v>
      </c>
      <c r="Y90">
        <v>-3.092936003889441E-3</v>
      </c>
      <c r="Z90">
        <v>3.2920265758381194E-3</v>
      </c>
      <c r="AA90">
        <v>3.6626841913513699E-3</v>
      </c>
      <c r="AB90">
        <v>1.6842767978173998E-4</v>
      </c>
    </row>
    <row r="91" spans="19:28" x14ac:dyDescent="0.25">
      <c r="S91" t="s">
        <v>51</v>
      </c>
      <c r="T91">
        <v>5.1444062054161049E-3</v>
      </c>
      <c r="U91">
        <v>-5.6887139391960106E-3</v>
      </c>
      <c r="V91">
        <v>1.9623239205994042E-3</v>
      </c>
      <c r="W91">
        <v>3.1014949228279354E-4</v>
      </c>
      <c r="X91">
        <v>-1.0763039572775204E-2</v>
      </c>
      <c r="Y91">
        <v>1.0745296323839096E-2</v>
      </c>
      <c r="Z91">
        <v>-4.2108995640754987E-3</v>
      </c>
      <c r="AA91">
        <v>3.6347970373796085E-3</v>
      </c>
      <c r="AB91">
        <v>1.4178998793378667E-4</v>
      </c>
    </row>
    <row r="92" spans="19:28" x14ac:dyDescent="0.25">
      <c r="S92" t="s">
        <v>62</v>
      </c>
      <c r="T92">
        <v>-1.119594560945996E-4</v>
      </c>
      <c r="U92">
        <v>-1.6098497560477001E-3</v>
      </c>
      <c r="V92">
        <v>1.1602480895817006E-3</v>
      </c>
      <c r="W92">
        <v>-8.8510282564523007E-3</v>
      </c>
      <c r="X92">
        <v>-4.0638264197404989E-3</v>
      </c>
      <c r="Y92">
        <v>-1.0746536797705502E-2</v>
      </c>
      <c r="Z92">
        <v>7.6175456144006986E-3</v>
      </c>
      <c r="AA92">
        <v>6.1231333339698997E-3</v>
      </c>
      <c r="AB92">
        <v>-1.3102842060110378E-3</v>
      </c>
    </row>
    <row r="93" spans="19:28" x14ac:dyDescent="0.25">
      <c r="S93" t="s">
        <v>55</v>
      </c>
      <c r="T93">
        <v>-1.8726072483839923E-4</v>
      </c>
      <c r="U93">
        <v>-2.7811873463538944E-3</v>
      </c>
      <c r="V93">
        <v>-6.3502042252670116E-4</v>
      </c>
      <c r="W93">
        <v>-9.1315592693589839E-4</v>
      </c>
      <c r="X93">
        <v>3.2616328574089012E-3</v>
      </c>
      <c r="Y93">
        <v>-8.2378362760173011E-3</v>
      </c>
      <c r="Z93">
        <v>2.0167020433484697E-2</v>
      </c>
      <c r="AA93">
        <v>7.3732368758678019E-3</v>
      </c>
      <c r="AB93">
        <v>2.2559286837611509E-3</v>
      </c>
    </row>
    <row r="94" spans="19:28" x14ac:dyDescent="0.25">
      <c r="S94" t="s">
        <v>72</v>
      </c>
      <c r="T94">
        <v>-2.746374923766802E-3</v>
      </c>
      <c r="U94">
        <v>-2.6392551038817991E-3</v>
      </c>
      <c r="V94">
        <v>-6.2956644330322033E-3</v>
      </c>
      <c r="W94">
        <v>-3.4672245640102503E-2</v>
      </c>
      <c r="X94">
        <v>2.0695468064148702E-2</v>
      </c>
      <c r="Y94">
        <v>-3.2730538411695091E-2</v>
      </c>
      <c r="Z94">
        <v>1.2299304314186396E-2</v>
      </c>
      <c r="AA94">
        <v>1.1937338528391406E-2</v>
      </c>
      <c r="AB94">
        <v>-4.2689959507189873E-3</v>
      </c>
    </row>
    <row r="95" spans="19:28" x14ac:dyDescent="0.25">
      <c r="S95" t="s">
        <v>53</v>
      </c>
      <c r="T95">
        <v>-2.624312760175801E-3</v>
      </c>
      <c r="U95">
        <v>-5.5950706963108984E-3</v>
      </c>
      <c r="V95">
        <v>3.6483587517280001E-3</v>
      </c>
      <c r="W95">
        <v>-6.230896288734699E-3</v>
      </c>
      <c r="X95">
        <v>2.0808867237250995E-3</v>
      </c>
      <c r="Y95">
        <v>-7.6393075745938011E-3</v>
      </c>
      <c r="Z95">
        <v>1.7028007273843029E-3</v>
      </c>
      <c r="AA95">
        <v>1.2792371101346019E-3</v>
      </c>
      <c r="AB95">
        <v>-1.6722880008553996E-3</v>
      </c>
    </row>
    <row r="96" spans="19:28" x14ac:dyDescent="0.25">
      <c r="S96" t="s">
        <v>63</v>
      </c>
      <c r="T96">
        <v>-4.8506078101632003E-3</v>
      </c>
      <c r="U96">
        <v>-8.1575177016604966E-3</v>
      </c>
      <c r="V96">
        <v>1.6241292299606983E-3</v>
      </c>
      <c r="W96">
        <v>-2.7404529521241089E-2</v>
      </c>
      <c r="X96">
        <v>-4.0733744636720692E-2</v>
      </c>
      <c r="Y96">
        <v>-2.8317796483804596E-2</v>
      </c>
      <c r="Z96">
        <v>-3.2567937505686081E-3</v>
      </c>
      <c r="AA96">
        <v>2.1779963595836609E-2</v>
      </c>
      <c r="AB96">
        <v>-1.1164612134795172E-2</v>
      </c>
    </row>
    <row r="97" spans="19:28" x14ac:dyDescent="0.25">
      <c r="S97" t="s">
        <v>75</v>
      </c>
      <c r="T97">
        <v>-6.2920820849140247E-3</v>
      </c>
      <c r="U97">
        <v>-7.9798133784400038E-3</v>
      </c>
      <c r="V97">
        <v>1.1809851716563999E-2</v>
      </c>
      <c r="W97">
        <v>2.4141983499857994E-2</v>
      </c>
      <c r="X97">
        <v>6.1930957765038E-2</v>
      </c>
      <c r="Y97">
        <v>2.3765693753983991E-2</v>
      </c>
      <c r="Z97">
        <v>3.5003502472574999E-2</v>
      </c>
      <c r="AA97">
        <v>6.6316203992178996E-2</v>
      </c>
      <c r="AB97">
        <v>2.6087037217105494E-2</v>
      </c>
    </row>
    <row r="98" spans="19:28" x14ac:dyDescent="0.25">
      <c r="S98" t="s">
        <v>67</v>
      </c>
      <c r="T98">
        <v>3.7250500623951993E-2</v>
      </c>
      <c r="U98">
        <v>-6.5150882588398018E-2</v>
      </c>
      <c r="V98">
        <v>7.729132628433999E-3</v>
      </c>
      <c r="W98">
        <v>7.4399136220501538E-4</v>
      </c>
      <c r="X98">
        <v>-0.109705306257325</v>
      </c>
      <c r="Y98">
        <v>3.4138270502434911E-2</v>
      </c>
      <c r="Z98">
        <v>-5.5512260161173999E-2</v>
      </c>
      <c r="AA98">
        <v>6.8755289983873008E-2</v>
      </c>
      <c r="AB98">
        <v>-1.0218907988249763E-2</v>
      </c>
    </row>
    <row r="99" spans="19:28" x14ac:dyDescent="0.25">
      <c r="S99" t="s">
        <v>100</v>
      </c>
      <c r="T99">
        <v>-1.82949807867894E-2</v>
      </c>
      <c r="U99">
        <v>-1.84446619943653E-2</v>
      </c>
      <c r="V99">
        <v>1.1110487363378899E-2</v>
      </c>
      <c r="W99">
        <v>-1.0923802086670001E-2</v>
      </c>
      <c r="X99">
        <v>7.7922909772770721E-4</v>
      </c>
      <c r="Y99">
        <v>-9.854289149862E-3</v>
      </c>
      <c r="Z99">
        <v>-1.9547057363231146E-4</v>
      </c>
      <c r="AA99">
        <v>-7.8627831726007097E-3</v>
      </c>
      <c r="AB99">
        <v>-6.7107839128516394E-3</v>
      </c>
    </row>
    <row r="100" spans="19:28" x14ac:dyDescent="0.25">
      <c r="S100" t="s">
        <v>99</v>
      </c>
      <c r="T100">
        <v>-4.2685459837906004E-2</v>
      </c>
      <c r="U100">
        <v>-8.0751475362517006E-2</v>
      </c>
      <c r="V100">
        <v>9.5481867355579897E-3</v>
      </c>
      <c r="W100">
        <v>2.0458404042536016E-2</v>
      </c>
      <c r="X100">
        <v>2.199509134775901E-2</v>
      </c>
      <c r="Y100">
        <v>-0.10144518182725704</v>
      </c>
      <c r="Z100">
        <v>1.1449130686262965E-2</v>
      </c>
      <c r="AA100">
        <v>-2.9188642580988022E-2</v>
      </c>
      <c r="AB100">
        <v>-2.3827493349569011E-2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Sheet2 - abbrev</vt:lpstr>
      <vt:lpstr>Sheet1 - 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2021-10-24T05:21:50Z</dcterms:created>
  <dcterms:modified xsi:type="dcterms:W3CDTF">2022-10-12T00:06:00Z</dcterms:modified>
</cp:coreProperties>
</file>