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12CD372A-AF8F-4A3F-A48C-957773CD636C}" xr6:coauthVersionLast="47" xr6:coauthVersionMax="47" xr10:uidLastSave="{00000000-0000-0000-0000-000000000000}"/>
  <bookViews>
    <workbookView xWindow="-120" yWindow="-120" windowWidth="29040" windowHeight="15840" activeTab="3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4" l="1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I71" i="1"/>
  <c r="I49" i="1"/>
  <c r="I5" i="1"/>
  <c r="I27" i="1"/>
</calcChain>
</file>

<file path=xl/sharedStrings.xml><?xml version="1.0" encoding="utf-8"?>
<sst xmlns="http://schemas.openxmlformats.org/spreadsheetml/2006/main" count="5220" uniqueCount="148">
  <si>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</si>
  <si>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</si>
  <si>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</si>
  <si>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</si>
  <si>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</si>
  <si>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</si>
  <si>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</si>
  <si>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</si>
  <si>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</si>
  <si>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</si>
  <si>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</si>
  <si>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</si>
  <si>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</si>
  <si>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</si>
  <si>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</si>
  <si>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</si>
  <si>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</si>
  <si>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</si>
  <si>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</si>
  <si>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</si>
  <si>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</si>
  <si>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</si>
  <si>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</si>
  <si>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</si>
  <si>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</si>
  <si>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</si>
  <si>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</si>
  <si>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</si>
  <si>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</si>
  <si>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</si>
  <si>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</si>
  <si>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</si>
  <si>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</si>
  <si>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</si>
  <si>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</si>
  <si>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</si>
  <si>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</si>
  <si>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</si>
  <si>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</si>
  <si>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=-0.0198195,</t>
  </si>
  <si>
    <t>dz</t>
  </si>
  <si>
    <t>New</t>
  </si>
  <si>
    <t>COM</t>
  </si>
  <si>
    <t>location:</t>
  </si>
  <si>
    <t>~[-0.0148398,0.329786,0.0269738]</t>
  </si>
  <si>
    <t>=-0.0182492,</t>
  </si>
  <si>
    <t>~[-0.01641,0.329786,0.0204881]</t>
  </si>
  <si>
    <t>welknatural</t>
  </si>
  <si>
    <t>=-0.011215,</t>
  </si>
  <si>
    <t>~[-0.0234443,0.329786,0.0225348]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</si>
  <si>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</si>
  <si>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</si>
  <si>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</si>
  <si>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</si>
  <si>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</si>
  <si>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</si>
  <si>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=-0.0156348,</t>
  </si>
  <si>
    <t>~[-0.0190244,0.329786,0.0252042]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</si>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</sst>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opLeftCell="F1" workbookViewId="0">
      <selection activeCell="AH24" sqref="AH24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1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45</v>
      </c>
      <c r="H5" t="s">
        <v>40</v>
      </c>
      <c r="I5">
        <f>-0.0204881</f>
        <v>-2.0488099999999999E-2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61</v>
      </c>
      <c r="Y5" t="s">
        <v>40</v>
      </c>
      <c r="Z5">
        <f>-0.0199755</f>
        <v>-1.99755E-2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46</v>
      </c>
      <c r="R6" t="s">
        <v>2</v>
      </c>
      <c r="S6" t="s">
        <v>41</v>
      </c>
      <c r="T6" t="s">
        <v>42</v>
      </c>
      <c r="U6" t="s">
        <v>43</v>
      </c>
      <c r="V6" t="s">
        <v>62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2.2303600000000001</v>
      </c>
      <c r="L9" s="1" t="s">
        <v>58</v>
      </c>
      <c r="R9" t="s">
        <v>2</v>
      </c>
      <c r="S9" t="s">
        <v>53</v>
      </c>
      <c r="T9" t="s">
        <v>5</v>
      </c>
      <c r="U9" t="s">
        <v>54</v>
      </c>
      <c r="V9">
        <v>2.2248700000000001</v>
      </c>
      <c r="AC9" s="1" t="s">
        <v>58</v>
      </c>
      <c r="AG9" s="1" t="s">
        <v>69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5</v>
      </c>
      <c r="I10" t="s">
        <v>6</v>
      </c>
      <c r="J10">
        <v>11.897</v>
      </c>
      <c r="L10" s="1" t="s">
        <v>3</v>
      </c>
      <c r="M10">
        <f t="shared" ref="M10:M26" si="0">AVERAGE(J10,J32,J54,J76)</f>
        <v>11.915625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11.918650000000001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10</v>
      </c>
      <c r="G11" t="s">
        <v>8</v>
      </c>
      <c r="H11" t="s">
        <v>5</v>
      </c>
      <c r="I11" t="s">
        <v>6</v>
      </c>
      <c r="J11">
        <v>9.3961699999999997</v>
      </c>
      <c r="L11" s="1" t="s">
        <v>9</v>
      </c>
      <c r="M11">
        <f t="shared" si="0"/>
        <v>9.4108750000000008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9.4132649999999991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</v>
      </c>
      <c r="G12" t="s">
        <v>8</v>
      </c>
      <c r="H12" t="s">
        <v>5</v>
      </c>
      <c r="I12" t="s">
        <v>6</v>
      </c>
      <c r="J12">
        <v>3.7452700000000001</v>
      </c>
      <c r="L12" s="1" t="s">
        <v>11</v>
      </c>
      <c r="M12">
        <f t="shared" si="0"/>
        <v>3.7511325000000002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3.7520875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</v>
      </c>
      <c r="G13" t="s">
        <v>8</v>
      </c>
      <c r="H13" t="s">
        <v>5</v>
      </c>
      <c r="I13" t="s">
        <v>6</v>
      </c>
      <c r="J13">
        <v>8.7078199999999994E-2</v>
      </c>
      <c r="L13" s="1" t="s">
        <v>13</v>
      </c>
      <c r="M13">
        <f t="shared" si="0"/>
        <v>8.7214550000000002E-2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8.7236700000000014E-2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16</v>
      </c>
      <c r="G14" t="s">
        <v>8</v>
      </c>
      <c r="H14" t="s">
        <v>5</v>
      </c>
      <c r="I14" t="s">
        <v>6</v>
      </c>
      <c r="J14">
        <v>0.101019</v>
      </c>
      <c r="L14" s="1" t="s">
        <v>15</v>
      </c>
      <c r="M14">
        <f t="shared" si="0"/>
        <v>0.10117725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0.10120274999999999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18</v>
      </c>
      <c r="G15" t="s">
        <v>8</v>
      </c>
      <c r="H15" t="s">
        <v>5</v>
      </c>
      <c r="I15" t="s">
        <v>6</v>
      </c>
      <c r="J15">
        <v>1.26274</v>
      </c>
      <c r="L15" s="1" t="s">
        <v>17</v>
      </c>
      <c r="M15">
        <f t="shared" si="0"/>
        <v>1.2647125000000001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1.2650337500000002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</v>
      </c>
      <c r="G16" t="s">
        <v>8</v>
      </c>
      <c r="H16" t="s">
        <v>5</v>
      </c>
      <c r="I16" t="s">
        <v>6</v>
      </c>
      <c r="J16">
        <v>0.218807</v>
      </c>
      <c r="L16" s="1" t="s">
        <v>19</v>
      </c>
      <c r="M16">
        <f t="shared" si="0"/>
        <v>0.21914925000000002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0.21920487499999999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10</v>
      </c>
      <c r="G17" t="s">
        <v>8</v>
      </c>
      <c r="H17" t="s">
        <v>5</v>
      </c>
      <c r="I17" t="s">
        <v>6</v>
      </c>
      <c r="J17">
        <v>9.3961699999999997</v>
      </c>
      <c r="L17" s="1" t="s">
        <v>21</v>
      </c>
      <c r="M17">
        <f t="shared" si="0"/>
        <v>9.4108750000000008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9.4132649999999991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</v>
      </c>
      <c r="G18" t="s">
        <v>8</v>
      </c>
      <c r="H18" t="s">
        <v>5</v>
      </c>
      <c r="I18" t="s">
        <v>6</v>
      </c>
      <c r="J18">
        <v>3.7452700000000001</v>
      </c>
      <c r="L18" s="1" t="s">
        <v>22</v>
      </c>
      <c r="M18">
        <f t="shared" si="0"/>
        <v>3.7511325000000002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3.7520875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</v>
      </c>
      <c r="G19" t="s">
        <v>8</v>
      </c>
      <c r="H19" t="s">
        <v>5</v>
      </c>
      <c r="I19" t="s">
        <v>6</v>
      </c>
      <c r="J19">
        <v>8.7078199999999994E-2</v>
      </c>
      <c r="L19" s="1" t="s">
        <v>23</v>
      </c>
      <c r="M19">
        <f t="shared" si="0"/>
        <v>8.7214550000000002E-2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8.7236700000000014E-2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16</v>
      </c>
      <c r="G20" t="s">
        <v>8</v>
      </c>
      <c r="H20" t="s">
        <v>5</v>
      </c>
      <c r="I20" t="s">
        <v>6</v>
      </c>
      <c r="J20">
        <v>0.101019</v>
      </c>
      <c r="L20" s="1" t="s">
        <v>24</v>
      </c>
      <c r="M20">
        <f t="shared" si="0"/>
        <v>0.10117725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0.10120274999999999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18</v>
      </c>
      <c r="G21" t="s">
        <v>8</v>
      </c>
      <c r="H21" t="s">
        <v>5</v>
      </c>
      <c r="I21" t="s">
        <v>6</v>
      </c>
      <c r="J21">
        <v>1.26274</v>
      </c>
      <c r="L21" s="1" t="s">
        <v>25</v>
      </c>
      <c r="M21">
        <f t="shared" si="0"/>
        <v>1.2647125000000001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1.2650337500000002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</v>
      </c>
      <c r="G22" t="s">
        <v>8</v>
      </c>
      <c r="H22" t="s">
        <v>5</v>
      </c>
      <c r="I22" t="s">
        <v>6</v>
      </c>
      <c r="J22">
        <v>0.218807</v>
      </c>
      <c r="L22" s="1" t="s">
        <v>26</v>
      </c>
      <c r="M22">
        <f t="shared" si="0"/>
        <v>0.21914925000000002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0.21920487499999999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28</v>
      </c>
      <c r="G23" t="s">
        <v>8</v>
      </c>
      <c r="H23" t="s">
        <v>5</v>
      </c>
      <c r="I23" t="s">
        <v>6</v>
      </c>
      <c r="J23">
        <v>34.5854</v>
      </c>
      <c r="L23" s="1" t="s">
        <v>27</v>
      </c>
      <c r="M23">
        <f t="shared" si="0"/>
        <v>34.63955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34.648350000000001</v>
      </c>
    </row>
    <row r="24" spans="1:34" x14ac:dyDescent="0.25">
      <c r="I24" t="s">
        <v>38</v>
      </c>
      <c r="J24">
        <v>-1.6410000000000001E-2</v>
      </c>
      <c r="L24" s="1" t="s">
        <v>38</v>
      </c>
      <c r="M24">
        <f t="shared" si="0"/>
        <v>-1.8429625000000002E-2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-1.3631562500000001E-2</v>
      </c>
    </row>
    <row r="25" spans="1:34" x14ac:dyDescent="0.25">
      <c r="A25" t="s">
        <v>29</v>
      </c>
      <c r="I25" t="s">
        <v>123</v>
      </c>
      <c r="J25">
        <v>0.32978600000000002</v>
      </c>
      <c r="L25" s="1" t="s">
        <v>123</v>
      </c>
      <c r="M25">
        <f t="shared" si="0"/>
        <v>0.32978600000000002</v>
      </c>
      <c r="R25" t="s">
        <v>29</v>
      </c>
      <c r="Z25" t="s">
        <v>123</v>
      </c>
      <c r="AA25">
        <v>0.32978600000000002</v>
      </c>
      <c r="AC25" s="1" t="s">
        <v>123</v>
      </c>
      <c r="AD25">
        <f t="shared" si="1"/>
        <v>0.32978600000000002</v>
      </c>
      <c r="AG25" s="1" t="s">
        <v>123</v>
      </c>
      <c r="AH25">
        <f t="shared" ref="AH25:AH26" si="3">AVERAGE(J25,J47,J69,J91,AA91,AA69,AA47,AA25)</f>
        <v>0.32978599999999997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2.0488099999999999E-2</v>
      </c>
      <c r="L26" s="1" t="s">
        <v>40</v>
      </c>
      <c r="M26">
        <f t="shared" si="0"/>
        <v>2.3800224999999998E-2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1.99755E-2</v>
      </c>
      <c r="AC26" s="1" t="s">
        <v>40</v>
      </c>
      <c r="AD26">
        <f t="shared" si="1"/>
        <v>2.0636849999999998E-2</v>
      </c>
      <c r="AG26" s="1" t="s">
        <v>40</v>
      </c>
      <c r="AH26">
        <f t="shared" si="3"/>
        <v>2.22185375E-2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39</v>
      </c>
      <c r="H27" t="s">
        <v>40</v>
      </c>
      <c r="I27">
        <f>-0.0269738</f>
        <v>-2.6973799999999999E-2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63</v>
      </c>
      <c r="Y27" t="s">
        <v>40</v>
      </c>
      <c r="Z27">
        <f>-0.0188213</f>
        <v>-1.8821299999999999E-2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44</v>
      </c>
      <c r="R28" t="s">
        <v>2</v>
      </c>
      <c r="S28" t="s">
        <v>41</v>
      </c>
      <c r="T28" t="s">
        <v>42</v>
      </c>
      <c r="U28" t="s">
        <v>43</v>
      </c>
      <c r="V28" t="s">
        <v>64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2.2303600000000001</v>
      </c>
      <c r="R31" t="s">
        <v>2</v>
      </c>
      <c r="S31" t="s">
        <v>53</v>
      </c>
      <c r="T31" t="s">
        <v>5</v>
      </c>
      <c r="U31" t="s">
        <v>54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5</v>
      </c>
      <c r="I32" t="s">
        <v>6</v>
      </c>
      <c r="J32">
        <v>11.962400000000001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10</v>
      </c>
      <c r="G33" t="s">
        <v>8</v>
      </c>
      <c r="H33" t="s">
        <v>5</v>
      </c>
      <c r="I33" t="s">
        <v>6</v>
      </c>
      <c r="J33">
        <v>9.44787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</v>
      </c>
      <c r="G34" t="s">
        <v>8</v>
      </c>
      <c r="H34" t="s">
        <v>5</v>
      </c>
      <c r="I34" t="s">
        <v>6</v>
      </c>
      <c r="J34">
        <v>3.7658800000000001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</v>
      </c>
      <c r="G35" t="s">
        <v>8</v>
      </c>
      <c r="H35" t="s">
        <v>5</v>
      </c>
      <c r="I35" t="s">
        <v>6</v>
      </c>
      <c r="J35">
        <v>8.7557399999999994E-2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16</v>
      </c>
      <c r="G36" t="s">
        <v>8</v>
      </c>
      <c r="H36" t="s">
        <v>5</v>
      </c>
      <c r="I36" t="s">
        <v>6</v>
      </c>
      <c r="J36">
        <v>0.101575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18</v>
      </c>
      <c r="G37" t="s">
        <v>8</v>
      </c>
      <c r="H37" t="s">
        <v>5</v>
      </c>
      <c r="I37" t="s">
        <v>6</v>
      </c>
      <c r="J37">
        <v>1.2696799999999999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20</v>
      </c>
      <c r="G38" t="s">
        <v>8</v>
      </c>
      <c r="H38" t="s">
        <v>5</v>
      </c>
      <c r="I38" t="s">
        <v>6</v>
      </c>
      <c r="J38">
        <v>0.22001100000000001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10</v>
      </c>
      <c r="G39" t="s">
        <v>8</v>
      </c>
      <c r="H39" t="s">
        <v>5</v>
      </c>
      <c r="I39" t="s">
        <v>6</v>
      </c>
      <c r="J39">
        <v>9.44787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</v>
      </c>
      <c r="G40" t="s">
        <v>8</v>
      </c>
      <c r="H40" t="s">
        <v>5</v>
      </c>
      <c r="I40" t="s">
        <v>6</v>
      </c>
      <c r="J40">
        <v>3.7658800000000001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</v>
      </c>
      <c r="G41" t="s">
        <v>8</v>
      </c>
      <c r="H41" t="s">
        <v>5</v>
      </c>
      <c r="I41" t="s">
        <v>6</v>
      </c>
      <c r="J41">
        <v>8.7557399999999994E-2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16</v>
      </c>
      <c r="G42" t="s">
        <v>8</v>
      </c>
      <c r="H42" t="s">
        <v>5</v>
      </c>
      <c r="I42" t="s">
        <v>6</v>
      </c>
      <c r="J42">
        <v>0.101575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18</v>
      </c>
      <c r="G43" t="s">
        <v>8</v>
      </c>
      <c r="H43" t="s">
        <v>5</v>
      </c>
      <c r="I43" t="s">
        <v>6</v>
      </c>
      <c r="J43">
        <v>1.2696799999999999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20</v>
      </c>
      <c r="G44" t="s">
        <v>8</v>
      </c>
      <c r="H44" t="s">
        <v>5</v>
      </c>
      <c r="I44" t="s">
        <v>6</v>
      </c>
      <c r="J44">
        <v>0.22001100000000001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28</v>
      </c>
      <c r="G45" t="s">
        <v>8</v>
      </c>
      <c r="H45" t="s">
        <v>5</v>
      </c>
      <c r="I45" t="s">
        <v>6</v>
      </c>
      <c r="J45">
        <v>34.775700000000001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-1.48398E-2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123</v>
      </c>
      <c r="J47">
        <v>0.32978600000000002</v>
      </c>
      <c r="R47" t="s">
        <v>30</v>
      </c>
      <c r="Z47" t="s">
        <v>123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2.6973799999999999E-2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48</v>
      </c>
      <c r="H49" t="s">
        <v>40</v>
      </c>
      <c r="I49">
        <f>-0.0225348</f>
        <v>-2.2534800000000001E-2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65</v>
      </c>
      <c r="Y49" t="s">
        <v>40</v>
      </c>
      <c r="Z49">
        <f>-0.0235318</f>
        <v>-2.3531799999999999E-2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49</v>
      </c>
      <c r="R50" t="s">
        <v>2</v>
      </c>
      <c r="S50" t="s">
        <v>41</v>
      </c>
      <c r="T50" t="s">
        <v>42</v>
      </c>
      <c r="U50" t="s">
        <v>43</v>
      </c>
      <c r="V50" t="s">
        <v>66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2.2303600000000001</v>
      </c>
      <c r="R53" t="s">
        <v>2</v>
      </c>
      <c r="S53" t="s">
        <v>53</v>
      </c>
      <c r="T53" t="s">
        <v>5</v>
      </c>
      <c r="U53" t="s">
        <v>54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5</v>
      </c>
      <c r="I54" t="s">
        <v>6</v>
      </c>
      <c r="J54">
        <v>11.916700000000001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10</v>
      </c>
      <c r="G55" t="s">
        <v>8</v>
      </c>
      <c r="H55" t="s">
        <v>5</v>
      </c>
      <c r="I55" t="s">
        <v>6</v>
      </c>
      <c r="J55">
        <v>9.4116999999999997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</v>
      </c>
      <c r="G56" t="s">
        <v>8</v>
      </c>
      <c r="H56" t="s">
        <v>5</v>
      </c>
      <c r="I56" t="s">
        <v>6</v>
      </c>
      <c r="J56">
        <v>3.7514599999999998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</v>
      </c>
      <c r="G57" t="s">
        <v>8</v>
      </c>
      <c r="H57" t="s">
        <v>5</v>
      </c>
      <c r="I57" t="s">
        <v>6</v>
      </c>
      <c r="J57">
        <v>8.72222E-2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16</v>
      </c>
      <c r="G58" t="s">
        <v>8</v>
      </c>
      <c r="H58" t="s">
        <v>5</v>
      </c>
      <c r="I58" t="s">
        <v>6</v>
      </c>
      <c r="J58">
        <v>0.101186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18</v>
      </c>
      <c r="G59" t="s">
        <v>8</v>
      </c>
      <c r="H59" t="s">
        <v>5</v>
      </c>
      <c r="I59" t="s">
        <v>6</v>
      </c>
      <c r="J59">
        <v>1.2648200000000001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20</v>
      </c>
      <c r="G60" t="s">
        <v>8</v>
      </c>
      <c r="H60" t="s">
        <v>5</v>
      </c>
      <c r="I60" t="s">
        <v>6</v>
      </c>
      <c r="J60">
        <v>0.219168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10</v>
      </c>
      <c r="G61" t="s">
        <v>8</v>
      </c>
      <c r="H61" t="s">
        <v>5</v>
      </c>
      <c r="I61" t="s">
        <v>6</v>
      </c>
      <c r="J61">
        <v>9.4116999999999997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</v>
      </c>
      <c r="G62" t="s">
        <v>8</v>
      </c>
      <c r="H62" t="s">
        <v>5</v>
      </c>
      <c r="I62" t="s">
        <v>6</v>
      </c>
      <c r="J62">
        <v>3.7514599999999998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</v>
      </c>
      <c r="G63" t="s">
        <v>8</v>
      </c>
      <c r="H63" t="s">
        <v>5</v>
      </c>
      <c r="I63" t="s">
        <v>6</v>
      </c>
      <c r="J63">
        <v>8.72222E-2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16</v>
      </c>
      <c r="G64" t="s">
        <v>8</v>
      </c>
      <c r="H64" t="s">
        <v>5</v>
      </c>
      <c r="I64" t="s">
        <v>6</v>
      </c>
      <c r="J64">
        <v>0.101186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18</v>
      </c>
      <c r="G65" t="s">
        <v>8</v>
      </c>
      <c r="H65" t="s">
        <v>5</v>
      </c>
      <c r="I65" t="s">
        <v>6</v>
      </c>
      <c r="J65">
        <v>1.2648200000000001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20</v>
      </c>
      <c r="G66" t="s">
        <v>8</v>
      </c>
      <c r="H66" t="s">
        <v>5</v>
      </c>
      <c r="I66" t="s">
        <v>6</v>
      </c>
      <c r="J66">
        <v>0.219168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28</v>
      </c>
      <c r="G67" t="s">
        <v>8</v>
      </c>
      <c r="H67" t="s">
        <v>5</v>
      </c>
      <c r="I67" t="s">
        <v>6</v>
      </c>
      <c r="J67">
        <v>34.642600000000002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-2.3444300000000001E-2</v>
      </c>
      <c r="Z68" t="s">
        <v>38</v>
      </c>
      <c r="AA68">
        <v>-6.7658600000000003E-3</v>
      </c>
    </row>
    <row r="69" spans="1:27" x14ac:dyDescent="0.25">
      <c r="A69" t="s">
        <v>55</v>
      </c>
      <c r="I69" t="s">
        <v>123</v>
      </c>
      <c r="J69">
        <v>0.32978600000000002</v>
      </c>
      <c r="R69" t="s">
        <v>55</v>
      </c>
      <c r="Z69" t="s">
        <v>123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2.2534800000000001E-2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56</v>
      </c>
      <c r="H71" t="s">
        <v>40</v>
      </c>
      <c r="I71">
        <f>-0.0252042</f>
        <v>-2.52042E-2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67</v>
      </c>
      <c r="Y71" t="s">
        <v>40</v>
      </c>
      <c r="Z71">
        <f>-0.0202188</f>
        <v>-2.0218799999999999E-2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57</v>
      </c>
      <c r="R72" t="s">
        <v>2</v>
      </c>
      <c r="S72" t="s">
        <v>41</v>
      </c>
      <c r="T72" t="s">
        <v>42</v>
      </c>
      <c r="U72" t="s">
        <v>43</v>
      </c>
      <c r="V72" t="s">
        <v>68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2.0365099999999998</v>
      </c>
      <c r="R75" t="s">
        <v>2</v>
      </c>
      <c r="S75" t="s">
        <v>53</v>
      </c>
      <c r="T75" t="s">
        <v>5</v>
      </c>
      <c r="U75" t="s">
        <v>54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H76" t="s">
        <v>5</v>
      </c>
      <c r="I76" t="s">
        <v>6</v>
      </c>
      <c r="J76">
        <v>11.8864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10</v>
      </c>
      <c r="G77" t="s">
        <v>8</v>
      </c>
      <c r="H77" t="s">
        <v>5</v>
      </c>
      <c r="I77" t="s">
        <v>6</v>
      </c>
      <c r="J77">
        <v>9.3877600000000001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</v>
      </c>
      <c r="G78" t="s">
        <v>8</v>
      </c>
      <c r="H78" t="s">
        <v>5</v>
      </c>
      <c r="I78" t="s">
        <v>6</v>
      </c>
      <c r="J78">
        <v>3.7419199999999999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</v>
      </c>
      <c r="G79" t="s">
        <v>8</v>
      </c>
      <c r="H79" t="s">
        <v>5</v>
      </c>
      <c r="I79" t="s">
        <v>6</v>
      </c>
      <c r="J79">
        <v>8.7000400000000006E-2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16</v>
      </c>
      <c r="G80" t="s">
        <v>8</v>
      </c>
      <c r="H80" t="s">
        <v>5</v>
      </c>
      <c r="I80" t="s">
        <v>6</v>
      </c>
      <c r="J80">
        <v>0.100929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18</v>
      </c>
      <c r="G81" t="s">
        <v>8</v>
      </c>
      <c r="H81" t="s">
        <v>5</v>
      </c>
      <c r="I81" t="s">
        <v>6</v>
      </c>
      <c r="J81">
        <v>1.2616099999999999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20</v>
      </c>
      <c r="G82" t="s">
        <v>8</v>
      </c>
      <c r="H82" t="s">
        <v>5</v>
      </c>
      <c r="I82" t="s">
        <v>6</v>
      </c>
      <c r="J82">
        <v>0.218611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10</v>
      </c>
      <c r="G83" t="s">
        <v>8</v>
      </c>
      <c r="H83" t="s">
        <v>5</v>
      </c>
      <c r="I83" t="s">
        <v>6</v>
      </c>
      <c r="J83">
        <v>9.3877600000000001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</v>
      </c>
      <c r="G84" t="s">
        <v>8</v>
      </c>
      <c r="H84" t="s">
        <v>5</v>
      </c>
      <c r="I84" t="s">
        <v>6</v>
      </c>
      <c r="J84">
        <v>3.7419199999999999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</v>
      </c>
      <c r="G85" t="s">
        <v>8</v>
      </c>
      <c r="H85" t="s">
        <v>5</v>
      </c>
      <c r="I85" t="s">
        <v>6</v>
      </c>
      <c r="J85">
        <v>8.7000400000000006E-2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16</v>
      </c>
      <c r="G86" t="s">
        <v>8</v>
      </c>
      <c r="H86" t="s">
        <v>5</v>
      </c>
      <c r="I86" t="s">
        <v>6</v>
      </c>
      <c r="J86">
        <v>0.100929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18</v>
      </c>
      <c r="G87" t="s">
        <v>8</v>
      </c>
      <c r="H87" t="s">
        <v>5</v>
      </c>
      <c r="I87" t="s">
        <v>6</v>
      </c>
      <c r="J87">
        <v>1.2616099999999999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20</v>
      </c>
      <c r="G88" t="s">
        <v>8</v>
      </c>
      <c r="H88" t="s">
        <v>5</v>
      </c>
      <c r="I88" t="s">
        <v>6</v>
      </c>
      <c r="J88">
        <v>0.218611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28</v>
      </c>
      <c r="G89" t="s">
        <v>8</v>
      </c>
      <c r="H89" t="s">
        <v>5</v>
      </c>
      <c r="I89" t="s">
        <v>6</v>
      </c>
      <c r="J89">
        <v>34.554499999999997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-1.90244E-2</v>
      </c>
      <c r="Z90" t="s">
        <v>38</v>
      </c>
      <c r="AA90">
        <v>-7.6147599999999999E-3</v>
      </c>
    </row>
    <row r="91" spans="1:27" x14ac:dyDescent="0.25">
      <c r="I91" t="s">
        <v>123</v>
      </c>
      <c r="J91">
        <v>0.32978600000000002</v>
      </c>
      <c r="Z91" t="s">
        <v>123</v>
      </c>
      <c r="AA91">
        <v>0.32978600000000002</v>
      </c>
    </row>
    <row r="92" spans="1:27" x14ac:dyDescent="0.25">
      <c r="I92" t="s">
        <v>40</v>
      </c>
      <c r="J92">
        <v>2.52042E-2</v>
      </c>
      <c r="Z92" t="s">
        <v>40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topLeftCell="F1" workbookViewId="0">
      <selection activeCell="AH26" sqref="AH26"/>
    </sheetView>
  </sheetViews>
  <sheetFormatPr defaultRowHeight="15" x14ac:dyDescent="0.25"/>
  <sheetData>
    <row r="1" spans="1:34" x14ac:dyDescent="0.25">
      <c r="A1" t="s">
        <v>70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60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71</v>
      </c>
      <c r="H5" t="s">
        <v>40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87</v>
      </c>
      <c r="Y5" t="s">
        <v>40</v>
      </c>
      <c r="Z5">
        <f>-0.0307667</f>
        <v>-3.0766700000000001E-2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72</v>
      </c>
      <c r="R6" t="s">
        <v>2</v>
      </c>
      <c r="S6" t="s">
        <v>41</v>
      </c>
      <c r="T6" t="s">
        <v>42</v>
      </c>
      <c r="U6" t="s">
        <v>43</v>
      </c>
      <c r="V6" t="s">
        <v>88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2.2825500000000001</v>
      </c>
      <c r="L9" t="s">
        <v>58</v>
      </c>
      <c r="R9" t="s">
        <v>2</v>
      </c>
      <c r="S9" t="s">
        <v>53</v>
      </c>
      <c r="T9" t="s">
        <v>5</v>
      </c>
      <c r="U9" t="s">
        <v>54</v>
      </c>
      <c r="V9">
        <v>1.7764500000000001</v>
      </c>
      <c r="AC9" t="s">
        <v>58</v>
      </c>
      <c r="AG9" s="1" t="s">
        <v>95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73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73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74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74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75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75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76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76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77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77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78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78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79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79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74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74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75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75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76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76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77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77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78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78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79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79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80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80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123</v>
      </c>
      <c r="J25">
        <v>0.32906099999999999</v>
      </c>
      <c r="L25" t="s">
        <v>123</v>
      </c>
      <c r="M25">
        <f t="shared" si="0"/>
        <v>0.32906099999999999</v>
      </c>
      <c r="R25" t="s">
        <v>29</v>
      </c>
      <c r="Z25" t="s">
        <v>123</v>
      </c>
      <c r="AA25">
        <v>0.32906099999999999</v>
      </c>
      <c r="AC25" t="s">
        <v>123</v>
      </c>
      <c r="AD25">
        <f t="shared" si="1"/>
        <v>0.32906099999999999</v>
      </c>
      <c r="AG25" s="1" t="s">
        <v>123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1.9455099999999999E-2</v>
      </c>
      <c r="L26" t="s">
        <v>40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3.0766700000000001E-2</v>
      </c>
      <c r="AC26" t="s">
        <v>40</v>
      </c>
      <c r="AD26">
        <f>AVERAGE(AA26,AA48,AA70,AA92)</f>
        <v>3.1068875000000003E-2</v>
      </c>
      <c r="AG26" s="1" t="s">
        <v>40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81</v>
      </c>
      <c r="H27" t="s">
        <v>40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89</v>
      </c>
      <c r="Y27" t="s">
        <v>40</v>
      </c>
      <c r="Z27">
        <f>-0.0409551</f>
        <v>-4.0955100000000001E-2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82</v>
      </c>
      <c r="R28" t="s">
        <v>2</v>
      </c>
      <c r="S28" t="s">
        <v>41</v>
      </c>
      <c r="T28" t="s">
        <v>42</v>
      </c>
      <c r="U28" t="s">
        <v>43</v>
      </c>
      <c r="V28" t="s">
        <v>90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2.0244599999999999</v>
      </c>
      <c r="R31" t="s">
        <v>2</v>
      </c>
      <c r="S31" t="s">
        <v>53</v>
      </c>
      <c r="T31" t="s">
        <v>5</v>
      </c>
      <c r="U31" t="s">
        <v>54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73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73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74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74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75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75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76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76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77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77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78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78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79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79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74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74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75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75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76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76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77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77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78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78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79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79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80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80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123</v>
      </c>
      <c r="J47">
        <v>0.32906099999999999</v>
      </c>
      <c r="R47" t="s">
        <v>30</v>
      </c>
      <c r="Z47" t="s">
        <v>123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83</v>
      </c>
      <c r="H49" t="s">
        <v>40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91</v>
      </c>
      <c r="Y49" t="s">
        <v>40</v>
      </c>
      <c r="Z49">
        <f>-0.0271923</f>
        <v>-2.7192299999999999E-2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84</v>
      </c>
      <c r="R50" t="s">
        <v>2</v>
      </c>
      <c r="S50" t="s">
        <v>41</v>
      </c>
      <c r="T50" t="s">
        <v>42</v>
      </c>
      <c r="U50" t="s">
        <v>43</v>
      </c>
      <c r="V50" t="s">
        <v>92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2.2914699999999999</v>
      </c>
      <c r="R53" t="s">
        <v>2</v>
      </c>
      <c r="S53" t="s">
        <v>53</v>
      </c>
      <c r="T53" t="s">
        <v>5</v>
      </c>
      <c r="U53" t="s">
        <v>54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73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73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74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74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75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75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76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76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77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77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78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78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79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79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74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74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75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75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76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76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77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77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78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78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79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79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80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80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55</v>
      </c>
      <c r="I69" t="s">
        <v>123</v>
      </c>
      <c r="J69">
        <v>0.32906099999999999</v>
      </c>
      <c r="R69" t="s">
        <v>55</v>
      </c>
      <c r="Z69" t="s">
        <v>123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85</v>
      </c>
      <c r="H71" t="s">
        <v>40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93</v>
      </c>
      <c r="Y71" t="s">
        <v>40</v>
      </c>
      <c r="Z71">
        <f>-0.0253614</f>
        <v>-2.5361399999999999E-2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86</v>
      </c>
      <c r="R72" t="s">
        <v>2</v>
      </c>
      <c r="S72" t="s">
        <v>41</v>
      </c>
      <c r="T72" t="s">
        <v>42</v>
      </c>
      <c r="U72" t="s">
        <v>43</v>
      </c>
      <c r="V72" t="s">
        <v>94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2.1498599999999999</v>
      </c>
      <c r="R75" t="s">
        <v>2</v>
      </c>
      <c r="S75" t="s">
        <v>53</v>
      </c>
      <c r="T75" t="s">
        <v>5</v>
      </c>
      <c r="U75" t="s">
        <v>54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73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73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74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74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75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75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76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76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77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77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78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78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79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79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74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74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75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75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76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76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77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77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78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78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79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79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80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80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123</v>
      </c>
      <c r="J91">
        <v>0.32906099999999999</v>
      </c>
      <c r="Z91" t="s">
        <v>123</v>
      </c>
      <c r="AA91">
        <v>0.32906099999999999</v>
      </c>
    </row>
    <row r="92" spans="1:27" x14ac:dyDescent="0.25">
      <c r="I92" t="s">
        <v>40</v>
      </c>
      <c r="J92">
        <v>1.5443500000000001E-2</v>
      </c>
      <c r="Z92" t="s">
        <v>40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topLeftCell="F1"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96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60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97</v>
      </c>
      <c r="H5" t="s">
        <v>40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114</v>
      </c>
      <c r="Y5" t="s">
        <v>40</v>
      </c>
      <c r="Z5">
        <f>-0.0289981</f>
        <v>-2.8998099999999999E-2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98</v>
      </c>
      <c r="R6" t="s">
        <v>2</v>
      </c>
      <c r="S6" t="s">
        <v>41</v>
      </c>
      <c r="T6" t="s">
        <v>42</v>
      </c>
      <c r="U6" t="s">
        <v>43</v>
      </c>
      <c r="V6" t="s">
        <v>115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1.66282</v>
      </c>
      <c r="L9" t="s">
        <v>113</v>
      </c>
      <c r="R9" t="s">
        <v>2</v>
      </c>
      <c r="S9" t="s">
        <v>53</v>
      </c>
      <c r="T9" t="s">
        <v>5</v>
      </c>
      <c r="U9" t="s">
        <v>54</v>
      </c>
      <c r="V9">
        <v>1.4882200000000001</v>
      </c>
      <c r="AC9" t="s">
        <v>113</v>
      </c>
      <c r="AG9" s="1" t="s">
        <v>95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99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99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100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100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101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101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102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102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103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103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104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104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105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105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100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100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101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101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102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102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103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103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104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104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105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105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106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106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123</v>
      </c>
      <c r="J25">
        <v>0.31236900000000001</v>
      </c>
      <c r="L25" t="s">
        <v>123</v>
      </c>
      <c r="M25">
        <f t="shared" si="0"/>
        <v>0.31236900000000001</v>
      </c>
      <c r="R25" t="s">
        <v>29</v>
      </c>
      <c r="Z25" t="s">
        <v>123</v>
      </c>
      <c r="AA25">
        <v>0.31236900000000001</v>
      </c>
      <c r="AC25" t="s">
        <v>123</v>
      </c>
      <c r="AD25">
        <f t="shared" si="1"/>
        <v>0.31236900000000001</v>
      </c>
      <c r="AG25" s="1" t="s">
        <v>123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1.89742E-2</v>
      </c>
      <c r="L26" t="s">
        <v>40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2.8998099999999999E-2</v>
      </c>
      <c r="AC26" t="s">
        <v>40</v>
      </c>
      <c r="AD26">
        <f t="shared" si="1"/>
        <v>2.8811324999999999E-2</v>
      </c>
      <c r="AG26" s="1" t="s">
        <v>40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107</v>
      </c>
      <c r="H27" t="s">
        <v>40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116</v>
      </c>
      <c r="Y27" t="s">
        <v>40</v>
      </c>
      <c r="Z27">
        <f>-0.027724</f>
        <v>-2.7723999999999999E-2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108</v>
      </c>
      <c r="R28" t="s">
        <v>2</v>
      </c>
      <c r="S28" t="s">
        <v>41</v>
      </c>
      <c r="T28" t="s">
        <v>42</v>
      </c>
      <c r="U28" t="s">
        <v>43</v>
      </c>
      <c r="V28" t="s">
        <v>117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1.57816</v>
      </c>
      <c r="R31" t="s">
        <v>2</v>
      </c>
      <c r="S31" t="s">
        <v>53</v>
      </c>
      <c r="T31" t="s">
        <v>5</v>
      </c>
      <c r="U31" t="s">
        <v>54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99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99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100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100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101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101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102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102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103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103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104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104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105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105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100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100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101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101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102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102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103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103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104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104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105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105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106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106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123</v>
      </c>
      <c r="J47">
        <v>0.31236900000000001</v>
      </c>
      <c r="R47" t="s">
        <v>30</v>
      </c>
      <c r="Z47" t="s">
        <v>123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109</v>
      </c>
      <c r="H49" t="s">
        <v>40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118</v>
      </c>
      <c r="Y49" t="s">
        <v>40</v>
      </c>
      <c r="Z49">
        <f>-0.0269558</f>
        <v>-2.6955799999999999E-2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110</v>
      </c>
      <c r="R50" t="s">
        <v>2</v>
      </c>
      <c r="S50" t="s">
        <v>41</v>
      </c>
      <c r="T50" t="s">
        <v>42</v>
      </c>
      <c r="U50" t="s">
        <v>43</v>
      </c>
      <c r="V50" t="s">
        <v>119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1.4226399999999999</v>
      </c>
      <c r="R53" t="s">
        <v>2</v>
      </c>
      <c r="S53" t="s">
        <v>53</v>
      </c>
      <c r="T53" t="s">
        <v>5</v>
      </c>
      <c r="U53" t="s">
        <v>54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99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99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100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100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101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101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102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102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103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103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104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104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105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105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100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100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101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101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102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102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103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103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104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104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105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105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106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106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55</v>
      </c>
      <c r="I69" t="s">
        <v>123</v>
      </c>
      <c r="J69">
        <v>0.31236900000000001</v>
      </c>
      <c r="R69" t="s">
        <v>55</v>
      </c>
      <c r="Z69" t="s">
        <v>123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111</v>
      </c>
      <c r="H71" t="s">
        <v>40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120</v>
      </c>
      <c r="Y71" t="s">
        <v>40</v>
      </c>
      <c r="Z71">
        <f>-0.0315674</f>
        <v>-3.1567400000000002E-2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112</v>
      </c>
      <c r="R72" t="s">
        <v>2</v>
      </c>
      <c r="S72" t="s">
        <v>41</v>
      </c>
      <c r="T72" t="s">
        <v>42</v>
      </c>
      <c r="U72" t="s">
        <v>43</v>
      </c>
      <c r="V72" t="s">
        <v>121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1.4857499999999999</v>
      </c>
      <c r="R75" t="s">
        <v>2</v>
      </c>
      <c r="S75" t="s">
        <v>53</v>
      </c>
      <c r="T75" t="s">
        <v>5</v>
      </c>
      <c r="U75" t="s">
        <v>54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99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99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100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100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101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101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102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102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103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103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104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104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105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105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100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100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101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101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102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102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103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103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104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104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105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105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106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106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123</v>
      </c>
      <c r="J91">
        <v>0.31236900000000001</v>
      </c>
      <c r="Z91" t="s">
        <v>123</v>
      </c>
      <c r="AA91">
        <v>0.31236900000000001</v>
      </c>
    </row>
    <row r="92" spans="1:27" x14ac:dyDescent="0.25">
      <c r="I92" t="s">
        <v>40</v>
      </c>
      <c r="J92">
        <v>1.18666E-2</v>
      </c>
      <c r="Z92" t="s">
        <v>40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abSelected="1"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122</v>
      </c>
    </row>
    <row r="2" spans="1:34" x14ac:dyDescent="0.25">
      <c r="A2" t="s">
        <v>47</v>
      </c>
      <c r="R2" t="s">
        <v>59</v>
      </c>
    </row>
    <row r="3" spans="1:34" x14ac:dyDescent="0.25">
      <c r="A3" t="s">
        <v>60</v>
      </c>
      <c r="R3" t="s">
        <v>60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124</v>
      </c>
      <c r="H5" t="s">
        <v>40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140</v>
      </c>
      <c r="Y5" t="s">
        <v>40</v>
      </c>
      <c r="Z5">
        <f>-0.0241276</f>
        <v>-2.4127599999999999E-2</v>
      </c>
    </row>
    <row r="6" spans="1:34" x14ac:dyDescent="0.25">
      <c r="A6" t="s">
        <v>2</v>
      </c>
      <c r="B6" t="s">
        <v>41</v>
      </c>
      <c r="C6" t="s">
        <v>42</v>
      </c>
      <c r="D6" t="s">
        <v>43</v>
      </c>
      <c r="E6" t="s">
        <v>125</v>
      </c>
      <c r="R6" t="s">
        <v>2</v>
      </c>
      <c r="S6" t="s">
        <v>41</v>
      </c>
      <c r="T6" t="s">
        <v>42</v>
      </c>
      <c r="U6" t="s">
        <v>43</v>
      </c>
      <c r="V6" t="s">
        <v>141</v>
      </c>
    </row>
    <row r="7" spans="1:34" x14ac:dyDescent="0.25">
      <c r="A7" t="s">
        <v>50</v>
      </c>
      <c r="R7" t="s">
        <v>50</v>
      </c>
    </row>
    <row r="8" spans="1:34" x14ac:dyDescent="0.25">
      <c r="A8" t="s">
        <v>2</v>
      </c>
      <c r="B8" t="s">
        <v>51</v>
      </c>
      <c r="C8" t="s">
        <v>5</v>
      </c>
      <c r="D8" t="s">
        <v>52</v>
      </c>
      <c r="R8" t="s">
        <v>2</v>
      </c>
      <c r="S8" t="s">
        <v>51</v>
      </c>
      <c r="T8" t="s">
        <v>5</v>
      </c>
      <c r="U8" t="s">
        <v>52</v>
      </c>
    </row>
    <row r="9" spans="1:34" x14ac:dyDescent="0.25">
      <c r="A9" t="s">
        <v>2</v>
      </c>
      <c r="B9" t="s">
        <v>53</v>
      </c>
      <c r="C9" t="s">
        <v>5</v>
      </c>
      <c r="D9" t="s">
        <v>54</v>
      </c>
      <c r="E9">
        <v>1.095</v>
      </c>
      <c r="L9" t="s">
        <v>113</v>
      </c>
      <c r="R9" t="s">
        <v>2</v>
      </c>
      <c r="S9" t="s">
        <v>53</v>
      </c>
      <c r="T9" t="s">
        <v>5</v>
      </c>
      <c r="U9" t="s">
        <v>54</v>
      </c>
      <c r="V9">
        <v>1.6103000000000001</v>
      </c>
      <c r="AC9" t="s">
        <v>113</v>
      </c>
      <c r="AG9" s="1" t="s">
        <v>95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126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126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127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127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128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128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129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129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130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130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131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131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132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132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127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127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128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128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129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129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130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130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131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131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132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132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133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133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123</v>
      </c>
      <c r="J25">
        <v>0.334426</v>
      </c>
      <c r="L25" t="s">
        <v>123</v>
      </c>
      <c r="M25">
        <f t="shared" si="0"/>
        <v>0.334426</v>
      </c>
      <c r="R25" t="s">
        <v>29</v>
      </c>
      <c r="Z25" t="s">
        <v>123</v>
      </c>
      <c r="AA25">
        <v>0.334426</v>
      </c>
      <c r="AC25" t="s">
        <v>123</v>
      </c>
      <c r="AD25">
        <f t="shared" si="1"/>
        <v>0.334426</v>
      </c>
      <c r="AG25" s="1" t="s">
        <v>123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40</v>
      </c>
      <c r="J26">
        <v>3.08154E-2</v>
      </c>
      <c r="L26" t="s">
        <v>40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40</v>
      </c>
      <c r="AA26">
        <v>2.4127599999999999E-2</v>
      </c>
      <c r="AC26" t="s">
        <v>40</v>
      </c>
      <c r="AD26">
        <f t="shared" si="1"/>
        <v>3.7135250000000002E-2</v>
      </c>
      <c r="AG26" s="1" t="s">
        <v>40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134</v>
      </c>
      <c r="H27" t="s">
        <v>40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142</v>
      </c>
      <c r="Y27" t="s">
        <v>40</v>
      </c>
      <c r="Z27">
        <f>-0.032391</f>
        <v>-3.2391000000000003E-2</v>
      </c>
    </row>
    <row r="28" spans="1:34" x14ac:dyDescent="0.25">
      <c r="A28" t="s">
        <v>2</v>
      </c>
      <c r="B28" t="s">
        <v>41</v>
      </c>
      <c r="C28" t="s">
        <v>42</v>
      </c>
      <c r="D28" t="s">
        <v>43</v>
      </c>
      <c r="E28" t="s">
        <v>135</v>
      </c>
      <c r="R28" t="s">
        <v>2</v>
      </c>
      <c r="S28" t="s">
        <v>41</v>
      </c>
      <c r="T28" t="s">
        <v>42</v>
      </c>
      <c r="U28" t="s">
        <v>43</v>
      </c>
      <c r="V28" t="s">
        <v>143</v>
      </c>
    </row>
    <row r="29" spans="1:34" x14ac:dyDescent="0.25">
      <c r="A29" t="s">
        <v>50</v>
      </c>
      <c r="R29" t="s">
        <v>50</v>
      </c>
    </row>
    <row r="30" spans="1:34" x14ac:dyDescent="0.25">
      <c r="A30" t="s">
        <v>2</v>
      </c>
      <c r="B30" t="s">
        <v>51</v>
      </c>
      <c r="C30" t="s">
        <v>5</v>
      </c>
      <c r="D30" t="s">
        <v>52</v>
      </c>
      <c r="R30" t="s">
        <v>2</v>
      </c>
      <c r="S30" t="s">
        <v>51</v>
      </c>
      <c r="T30" t="s">
        <v>5</v>
      </c>
      <c r="U30" t="s">
        <v>52</v>
      </c>
    </row>
    <row r="31" spans="1:34" x14ac:dyDescent="0.25">
      <c r="A31" t="s">
        <v>2</v>
      </c>
      <c r="B31" t="s">
        <v>53</v>
      </c>
      <c r="C31" t="s">
        <v>5</v>
      </c>
      <c r="D31" t="s">
        <v>54</v>
      </c>
      <c r="E31">
        <v>0.74256999999999995</v>
      </c>
      <c r="R31" t="s">
        <v>2</v>
      </c>
      <c r="S31" t="s">
        <v>53</v>
      </c>
      <c r="T31" t="s">
        <v>5</v>
      </c>
      <c r="U31" t="s">
        <v>54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126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126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127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127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128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128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129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129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130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130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131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131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132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132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127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127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128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128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129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129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130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130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131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131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132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132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133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133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123</v>
      </c>
      <c r="J47">
        <v>0.334426</v>
      </c>
      <c r="R47" t="s">
        <v>30</v>
      </c>
      <c r="Z47" t="s">
        <v>123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40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40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136</v>
      </c>
      <c r="H49" t="s">
        <v>40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144</v>
      </c>
      <c r="Y49" t="s">
        <v>40</v>
      </c>
      <c r="Z49">
        <f>-0.0527004</f>
        <v>-5.2700400000000001E-2</v>
      </c>
    </row>
    <row r="50" spans="1:27" x14ac:dyDescent="0.25">
      <c r="A50" t="s">
        <v>2</v>
      </c>
      <c r="B50" t="s">
        <v>41</v>
      </c>
      <c r="C50" t="s">
        <v>42</v>
      </c>
      <c r="D50" t="s">
        <v>43</v>
      </c>
      <c r="E50" t="s">
        <v>137</v>
      </c>
      <c r="R50" t="s">
        <v>2</v>
      </c>
      <c r="S50" t="s">
        <v>41</v>
      </c>
      <c r="T50" t="s">
        <v>42</v>
      </c>
      <c r="U50" t="s">
        <v>43</v>
      </c>
      <c r="V50" t="s">
        <v>145</v>
      </c>
    </row>
    <row r="51" spans="1:27" x14ac:dyDescent="0.25">
      <c r="A51" t="s">
        <v>50</v>
      </c>
      <c r="R51" t="s">
        <v>50</v>
      </c>
    </row>
    <row r="52" spans="1:27" x14ac:dyDescent="0.25">
      <c r="A52" t="s">
        <v>2</v>
      </c>
      <c r="B52" t="s">
        <v>51</v>
      </c>
      <c r="C52" t="s">
        <v>5</v>
      </c>
      <c r="D52" t="s">
        <v>52</v>
      </c>
      <c r="R52" t="s">
        <v>2</v>
      </c>
      <c r="S52" t="s">
        <v>51</v>
      </c>
      <c r="T52" t="s">
        <v>5</v>
      </c>
      <c r="U52" t="s">
        <v>52</v>
      </c>
    </row>
    <row r="53" spans="1:27" x14ac:dyDescent="0.25">
      <c r="A53" t="s">
        <v>2</v>
      </c>
      <c r="B53" t="s">
        <v>53</v>
      </c>
      <c r="C53" t="s">
        <v>5</v>
      </c>
      <c r="D53" t="s">
        <v>54</v>
      </c>
      <c r="E53">
        <v>1.0434600000000001</v>
      </c>
      <c r="R53" t="s">
        <v>2</v>
      </c>
      <c r="S53" t="s">
        <v>53</v>
      </c>
      <c r="T53" t="s">
        <v>5</v>
      </c>
      <c r="U53" t="s">
        <v>54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126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126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127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127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128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128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129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129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130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130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131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131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132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132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127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127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128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128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129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129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130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130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131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131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132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132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133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133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55</v>
      </c>
      <c r="I69" t="s">
        <v>123</v>
      </c>
      <c r="J69">
        <v>0.334426</v>
      </c>
      <c r="R69" t="s">
        <v>55</v>
      </c>
      <c r="Z69" t="s">
        <v>123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40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40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138</v>
      </c>
      <c r="H71" t="s">
        <v>40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146</v>
      </c>
      <c r="Y71" t="s">
        <v>40</v>
      </c>
      <c r="Z71">
        <f>-0.039322</f>
        <v>-3.9322000000000003E-2</v>
      </c>
    </row>
    <row r="72" spans="1:27" x14ac:dyDescent="0.25">
      <c r="A72" t="s">
        <v>2</v>
      </c>
      <c r="B72" t="s">
        <v>41</v>
      </c>
      <c r="C72" t="s">
        <v>42</v>
      </c>
      <c r="D72" t="s">
        <v>43</v>
      </c>
      <c r="E72" t="s">
        <v>139</v>
      </c>
      <c r="R72" t="s">
        <v>2</v>
      </c>
      <c r="S72" t="s">
        <v>41</v>
      </c>
      <c r="T72" t="s">
        <v>42</v>
      </c>
      <c r="U72" t="s">
        <v>43</v>
      </c>
      <c r="V72" t="s">
        <v>147</v>
      </c>
    </row>
    <row r="73" spans="1:27" x14ac:dyDescent="0.25">
      <c r="A73" t="s">
        <v>50</v>
      </c>
      <c r="R73" t="s">
        <v>50</v>
      </c>
    </row>
    <row r="74" spans="1:27" x14ac:dyDescent="0.25">
      <c r="A74" t="s">
        <v>2</v>
      </c>
      <c r="B74" t="s">
        <v>51</v>
      </c>
      <c r="C74" t="s">
        <v>5</v>
      </c>
      <c r="D74" t="s">
        <v>52</v>
      </c>
      <c r="R74" t="s">
        <v>2</v>
      </c>
      <c r="S74" t="s">
        <v>51</v>
      </c>
      <c r="T74" t="s">
        <v>5</v>
      </c>
      <c r="U74" t="s">
        <v>52</v>
      </c>
    </row>
    <row r="75" spans="1:27" x14ac:dyDescent="0.25">
      <c r="A75" t="s">
        <v>2</v>
      </c>
      <c r="B75" t="s">
        <v>53</v>
      </c>
      <c r="C75" t="s">
        <v>5</v>
      </c>
      <c r="D75" t="s">
        <v>54</v>
      </c>
      <c r="E75">
        <v>1.10507</v>
      </c>
      <c r="R75" t="s">
        <v>2</v>
      </c>
      <c r="S75" t="s">
        <v>53</v>
      </c>
      <c r="T75" t="s">
        <v>5</v>
      </c>
      <c r="U75" t="s">
        <v>54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126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126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127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127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128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128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129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129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130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130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131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131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132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132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127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127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128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128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129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129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130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130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131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131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132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132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133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133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123</v>
      </c>
      <c r="J91">
        <v>0.334426</v>
      </c>
      <c r="Z91" t="s">
        <v>123</v>
      </c>
      <c r="AA91">
        <v>0.334426</v>
      </c>
    </row>
    <row r="92" spans="1:27" x14ac:dyDescent="0.25">
      <c r="I92" t="s">
        <v>40</v>
      </c>
      <c r="J92">
        <v>2.67107E-2</v>
      </c>
      <c r="Z92" t="s">
        <v>40</v>
      </c>
      <c r="AA92">
        <v>3.9322000000000003E-2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welk001</vt:lpstr>
      <vt:lpstr>welk002</vt:lpstr>
      <vt:lpstr>welk003</vt:lpstr>
      <vt:lpstr>welk004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2021-07-06T04:21:29Z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