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Exotendon\muscleModel\muscleEnergyModel\"/>
    </mc:Choice>
  </mc:AlternateContent>
  <xr:revisionPtr revIDLastSave="0" documentId="13_ncr:1_{77BE6EA4-07A5-4F6F-B751-6A9C0283F494}" xr6:coauthVersionLast="47" xr6:coauthVersionMax="47" xr10:uidLastSave="{00000000-0000-0000-0000-000000000000}"/>
  <bookViews>
    <workbookView xWindow="3075" yWindow="2430" windowWidth="21600" windowHeight="11385" activeTab="4" xr2:uid="{A9A968C2-5FC9-4213-B348-16BA6D341DAE}"/>
  </bookViews>
  <sheets>
    <sheet name="welk001" sheetId="1" r:id="rId1"/>
    <sheet name="welk002" sheetId="2" r:id="rId2"/>
    <sheet name="welk003" sheetId="3" r:id="rId3"/>
    <sheet name="welk004" sheetId="4" r:id="rId4"/>
    <sheet name="welk007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71" i="5" l="1"/>
  <c r="Z49" i="5"/>
  <c r="Z27" i="5"/>
  <c r="Z5" i="5"/>
  <c r="I71" i="5"/>
  <c r="I49" i="5"/>
  <c r="I27" i="5"/>
  <c r="I5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I71" i="1"/>
  <c r="I49" i="1"/>
  <c r="I27" i="1"/>
  <c r="I5" i="1"/>
  <c r="AH26" i="5"/>
  <c r="AD26" i="5"/>
  <c r="AH25" i="5"/>
  <c r="AD25" i="5"/>
  <c r="AH24" i="5"/>
  <c r="AD24" i="5"/>
  <c r="AH23" i="5"/>
  <c r="AD23" i="5"/>
  <c r="AH22" i="5"/>
  <c r="AD22" i="5"/>
  <c r="AH21" i="5"/>
  <c r="AD21" i="5"/>
  <c r="AH20" i="5"/>
  <c r="AD20" i="5"/>
  <c r="AH19" i="5"/>
  <c r="AD19" i="5"/>
  <c r="AH18" i="5"/>
  <c r="AD18" i="5"/>
  <c r="AH17" i="5"/>
  <c r="AD17" i="5"/>
  <c r="AH16" i="5"/>
  <c r="AD16" i="5"/>
  <c r="AH15" i="5"/>
  <c r="AD15" i="5"/>
  <c r="AH14" i="5"/>
  <c r="AD14" i="5"/>
  <c r="AH13" i="5"/>
  <c r="AD13" i="5"/>
  <c r="AH12" i="5"/>
  <c r="AD12" i="5"/>
  <c r="AH11" i="5"/>
  <c r="AD11" i="5"/>
  <c r="AH10" i="5"/>
  <c r="AD10" i="5"/>
  <c r="AH10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M10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Z71" i="4"/>
  <c r="Z49" i="4"/>
  <c r="Z27" i="4"/>
  <c r="Z5" i="4"/>
  <c r="I71" i="4"/>
  <c r="I49" i="4"/>
  <c r="I27" i="4"/>
  <c r="I5" i="4"/>
  <c r="AH25" i="3"/>
  <c r="AH26" i="3"/>
  <c r="AH24" i="3"/>
  <c r="AD24" i="3"/>
  <c r="AD25" i="3"/>
  <c r="AD26" i="3"/>
  <c r="M24" i="3"/>
  <c r="M25" i="3"/>
  <c r="M26" i="3"/>
  <c r="AH25" i="1"/>
  <c r="AH26" i="1"/>
  <c r="AH24" i="1"/>
  <c r="AD26" i="1"/>
  <c r="AD25" i="1"/>
  <c r="AD24" i="1"/>
  <c r="M24" i="1"/>
  <c r="M25" i="1"/>
  <c r="M26" i="1"/>
  <c r="AH25" i="2"/>
  <c r="AH26" i="2"/>
  <c r="AH24" i="2"/>
  <c r="AD26" i="2"/>
  <c r="AD24" i="2"/>
  <c r="AD25" i="2"/>
  <c r="M24" i="2"/>
  <c r="M25" i="2"/>
  <c r="M26" i="2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10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Z71" i="3"/>
  <c r="Z49" i="3"/>
  <c r="Z27" i="3"/>
  <c r="Z5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10" i="3"/>
  <c r="I71" i="3"/>
  <c r="I49" i="3"/>
  <c r="I27" i="3"/>
  <c r="I5" i="3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10" i="2"/>
  <c r="AD23" i="2"/>
  <c r="AD22" i="2"/>
  <c r="AD21" i="2"/>
  <c r="AD20" i="2"/>
  <c r="AD19" i="2"/>
  <c r="AD18" i="2"/>
  <c r="AD17" i="2"/>
  <c r="AD16" i="2"/>
  <c r="AD15" i="2"/>
  <c r="AD14" i="2"/>
  <c r="AD13" i="2"/>
  <c r="AD12" i="2"/>
  <c r="AD11" i="2"/>
  <c r="AD10" i="2"/>
  <c r="Z71" i="2"/>
  <c r="Z49" i="2"/>
  <c r="Z27" i="2"/>
  <c r="Z5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10" i="2"/>
  <c r="I71" i="2"/>
  <c r="I49" i="2"/>
  <c r="I27" i="2"/>
  <c r="I5" i="2"/>
  <c r="AH23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10" i="1"/>
  <c r="AD10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Z71" i="1"/>
  <c r="Z49" i="1"/>
  <c r="Z27" i="1"/>
  <c r="Z5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10" i="1"/>
</calcChain>
</file>

<file path=xl/sharedStrings.xml><?xml version="1.0" encoding="utf-8"?>
<sst xmlns="http://schemas.openxmlformats.org/spreadsheetml/2006/main" count="6525" uniqueCount="168">
  <si>
    <t>welk001</t>
  </si>
  <si>
    <t>trial 01</t>
  </si>
  <si>
    <t>*</t>
  </si>
  <si>
    <t>pelvis:</t>
  </si>
  <si>
    <t>orig</t>
  </si>
  <si>
    <t>mass</t>
  </si>
  <si>
    <t>=</t>
  </si>
  <si>
    <t>11.568,</t>
  </si>
  <si>
    <t>new</t>
  </si>
  <si>
    <t>femur_r:</t>
  </si>
  <si>
    <t>9.13633,</t>
  </si>
  <si>
    <t>tibia_r:</t>
  </si>
  <si>
    <t>3.6417,</t>
  </si>
  <si>
    <t>patella_r:</t>
  </si>
  <si>
    <t>0.0846702,</t>
  </si>
  <si>
    <t>talus_r:</t>
  </si>
  <si>
    <t>0.0982253,</t>
  </si>
  <si>
    <t>calcn_r:</t>
  </si>
  <si>
    <t>1.22782,</t>
  </si>
  <si>
    <t>toes_r:</t>
  </si>
  <si>
    <t>0.212756,</t>
  </si>
  <si>
    <t>femur_l:</t>
  </si>
  <si>
    <t>tibia_l:</t>
  </si>
  <si>
    <t>patella_l:</t>
  </si>
  <si>
    <t>talus_l:</t>
  </si>
  <si>
    <t>calcn_l:</t>
  </si>
  <si>
    <t>toes_l:</t>
  </si>
  <si>
    <t>torso:</t>
  </si>
  <si>
    <t>33.629,</t>
  </si>
  <si>
    <t>trial02</t>
  </si>
  <si>
    <t>trial03</t>
  </si>
  <si>
    <t>Body</t>
  </si>
  <si>
    <t>adjusted:</t>
  </si>
  <si>
    <t>torso</t>
  </si>
  <si>
    <t>Mass</t>
  </si>
  <si>
    <t>Center</t>
  </si>
  <si>
    <t>(COM)</t>
  </si>
  <si>
    <t>adjustment:</t>
  </si>
  <si>
    <t>dx</t>
  </si>
  <si>
    <t>dz</t>
  </si>
  <si>
    <t>New</t>
  </si>
  <si>
    <t>COM</t>
  </si>
  <si>
    <t>location:</t>
  </si>
  <si>
    <t>welknatural</t>
  </si>
  <si>
    <t>************************************************************</t>
  </si>
  <si>
    <t>Recommended</t>
  </si>
  <si>
    <t>adjustments:</t>
  </si>
  <si>
    <t>Total</t>
  </si>
  <si>
    <t>change:</t>
  </si>
  <si>
    <t>trial04</t>
  </si>
  <si>
    <t>average new mass adjustment</t>
  </si>
  <si>
    <t>welkexo</t>
  </si>
  <si>
    <t>trial01</t>
  </si>
  <si>
    <t>=-0.0228675,</t>
  </si>
  <si>
    <t>~[-0.0117918,0.329786,0.0199755]</t>
  </si>
  <si>
    <t>=-0.0254977,</t>
  </si>
  <si>
    <t>~[-0.00916158,0.329786,0.0188213]</t>
  </si>
  <si>
    <t>=-0.0278934,</t>
  </si>
  <si>
    <t>~[-0.00676586,0.329786,0.0235318]</t>
  </si>
  <si>
    <t>=-0.0270445,</t>
  </si>
  <si>
    <t>~[-0.00761476,0.329786,0.0202188]</t>
  </si>
  <si>
    <t>Total average new mass</t>
  </si>
  <si>
    <t>welk002</t>
  </si>
  <si>
    <t>=-0.0128411,</t>
  </si>
  <si>
    <t>~[-0.0211934,0.329061,0.0194551]</t>
  </si>
  <si>
    <t>10.4737,</t>
  </si>
  <si>
    <t>8.27208,</t>
  </si>
  <si>
    <t>3.29722,</t>
  </si>
  <si>
    <t>0.0766609,</t>
  </si>
  <si>
    <t>0.0889337,</t>
  </si>
  <si>
    <t>1.11167,</t>
  </si>
  <si>
    <t>0.19263,</t>
  </si>
  <si>
    <t>30.4479,</t>
  </si>
  <si>
    <t>=-0.00505954,</t>
  </si>
  <si>
    <t>~[-0.028975,0.329061,0.0108025]</t>
  </si>
  <si>
    <t>=-0.0105063,</t>
  </si>
  <si>
    <t>~[-0.0235282,0.329061,0.0196125]</t>
  </si>
  <si>
    <t>=-0.00670059,</t>
  </si>
  <si>
    <t>~[-0.0273339,0.329061,0.0154435]</t>
  </si>
  <si>
    <t>=-0.00821649,</t>
  </si>
  <si>
    <t>~[-0.025818,0.329061,0.0307667]</t>
  </si>
  <si>
    <t>=-0.0131404,</t>
  </si>
  <si>
    <t>~[-0.0208941,0.329061,0.0409551]</t>
  </si>
  <si>
    <t>=0.00051737,</t>
  </si>
  <si>
    <t>~[-0.0345519,0.329061,0.0271923]</t>
  </si>
  <si>
    <t>=0.00174272,</t>
  </si>
  <si>
    <t>~[-0.0357772,0.329061,0.0253614]</t>
  </si>
  <si>
    <t>total average new mass</t>
  </si>
  <si>
    <t>welk003</t>
  </si>
  <si>
    <t>=-0.0175969,</t>
  </si>
  <si>
    <t>~[-0.0148808,0.312369,0.0189742]</t>
  </si>
  <si>
    <t>10.1611,</t>
  </si>
  <si>
    <t>8.02515,</t>
  </si>
  <si>
    <t>3.19879,</t>
  </si>
  <si>
    <t>0.0743725,</t>
  </si>
  <si>
    <t>0.086279,</t>
  </si>
  <si>
    <t>1.07849,</t>
  </si>
  <si>
    <t>0.18688,</t>
  </si>
  <si>
    <t>29.539,</t>
  </si>
  <si>
    <t>=-0.0137475,</t>
  </si>
  <si>
    <t>~[-0.0187302,0.312369,0.00999208]</t>
  </si>
  <si>
    <t>=-0.0132011,</t>
  </si>
  <si>
    <t>~[-0.0192766,0.312369,0.0135886]</t>
  </si>
  <si>
    <t>=-0.0308562,</t>
  </si>
  <si>
    <t>~[-0.00162149,0.312369,0.0118666]</t>
  </si>
  <si>
    <t>average new mass</t>
  </si>
  <si>
    <t>=-0.0248478,</t>
  </si>
  <si>
    <t>~[-0.00762994,0.312369,0.0289981]</t>
  </si>
  <si>
    <t>=-0.0218723,</t>
  </si>
  <si>
    <t>~[-0.0106054,0.312369,0.027724]</t>
  </si>
  <si>
    <t>=-0.0199552,</t>
  </si>
  <si>
    <t>~[-0.0125225,0.312369,0.0269558]</t>
  </si>
  <si>
    <t>=-0.0289027,</t>
  </si>
  <si>
    <t>~[-0.00357505,0.312369,0.0315674]</t>
  </si>
  <si>
    <t>welk004</t>
  </si>
  <si>
    <t>dy</t>
  </si>
  <si>
    <t>=-0.03537,</t>
  </si>
  <si>
    <t>~[-0.000397447,0.334426,0.0308154]</t>
  </si>
  <si>
    <t>14.5382,</t>
  </si>
  <si>
    <t>11.4821,</t>
  </si>
  <si>
    <t>4.57674,</t>
  </si>
  <si>
    <t>0.10641,</t>
  </si>
  <si>
    <t>0.123445,</t>
  </si>
  <si>
    <t>1.54307,</t>
  </si>
  <si>
    <t>0.267383,</t>
  </si>
  <si>
    <t>42.2635,</t>
  </si>
  <si>
    <t>=-0.0413647,</t>
  </si>
  <si>
    <t>~[0.00559728,0.334426,0.0297241]</t>
  </si>
  <si>
    <t>=-0.0411367,</t>
  </si>
  <si>
    <t>~[0.00536924,0.334426,0.0320484]</t>
  </si>
  <si>
    <t>=-0.0338264,</t>
  </si>
  <si>
    <t>~[-0.00194108,0.334426,0.0267107]</t>
  </si>
  <si>
    <t>=-0.0360536,</t>
  </si>
  <si>
    <t>~[0.000286145,0.334426,0.0241276]</t>
  </si>
  <si>
    <t>=-0.0515889,</t>
  </si>
  <si>
    <t>~[0.0158215,0.334426,0.032391]</t>
  </si>
  <si>
    <t>=-0.037267,</t>
  </si>
  <si>
    <t>~[0.00149951,0.334426,0.0527004]</t>
  </si>
  <si>
    <t>=-0.0396001,</t>
  </si>
  <si>
    <t>~[0.00383267,0.334426,0.039322]</t>
  </si>
  <si>
    <t>welk007</t>
  </si>
  <si>
    <t>=-0.1,</t>
  </si>
  <si>
    <t>~[0.0661084,0.314147,-0.1]</t>
  </si>
  <si>
    <t>8.94175,</t>
  </si>
  <si>
    <t>7.06214,</t>
  </si>
  <si>
    <t>2.81494,</t>
  </si>
  <si>
    <t>0.0654478,</t>
  </si>
  <si>
    <t>0.0759255,</t>
  </si>
  <si>
    <t>0.949069,</t>
  </si>
  <si>
    <t>0.164455,</t>
  </si>
  <si>
    <t>25.9943,</t>
  </si>
  <si>
    <t>~[0.0661084,0.314147,0.0384651]</t>
  </si>
  <si>
    <t>=0.0139863,</t>
  </si>
  <si>
    <t>~[-0.0478779,0.314147,0.0404682]</t>
  </si>
  <si>
    <t>=0.0174725,</t>
  </si>
  <si>
    <t>~[-0.0513641,0.314147,0.0274401]</t>
  </si>
  <si>
    <t>=0.00957065,</t>
  </si>
  <si>
    <t>~[-0.0434622,0.314147,0.0417722]</t>
  </si>
  <si>
    <t>=0.00932871,</t>
  </si>
  <si>
    <t>~[-0.0432203,0.314147,0.0411497]</t>
  </si>
  <si>
    <t>=0.0152583,</t>
  </si>
  <si>
    <t>~[-0.0491498,0.314147,0.0636487]</t>
  </si>
  <si>
    <t>=0.0263827,</t>
  </si>
  <si>
    <t>~[-0.0602743,0.314147,0.0610823]</t>
  </si>
  <si>
    <t>=0.0257993,</t>
  </si>
  <si>
    <t>~[-0.0596908,0.314147,0.0676044]</t>
  </si>
  <si>
    <t>=0.0287816,</t>
  </si>
  <si>
    <t>~[-0.0626732,0.314147,0.0659737]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</si>
</sst>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8AC8-C740-47F3-9667-4E6EB10DD20F}">
  <dimension ref="A1:AH92"/>
  <sheetViews>
    <sheetView topLeftCell="A43" workbookViewId="0">
      <selection activeCell="J93" sqref="J93"/>
    </sheetView>
  </sheetViews>
  <sheetFormatPr defaultRowHeight="15" x14ac:dyDescent="0.25"/>
  <cols>
    <col min="4" max="4" width="12.5703125" bestFit="1" customWidth="1"/>
    <col min="5" max="5" width="30.7109375" bestFit="1" customWidth="1"/>
    <col min="6" max="6" width="10.140625" bestFit="1" customWidth="1"/>
    <col min="7" max="7" width="11.85546875" bestFit="1" customWidth="1"/>
    <col min="8" max="8" width="5.42578125" bestFit="1" customWidth="1"/>
  </cols>
  <sheetData>
    <row r="1" spans="1:34" x14ac:dyDescent="0.25">
      <c r="A1" t="s">
        <v>0</v>
      </c>
    </row>
    <row r="2" spans="1:34" x14ac:dyDescent="0.25">
      <c r="A2" t="s">
        <v>43</v>
      </c>
      <c r="R2" t="s">
        <v>51</v>
      </c>
    </row>
    <row r="3" spans="1:34" x14ac:dyDescent="0.25">
      <c r="A3" t="s">
        <v>1</v>
      </c>
      <c r="R3" t="s">
        <v>52</v>
      </c>
    </row>
    <row r="4" spans="1:34" x14ac:dyDescent="0.25">
      <c r="A4" t="s">
        <v>2</v>
      </c>
      <c r="B4" t="s">
        <v>31</v>
      </c>
      <c r="C4" t="s">
        <v>32</v>
      </c>
      <c r="D4" t="s">
        <v>33</v>
      </c>
      <c r="R4" t="s">
        <v>2</v>
      </c>
      <c r="S4" t="s">
        <v>31</v>
      </c>
      <c r="T4" t="s">
        <v>32</v>
      </c>
      <c r="U4" t="s">
        <v>33</v>
      </c>
    </row>
    <row r="5" spans="1:34" x14ac:dyDescent="0.25">
      <c r="A5" t="s">
        <v>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141</v>
      </c>
      <c r="H5" t="s">
        <v>39</v>
      </c>
      <c r="I5">
        <f>0.1</f>
        <v>0.1</v>
      </c>
      <c r="R5" t="s">
        <v>2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53</v>
      </c>
      <c r="Y5" t="s">
        <v>39</v>
      </c>
      <c r="Z5">
        <f>-0.0199755</f>
        <v>-1.99755E-2</v>
      </c>
    </row>
    <row r="6" spans="1:34" x14ac:dyDescent="0.25">
      <c r="A6" t="s">
        <v>2</v>
      </c>
      <c r="B6" t="s">
        <v>40</v>
      </c>
      <c r="C6" t="s">
        <v>41</v>
      </c>
      <c r="D6" t="s">
        <v>42</v>
      </c>
      <c r="E6" t="s">
        <v>142</v>
      </c>
      <c r="R6" t="s">
        <v>2</v>
      </c>
      <c r="S6" t="s">
        <v>40</v>
      </c>
      <c r="T6" t="s">
        <v>41</v>
      </c>
      <c r="U6" t="s">
        <v>42</v>
      </c>
      <c r="V6" t="s">
        <v>54</v>
      </c>
    </row>
    <row r="7" spans="1:34" x14ac:dyDescent="0.25">
      <c r="A7" t="s">
        <v>44</v>
      </c>
      <c r="R7" t="s">
        <v>44</v>
      </c>
    </row>
    <row r="8" spans="1:34" x14ac:dyDescent="0.25">
      <c r="A8" t="s">
        <v>2</v>
      </c>
      <c r="B8" t="s">
        <v>45</v>
      </c>
      <c r="C8" t="s">
        <v>5</v>
      </c>
      <c r="D8" t="s">
        <v>46</v>
      </c>
      <c r="R8" t="s">
        <v>2</v>
      </c>
      <c r="S8" t="s">
        <v>45</v>
      </c>
      <c r="T8" t="s">
        <v>5</v>
      </c>
      <c r="U8" t="s">
        <v>46</v>
      </c>
    </row>
    <row r="9" spans="1:34" x14ac:dyDescent="0.25">
      <c r="A9" t="s">
        <v>2</v>
      </c>
      <c r="B9" t="s">
        <v>47</v>
      </c>
      <c r="C9" t="s">
        <v>5</v>
      </c>
      <c r="D9" t="s">
        <v>48</v>
      </c>
      <c r="E9">
        <v>1.855</v>
      </c>
      <c r="L9" s="1" t="s">
        <v>50</v>
      </c>
      <c r="R9" t="s">
        <v>2</v>
      </c>
      <c r="S9" t="s">
        <v>47</v>
      </c>
      <c r="T9" t="s">
        <v>5</v>
      </c>
      <c r="U9" t="s">
        <v>48</v>
      </c>
      <c r="V9">
        <v>2.2248700000000001</v>
      </c>
      <c r="AC9" s="1" t="s">
        <v>50</v>
      </c>
      <c r="AG9" s="1" t="s">
        <v>61</v>
      </c>
    </row>
    <row r="10" spans="1:34" x14ac:dyDescent="0.25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143</v>
      </c>
      <c r="G10" t="s">
        <v>8</v>
      </c>
      <c r="H10" t="s">
        <v>5</v>
      </c>
      <c r="I10" t="s">
        <v>6</v>
      </c>
      <c r="J10">
        <v>9.2317300000000007</v>
      </c>
      <c r="L10" s="1" t="s">
        <v>3</v>
      </c>
      <c r="M10">
        <f t="shared" ref="M10:M26" si="0">AVERAGE(J10,J32,J54,J76)</f>
        <v>9.2139400000000009</v>
      </c>
      <c r="R10" t="s">
        <v>2</v>
      </c>
      <c r="S10" t="s">
        <v>3</v>
      </c>
      <c r="T10" t="s">
        <v>4</v>
      </c>
      <c r="U10" t="s">
        <v>5</v>
      </c>
      <c r="V10" t="s">
        <v>6</v>
      </c>
      <c r="W10" t="s">
        <v>7</v>
      </c>
      <c r="X10" t="s">
        <v>8</v>
      </c>
      <c r="Y10" t="s">
        <v>5</v>
      </c>
      <c r="Z10" t="s">
        <v>6</v>
      </c>
      <c r="AA10">
        <v>11.915800000000001</v>
      </c>
      <c r="AC10" s="1" t="s">
        <v>3</v>
      </c>
      <c r="AD10">
        <f t="shared" ref="AD10:AD26" si="1">AVERAGE(AA10,AA32,AA54,AA76)</f>
        <v>11.921675</v>
      </c>
      <c r="AG10" s="1" t="s">
        <v>3</v>
      </c>
      <c r="AH10">
        <f>AVERAGE(J10,J32,J54,J76,AA76,AA54,AA32,AA10)</f>
        <v>10.567807500000002</v>
      </c>
    </row>
    <row r="11" spans="1:34" x14ac:dyDescent="0.25">
      <c r="A11" t="s">
        <v>2</v>
      </c>
      <c r="B11" t="s">
        <v>9</v>
      </c>
      <c r="C11" t="s">
        <v>4</v>
      </c>
      <c r="D11" t="s">
        <v>5</v>
      </c>
      <c r="E11" t="s">
        <v>6</v>
      </c>
      <c r="F11" t="s">
        <v>144</v>
      </c>
      <c r="G11" t="s">
        <v>8</v>
      </c>
      <c r="H11" t="s">
        <v>5</v>
      </c>
      <c r="I11" t="s">
        <v>6</v>
      </c>
      <c r="J11">
        <v>7.2911599999999996</v>
      </c>
      <c r="L11" s="1" t="s">
        <v>9</v>
      </c>
      <c r="M11">
        <f t="shared" si="0"/>
        <v>7.2771125000000003</v>
      </c>
      <c r="R11" t="s">
        <v>2</v>
      </c>
      <c r="S11" t="s">
        <v>9</v>
      </c>
      <c r="T11" t="s">
        <v>4</v>
      </c>
      <c r="U11" t="s">
        <v>5</v>
      </c>
      <c r="V11" t="s">
        <v>6</v>
      </c>
      <c r="W11" t="s">
        <v>10</v>
      </c>
      <c r="X11" t="s">
        <v>8</v>
      </c>
      <c r="Y11" t="s">
        <v>5</v>
      </c>
      <c r="Z11" t="s">
        <v>6</v>
      </c>
      <c r="AA11">
        <v>9.4110200000000006</v>
      </c>
      <c r="AC11" s="1" t="s">
        <v>9</v>
      </c>
      <c r="AD11">
        <f t="shared" si="1"/>
        <v>9.415655000000001</v>
      </c>
      <c r="AG11" s="1" t="s">
        <v>9</v>
      </c>
      <c r="AH11">
        <f t="shared" ref="AH11:AH22" si="2">AVERAGE(J11,J33,J55,J77,AA77,AA55,AA33,AA11)</f>
        <v>8.3463837500000011</v>
      </c>
    </row>
    <row r="12" spans="1:34" x14ac:dyDescent="0.25">
      <c r="A12" t="s">
        <v>2</v>
      </c>
      <c r="B12" t="s">
        <v>11</v>
      </c>
      <c r="C12" t="s">
        <v>4</v>
      </c>
      <c r="D12" t="s">
        <v>5</v>
      </c>
      <c r="E12" t="s">
        <v>6</v>
      </c>
      <c r="F12" t="s">
        <v>145</v>
      </c>
      <c r="G12" t="s">
        <v>8</v>
      </c>
      <c r="H12" t="s">
        <v>5</v>
      </c>
      <c r="I12" t="s">
        <v>6</v>
      </c>
      <c r="J12">
        <v>2.9062299999999999</v>
      </c>
      <c r="L12" s="1" t="s">
        <v>11</v>
      </c>
      <c r="M12">
        <f t="shared" si="0"/>
        <v>2.9006275000000001</v>
      </c>
      <c r="R12" t="s">
        <v>2</v>
      </c>
      <c r="S12" t="s">
        <v>11</v>
      </c>
      <c r="T12" t="s">
        <v>4</v>
      </c>
      <c r="U12" t="s">
        <v>5</v>
      </c>
      <c r="V12" t="s">
        <v>6</v>
      </c>
      <c r="W12" t="s">
        <v>12</v>
      </c>
      <c r="X12" t="s">
        <v>8</v>
      </c>
      <c r="Y12" t="s">
        <v>5</v>
      </c>
      <c r="Z12" t="s">
        <v>6</v>
      </c>
      <c r="AA12">
        <v>3.7511899999999998</v>
      </c>
      <c r="AC12" s="1" t="s">
        <v>11</v>
      </c>
      <c r="AD12">
        <f t="shared" si="1"/>
        <v>3.7530424999999998</v>
      </c>
      <c r="AG12" s="1" t="s">
        <v>11</v>
      </c>
      <c r="AH12">
        <f t="shared" si="2"/>
        <v>3.3268350000000004</v>
      </c>
    </row>
    <row r="13" spans="1:34" x14ac:dyDescent="0.25">
      <c r="A13" t="s">
        <v>2</v>
      </c>
      <c r="B13" t="s">
        <v>13</v>
      </c>
      <c r="C13" t="s">
        <v>4</v>
      </c>
      <c r="D13" t="s">
        <v>5</v>
      </c>
      <c r="E13" t="s">
        <v>6</v>
      </c>
      <c r="F13" t="s">
        <v>146</v>
      </c>
      <c r="G13" t="s">
        <v>8</v>
      </c>
      <c r="H13" t="s">
        <v>5</v>
      </c>
      <c r="I13" t="s">
        <v>6</v>
      </c>
      <c r="J13">
        <v>6.75703E-2</v>
      </c>
      <c r="L13" s="1" t="s">
        <v>13</v>
      </c>
      <c r="M13">
        <f t="shared" si="0"/>
        <v>6.7440100000000003E-2</v>
      </c>
      <c r="R13" t="s">
        <v>2</v>
      </c>
      <c r="S13" t="s">
        <v>13</v>
      </c>
      <c r="T13" t="s">
        <v>4</v>
      </c>
      <c r="U13" t="s">
        <v>5</v>
      </c>
      <c r="V13" t="s">
        <v>6</v>
      </c>
      <c r="W13" t="s">
        <v>14</v>
      </c>
      <c r="X13" t="s">
        <v>8</v>
      </c>
      <c r="Y13" t="s">
        <v>5</v>
      </c>
      <c r="Z13" t="s">
        <v>6</v>
      </c>
      <c r="AA13">
        <v>8.7215899999999999E-2</v>
      </c>
      <c r="AC13" s="1" t="s">
        <v>13</v>
      </c>
      <c r="AD13">
        <f t="shared" si="1"/>
        <v>8.7258849999999999E-2</v>
      </c>
      <c r="AG13" s="1" t="s">
        <v>13</v>
      </c>
      <c r="AH13">
        <f t="shared" si="2"/>
        <v>7.7349475000000001E-2</v>
      </c>
    </row>
    <row r="14" spans="1:34" x14ac:dyDescent="0.25">
      <c r="A14" t="s">
        <v>2</v>
      </c>
      <c r="B14" t="s">
        <v>15</v>
      </c>
      <c r="C14" t="s">
        <v>4</v>
      </c>
      <c r="D14" t="s">
        <v>5</v>
      </c>
      <c r="E14" t="s">
        <v>6</v>
      </c>
      <c r="F14" t="s">
        <v>147</v>
      </c>
      <c r="G14" t="s">
        <v>8</v>
      </c>
      <c r="H14" t="s">
        <v>5</v>
      </c>
      <c r="I14" t="s">
        <v>6</v>
      </c>
      <c r="J14">
        <v>7.8387799999999994E-2</v>
      </c>
      <c r="L14" s="1" t="s">
        <v>15</v>
      </c>
      <c r="M14">
        <f t="shared" si="0"/>
        <v>7.8236749999999994E-2</v>
      </c>
      <c r="R14" t="s">
        <v>2</v>
      </c>
      <c r="S14" t="s">
        <v>15</v>
      </c>
      <c r="T14" t="s">
        <v>4</v>
      </c>
      <c r="U14" t="s">
        <v>5</v>
      </c>
      <c r="V14" t="s">
        <v>6</v>
      </c>
      <c r="W14" t="s">
        <v>16</v>
      </c>
      <c r="X14" t="s">
        <v>8</v>
      </c>
      <c r="Y14" t="s">
        <v>5</v>
      </c>
      <c r="Z14" t="s">
        <v>6</v>
      </c>
      <c r="AA14">
        <v>0.10117900000000001</v>
      </c>
      <c r="AC14" s="1" t="s">
        <v>15</v>
      </c>
      <c r="AD14">
        <f t="shared" si="1"/>
        <v>0.10122825000000001</v>
      </c>
      <c r="AG14" s="1" t="s">
        <v>15</v>
      </c>
      <c r="AH14">
        <f t="shared" si="2"/>
        <v>8.9732499999999993E-2</v>
      </c>
    </row>
    <row r="15" spans="1:34" x14ac:dyDescent="0.25">
      <c r="A15" t="s">
        <v>2</v>
      </c>
      <c r="B15" t="s">
        <v>17</v>
      </c>
      <c r="C15" t="s">
        <v>4</v>
      </c>
      <c r="D15" t="s">
        <v>5</v>
      </c>
      <c r="E15" t="s">
        <v>6</v>
      </c>
      <c r="F15" t="s">
        <v>148</v>
      </c>
      <c r="G15" t="s">
        <v>8</v>
      </c>
      <c r="H15" t="s">
        <v>5</v>
      </c>
      <c r="I15" t="s">
        <v>6</v>
      </c>
      <c r="J15">
        <v>0.97984700000000002</v>
      </c>
      <c r="L15" s="1" t="s">
        <v>17</v>
      </c>
      <c r="M15">
        <f t="shared" si="0"/>
        <v>0.97795924999999995</v>
      </c>
      <c r="R15" t="s">
        <v>2</v>
      </c>
      <c r="S15" t="s">
        <v>17</v>
      </c>
      <c r="T15" t="s">
        <v>4</v>
      </c>
      <c r="U15" t="s">
        <v>5</v>
      </c>
      <c r="V15" t="s">
        <v>6</v>
      </c>
      <c r="W15" t="s">
        <v>18</v>
      </c>
      <c r="X15" t="s">
        <v>8</v>
      </c>
      <c r="Y15" t="s">
        <v>5</v>
      </c>
      <c r="Z15" t="s">
        <v>6</v>
      </c>
      <c r="AA15">
        <v>1.2647299999999999</v>
      </c>
      <c r="AC15" s="1" t="s">
        <v>17</v>
      </c>
      <c r="AD15">
        <f t="shared" si="1"/>
        <v>1.265355</v>
      </c>
      <c r="AG15" s="1" t="s">
        <v>17</v>
      </c>
      <c r="AH15">
        <f t="shared" si="2"/>
        <v>1.1216571249999998</v>
      </c>
    </row>
    <row r="16" spans="1:34" x14ac:dyDescent="0.25">
      <c r="A16" t="s">
        <v>2</v>
      </c>
      <c r="B16" t="s">
        <v>19</v>
      </c>
      <c r="C16" t="s">
        <v>4</v>
      </c>
      <c r="D16" t="s">
        <v>5</v>
      </c>
      <c r="E16" t="s">
        <v>6</v>
      </c>
      <c r="F16" t="s">
        <v>149</v>
      </c>
      <c r="G16" t="s">
        <v>8</v>
      </c>
      <c r="H16" t="s">
        <v>5</v>
      </c>
      <c r="I16" t="s">
        <v>6</v>
      </c>
      <c r="J16">
        <v>0.16978799999999999</v>
      </c>
      <c r="L16" s="1" t="s">
        <v>19</v>
      </c>
      <c r="M16">
        <f t="shared" si="0"/>
        <v>0.16946074999999999</v>
      </c>
      <c r="R16" t="s">
        <v>2</v>
      </c>
      <c r="S16" t="s">
        <v>19</v>
      </c>
      <c r="T16" t="s">
        <v>4</v>
      </c>
      <c r="U16" t="s">
        <v>5</v>
      </c>
      <c r="V16" t="s">
        <v>6</v>
      </c>
      <c r="W16" t="s">
        <v>20</v>
      </c>
      <c r="X16" t="s">
        <v>8</v>
      </c>
      <c r="Y16" t="s">
        <v>5</v>
      </c>
      <c r="Z16" t="s">
        <v>6</v>
      </c>
      <c r="AA16">
        <v>0.21915299999999999</v>
      </c>
      <c r="AC16" s="1" t="s">
        <v>19</v>
      </c>
      <c r="AD16">
        <f t="shared" si="1"/>
        <v>0.2192605</v>
      </c>
      <c r="AG16" s="1" t="s">
        <v>19</v>
      </c>
      <c r="AH16">
        <f t="shared" si="2"/>
        <v>0.19436062499999998</v>
      </c>
    </row>
    <row r="17" spans="1:34" x14ac:dyDescent="0.25">
      <c r="A17" t="s">
        <v>2</v>
      </c>
      <c r="B17" t="s">
        <v>21</v>
      </c>
      <c r="C17" t="s">
        <v>4</v>
      </c>
      <c r="D17" t="s">
        <v>5</v>
      </c>
      <c r="E17" t="s">
        <v>6</v>
      </c>
      <c r="F17" t="s">
        <v>144</v>
      </c>
      <c r="G17" t="s">
        <v>8</v>
      </c>
      <c r="H17" t="s">
        <v>5</v>
      </c>
      <c r="I17" t="s">
        <v>6</v>
      </c>
      <c r="J17">
        <v>7.2911599999999996</v>
      </c>
      <c r="L17" s="1" t="s">
        <v>21</v>
      </c>
      <c r="M17">
        <f t="shared" si="0"/>
        <v>7.2771125000000003</v>
      </c>
      <c r="R17" t="s">
        <v>2</v>
      </c>
      <c r="S17" t="s">
        <v>21</v>
      </c>
      <c r="T17" t="s">
        <v>4</v>
      </c>
      <c r="U17" t="s">
        <v>5</v>
      </c>
      <c r="V17" t="s">
        <v>6</v>
      </c>
      <c r="W17" t="s">
        <v>10</v>
      </c>
      <c r="X17" t="s">
        <v>8</v>
      </c>
      <c r="Y17" t="s">
        <v>5</v>
      </c>
      <c r="Z17" t="s">
        <v>6</v>
      </c>
      <c r="AA17">
        <v>9.4110200000000006</v>
      </c>
      <c r="AC17" s="1" t="s">
        <v>21</v>
      </c>
      <c r="AD17">
        <f t="shared" si="1"/>
        <v>9.415655000000001</v>
      </c>
      <c r="AG17" s="1" t="s">
        <v>21</v>
      </c>
      <c r="AH17">
        <f t="shared" si="2"/>
        <v>8.3463837500000011</v>
      </c>
    </row>
    <row r="18" spans="1:34" x14ac:dyDescent="0.25">
      <c r="A18" t="s">
        <v>2</v>
      </c>
      <c r="B18" t="s">
        <v>22</v>
      </c>
      <c r="C18" t="s">
        <v>4</v>
      </c>
      <c r="D18" t="s">
        <v>5</v>
      </c>
      <c r="E18" t="s">
        <v>6</v>
      </c>
      <c r="F18" t="s">
        <v>145</v>
      </c>
      <c r="G18" t="s">
        <v>8</v>
      </c>
      <c r="H18" t="s">
        <v>5</v>
      </c>
      <c r="I18" t="s">
        <v>6</v>
      </c>
      <c r="J18">
        <v>2.9062299999999999</v>
      </c>
      <c r="L18" s="1" t="s">
        <v>22</v>
      </c>
      <c r="M18">
        <f t="shared" si="0"/>
        <v>2.9006275000000001</v>
      </c>
      <c r="R18" t="s">
        <v>2</v>
      </c>
      <c r="S18" t="s">
        <v>22</v>
      </c>
      <c r="T18" t="s">
        <v>4</v>
      </c>
      <c r="U18" t="s">
        <v>5</v>
      </c>
      <c r="V18" t="s">
        <v>6</v>
      </c>
      <c r="W18" t="s">
        <v>12</v>
      </c>
      <c r="X18" t="s">
        <v>8</v>
      </c>
      <c r="Y18" t="s">
        <v>5</v>
      </c>
      <c r="Z18" t="s">
        <v>6</v>
      </c>
      <c r="AA18">
        <v>3.7511899999999998</v>
      </c>
      <c r="AC18" s="1" t="s">
        <v>22</v>
      </c>
      <c r="AD18">
        <f t="shared" si="1"/>
        <v>3.7530424999999998</v>
      </c>
      <c r="AG18" s="1" t="s">
        <v>22</v>
      </c>
      <c r="AH18">
        <f t="shared" si="2"/>
        <v>3.3268350000000004</v>
      </c>
    </row>
    <row r="19" spans="1:34" x14ac:dyDescent="0.25">
      <c r="A19" t="s">
        <v>2</v>
      </c>
      <c r="B19" t="s">
        <v>23</v>
      </c>
      <c r="C19" t="s">
        <v>4</v>
      </c>
      <c r="D19" t="s">
        <v>5</v>
      </c>
      <c r="E19" t="s">
        <v>6</v>
      </c>
      <c r="F19" t="s">
        <v>146</v>
      </c>
      <c r="G19" t="s">
        <v>8</v>
      </c>
      <c r="H19" t="s">
        <v>5</v>
      </c>
      <c r="I19" t="s">
        <v>6</v>
      </c>
      <c r="J19">
        <v>6.75703E-2</v>
      </c>
      <c r="L19" s="1" t="s">
        <v>23</v>
      </c>
      <c r="M19">
        <f t="shared" si="0"/>
        <v>6.7440100000000003E-2</v>
      </c>
      <c r="R19" t="s">
        <v>2</v>
      </c>
      <c r="S19" t="s">
        <v>23</v>
      </c>
      <c r="T19" t="s">
        <v>4</v>
      </c>
      <c r="U19" t="s">
        <v>5</v>
      </c>
      <c r="V19" t="s">
        <v>6</v>
      </c>
      <c r="W19" t="s">
        <v>14</v>
      </c>
      <c r="X19" t="s">
        <v>8</v>
      </c>
      <c r="Y19" t="s">
        <v>5</v>
      </c>
      <c r="Z19" t="s">
        <v>6</v>
      </c>
      <c r="AA19">
        <v>8.7215899999999999E-2</v>
      </c>
      <c r="AC19" s="1" t="s">
        <v>23</v>
      </c>
      <c r="AD19">
        <f t="shared" si="1"/>
        <v>8.7258849999999999E-2</v>
      </c>
      <c r="AG19" s="1" t="s">
        <v>23</v>
      </c>
      <c r="AH19">
        <f t="shared" si="2"/>
        <v>7.7349475000000001E-2</v>
      </c>
    </row>
    <row r="20" spans="1:34" x14ac:dyDescent="0.25">
      <c r="A20" t="s">
        <v>2</v>
      </c>
      <c r="B20" t="s">
        <v>24</v>
      </c>
      <c r="C20" t="s">
        <v>4</v>
      </c>
      <c r="D20" t="s">
        <v>5</v>
      </c>
      <c r="E20" t="s">
        <v>6</v>
      </c>
      <c r="F20" t="s">
        <v>147</v>
      </c>
      <c r="G20" t="s">
        <v>8</v>
      </c>
      <c r="H20" t="s">
        <v>5</v>
      </c>
      <c r="I20" t="s">
        <v>6</v>
      </c>
      <c r="J20">
        <v>7.8387799999999994E-2</v>
      </c>
      <c r="L20" s="1" t="s">
        <v>24</v>
      </c>
      <c r="M20">
        <f t="shared" si="0"/>
        <v>7.8236749999999994E-2</v>
      </c>
      <c r="R20" t="s">
        <v>2</v>
      </c>
      <c r="S20" t="s">
        <v>24</v>
      </c>
      <c r="T20" t="s">
        <v>4</v>
      </c>
      <c r="U20" t="s">
        <v>5</v>
      </c>
      <c r="V20" t="s">
        <v>6</v>
      </c>
      <c r="W20" t="s">
        <v>16</v>
      </c>
      <c r="X20" t="s">
        <v>8</v>
      </c>
      <c r="Y20" t="s">
        <v>5</v>
      </c>
      <c r="Z20" t="s">
        <v>6</v>
      </c>
      <c r="AA20">
        <v>0.10117900000000001</v>
      </c>
      <c r="AC20" s="1" t="s">
        <v>24</v>
      </c>
      <c r="AD20">
        <f t="shared" si="1"/>
        <v>0.10122825000000001</v>
      </c>
      <c r="AG20" s="1" t="s">
        <v>24</v>
      </c>
      <c r="AH20">
        <f t="shared" si="2"/>
        <v>8.9732499999999993E-2</v>
      </c>
    </row>
    <row r="21" spans="1:34" x14ac:dyDescent="0.25">
      <c r="A21" t="s">
        <v>2</v>
      </c>
      <c r="B21" t="s">
        <v>25</v>
      </c>
      <c r="C21" t="s">
        <v>4</v>
      </c>
      <c r="D21" t="s">
        <v>5</v>
      </c>
      <c r="E21" t="s">
        <v>6</v>
      </c>
      <c r="F21" t="s">
        <v>148</v>
      </c>
      <c r="G21" t="s">
        <v>8</v>
      </c>
      <c r="H21" t="s">
        <v>5</v>
      </c>
      <c r="I21" t="s">
        <v>6</v>
      </c>
      <c r="J21">
        <v>0.97984700000000002</v>
      </c>
      <c r="L21" s="1" t="s">
        <v>25</v>
      </c>
      <c r="M21">
        <f t="shared" si="0"/>
        <v>0.97795924999999995</v>
      </c>
      <c r="R21" t="s">
        <v>2</v>
      </c>
      <c r="S21" t="s">
        <v>25</v>
      </c>
      <c r="T21" t="s">
        <v>4</v>
      </c>
      <c r="U21" t="s">
        <v>5</v>
      </c>
      <c r="V21" t="s">
        <v>6</v>
      </c>
      <c r="W21" t="s">
        <v>18</v>
      </c>
      <c r="X21" t="s">
        <v>8</v>
      </c>
      <c r="Y21" t="s">
        <v>5</v>
      </c>
      <c r="Z21" t="s">
        <v>6</v>
      </c>
      <c r="AA21">
        <v>1.2647299999999999</v>
      </c>
      <c r="AC21" s="1" t="s">
        <v>25</v>
      </c>
      <c r="AD21">
        <f t="shared" si="1"/>
        <v>1.265355</v>
      </c>
      <c r="AG21" s="1" t="s">
        <v>25</v>
      </c>
      <c r="AH21">
        <f t="shared" si="2"/>
        <v>1.1216571249999998</v>
      </c>
    </row>
    <row r="22" spans="1:34" x14ac:dyDescent="0.25">
      <c r="A22" t="s">
        <v>2</v>
      </c>
      <c r="B22" t="s">
        <v>26</v>
      </c>
      <c r="C22" t="s">
        <v>4</v>
      </c>
      <c r="D22" t="s">
        <v>5</v>
      </c>
      <c r="E22" t="s">
        <v>6</v>
      </c>
      <c r="F22" t="s">
        <v>149</v>
      </c>
      <c r="G22" t="s">
        <v>8</v>
      </c>
      <c r="H22" t="s">
        <v>5</v>
      </c>
      <c r="I22" t="s">
        <v>6</v>
      </c>
      <c r="J22">
        <v>0.16978799999999999</v>
      </c>
      <c r="L22" s="1" t="s">
        <v>26</v>
      </c>
      <c r="M22">
        <f t="shared" si="0"/>
        <v>0.16946074999999999</v>
      </c>
      <c r="R22" t="s">
        <v>2</v>
      </c>
      <c r="S22" t="s">
        <v>26</v>
      </c>
      <c r="T22" t="s">
        <v>4</v>
      </c>
      <c r="U22" t="s">
        <v>5</v>
      </c>
      <c r="V22" t="s">
        <v>6</v>
      </c>
      <c r="W22" t="s">
        <v>20</v>
      </c>
      <c r="X22" t="s">
        <v>8</v>
      </c>
      <c r="Y22" t="s">
        <v>5</v>
      </c>
      <c r="Z22" t="s">
        <v>6</v>
      </c>
      <c r="AA22">
        <v>0.21915299999999999</v>
      </c>
      <c r="AC22" s="1" t="s">
        <v>26</v>
      </c>
      <c r="AD22">
        <f t="shared" si="1"/>
        <v>0.2192605</v>
      </c>
      <c r="AG22" s="1" t="s">
        <v>26</v>
      </c>
      <c r="AH22">
        <f t="shared" si="2"/>
        <v>0.19436062499999998</v>
      </c>
    </row>
    <row r="23" spans="1:34" x14ac:dyDescent="0.25">
      <c r="A23" t="s">
        <v>2</v>
      </c>
      <c r="B23" t="s">
        <v>27</v>
      </c>
      <c r="C23" t="s">
        <v>4</v>
      </c>
      <c r="D23" t="s">
        <v>5</v>
      </c>
      <c r="E23" t="s">
        <v>6</v>
      </c>
      <c r="F23" t="s">
        <v>150</v>
      </c>
      <c r="G23" t="s">
        <v>8</v>
      </c>
      <c r="H23" t="s">
        <v>5</v>
      </c>
      <c r="I23" t="s">
        <v>6</v>
      </c>
      <c r="J23">
        <v>26.837299999999999</v>
      </c>
      <c r="L23" s="1" t="s">
        <v>27</v>
      </c>
      <c r="M23">
        <f t="shared" si="0"/>
        <v>26.785599999999999</v>
      </c>
      <c r="R23" t="s">
        <v>2</v>
      </c>
      <c r="S23" t="s">
        <v>27</v>
      </c>
      <c r="T23" t="s">
        <v>4</v>
      </c>
      <c r="U23" t="s">
        <v>5</v>
      </c>
      <c r="V23" t="s">
        <v>6</v>
      </c>
      <c r="W23" t="s">
        <v>28</v>
      </c>
      <c r="X23" t="s">
        <v>8</v>
      </c>
      <c r="Y23" t="s">
        <v>5</v>
      </c>
      <c r="Z23" t="s">
        <v>6</v>
      </c>
      <c r="AA23">
        <v>34.640099999999997</v>
      </c>
      <c r="AC23" s="1" t="s">
        <v>27</v>
      </c>
      <c r="AD23">
        <f t="shared" si="1"/>
        <v>34.657150000000001</v>
      </c>
      <c r="AG23" s="1" t="s">
        <v>27</v>
      </c>
      <c r="AH23">
        <f>AVERAGE(J23,J45,J67,J89,AA89,AA67,AA45,AA23)</f>
        <v>30.721374999999998</v>
      </c>
    </row>
    <row r="24" spans="1:34" x14ac:dyDescent="0.25">
      <c r="I24" t="s">
        <v>38</v>
      </c>
      <c r="J24">
        <v>6.6108399999999998E-2</v>
      </c>
      <c r="L24" s="1" t="s">
        <v>38</v>
      </c>
      <c r="M24">
        <f t="shared" si="0"/>
        <v>6.6108399999999998E-2</v>
      </c>
      <c r="Z24" t="s">
        <v>38</v>
      </c>
      <c r="AA24">
        <v>-1.17918E-2</v>
      </c>
      <c r="AC24" s="1" t="s">
        <v>38</v>
      </c>
      <c r="AD24">
        <f t="shared" si="1"/>
        <v>-8.8334999999999993E-3</v>
      </c>
      <c r="AG24" s="1" t="s">
        <v>38</v>
      </c>
      <c r="AH24">
        <f>AVERAGE(J24,J46,J68,J90,AA90,AA68,AA46,AA24)</f>
        <v>2.8637449999999998E-2</v>
      </c>
    </row>
    <row r="25" spans="1:34" x14ac:dyDescent="0.25">
      <c r="A25" t="s">
        <v>29</v>
      </c>
      <c r="I25" t="s">
        <v>115</v>
      </c>
      <c r="J25">
        <v>0.31414700000000001</v>
      </c>
      <c r="L25" s="1" t="s">
        <v>115</v>
      </c>
      <c r="M25">
        <f t="shared" si="0"/>
        <v>0.31414700000000001</v>
      </c>
      <c r="R25" t="s">
        <v>29</v>
      </c>
      <c r="Z25" t="s">
        <v>115</v>
      </c>
      <c r="AA25">
        <v>0.32978600000000002</v>
      </c>
      <c r="AC25" s="1" t="s">
        <v>115</v>
      </c>
      <c r="AD25">
        <f t="shared" si="1"/>
        <v>0.32978600000000002</v>
      </c>
      <c r="AG25" s="1" t="s">
        <v>115</v>
      </c>
      <c r="AH25">
        <f t="shared" ref="AH25:AH26" si="3">AVERAGE(J25,J47,J69,J91,AA91,AA69,AA47,AA25)</f>
        <v>0.32196649999999999</v>
      </c>
    </row>
    <row r="26" spans="1:34" x14ac:dyDescent="0.25">
      <c r="A26" t="s">
        <v>2</v>
      </c>
      <c r="B26" t="s">
        <v>31</v>
      </c>
      <c r="C26" t="s">
        <v>32</v>
      </c>
      <c r="D26" t="s">
        <v>33</v>
      </c>
      <c r="I26" t="s">
        <v>39</v>
      </c>
      <c r="J26">
        <v>-0.1</v>
      </c>
      <c r="L26" s="1" t="s">
        <v>39</v>
      </c>
      <c r="M26">
        <f t="shared" si="0"/>
        <v>-6.5383725000000004E-2</v>
      </c>
      <c r="R26" t="s">
        <v>2</v>
      </c>
      <c r="S26" t="s">
        <v>31</v>
      </c>
      <c r="T26" t="s">
        <v>32</v>
      </c>
      <c r="U26" t="s">
        <v>33</v>
      </c>
      <c r="Z26" t="s">
        <v>39</v>
      </c>
      <c r="AA26">
        <v>1.99755E-2</v>
      </c>
      <c r="AC26" s="1" t="s">
        <v>39</v>
      </c>
      <c r="AD26">
        <f t="shared" si="1"/>
        <v>2.0636849999999998E-2</v>
      </c>
      <c r="AG26" s="1" t="s">
        <v>39</v>
      </c>
      <c r="AH26">
        <f t="shared" si="3"/>
        <v>-2.2373437499999999E-2</v>
      </c>
    </row>
    <row r="27" spans="1:34" x14ac:dyDescent="0.25">
      <c r="A27" t="s">
        <v>2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141</v>
      </c>
      <c r="H27" t="s">
        <v>39</v>
      </c>
      <c r="I27">
        <f>-0.0384651</f>
        <v>-3.8465100000000002E-2</v>
      </c>
      <c r="R27" t="s">
        <v>2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55</v>
      </c>
      <c r="Y27" t="s">
        <v>39</v>
      </c>
      <c r="Z27">
        <f>-0.0188213</f>
        <v>-1.8821299999999999E-2</v>
      </c>
    </row>
    <row r="28" spans="1:34" x14ac:dyDescent="0.25">
      <c r="A28" t="s">
        <v>2</v>
      </c>
      <c r="B28" t="s">
        <v>40</v>
      </c>
      <c r="C28" t="s">
        <v>41</v>
      </c>
      <c r="D28" t="s">
        <v>42</v>
      </c>
      <c r="E28" t="s">
        <v>151</v>
      </c>
      <c r="R28" t="s">
        <v>2</v>
      </c>
      <c r="S28" t="s">
        <v>40</v>
      </c>
      <c r="T28" t="s">
        <v>41</v>
      </c>
      <c r="U28" t="s">
        <v>42</v>
      </c>
      <c r="V28" t="s">
        <v>56</v>
      </c>
    </row>
    <row r="29" spans="1:34" x14ac:dyDescent="0.25">
      <c r="A29" t="s">
        <v>44</v>
      </c>
      <c r="R29" t="s">
        <v>44</v>
      </c>
    </row>
    <row r="30" spans="1:34" x14ac:dyDescent="0.25">
      <c r="A30" t="s">
        <v>2</v>
      </c>
      <c r="B30" t="s">
        <v>45</v>
      </c>
      <c r="C30" t="s">
        <v>5</v>
      </c>
      <c r="D30" t="s">
        <v>46</v>
      </c>
      <c r="R30" t="s">
        <v>2</v>
      </c>
      <c r="S30" t="s">
        <v>45</v>
      </c>
      <c r="T30" t="s">
        <v>5</v>
      </c>
      <c r="U30" t="s">
        <v>46</v>
      </c>
    </row>
    <row r="31" spans="1:34" x14ac:dyDescent="0.25">
      <c r="A31" t="s">
        <v>2</v>
      </c>
      <c r="B31" t="s">
        <v>47</v>
      </c>
      <c r="C31" t="s">
        <v>5</v>
      </c>
      <c r="D31" t="s">
        <v>48</v>
      </c>
      <c r="E31">
        <v>1.5170300000000001</v>
      </c>
      <c r="R31" t="s">
        <v>2</v>
      </c>
      <c r="S31" t="s">
        <v>47</v>
      </c>
      <c r="T31" t="s">
        <v>5</v>
      </c>
      <c r="U31" t="s">
        <v>48</v>
      </c>
      <c r="V31">
        <v>2.1983299999999999</v>
      </c>
    </row>
    <row r="32" spans="1:34" x14ac:dyDescent="0.25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143</v>
      </c>
      <c r="G32" t="s">
        <v>8</v>
      </c>
      <c r="H32" t="s">
        <v>5</v>
      </c>
      <c r="I32" t="s">
        <v>6</v>
      </c>
      <c r="J32">
        <v>9.1788900000000009</v>
      </c>
      <c r="R32" t="s">
        <v>2</v>
      </c>
      <c r="S32" t="s">
        <v>3</v>
      </c>
      <c r="T32" t="s">
        <v>4</v>
      </c>
      <c r="U32" t="s">
        <v>5</v>
      </c>
      <c r="V32" t="s">
        <v>6</v>
      </c>
      <c r="W32" t="s">
        <v>7</v>
      </c>
      <c r="X32" t="s">
        <v>8</v>
      </c>
      <c r="Y32" t="s">
        <v>5</v>
      </c>
      <c r="Z32" t="s">
        <v>6</v>
      </c>
      <c r="AA32">
        <v>11.9116</v>
      </c>
    </row>
    <row r="33" spans="1:27" x14ac:dyDescent="0.25">
      <c r="A33" t="s">
        <v>2</v>
      </c>
      <c r="B33" t="s">
        <v>9</v>
      </c>
      <c r="C33" t="s">
        <v>4</v>
      </c>
      <c r="D33" t="s">
        <v>5</v>
      </c>
      <c r="E33" t="s">
        <v>6</v>
      </c>
      <c r="F33" t="s">
        <v>144</v>
      </c>
      <c r="G33" t="s">
        <v>8</v>
      </c>
      <c r="H33" t="s">
        <v>5</v>
      </c>
      <c r="I33" t="s">
        <v>6</v>
      </c>
      <c r="J33">
        <v>7.2494300000000003</v>
      </c>
      <c r="R33" t="s">
        <v>2</v>
      </c>
      <c r="S33" t="s">
        <v>9</v>
      </c>
      <c r="T33" t="s">
        <v>4</v>
      </c>
      <c r="U33" t="s">
        <v>5</v>
      </c>
      <c r="V33" t="s">
        <v>6</v>
      </c>
      <c r="W33" t="s">
        <v>10</v>
      </c>
      <c r="X33" t="s">
        <v>8</v>
      </c>
      <c r="Y33" t="s">
        <v>5</v>
      </c>
      <c r="Z33" t="s">
        <v>6</v>
      </c>
      <c r="AA33">
        <v>9.4077400000000004</v>
      </c>
    </row>
    <row r="34" spans="1:27" x14ac:dyDescent="0.25">
      <c r="A34" t="s">
        <v>2</v>
      </c>
      <c r="B34" t="s">
        <v>11</v>
      </c>
      <c r="C34" t="s">
        <v>4</v>
      </c>
      <c r="D34" t="s">
        <v>5</v>
      </c>
      <c r="E34" t="s">
        <v>6</v>
      </c>
      <c r="F34" t="s">
        <v>145</v>
      </c>
      <c r="G34" t="s">
        <v>8</v>
      </c>
      <c r="H34" t="s">
        <v>5</v>
      </c>
      <c r="I34" t="s">
        <v>6</v>
      </c>
      <c r="J34">
        <v>2.8895900000000001</v>
      </c>
      <c r="R34" t="s">
        <v>2</v>
      </c>
      <c r="S34" t="s">
        <v>11</v>
      </c>
      <c r="T34" t="s">
        <v>4</v>
      </c>
      <c r="U34" t="s">
        <v>5</v>
      </c>
      <c r="V34" t="s">
        <v>6</v>
      </c>
      <c r="W34" t="s">
        <v>12</v>
      </c>
      <c r="X34" t="s">
        <v>8</v>
      </c>
      <c r="Y34" t="s">
        <v>5</v>
      </c>
      <c r="Z34" t="s">
        <v>6</v>
      </c>
      <c r="AA34">
        <v>3.7498900000000002</v>
      </c>
    </row>
    <row r="35" spans="1:27" x14ac:dyDescent="0.25">
      <c r="A35" t="s">
        <v>2</v>
      </c>
      <c r="B35" t="s">
        <v>13</v>
      </c>
      <c r="C35" t="s">
        <v>4</v>
      </c>
      <c r="D35" t="s">
        <v>5</v>
      </c>
      <c r="E35" t="s">
        <v>6</v>
      </c>
      <c r="F35" t="s">
        <v>146</v>
      </c>
      <c r="G35" t="s">
        <v>8</v>
      </c>
      <c r="H35" t="s">
        <v>5</v>
      </c>
      <c r="I35" t="s">
        <v>6</v>
      </c>
      <c r="J35">
        <v>6.7183599999999996E-2</v>
      </c>
      <c r="R35" t="s">
        <v>2</v>
      </c>
      <c r="S35" t="s">
        <v>13</v>
      </c>
      <c r="T35" t="s">
        <v>4</v>
      </c>
      <c r="U35" t="s">
        <v>5</v>
      </c>
      <c r="V35" t="s">
        <v>6</v>
      </c>
      <c r="W35" t="s">
        <v>14</v>
      </c>
      <c r="X35" t="s">
        <v>8</v>
      </c>
      <c r="Y35" t="s">
        <v>5</v>
      </c>
      <c r="Z35" t="s">
        <v>6</v>
      </c>
      <c r="AA35">
        <v>8.7185499999999999E-2</v>
      </c>
    </row>
    <row r="36" spans="1:27" x14ac:dyDescent="0.25">
      <c r="A36" t="s">
        <v>2</v>
      </c>
      <c r="B36" t="s">
        <v>15</v>
      </c>
      <c r="C36" t="s">
        <v>4</v>
      </c>
      <c r="D36" t="s">
        <v>5</v>
      </c>
      <c r="E36" t="s">
        <v>6</v>
      </c>
      <c r="F36" t="s">
        <v>147</v>
      </c>
      <c r="G36" t="s">
        <v>8</v>
      </c>
      <c r="H36" t="s">
        <v>5</v>
      </c>
      <c r="I36" t="s">
        <v>6</v>
      </c>
      <c r="J36">
        <v>7.79392E-2</v>
      </c>
      <c r="R36" t="s">
        <v>2</v>
      </c>
      <c r="S36" t="s">
        <v>15</v>
      </c>
      <c r="T36" t="s">
        <v>4</v>
      </c>
      <c r="U36" t="s">
        <v>5</v>
      </c>
      <c r="V36" t="s">
        <v>6</v>
      </c>
      <c r="W36" t="s">
        <v>16</v>
      </c>
      <c r="X36" t="s">
        <v>8</v>
      </c>
      <c r="Y36" t="s">
        <v>5</v>
      </c>
      <c r="Z36" t="s">
        <v>6</v>
      </c>
      <c r="AA36">
        <v>0.101143</v>
      </c>
    </row>
    <row r="37" spans="1:27" x14ac:dyDescent="0.25">
      <c r="A37" t="s">
        <v>2</v>
      </c>
      <c r="B37" t="s">
        <v>17</v>
      </c>
      <c r="C37" t="s">
        <v>4</v>
      </c>
      <c r="D37" t="s">
        <v>5</v>
      </c>
      <c r="E37" t="s">
        <v>6</v>
      </c>
      <c r="F37" t="s">
        <v>148</v>
      </c>
      <c r="G37" t="s">
        <v>8</v>
      </c>
      <c r="H37" t="s">
        <v>5</v>
      </c>
      <c r="I37" t="s">
        <v>6</v>
      </c>
      <c r="J37">
        <v>0.97423999999999999</v>
      </c>
      <c r="R37" t="s">
        <v>2</v>
      </c>
      <c r="S37" t="s">
        <v>17</v>
      </c>
      <c r="T37" t="s">
        <v>4</v>
      </c>
      <c r="U37" t="s">
        <v>5</v>
      </c>
      <c r="V37" t="s">
        <v>6</v>
      </c>
      <c r="W37" t="s">
        <v>18</v>
      </c>
      <c r="X37" t="s">
        <v>8</v>
      </c>
      <c r="Y37" t="s">
        <v>5</v>
      </c>
      <c r="Z37" t="s">
        <v>6</v>
      </c>
      <c r="AA37">
        <v>1.2642899999999999</v>
      </c>
    </row>
    <row r="38" spans="1:27" x14ac:dyDescent="0.25">
      <c r="A38" t="s">
        <v>2</v>
      </c>
      <c r="B38" t="s">
        <v>19</v>
      </c>
      <c r="C38" t="s">
        <v>4</v>
      </c>
      <c r="D38" t="s">
        <v>5</v>
      </c>
      <c r="E38" t="s">
        <v>6</v>
      </c>
      <c r="F38" t="s">
        <v>149</v>
      </c>
      <c r="G38" t="s">
        <v>8</v>
      </c>
      <c r="H38" t="s">
        <v>5</v>
      </c>
      <c r="I38" t="s">
        <v>6</v>
      </c>
      <c r="J38">
        <v>0.16881599999999999</v>
      </c>
      <c r="R38" t="s">
        <v>2</v>
      </c>
      <c r="S38" t="s">
        <v>19</v>
      </c>
      <c r="T38" t="s">
        <v>4</v>
      </c>
      <c r="U38" t="s">
        <v>5</v>
      </c>
      <c r="V38" t="s">
        <v>6</v>
      </c>
      <c r="W38" t="s">
        <v>20</v>
      </c>
      <c r="X38" t="s">
        <v>8</v>
      </c>
      <c r="Y38" t="s">
        <v>5</v>
      </c>
      <c r="Z38" t="s">
        <v>6</v>
      </c>
      <c r="AA38">
        <v>0.21907599999999999</v>
      </c>
    </row>
    <row r="39" spans="1:27" x14ac:dyDescent="0.25">
      <c r="A39" t="s">
        <v>2</v>
      </c>
      <c r="B39" t="s">
        <v>21</v>
      </c>
      <c r="C39" t="s">
        <v>4</v>
      </c>
      <c r="D39" t="s">
        <v>5</v>
      </c>
      <c r="E39" t="s">
        <v>6</v>
      </c>
      <c r="F39" t="s">
        <v>144</v>
      </c>
      <c r="G39" t="s">
        <v>8</v>
      </c>
      <c r="H39" t="s">
        <v>5</v>
      </c>
      <c r="I39" t="s">
        <v>6</v>
      </c>
      <c r="J39">
        <v>7.2494300000000003</v>
      </c>
      <c r="R39" t="s">
        <v>2</v>
      </c>
      <c r="S39" t="s">
        <v>21</v>
      </c>
      <c r="T39" t="s">
        <v>4</v>
      </c>
      <c r="U39" t="s">
        <v>5</v>
      </c>
      <c r="V39" t="s">
        <v>6</v>
      </c>
      <c r="W39" t="s">
        <v>10</v>
      </c>
      <c r="X39" t="s">
        <v>8</v>
      </c>
      <c r="Y39" t="s">
        <v>5</v>
      </c>
      <c r="Z39" t="s">
        <v>6</v>
      </c>
      <c r="AA39">
        <v>9.4077400000000004</v>
      </c>
    </row>
    <row r="40" spans="1:27" x14ac:dyDescent="0.25">
      <c r="A40" t="s">
        <v>2</v>
      </c>
      <c r="B40" t="s">
        <v>22</v>
      </c>
      <c r="C40" t="s">
        <v>4</v>
      </c>
      <c r="D40" t="s">
        <v>5</v>
      </c>
      <c r="E40" t="s">
        <v>6</v>
      </c>
      <c r="F40" t="s">
        <v>145</v>
      </c>
      <c r="G40" t="s">
        <v>8</v>
      </c>
      <c r="H40" t="s">
        <v>5</v>
      </c>
      <c r="I40" t="s">
        <v>6</v>
      </c>
      <c r="J40">
        <v>2.8895900000000001</v>
      </c>
      <c r="R40" t="s">
        <v>2</v>
      </c>
      <c r="S40" t="s">
        <v>22</v>
      </c>
      <c r="T40" t="s">
        <v>4</v>
      </c>
      <c r="U40" t="s">
        <v>5</v>
      </c>
      <c r="V40" t="s">
        <v>6</v>
      </c>
      <c r="W40" t="s">
        <v>12</v>
      </c>
      <c r="X40" t="s">
        <v>8</v>
      </c>
      <c r="Y40" t="s">
        <v>5</v>
      </c>
      <c r="Z40" t="s">
        <v>6</v>
      </c>
      <c r="AA40">
        <v>3.7498900000000002</v>
      </c>
    </row>
    <row r="41" spans="1:27" x14ac:dyDescent="0.25">
      <c r="A41" t="s">
        <v>2</v>
      </c>
      <c r="B41" t="s">
        <v>23</v>
      </c>
      <c r="C41" t="s">
        <v>4</v>
      </c>
      <c r="D41" t="s">
        <v>5</v>
      </c>
      <c r="E41" t="s">
        <v>6</v>
      </c>
      <c r="F41" t="s">
        <v>146</v>
      </c>
      <c r="G41" t="s">
        <v>8</v>
      </c>
      <c r="H41" t="s">
        <v>5</v>
      </c>
      <c r="I41" t="s">
        <v>6</v>
      </c>
      <c r="J41">
        <v>6.7183599999999996E-2</v>
      </c>
      <c r="R41" t="s">
        <v>2</v>
      </c>
      <c r="S41" t="s">
        <v>23</v>
      </c>
      <c r="T41" t="s">
        <v>4</v>
      </c>
      <c r="U41" t="s">
        <v>5</v>
      </c>
      <c r="V41" t="s">
        <v>6</v>
      </c>
      <c r="W41" t="s">
        <v>14</v>
      </c>
      <c r="X41" t="s">
        <v>8</v>
      </c>
      <c r="Y41" t="s">
        <v>5</v>
      </c>
      <c r="Z41" t="s">
        <v>6</v>
      </c>
      <c r="AA41">
        <v>8.7185499999999999E-2</v>
      </c>
    </row>
    <row r="42" spans="1:27" x14ac:dyDescent="0.25">
      <c r="A42" t="s">
        <v>2</v>
      </c>
      <c r="B42" t="s">
        <v>24</v>
      </c>
      <c r="C42" t="s">
        <v>4</v>
      </c>
      <c r="D42" t="s">
        <v>5</v>
      </c>
      <c r="E42" t="s">
        <v>6</v>
      </c>
      <c r="F42" t="s">
        <v>147</v>
      </c>
      <c r="G42" t="s">
        <v>8</v>
      </c>
      <c r="H42" t="s">
        <v>5</v>
      </c>
      <c r="I42" t="s">
        <v>6</v>
      </c>
      <c r="J42">
        <v>7.79392E-2</v>
      </c>
      <c r="R42" t="s">
        <v>2</v>
      </c>
      <c r="S42" t="s">
        <v>24</v>
      </c>
      <c r="T42" t="s">
        <v>4</v>
      </c>
      <c r="U42" t="s">
        <v>5</v>
      </c>
      <c r="V42" t="s">
        <v>6</v>
      </c>
      <c r="W42" t="s">
        <v>16</v>
      </c>
      <c r="X42" t="s">
        <v>8</v>
      </c>
      <c r="Y42" t="s">
        <v>5</v>
      </c>
      <c r="Z42" t="s">
        <v>6</v>
      </c>
      <c r="AA42">
        <v>0.101143</v>
      </c>
    </row>
    <row r="43" spans="1:27" x14ac:dyDescent="0.25">
      <c r="A43" t="s">
        <v>2</v>
      </c>
      <c r="B43" t="s">
        <v>25</v>
      </c>
      <c r="C43" t="s">
        <v>4</v>
      </c>
      <c r="D43" t="s">
        <v>5</v>
      </c>
      <c r="E43" t="s">
        <v>6</v>
      </c>
      <c r="F43" t="s">
        <v>148</v>
      </c>
      <c r="G43" t="s">
        <v>8</v>
      </c>
      <c r="H43" t="s">
        <v>5</v>
      </c>
      <c r="I43" t="s">
        <v>6</v>
      </c>
      <c r="J43">
        <v>0.97423999999999999</v>
      </c>
      <c r="R43" t="s">
        <v>2</v>
      </c>
      <c r="S43" t="s">
        <v>25</v>
      </c>
      <c r="T43" t="s">
        <v>4</v>
      </c>
      <c r="U43" t="s">
        <v>5</v>
      </c>
      <c r="V43" t="s">
        <v>6</v>
      </c>
      <c r="W43" t="s">
        <v>18</v>
      </c>
      <c r="X43" t="s">
        <v>8</v>
      </c>
      <c r="Y43" t="s">
        <v>5</v>
      </c>
      <c r="Z43" t="s">
        <v>6</v>
      </c>
      <c r="AA43">
        <v>1.2642899999999999</v>
      </c>
    </row>
    <row r="44" spans="1:27" x14ac:dyDescent="0.25">
      <c r="A44" t="s">
        <v>2</v>
      </c>
      <c r="B44" t="s">
        <v>26</v>
      </c>
      <c r="C44" t="s">
        <v>4</v>
      </c>
      <c r="D44" t="s">
        <v>5</v>
      </c>
      <c r="E44" t="s">
        <v>6</v>
      </c>
      <c r="F44" t="s">
        <v>149</v>
      </c>
      <c r="G44" t="s">
        <v>8</v>
      </c>
      <c r="H44" t="s">
        <v>5</v>
      </c>
      <c r="I44" t="s">
        <v>6</v>
      </c>
      <c r="J44">
        <v>0.16881599999999999</v>
      </c>
      <c r="R44" t="s">
        <v>2</v>
      </c>
      <c r="S44" t="s">
        <v>26</v>
      </c>
      <c r="T44" t="s">
        <v>4</v>
      </c>
      <c r="U44" t="s">
        <v>5</v>
      </c>
      <c r="V44" t="s">
        <v>6</v>
      </c>
      <c r="W44" t="s">
        <v>20</v>
      </c>
      <c r="X44" t="s">
        <v>8</v>
      </c>
      <c r="Y44" t="s">
        <v>5</v>
      </c>
      <c r="Z44" t="s">
        <v>6</v>
      </c>
      <c r="AA44">
        <v>0.21907599999999999</v>
      </c>
    </row>
    <row r="45" spans="1:27" x14ac:dyDescent="0.25">
      <c r="A45" t="s">
        <v>2</v>
      </c>
      <c r="B45" t="s">
        <v>27</v>
      </c>
      <c r="C45" t="s">
        <v>4</v>
      </c>
      <c r="D45" t="s">
        <v>5</v>
      </c>
      <c r="E45" t="s">
        <v>6</v>
      </c>
      <c r="F45" t="s">
        <v>150</v>
      </c>
      <c r="G45" t="s">
        <v>8</v>
      </c>
      <c r="H45" t="s">
        <v>5</v>
      </c>
      <c r="I45" t="s">
        <v>6</v>
      </c>
      <c r="J45">
        <v>26.683700000000002</v>
      </c>
      <c r="R45" t="s">
        <v>2</v>
      </c>
      <c r="S45" t="s">
        <v>27</v>
      </c>
      <c r="T45" t="s">
        <v>4</v>
      </c>
      <c r="U45" t="s">
        <v>5</v>
      </c>
      <c r="V45" t="s">
        <v>6</v>
      </c>
      <c r="W45" t="s">
        <v>28</v>
      </c>
      <c r="X45" t="s">
        <v>8</v>
      </c>
      <c r="Y45" t="s">
        <v>5</v>
      </c>
      <c r="Z45" t="s">
        <v>6</v>
      </c>
      <c r="AA45">
        <v>34.628</v>
      </c>
    </row>
    <row r="46" spans="1:27" x14ac:dyDescent="0.25">
      <c r="I46" t="s">
        <v>38</v>
      </c>
      <c r="J46">
        <v>6.6108399999999998E-2</v>
      </c>
      <c r="Z46" t="s">
        <v>38</v>
      </c>
      <c r="AA46">
        <v>-9.1615800000000008E-3</v>
      </c>
    </row>
    <row r="47" spans="1:27" x14ac:dyDescent="0.25">
      <c r="A47" t="s">
        <v>30</v>
      </c>
      <c r="I47" t="s">
        <v>115</v>
      </c>
      <c r="J47">
        <v>0.31414700000000001</v>
      </c>
      <c r="R47" t="s">
        <v>30</v>
      </c>
      <c r="Z47" t="s">
        <v>115</v>
      </c>
      <c r="AA47">
        <v>0.32978600000000002</v>
      </c>
    </row>
    <row r="48" spans="1:27" x14ac:dyDescent="0.25">
      <c r="A48" t="s">
        <v>2</v>
      </c>
      <c r="B48" t="s">
        <v>31</v>
      </c>
      <c r="C48" t="s">
        <v>32</v>
      </c>
      <c r="D48" t="s">
        <v>33</v>
      </c>
      <c r="I48" t="s">
        <v>39</v>
      </c>
      <c r="J48">
        <v>3.8465100000000002E-2</v>
      </c>
      <c r="R48" t="s">
        <v>2</v>
      </c>
      <c r="S48" t="s">
        <v>31</v>
      </c>
      <c r="T48" t="s">
        <v>32</v>
      </c>
      <c r="U48" t="s">
        <v>33</v>
      </c>
      <c r="Z48" t="s">
        <v>39</v>
      </c>
      <c r="AA48">
        <v>1.8821299999999999E-2</v>
      </c>
    </row>
    <row r="49" spans="1:27" x14ac:dyDescent="0.25">
      <c r="A49" t="s">
        <v>2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141</v>
      </c>
      <c r="H49" t="s">
        <v>39</v>
      </c>
      <c r="I49">
        <f>0.1</f>
        <v>0.1</v>
      </c>
      <c r="R49" t="s">
        <v>2</v>
      </c>
      <c r="S49" t="s">
        <v>34</v>
      </c>
      <c r="T49" t="s">
        <v>35</v>
      </c>
      <c r="U49" t="s">
        <v>36</v>
      </c>
      <c r="V49" t="s">
        <v>37</v>
      </c>
      <c r="W49" t="s">
        <v>38</v>
      </c>
      <c r="X49" t="s">
        <v>57</v>
      </c>
      <c r="Y49" t="s">
        <v>39</v>
      </c>
      <c r="Z49">
        <f>-0.0235318</f>
        <v>-2.3531799999999999E-2</v>
      </c>
    </row>
    <row r="50" spans="1:27" x14ac:dyDescent="0.25">
      <c r="A50" t="s">
        <v>2</v>
      </c>
      <c r="B50" t="s">
        <v>40</v>
      </c>
      <c r="C50" t="s">
        <v>41</v>
      </c>
      <c r="D50" t="s">
        <v>42</v>
      </c>
      <c r="E50" t="s">
        <v>142</v>
      </c>
      <c r="R50" t="s">
        <v>2</v>
      </c>
      <c r="S50" t="s">
        <v>40</v>
      </c>
      <c r="T50" t="s">
        <v>41</v>
      </c>
      <c r="U50" t="s">
        <v>42</v>
      </c>
      <c r="V50" t="s">
        <v>58</v>
      </c>
    </row>
    <row r="51" spans="1:27" x14ac:dyDescent="0.25">
      <c r="A51" t="s">
        <v>44</v>
      </c>
      <c r="R51" t="s">
        <v>44</v>
      </c>
    </row>
    <row r="52" spans="1:27" x14ac:dyDescent="0.25">
      <c r="A52" t="s">
        <v>2</v>
      </c>
      <c r="B52" t="s">
        <v>45</v>
      </c>
      <c r="C52" t="s">
        <v>5</v>
      </c>
      <c r="D52" t="s">
        <v>46</v>
      </c>
      <c r="R52" t="s">
        <v>2</v>
      </c>
      <c r="S52" t="s">
        <v>45</v>
      </c>
      <c r="T52" t="s">
        <v>5</v>
      </c>
      <c r="U52" t="s">
        <v>46</v>
      </c>
    </row>
    <row r="53" spans="1:27" x14ac:dyDescent="0.25">
      <c r="A53" t="s">
        <v>2</v>
      </c>
      <c r="B53" t="s">
        <v>47</v>
      </c>
      <c r="C53" t="s">
        <v>5</v>
      </c>
      <c r="D53" t="s">
        <v>48</v>
      </c>
      <c r="E53">
        <v>1.64018</v>
      </c>
      <c r="R53" t="s">
        <v>2</v>
      </c>
      <c r="S53" t="s">
        <v>47</v>
      </c>
      <c r="T53" t="s">
        <v>5</v>
      </c>
      <c r="U53" t="s">
        <v>48</v>
      </c>
      <c r="V53">
        <v>2.3724599999999998</v>
      </c>
    </row>
    <row r="54" spans="1:27" x14ac:dyDescent="0.25">
      <c r="A54" t="s">
        <v>2</v>
      </c>
      <c r="B54" t="s">
        <v>3</v>
      </c>
      <c r="C54" t="s">
        <v>4</v>
      </c>
      <c r="D54" t="s">
        <v>5</v>
      </c>
      <c r="E54" t="s">
        <v>6</v>
      </c>
      <c r="F54" t="s">
        <v>143</v>
      </c>
      <c r="G54" t="s">
        <v>8</v>
      </c>
      <c r="H54" t="s">
        <v>5</v>
      </c>
      <c r="I54" t="s">
        <v>6</v>
      </c>
      <c r="J54">
        <v>9.19815</v>
      </c>
      <c r="R54" t="s">
        <v>2</v>
      </c>
      <c r="S54" t="s">
        <v>3</v>
      </c>
      <c r="T54" t="s">
        <v>4</v>
      </c>
      <c r="U54" t="s">
        <v>5</v>
      </c>
      <c r="V54" t="s">
        <v>6</v>
      </c>
      <c r="W54" t="s">
        <v>7</v>
      </c>
      <c r="X54" t="s">
        <v>8</v>
      </c>
      <c r="Y54" t="s">
        <v>5</v>
      </c>
      <c r="Z54" t="s">
        <v>6</v>
      </c>
      <c r="AA54">
        <v>11.9389</v>
      </c>
    </row>
    <row r="55" spans="1:27" x14ac:dyDescent="0.25">
      <c r="A55" t="s">
        <v>2</v>
      </c>
      <c r="B55" t="s">
        <v>9</v>
      </c>
      <c r="C55" t="s">
        <v>4</v>
      </c>
      <c r="D55" t="s">
        <v>5</v>
      </c>
      <c r="E55" t="s">
        <v>6</v>
      </c>
      <c r="F55" t="s">
        <v>144</v>
      </c>
      <c r="G55" t="s">
        <v>8</v>
      </c>
      <c r="H55" t="s">
        <v>5</v>
      </c>
      <c r="I55" t="s">
        <v>6</v>
      </c>
      <c r="J55">
        <v>7.26464</v>
      </c>
      <c r="R55" t="s">
        <v>2</v>
      </c>
      <c r="S55" t="s">
        <v>9</v>
      </c>
      <c r="T55" t="s">
        <v>4</v>
      </c>
      <c r="U55" t="s">
        <v>5</v>
      </c>
      <c r="V55" t="s">
        <v>6</v>
      </c>
      <c r="W55" t="s">
        <v>10</v>
      </c>
      <c r="X55" t="s">
        <v>8</v>
      </c>
      <c r="Y55" t="s">
        <v>5</v>
      </c>
      <c r="Z55" t="s">
        <v>6</v>
      </c>
      <c r="AA55">
        <v>9.4292400000000001</v>
      </c>
    </row>
    <row r="56" spans="1:27" x14ac:dyDescent="0.25">
      <c r="A56" t="s">
        <v>2</v>
      </c>
      <c r="B56" t="s">
        <v>11</v>
      </c>
      <c r="C56" t="s">
        <v>4</v>
      </c>
      <c r="D56" t="s">
        <v>5</v>
      </c>
      <c r="E56" t="s">
        <v>6</v>
      </c>
      <c r="F56" t="s">
        <v>145</v>
      </c>
      <c r="G56" t="s">
        <v>8</v>
      </c>
      <c r="H56" t="s">
        <v>5</v>
      </c>
      <c r="I56" t="s">
        <v>6</v>
      </c>
      <c r="J56">
        <v>2.8956599999999999</v>
      </c>
      <c r="R56" t="s">
        <v>2</v>
      </c>
      <c r="S56" t="s">
        <v>11</v>
      </c>
      <c r="T56" t="s">
        <v>4</v>
      </c>
      <c r="U56" t="s">
        <v>5</v>
      </c>
      <c r="V56" t="s">
        <v>6</v>
      </c>
      <c r="W56" t="s">
        <v>12</v>
      </c>
      <c r="X56" t="s">
        <v>8</v>
      </c>
      <c r="Y56" t="s">
        <v>5</v>
      </c>
      <c r="Z56" t="s">
        <v>6</v>
      </c>
      <c r="AA56">
        <v>3.7584599999999999</v>
      </c>
    </row>
    <row r="57" spans="1:27" x14ac:dyDescent="0.25">
      <c r="A57" t="s">
        <v>2</v>
      </c>
      <c r="B57" t="s">
        <v>13</v>
      </c>
      <c r="C57" t="s">
        <v>4</v>
      </c>
      <c r="D57" t="s">
        <v>5</v>
      </c>
      <c r="E57" t="s">
        <v>6</v>
      </c>
      <c r="F57" t="s">
        <v>146</v>
      </c>
      <c r="G57" t="s">
        <v>8</v>
      </c>
      <c r="H57" t="s">
        <v>5</v>
      </c>
      <c r="I57" t="s">
        <v>6</v>
      </c>
      <c r="J57">
        <v>6.7324499999999995E-2</v>
      </c>
      <c r="R57" t="s">
        <v>2</v>
      </c>
      <c r="S57" t="s">
        <v>13</v>
      </c>
      <c r="T57" t="s">
        <v>4</v>
      </c>
      <c r="U57" t="s">
        <v>5</v>
      </c>
      <c r="V57" t="s">
        <v>6</v>
      </c>
      <c r="W57" t="s">
        <v>14</v>
      </c>
      <c r="X57" t="s">
        <v>8</v>
      </c>
      <c r="Y57" t="s">
        <v>5</v>
      </c>
      <c r="Z57" t="s">
        <v>6</v>
      </c>
      <c r="AA57">
        <v>8.7384799999999999E-2</v>
      </c>
    </row>
    <row r="58" spans="1:27" x14ac:dyDescent="0.25">
      <c r="A58" t="s">
        <v>2</v>
      </c>
      <c r="B58" t="s">
        <v>15</v>
      </c>
      <c r="C58" t="s">
        <v>4</v>
      </c>
      <c r="D58" t="s">
        <v>5</v>
      </c>
      <c r="E58" t="s">
        <v>6</v>
      </c>
      <c r="F58" t="s">
        <v>147</v>
      </c>
      <c r="G58" t="s">
        <v>8</v>
      </c>
      <c r="H58" t="s">
        <v>5</v>
      </c>
      <c r="I58" t="s">
        <v>6</v>
      </c>
      <c r="J58">
        <v>7.8102599999999994E-2</v>
      </c>
      <c r="R58" t="s">
        <v>2</v>
      </c>
      <c r="S58" t="s">
        <v>15</v>
      </c>
      <c r="T58" t="s">
        <v>4</v>
      </c>
      <c r="U58" t="s">
        <v>5</v>
      </c>
      <c r="V58" t="s">
        <v>6</v>
      </c>
      <c r="W58" t="s">
        <v>16</v>
      </c>
      <c r="X58" t="s">
        <v>8</v>
      </c>
      <c r="Y58" t="s">
        <v>5</v>
      </c>
      <c r="Z58" t="s">
        <v>6</v>
      </c>
      <c r="AA58">
        <v>0.10137400000000001</v>
      </c>
    </row>
    <row r="59" spans="1:27" x14ac:dyDescent="0.25">
      <c r="A59" t="s">
        <v>2</v>
      </c>
      <c r="B59" t="s">
        <v>17</v>
      </c>
      <c r="C59" t="s">
        <v>4</v>
      </c>
      <c r="D59" t="s">
        <v>5</v>
      </c>
      <c r="E59" t="s">
        <v>6</v>
      </c>
      <c r="F59" t="s">
        <v>148</v>
      </c>
      <c r="G59" t="s">
        <v>8</v>
      </c>
      <c r="H59" t="s">
        <v>5</v>
      </c>
      <c r="I59" t="s">
        <v>6</v>
      </c>
      <c r="J59">
        <v>0.97628300000000001</v>
      </c>
      <c r="R59" t="s">
        <v>2</v>
      </c>
      <c r="S59" t="s">
        <v>17</v>
      </c>
      <c r="T59" t="s">
        <v>4</v>
      </c>
      <c r="U59" t="s">
        <v>5</v>
      </c>
      <c r="V59" t="s">
        <v>6</v>
      </c>
      <c r="W59" t="s">
        <v>18</v>
      </c>
      <c r="X59" t="s">
        <v>8</v>
      </c>
      <c r="Y59" t="s">
        <v>5</v>
      </c>
      <c r="Z59" t="s">
        <v>6</v>
      </c>
      <c r="AA59">
        <v>1.26718</v>
      </c>
    </row>
    <row r="60" spans="1:27" x14ac:dyDescent="0.25">
      <c r="A60" t="s">
        <v>2</v>
      </c>
      <c r="B60" t="s">
        <v>19</v>
      </c>
      <c r="C60" t="s">
        <v>4</v>
      </c>
      <c r="D60" t="s">
        <v>5</v>
      </c>
      <c r="E60" t="s">
        <v>6</v>
      </c>
      <c r="F60" t="s">
        <v>149</v>
      </c>
      <c r="G60" t="s">
        <v>8</v>
      </c>
      <c r="H60" t="s">
        <v>5</v>
      </c>
      <c r="I60" t="s">
        <v>6</v>
      </c>
      <c r="J60">
        <v>0.16916999999999999</v>
      </c>
      <c r="R60" t="s">
        <v>2</v>
      </c>
      <c r="S60" t="s">
        <v>19</v>
      </c>
      <c r="T60" t="s">
        <v>4</v>
      </c>
      <c r="U60" t="s">
        <v>5</v>
      </c>
      <c r="V60" t="s">
        <v>6</v>
      </c>
      <c r="W60" t="s">
        <v>20</v>
      </c>
      <c r="X60" t="s">
        <v>8</v>
      </c>
      <c r="Y60" t="s">
        <v>5</v>
      </c>
      <c r="Z60" t="s">
        <v>6</v>
      </c>
      <c r="AA60">
        <v>0.21957699999999999</v>
      </c>
    </row>
    <row r="61" spans="1:27" x14ac:dyDescent="0.25">
      <c r="A61" t="s">
        <v>2</v>
      </c>
      <c r="B61" t="s">
        <v>21</v>
      </c>
      <c r="C61" t="s">
        <v>4</v>
      </c>
      <c r="D61" t="s">
        <v>5</v>
      </c>
      <c r="E61" t="s">
        <v>6</v>
      </c>
      <c r="F61" t="s">
        <v>144</v>
      </c>
      <c r="G61" t="s">
        <v>8</v>
      </c>
      <c r="H61" t="s">
        <v>5</v>
      </c>
      <c r="I61" t="s">
        <v>6</v>
      </c>
      <c r="J61">
        <v>7.26464</v>
      </c>
      <c r="R61" t="s">
        <v>2</v>
      </c>
      <c r="S61" t="s">
        <v>21</v>
      </c>
      <c r="T61" t="s">
        <v>4</v>
      </c>
      <c r="U61" t="s">
        <v>5</v>
      </c>
      <c r="V61" t="s">
        <v>6</v>
      </c>
      <c r="W61" t="s">
        <v>10</v>
      </c>
      <c r="X61" t="s">
        <v>8</v>
      </c>
      <c r="Y61" t="s">
        <v>5</v>
      </c>
      <c r="Z61" t="s">
        <v>6</v>
      </c>
      <c r="AA61">
        <v>9.4292400000000001</v>
      </c>
    </row>
    <row r="62" spans="1:27" x14ac:dyDescent="0.25">
      <c r="A62" t="s">
        <v>2</v>
      </c>
      <c r="B62" t="s">
        <v>22</v>
      </c>
      <c r="C62" t="s">
        <v>4</v>
      </c>
      <c r="D62" t="s">
        <v>5</v>
      </c>
      <c r="E62" t="s">
        <v>6</v>
      </c>
      <c r="F62" t="s">
        <v>145</v>
      </c>
      <c r="G62" t="s">
        <v>8</v>
      </c>
      <c r="H62" t="s">
        <v>5</v>
      </c>
      <c r="I62" t="s">
        <v>6</v>
      </c>
      <c r="J62">
        <v>2.8956599999999999</v>
      </c>
      <c r="R62" t="s">
        <v>2</v>
      </c>
      <c r="S62" t="s">
        <v>22</v>
      </c>
      <c r="T62" t="s">
        <v>4</v>
      </c>
      <c r="U62" t="s">
        <v>5</v>
      </c>
      <c r="V62" t="s">
        <v>6</v>
      </c>
      <c r="W62" t="s">
        <v>12</v>
      </c>
      <c r="X62" t="s">
        <v>8</v>
      </c>
      <c r="Y62" t="s">
        <v>5</v>
      </c>
      <c r="Z62" t="s">
        <v>6</v>
      </c>
      <c r="AA62">
        <v>3.7584599999999999</v>
      </c>
    </row>
    <row r="63" spans="1:27" x14ac:dyDescent="0.25">
      <c r="A63" t="s">
        <v>2</v>
      </c>
      <c r="B63" t="s">
        <v>23</v>
      </c>
      <c r="C63" t="s">
        <v>4</v>
      </c>
      <c r="D63" t="s">
        <v>5</v>
      </c>
      <c r="E63" t="s">
        <v>6</v>
      </c>
      <c r="F63" t="s">
        <v>146</v>
      </c>
      <c r="G63" t="s">
        <v>8</v>
      </c>
      <c r="H63" t="s">
        <v>5</v>
      </c>
      <c r="I63" t="s">
        <v>6</v>
      </c>
      <c r="J63">
        <v>6.7324499999999995E-2</v>
      </c>
      <c r="R63" t="s">
        <v>2</v>
      </c>
      <c r="S63" t="s">
        <v>23</v>
      </c>
      <c r="T63" t="s">
        <v>4</v>
      </c>
      <c r="U63" t="s">
        <v>5</v>
      </c>
      <c r="V63" t="s">
        <v>6</v>
      </c>
      <c r="W63" t="s">
        <v>14</v>
      </c>
      <c r="X63" t="s">
        <v>8</v>
      </c>
      <c r="Y63" t="s">
        <v>5</v>
      </c>
      <c r="Z63" t="s">
        <v>6</v>
      </c>
      <c r="AA63">
        <v>8.7384799999999999E-2</v>
      </c>
    </row>
    <row r="64" spans="1:27" x14ac:dyDescent="0.25">
      <c r="A64" t="s">
        <v>2</v>
      </c>
      <c r="B64" t="s">
        <v>24</v>
      </c>
      <c r="C64" t="s">
        <v>4</v>
      </c>
      <c r="D64" t="s">
        <v>5</v>
      </c>
      <c r="E64" t="s">
        <v>6</v>
      </c>
      <c r="F64" t="s">
        <v>147</v>
      </c>
      <c r="G64" t="s">
        <v>8</v>
      </c>
      <c r="H64" t="s">
        <v>5</v>
      </c>
      <c r="I64" t="s">
        <v>6</v>
      </c>
      <c r="J64">
        <v>7.8102599999999994E-2</v>
      </c>
      <c r="R64" t="s">
        <v>2</v>
      </c>
      <c r="S64" t="s">
        <v>24</v>
      </c>
      <c r="T64" t="s">
        <v>4</v>
      </c>
      <c r="U64" t="s">
        <v>5</v>
      </c>
      <c r="V64" t="s">
        <v>6</v>
      </c>
      <c r="W64" t="s">
        <v>16</v>
      </c>
      <c r="X64" t="s">
        <v>8</v>
      </c>
      <c r="Y64" t="s">
        <v>5</v>
      </c>
      <c r="Z64" t="s">
        <v>6</v>
      </c>
      <c r="AA64">
        <v>0.10137400000000001</v>
      </c>
    </row>
    <row r="65" spans="1:27" x14ac:dyDescent="0.25">
      <c r="A65" t="s">
        <v>2</v>
      </c>
      <c r="B65" t="s">
        <v>25</v>
      </c>
      <c r="C65" t="s">
        <v>4</v>
      </c>
      <c r="D65" t="s">
        <v>5</v>
      </c>
      <c r="E65" t="s">
        <v>6</v>
      </c>
      <c r="F65" t="s">
        <v>148</v>
      </c>
      <c r="G65" t="s">
        <v>8</v>
      </c>
      <c r="H65" t="s">
        <v>5</v>
      </c>
      <c r="I65" t="s">
        <v>6</v>
      </c>
      <c r="J65">
        <v>0.97628300000000001</v>
      </c>
      <c r="R65" t="s">
        <v>2</v>
      </c>
      <c r="S65" t="s">
        <v>25</v>
      </c>
      <c r="T65" t="s">
        <v>4</v>
      </c>
      <c r="U65" t="s">
        <v>5</v>
      </c>
      <c r="V65" t="s">
        <v>6</v>
      </c>
      <c r="W65" t="s">
        <v>18</v>
      </c>
      <c r="X65" t="s">
        <v>8</v>
      </c>
      <c r="Y65" t="s">
        <v>5</v>
      </c>
      <c r="Z65" t="s">
        <v>6</v>
      </c>
      <c r="AA65">
        <v>1.26718</v>
      </c>
    </row>
    <row r="66" spans="1:27" x14ac:dyDescent="0.25">
      <c r="A66" t="s">
        <v>2</v>
      </c>
      <c r="B66" t="s">
        <v>26</v>
      </c>
      <c r="C66" t="s">
        <v>4</v>
      </c>
      <c r="D66" t="s">
        <v>5</v>
      </c>
      <c r="E66" t="s">
        <v>6</v>
      </c>
      <c r="F66" t="s">
        <v>149</v>
      </c>
      <c r="G66" t="s">
        <v>8</v>
      </c>
      <c r="H66" t="s">
        <v>5</v>
      </c>
      <c r="I66" t="s">
        <v>6</v>
      </c>
      <c r="J66">
        <v>0.16916999999999999</v>
      </c>
      <c r="R66" t="s">
        <v>2</v>
      </c>
      <c r="S66" t="s">
        <v>26</v>
      </c>
      <c r="T66" t="s">
        <v>4</v>
      </c>
      <c r="U66" t="s">
        <v>5</v>
      </c>
      <c r="V66" t="s">
        <v>6</v>
      </c>
      <c r="W66" t="s">
        <v>20</v>
      </c>
      <c r="X66" t="s">
        <v>8</v>
      </c>
      <c r="Y66" t="s">
        <v>5</v>
      </c>
      <c r="Z66" t="s">
        <v>6</v>
      </c>
      <c r="AA66">
        <v>0.21957699999999999</v>
      </c>
    </row>
    <row r="67" spans="1:27" x14ac:dyDescent="0.25">
      <c r="A67" t="s">
        <v>2</v>
      </c>
      <c r="B67" t="s">
        <v>27</v>
      </c>
      <c r="C67" t="s">
        <v>4</v>
      </c>
      <c r="D67" t="s">
        <v>5</v>
      </c>
      <c r="E67" t="s">
        <v>6</v>
      </c>
      <c r="F67" t="s">
        <v>150</v>
      </c>
      <c r="G67" t="s">
        <v>8</v>
      </c>
      <c r="H67" t="s">
        <v>5</v>
      </c>
      <c r="I67" t="s">
        <v>6</v>
      </c>
      <c r="J67">
        <v>26.739699999999999</v>
      </c>
      <c r="R67" t="s">
        <v>2</v>
      </c>
      <c r="S67" t="s">
        <v>27</v>
      </c>
      <c r="T67" t="s">
        <v>4</v>
      </c>
      <c r="U67" t="s">
        <v>5</v>
      </c>
      <c r="V67" t="s">
        <v>6</v>
      </c>
      <c r="W67" t="s">
        <v>28</v>
      </c>
      <c r="X67" t="s">
        <v>8</v>
      </c>
      <c r="Y67" t="s">
        <v>5</v>
      </c>
      <c r="Z67" t="s">
        <v>6</v>
      </c>
      <c r="AA67">
        <v>34.7072</v>
      </c>
    </row>
    <row r="68" spans="1:27" x14ac:dyDescent="0.25">
      <c r="I68" t="s">
        <v>38</v>
      </c>
      <c r="J68">
        <v>6.6108399999999998E-2</v>
      </c>
      <c r="Z68" t="s">
        <v>38</v>
      </c>
      <c r="AA68">
        <v>-6.7658600000000003E-3</v>
      </c>
    </row>
    <row r="69" spans="1:27" x14ac:dyDescent="0.25">
      <c r="A69" t="s">
        <v>49</v>
      </c>
      <c r="I69" t="s">
        <v>115</v>
      </c>
      <c r="J69">
        <v>0.31414700000000001</v>
      </c>
      <c r="R69" t="s">
        <v>49</v>
      </c>
      <c r="Z69" t="s">
        <v>115</v>
      </c>
      <c r="AA69">
        <v>0.32978600000000002</v>
      </c>
    </row>
    <row r="70" spans="1:27" x14ac:dyDescent="0.25">
      <c r="A70" t="s">
        <v>2</v>
      </c>
      <c r="B70" t="s">
        <v>31</v>
      </c>
      <c r="C70" t="s">
        <v>32</v>
      </c>
      <c r="D70" t="s">
        <v>33</v>
      </c>
      <c r="I70" t="s">
        <v>39</v>
      </c>
      <c r="J70">
        <v>-0.1</v>
      </c>
      <c r="R70" t="s">
        <v>2</v>
      </c>
      <c r="S70" t="s">
        <v>31</v>
      </c>
      <c r="T70" t="s">
        <v>32</v>
      </c>
      <c r="U70" t="s">
        <v>33</v>
      </c>
      <c r="Z70" t="s">
        <v>39</v>
      </c>
      <c r="AA70">
        <v>2.3531799999999999E-2</v>
      </c>
    </row>
    <row r="71" spans="1:27" x14ac:dyDescent="0.25">
      <c r="A71" t="s">
        <v>2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141</v>
      </c>
      <c r="H71" t="s">
        <v>39</v>
      </c>
      <c r="I71">
        <f>0.1</f>
        <v>0.1</v>
      </c>
      <c r="R71" t="s">
        <v>2</v>
      </c>
      <c r="S71" t="s">
        <v>34</v>
      </c>
      <c r="T71" t="s">
        <v>35</v>
      </c>
      <c r="U71" t="s">
        <v>36</v>
      </c>
      <c r="V71" t="s">
        <v>37</v>
      </c>
      <c r="W71" t="s">
        <v>38</v>
      </c>
      <c r="X71" t="s">
        <v>59</v>
      </c>
      <c r="Y71" t="s">
        <v>39</v>
      </c>
      <c r="Z71">
        <f>-0.0202188</f>
        <v>-2.0218799999999999E-2</v>
      </c>
    </row>
    <row r="72" spans="1:27" x14ac:dyDescent="0.25">
      <c r="A72" t="s">
        <v>2</v>
      </c>
      <c r="B72" t="s">
        <v>40</v>
      </c>
      <c r="C72" t="s">
        <v>41</v>
      </c>
      <c r="D72" t="s">
        <v>42</v>
      </c>
      <c r="E72" t="s">
        <v>142</v>
      </c>
      <c r="R72" t="s">
        <v>2</v>
      </c>
      <c r="S72" t="s">
        <v>40</v>
      </c>
      <c r="T72" t="s">
        <v>41</v>
      </c>
      <c r="U72" t="s">
        <v>42</v>
      </c>
      <c r="V72" t="s">
        <v>60</v>
      </c>
    </row>
    <row r="73" spans="1:27" x14ac:dyDescent="0.25">
      <c r="A73" t="s">
        <v>44</v>
      </c>
      <c r="R73" t="s">
        <v>44</v>
      </c>
    </row>
    <row r="74" spans="1:27" x14ac:dyDescent="0.25">
      <c r="A74" t="s">
        <v>2</v>
      </c>
      <c r="B74" t="s">
        <v>45</v>
      </c>
      <c r="C74" t="s">
        <v>5</v>
      </c>
      <c r="D74" t="s">
        <v>46</v>
      </c>
      <c r="R74" t="s">
        <v>2</v>
      </c>
      <c r="S74" t="s">
        <v>45</v>
      </c>
      <c r="T74" t="s">
        <v>5</v>
      </c>
      <c r="U74" t="s">
        <v>46</v>
      </c>
    </row>
    <row r="75" spans="1:27" x14ac:dyDescent="0.25">
      <c r="A75" t="s">
        <v>2</v>
      </c>
      <c r="B75" t="s">
        <v>47</v>
      </c>
      <c r="C75" t="s">
        <v>5</v>
      </c>
      <c r="D75" t="s">
        <v>48</v>
      </c>
      <c r="E75">
        <v>1.9526399999999999</v>
      </c>
      <c r="R75" t="s">
        <v>2</v>
      </c>
      <c r="S75" t="s">
        <v>47</v>
      </c>
      <c r="T75" t="s">
        <v>5</v>
      </c>
      <c r="U75" t="s">
        <v>48</v>
      </c>
      <c r="V75">
        <v>2.2540100000000001</v>
      </c>
    </row>
    <row r="76" spans="1:27" x14ac:dyDescent="0.25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143</v>
      </c>
      <c r="G76" t="s">
        <v>8</v>
      </c>
      <c r="H76" t="s">
        <v>5</v>
      </c>
      <c r="I76" t="s">
        <v>6</v>
      </c>
      <c r="J76">
        <v>9.2469900000000003</v>
      </c>
      <c r="R76" t="s">
        <v>2</v>
      </c>
      <c r="S76" t="s">
        <v>3</v>
      </c>
      <c r="T76" t="s">
        <v>4</v>
      </c>
      <c r="U76" t="s">
        <v>5</v>
      </c>
      <c r="V76" t="s">
        <v>6</v>
      </c>
      <c r="W76" t="s">
        <v>7</v>
      </c>
      <c r="X76" t="s">
        <v>8</v>
      </c>
      <c r="Y76" t="s">
        <v>5</v>
      </c>
      <c r="Z76" t="s">
        <v>6</v>
      </c>
      <c r="AA76">
        <v>11.920400000000001</v>
      </c>
    </row>
    <row r="77" spans="1:27" x14ac:dyDescent="0.25">
      <c r="A77" t="s">
        <v>2</v>
      </c>
      <c r="B77" t="s">
        <v>9</v>
      </c>
      <c r="C77" t="s">
        <v>4</v>
      </c>
      <c r="D77" t="s">
        <v>5</v>
      </c>
      <c r="E77" t="s">
        <v>6</v>
      </c>
      <c r="F77" t="s">
        <v>144</v>
      </c>
      <c r="G77" t="s">
        <v>8</v>
      </c>
      <c r="H77" t="s">
        <v>5</v>
      </c>
      <c r="I77" t="s">
        <v>6</v>
      </c>
      <c r="J77">
        <v>7.3032199999999996</v>
      </c>
      <c r="R77" t="s">
        <v>2</v>
      </c>
      <c r="S77" t="s">
        <v>9</v>
      </c>
      <c r="T77" t="s">
        <v>4</v>
      </c>
      <c r="U77" t="s">
        <v>5</v>
      </c>
      <c r="V77" t="s">
        <v>6</v>
      </c>
      <c r="W77" t="s">
        <v>10</v>
      </c>
      <c r="X77" t="s">
        <v>8</v>
      </c>
      <c r="Y77" t="s">
        <v>5</v>
      </c>
      <c r="Z77" t="s">
        <v>6</v>
      </c>
      <c r="AA77">
        <v>9.4146199999999993</v>
      </c>
    </row>
    <row r="78" spans="1:27" x14ac:dyDescent="0.25">
      <c r="A78" t="s">
        <v>2</v>
      </c>
      <c r="B78" t="s">
        <v>11</v>
      </c>
      <c r="C78" t="s">
        <v>4</v>
      </c>
      <c r="D78" t="s">
        <v>5</v>
      </c>
      <c r="E78" t="s">
        <v>6</v>
      </c>
      <c r="F78" t="s">
        <v>145</v>
      </c>
      <c r="G78" t="s">
        <v>8</v>
      </c>
      <c r="H78" t="s">
        <v>5</v>
      </c>
      <c r="I78" t="s">
        <v>6</v>
      </c>
      <c r="J78">
        <v>2.9110299999999998</v>
      </c>
      <c r="R78" t="s">
        <v>2</v>
      </c>
      <c r="S78" t="s">
        <v>11</v>
      </c>
      <c r="T78" t="s">
        <v>4</v>
      </c>
      <c r="U78" t="s">
        <v>5</v>
      </c>
      <c r="V78" t="s">
        <v>6</v>
      </c>
      <c r="W78" t="s">
        <v>12</v>
      </c>
      <c r="X78" t="s">
        <v>8</v>
      </c>
      <c r="Y78" t="s">
        <v>5</v>
      </c>
      <c r="Z78" t="s">
        <v>6</v>
      </c>
      <c r="AA78">
        <v>3.7526299999999999</v>
      </c>
    </row>
    <row r="79" spans="1:27" x14ac:dyDescent="0.25">
      <c r="A79" t="s">
        <v>2</v>
      </c>
      <c r="B79" t="s">
        <v>13</v>
      </c>
      <c r="C79" t="s">
        <v>4</v>
      </c>
      <c r="D79" t="s">
        <v>5</v>
      </c>
      <c r="E79" t="s">
        <v>6</v>
      </c>
      <c r="F79" t="s">
        <v>146</v>
      </c>
      <c r="G79" t="s">
        <v>8</v>
      </c>
      <c r="H79" t="s">
        <v>5</v>
      </c>
      <c r="I79" t="s">
        <v>6</v>
      </c>
      <c r="J79">
        <v>6.7682000000000006E-2</v>
      </c>
      <c r="R79" t="s">
        <v>2</v>
      </c>
      <c r="S79" t="s">
        <v>13</v>
      </c>
      <c r="T79" t="s">
        <v>4</v>
      </c>
      <c r="U79" t="s">
        <v>5</v>
      </c>
      <c r="V79" t="s">
        <v>6</v>
      </c>
      <c r="W79" t="s">
        <v>14</v>
      </c>
      <c r="X79" t="s">
        <v>8</v>
      </c>
      <c r="Y79" t="s">
        <v>5</v>
      </c>
      <c r="Z79" t="s">
        <v>6</v>
      </c>
      <c r="AA79">
        <v>8.7249199999999999E-2</v>
      </c>
    </row>
    <row r="80" spans="1:27" x14ac:dyDescent="0.25">
      <c r="A80" t="s">
        <v>2</v>
      </c>
      <c r="B80" t="s">
        <v>15</v>
      </c>
      <c r="C80" t="s">
        <v>4</v>
      </c>
      <c r="D80" t="s">
        <v>5</v>
      </c>
      <c r="E80" t="s">
        <v>6</v>
      </c>
      <c r="F80" t="s">
        <v>147</v>
      </c>
      <c r="G80" t="s">
        <v>8</v>
      </c>
      <c r="H80" t="s">
        <v>5</v>
      </c>
      <c r="I80" t="s">
        <v>6</v>
      </c>
      <c r="J80">
        <v>7.8517400000000001E-2</v>
      </c>
      <c r="R80" t="s">
        <v>2</v>
      </c>
      <c r="S80" t="s">
        <v>15</v>
      </c>
      <c r="T80" t="s">
        <v>4</v>
      </c>
      <c r="U80" t="s">
        <v>5</v>
      </c>
      <c r="V80" t="s">
        <v>6</v>
      </c>
      <c r="W80" t="s">
        <v>16</v>
      </c>
      <c r="X80" t="s">
        <v>8</v>
      </c>
      <c r="Y80" t="s">
        <v>5</v>
      </c>
      <c r="Z80" t="s">
        <v>6</v>
      </c>
      <c r="AA80">
        <v>0.101217</v>
      </c>
    </row>
    <row r="81" spans="1:27" x14ac:dyDescent="0.25">
      <c r="A81" t="s">
        <v>2</v>
      </c>
      <c r="B81" t="s">
        <v>17</v>
      </c>
      <c r="C81" t="s">
        <v>4</v>
      </c>
      <c r="D81" t="s">
        <v>5</v>
      </c>
      <c r="E81" t="s">
        <v>6</v>
      </c>
      <c r="F81" t="s">
        <v>148</v>
      </c>
      <c r="G81" t="s">
        <v>8</v>
      </c>
      <c r="H81" t="s">
        <v>5</v>
      </c>
      <c r="I81" t="s">
        <v>6</v>
      </c>
      <c r="J81">
        <v>0.98146699999999998</v>
      </c>
      <c r="R81" t="s">
        <v>2</v>
      </c>
      <c r="S81" t="s">
        <v>17</v>
      </c>
      <c r="T81" t="s">
        <v>4</v>
      </c>
      <c r="U81" t="s">
        <v>5</v>
      </c>
      <c r="V81" t="s">
        <v>6</v>
      </c>
      <c r="W81" t="s">
        <v>18</v>
      </c>
      <c r="X81" t="s">
        <v>8</v>
      </c>
      <c r="Y81" t="s">
        <v>5</v>
      </c>
      <c r="Z81" t="s">
        <v>6</v>
      </c>
      <c r="AA81">
        <v>1.26522</v>
      </c>
    </row>
    <row r="82" spans="1:27" x14ac:dyDescent="0.25">
      <c r="A82" t="s">
        <v>2</v>
      </c>
      <c r="B82" t="s">
        <v>19</v>
      </c>
      <c r="C82" t="s">
        <v>4</v>
      </c>
      <c r="D82" t="s">
        <v>5</v>
      </c>
      <c r="E82" t="s">
        <v>6</v>
      </c>
      <c r="F82" t="s">
        <v>149</v>
      </c>
      <c r="G82" t="s">
        <v>8</v>
      </c>
      <c r="H82" t="s">
        <v>5</v>
      </c>
      <c r="I82" t="s">
        <v>6</v>
      </c>
      <c r="J82">
        <v>0.170069</v>
      </c>
      <c r="R82" t="s">
        <v>2</v>
      </c>
      <c r="S82" t="s">
        <v>19</v>
      </c>
      <c r="T82" t="s">
        <v>4</v>
      </c>
      <c r="U82" t="s">
        <v>5</v>
      </c>
      <c r="V82" t="s">
        <v>6</v>
      </c>
      <c r="W82" t="s">
        <v>20</v>
      </c>
      <c r="X82" t="s">
        <v>8</v>
      </c>
      <c r="Y82" t="s">
        <v>5</v>
      </c>
      <c r="Z82" t="s">
        <v>6</v>
      </c>
      <c r="AA82">
        <v>0.21923599999999999</v>
      </c>
    </row>
    <row r="83" spans="1:27" x14ac:dyDescent="0.25">
      <c r="A83" t="s">
        <v>2</v>
      </c>
      <c r="B83" t="s">
        <v>21</v>
      </c>
      <c r="C83" t="s">
        <v>4</v>
      </c>
      <c r="D83" t="s">
        <v>5</v>
      </c>
      <c r="E83" t="s">
        <v>6</v>
      </c>
      <c r="F83" t="s">
        <v>144</v>
      </c>
      <c r="G83" t="s">
        <v>8</v>
      </c>
      <c r="H83" t="s">
        <v>5</v>
      </c>
      <c r="I83" t="s">
        <v>6</v>
      </c>
      <c r="J83">
        <v>7.3032199999999996</v>
      </c>
      <c r="R83" t="s">
        <v>2</v>
      </c>
      <c r="S83" t="s">
        <v>21</v>
      </c>
      <c r="T83" t="s">
        <v>4</v>
      </c>
      <c r="U83" t="s">
        <v>5</v>
      </c>
      <c r="V83" t="s">
        <v>6</v>
      </c>
      <c r="W83" t="s">
        <v>10</v>
      </c>
      <c r="X83" t="s">
        <v>8</v>
      </c>
      <c r="Y83" t="s">
        <v>5</v>
      </c>
      <c r="Z83" t="s">
        <v>6</v>
      </c>
      <c r="AA83">
        <v>9.4146199999999993</v>
      </c>
    </row>
    <row r="84" spans="1:27" x14ac:dyDescent="0.25">
      <c r="A84" t="s">
        <v>2</v>
      </c>
      <c r="B84" t="s">
        <v>22</v>
      </c>
      <c r="C84" t="s">
        <v>4</v>
      </c>
      <c r="D84" t="s">
        <v>5</v>
      </c>
      <c r="E84" t="s">
        <v>6</v>
      </c>
      <c r="F84" t="s">
        <v>145</v>
      </c>
      <c r="G84" t="s">
        <v>8</v>
      </c>
      <c r="H84" t="s">
        <v>5</v>
      </c>
      <c r="I84" t="s">
        <v>6</v>
      </c>
      <c r="J84">
        <v>2.9110299999999998</v>
      </c>
      <c r="R84" t="s">
        <v>2</v>
      </c>
      <c r="S84" t="s">
        <v>22</v>
      </c>
      <c r="T84" t="s">
        <v>4</v>
      </c>
      <c r="U84" t="s">
        <v>5</v>
      </c>
      <c r="V84" t="s">
        <v>6</v>
      </c>
      <c r="W84" t="s">
        <v>12</v>
      </c>
      <c r="X84" t="s">
        <v>8</v>
      </c>
      <c r="Y84" t="s">
        <v>5</v>
      </c>
      <c r="Z84" t="s">
        <v>6</v>
      </c>
      <c r="AA84">
        <v>3.7526299999999999</v>
      </c>
    </row>
    <row r="85" spans="1:27" x14ac:dyDescent="0.25">
      <c r="A85" t="s">
        <v>2</v>
      </c>
      <c r="B85" t="s">
        <v>23</v>
      </c>
      <c r="C85" t="s">
        <v>4</v>
      </c>
      <c r="D85" t="s">
        <v>5</v>
      </c>
      <c r="E85" t="s">
        <v>6</v>
      </c>
      <c r="F85" t="s">
        <v>146</v>
      </c>
      <c r="G85" t="s">
        <v>8</v>
      </c>
      <c r="H85" t="s">
        <v>5</v>
      </c>
      <c r="I85" t="s">
        <v>6</v>
      </c>
      <c r="J85">
        <v>6.7682000000000006E-2</v>
      </c>
      <c r="R85" t="s">
        <v>2</v>
      </c>
      <c r="S85" t="s">
        <v>23</v>
      </c>
      <c r="T85" t="s">
        <v>4</v>
      </c>
      <c r="U85" t="s">
        <v>5</v>
      </c>
      <c r="V85" t="s">
        <v>6</v>
      </c>
      <c r="W85" t="s">
        <v>14</v>
      </c>
      <c r="X85" t="s">
        <v>8</v>
      </c>
      <c r="Y85" t="s">
        <v>5</v>
      </c>
      <c r="Z85" t="s">
        <v>6</v>
      </c>
      <c r="AA85">
        <v>8.7249199999999999E-2</v>
      </c>
    </row>
    <row r="86" spans="1:27" x14ac:dyDescent="0.25">
      <c r="A86" t="s">
        <v>2</v>
      </c>
      <c r="B86" t="s">
        <v>24</v>
      </c>
      <c r="C86" t="s">
        <v>4</v>
      </c>
      <c r="D86" t="s">
        <v>5</v>
      </c>
      <c r="E86" t="s">
        <v>6</v>
      </c>
      <c r="F86" t="s">
        <v>147</v>
      </c>
      <c r="G86" t="s">
        <v>8</v>
      </c>
      <c r="H86" t="s">
        <v>5</v>
      </c>
      <c r="I86" t="s">
        <v>6</v>
      </c>
      <c r="J86">
        <v>7.8517400000000001E-2</v>
      </c>
      <c r="R86" t="s">
        <v>2</v>
      </c>
      <c r="S86" t="s">
        <v>24</v>
      </c>
      <c r="T86" t="s">
        <v>4</v>
      </c>
      <c r="U86" t="s">
        <v>5</v>
      </c>
      <c r="V86" t="s">
        <v>6</v>
      </c>
      <c r="W86" t="s">
        <v>16</v>
      </c>
      <c r="X86" t="s">
        <v>8</v>
      </c>
      <c r="Y86" t="s">
        <v>5</v>
      </c>
      <c r="Z86" t="s">
        <v>6</v>
      </c>
      <c r="AA86">
        <v>0.101217</v>
      </c>
    </row>
    <row r="87" spans="1:27" x14ac:dyDescent="0.25">
      <c r="A87" t="s">
        <v>2</v>
      </c>
      <c r="B87" t="s">
        <v>25</v>
      </c>
      <c r="C87" t="s">
        <v>4</v>
      </c>
      <c r="D87" t="s">
        <v>5</v>
      </c>
      <c r="E87" t="s">
        <v>6</v>
      </c>
      <c r="F87" t="s">
        <v>148</v>
      </c>
      <c r="G87" t="s">
        <v>8</v>
      </c>
      <c r="H87" t="s">
        <v>5</v>
      </c>
      <c r="I87" t="s">
        <v>6</v>
      </c>
      <c r="J87">
        <v>0.98146699999999998</v>
      </c>
      <c r="R87" t="s">
        <v>2</v>
      </c>
      <c r="S87" t="s">
        <v>25</v>
      </c>
      <c r="T87" t="s">
        <v>4</v>
      </c>
      <c r="U87" t="s">
        <v>5</v>
      </c>
      <c r="V87" t="s">
        <v>6</v>
      </c>
      <c r="W87" t="s">
        <v>18</v>
      </c>
      <c r="X87" t="s">
        <v>8</v>
      </c>
      <c r="Y87" t="s">
        <v>5</v>
      </c>
      <c r="Z87" t="s">
        <v>6</v>
      </c>
      <c r="AA87">
        <v>1.26522</v>
      </c>
    </row>
    <row r="88" spans="1:27" x14ac:dyDescent="0.25">
      <c r="A88" t="s">
        <v>2</v>
      </c>
      <c r="B88" t="s">
        <v>26</v>
      </c>
      <c r="C88" t="s">
        <v>4</v>
      </c>
      <c r="D88" t="s">
        <v>5</v>
      </c>
      <c r="E88" t="s">
        <v>6</v>
      </c>
      <c r="F88" t="s">
        <v>149</v>
      </c>
      <c r="G88" t="s">
        <v>8</v>
      </c>
      <c r="H88" t="s">
        <v>5</v>
      </c>
      <c r="I88" t="s">
        <v>6</v>
      </c>
      <c r="J88">
        <v>0.170069</v>
      </c>
      <c r="R88" t="s">
        <v>2</v>
      </c>
      <c r="S88" t="s">
        <v>26</v>
      </c>
      <c r="T88" t="s">
        <v>4</v>
      </c>
      <c r="U88" t="s">
        <v>5</v>
      </c>
      <c r="V88" t="s">
        <v>6</v>
      </c>
      <c r="W88" t="s">
        <v>20</v>
      </c>
      <c r="X88" t="s">
        <v>8</v>
      </c>
      <c r="Y88" t="s">
        <v>5</v>
      </c>
      <c r="Z88" t="s">
        <v>6</v>
      </c>
      <c r="AA88">
        <v>0.21923599999999999</v>
      </c>
    </row>
    <row r="89" spans="1:27" x14ac:dyDescent="0.25">
      <c r="A89" t="s">
        <v>2</v>
      </c>
      <c r="B89" t="s">
        <v>27</v>
      </c>
      <c r="C89" t="s">
        <v>4</v>
      </c>
      <c r="D89" t="s">
        <v>5</v>
      </c>
      <c r="E89" t="s">
        <v>6</v>
      </c>
      <c r="F89" t="s">
        <v>150</v>
      </c>
      <c r="G89" t="s">
        <v>8</v>
      </c>
      <c r="H89" t="s">
        <v>5</v>
      </c>
      <c r="I89" t="s">
        <v>6</v>
      </c>
      <c r="J89">
        <v>26.881699999999999</v>
      </c>
      <c r="R89" t="s">
        <v>2</v>
      </c>
      <c r="S89" t="s">
        <v>27</v>
      </c>
      <c r="T89" t="s">
        <v>4</v>
      </c>
      <c r="U89" t="s">
        <v>5</v>
      </c>
      <c r="V89" t="s">
        <v>6</v>
      </c>
      <c r="W89" t="s">
        <v>28</v>
      </c>
      <c r="X89" t="s">
        <v>8</v>
      </c>
      <c r="Y89" t="s">
        <v>5</v>
      </c>
      <c r="Z89" t="s">
        <v>6</v>
      </c>
      <c r="AA89">
        <v>34.653300000000002</v>
      </c>
    </row>
    <row r="90" spans="1:27" x14ac:dyDescent="0.25">
      <c r="I90" t="s">
        <v>38</v>
      </c>
      <c r="J90">
        <v>6.6108399999999998E-2</v>
      </c>
      <c r="Z90" t="s">
        <v>38</v>
      </c>
      <c r="AA90">
        <v>-7.6147599999999999E-3</v>
      </c>
    </row>
    <row r="91" spans="1:27" x14ac:dyDescent="0.25">
      <c r="I91" t="s">
        <v>115</v>
      </c>
      <c r="J91">
        <v>0.31414700000000001</v>
      </c>
      <c r="Z91" t="s">
        <v>115</v>
      </c>
      <c r="AA91">
        <v>0.32978600000000002</v>
      </c>
    </row>
    <row r="92" spans="1:27" x14ac:dyDescent="0.25">
      <c r="I92" t="s">
        <v>39</v>
      </c>
      <c r="J92">
        <v>-0.1</v>
      </c>
      <c r="Z92" t="s">
        <v>39</v>
      </c>
      <c r="AA92">
        <v>2.0218799999999999E-2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0FF8-2097-4B86-8B63-127751A3D430}">
  <dimension ref="A1:AH92"/>
  <sheetViews>
    <sheetView workbookViewId="0">
      <selection activeCell="AH26" sqref="AH26"/>
    </sheetView>
  </sheetViews>
  <sheetFormatPr defaultRowHeight="15" x14ac:dyDescent="0.25"/>
  <sheetData>
    <row r="1" spans="1:34" x14ac:dyDescent="0.25">
      <c r="A1" t="s">
        <v>62</v>
      </c>
    </row>
    <row r="2" spans="1:34" x14ac:dyDescent="0.25">
      <c r="A2" t="s">
        <v>43</v>
      </c>
      <c r="R2" t="s">
        <v>51</v>
      </c>
    </row>
    <row r="3" spans="1:34" x14ac:dyDescent="0.25">
      <c r="A3" t="s">
        <v>52</v>
      </c>
      <c r="R3" t="s">
        <v>52</v>
      </c>
    </row>
    <row r="4" spans="1:34" x14ac:dyDescent="0.25">
      <c r="A4" t="s">
        <v>2</v>
      </c>
      <c r="B4" t="s">
        <v>31</v>
      </c>
      <c r="C4" t="s">
        <v>32</v>
      </c>
      <c r="D4" t="s">
        <v>33</v>
      </c>
      <c r="R4" t="s">
        <v>2</v>
      </c>
      <c r="S4" t="s">
        <v>31</v>
      </c>
      <c r="T4" t="s">
        <v>32</v>
      </c>
      <c r="U4" t="s">
        <v>33</v>
      </c>
    </row>
    <row r="5" spans="1:34" x14ac:dyDescent="0.25">
      <c r="A5" t="s">
        <v>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63</v>
      </c>
      <c r="H5" t="s">
        <v>39</v>
      </c>
      <c r="I5">
        <f>-0.0194551</f>
        <v>-1.9455099999999999E-2</v>
      </c>
      <c r="R5" t="s">
        <v>2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79</v>
      </c>
      <c r="Y5" t="s">
        <v>39</v>
      </c>
      <c r="Z5">
        <f>-0.0307667</f>
        <v>-3.0766700000000001E-2</v>
      </c>
    </row>
    <row r="6" spans="1:34" x14ac:dyDescent="0.25">
      <c r="A6" t="s">
        <v>2</v>
      </c>
      <c r="B6" t="s">
        <v>40</v>
      </c>
      <c r="C6" t="s">
        <v>41</v>
      </c>
      <c r="D6" t="s">
        <v>42</v>
      </c>
      <c r="E6" t="s">
        <v>64</v>
      </c>
      <c r="R6" t="s">
        <v>2</v>
      </c>
      <c r="S6" t="s">
        <v>40</v>
      </c>
      <c r="T6" t="s">
        <v>41</v>
      </c>
      <c r="U6" t="s">
        <v>42</v>
      </c>
      <c r="V6" t="s">
        <v>80</v>
      </c>
    </row>
    <row r="7" spans="1:34" x14ac:dyDescent="0.25">
      <c r="A7" t="s">
        <v>44</v>
      </c>
      <c r="R7" t="s">
        <v>44</v>
      </c>
    </row>
    <row r="8" spans="1:34" x14ac:dyDescent="0.25">
      <c r="A8" t="s">
        <v>2</v>
      </c>
      <c r="B8" t="s">
        <v>45</v>
      </c>
      <c r="C8" t="s">
        <v>5</v>
      </c>
      <c r="D8" t="s">
        <v>46</v>
      </c>
      <c r="R8" t="s">
        <v>2</v>
      </c>
      <c r="S8" t="s">
        <v>45</v>
      </c>
      <c r="T8" t="s">
        <v>5</v>
      </c>
      <c r="U8" t="s">
        <v>46</v>
      </c>
    </row>
    <row r="9" spans="1:34" x14ac:dyDescent="0.25">
      <c r="A9" t="s">
        <v>2</v>
      </c>
      <c r="B9" t="s">
        <v>47</v>
      </c>
      <c r="C9" t="s">
        <v>5</v>
      </c>
      <c r="D9" t="s">
        <v>48</v>
      </c>
      <c r="E9">
        <v>2.2825500000000001</v>
      </c>
      <c r="L9" t="s">
        <v>50</v>
      </c>
      <c r="R9" t="s">
        <v>2</v>
      </c>
      <c r="S9" t="s">
        <v>47</v>
      </c>
      <c r="T9" t="s">
        <v>5</v>
      </c>
      <c r="U9" t="s">
        <v>48</v>
      </c>
      <c r="V9">
        <v>1.7764500000000001</v>
      </c>
      <c r="AC9" t="s">
        <v>50</v>
      </c>
      <c r="AG9" s="1" t="s">
        <v>87</v>
      </c>
    </row>
    <row r="10" spans="1:34" x14ac:dyDescent="0.25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65</v>
      </c>
      <c r="G10" t="s">
        <v>8</v>
      </c>
      <c r="H10" t="s">
        <v>5</v>
      </c>
      <c r="I10" t="s">
        <v>6</v>
      </c>
      <c r="J10">
        <v>10.830500000000001</v>
      </c>
      <c r="L10" t="s">
        <v>3</v>
      </c>
      <c r="M10">
        <f>AVERAGE(J10,J32,J54,J76)</f>
        <v>10.8156</v>
      </c>
      <c r="R10" t="s">
        <v>2</v>
      </c>
      <c r="S10" t="s">
        <v>3</v>
      </c>
      <c r="T10" t="s">
        <v>4</v>
      </c>
      <c r="U10" t="s">
        <v>5</v>
      </c>
      <c r="V10" t="s">
        <v>6</v>
      </c>
      <c r="W10" t="s">
        <v>65</v>
      </c>
      <c r="X10" t="s">
        <v>8</v>
      </c>
      <c r="Y10" t="s">
        <v>5</v>
      </c>
      <c r="Z10" t="s">
        <v>6</v>
      </c>
      <c r="AA10">
        <v>10.7514</v>
      </c>
      <c r="AC10" t="s">
        <v>3</v>
      </c>
      <c r="AD10">
        <f>AVERAGE(AA10,AA32,AA54,AA76)</f>
        <v>10.774474999999999</v>
      </c>
      <c r="AG10" s="1" t="s">
        <v>3</v>
      </c>
      <c r="AH10">
        <f>AVERAGE(J10,J32,J54,J76,AA76,AA54,AA32,AA10)</f>
        <v>10.795037499999999</v>
      </c>
    </row>
    <row r="11" spans="1:34" x14ac:dyDescent="0.25">
      <c r="A11" t="s">
        <v>2</v>
      </c>
      <c r="B11" t="s">
        <v>9</v>
      </c>
      <c r="C11" t="s">
        <v>4</v>
      </c>
      <c r="D11" t="s">
        <v>5</v>
      </c>
      <c r="E11" t="s">
        <v>6</v>
      </c>
      <c r="F11" t="s">
        <v>66</v>
      </c>
      <c r="G11" t="s">
        <v>8</v>
      </c>
      <c r="H11" t="s">
        <v>5</v>
      </c>
      <c r="I11" t="s">
        <v>6</v>
      </c>
      <c r="J11">
        <v>8.5538900000000009</v>
      </c>
      <c r="L11" t="s">
        <v>9</v>
      </c>
      <c r="M11">
        <f t="shared" ref="M11:M26" si="0">AVERAGE(J11,J33,J55,J77)</f>
        <v>8.5421050000000012</v>
      </c>
      <c r="R11" t="s">
        <v>2</v>
      </c>
      <c r="S11" t="s">
        <v>9</v>
      </c>
      <c r="T11" t="s">
        <v>4</v>
      </c>
      <c r="U11" t="s">
        <v>5</v>
      </c>
      <c r="V11" t="s">
        <v>6</v>
      </c>
      <c r="W11" t="s">
        <v>66</v>
      </c>
      <c r="X11" t="s">
        <v>8</v>
      </c>
      <c r="Y11" t="s">
        <v>5</v>
      </c>
      <c r="Z11" t="s">
        <v>6</v>
      </c>
      <c r="AA11">
        <v>8.4914100000000001</v>
      </c>
      <c r="AC11" t="s">
        <v>9</v>
      </c>
      <c r="AD11">
        <f t="shared" ref="AD11:AD25" si="1">AVERAGE(AA11,AA33,AA55,AA77)</f>
        <v>8.5096300000000014</v>
      </c>
      <c r="AG11" s="1" t="s">
        <v>9</v>
      </c>
      <c r="AH11">
        <f t="shared" ref="AH11:AH23" si="2">AVERAGE(J11,J33,J55,J77,AA77,AA55,AA33,AA11)</f>
        <v>8.5258675000000004</v>
      </c>
    </row>
    <row r="12" spans="1:34" x14ac:dyDescent="0.25">
      <c r="A12" t="s">
        <v>2</v>
      </c>
      <c r="B12" t="s">
        <v>11</v>
      </c>
      <c r="C12" t="s">
        <v>4</v>
      </c>
      <c r="D12" t="s">
        <v>5</v>
      </c>
      <c r="E12" t="s">
        <v>6</v>
      </c>
      <c r="F12" t="s">
        <v>67</v>
      </c>
      <c r="G12" t="s">
        <v>8</v>
      </c>
      <c r="H12" t="s">
        <v>5</v>
      </c>
      <c r="I12" t="s">
        <v>6</v>
      </c>
      <c r="J12">
        <v>3.4095499999999999</v>
      </c>
      <c r="L12" t="s">
        <v>11</v>
      </c>
      <c r="M12">
        <f t="shared" si="0"/>
        <v>3.4048525000000001</v>
      </c>
      <c r="R12" t="s">
        <v>2</v>
      </c>
      <c r="S12" t="s">
        <v>11</v>
      </c>
      <c r="T12" t="s">
        <v>4</v>
      </c>
      <c r="U12" t="s">
        <v>5</v>
      </c>
      <c r="V12" t="s">
        <v>6</v>
      </c>
      <c r="W12" t="s">
        <v>67</v>
      </c>
      <c r="X12" t="s">
        <v>8</v>
      </c>
      <c r="Y12" t="s">
        <v>5</v>
      </c>
      <c r="Z12" t="s">
        <v>6</v>
      </c>
      <c r="AA12">
        <v>3.3846400000000001</v>
      </c>
      <c r="AC12" t="s">
        <v>11</v>
      </c>
      <c r="AD12">
        <f t="shared" si="1"/>
        <v>3.3919049999999999</v>
      </c>
      <c r="AG12" s="1" t="s">
        <v>11</v>
      </c>
      <c r="AH12">
        <f t="shared" si="2"/>
        <v>3.39837875</v>
      </c>
    </row>
    <row r="13" spans="1:34" x14ac:dyDescent="0.25">
      <c r="A13" t="s">
        <v>2</v>
      </c>
      <c r="B13" t="s">
        <v>13</v>
      </c>
      <c r="C13" t="s">
        <v>4</v>
      </c>
      <c r="D13" t="s">
        <v>5</v>
      </c>
      <c r="E13" t="s">
        <v>6</v>
      </c>
      <c r="F13" t="s">
        <v>68</v>
      </c>
      <c r="G13" t="s">
        <v>8</v>
      </c>
      <c r="H13" t="s">
        <v>5</v>
      </c>
      <c r="I13" t="s">
        <v>6</v>
      </c>
      <c r="J13">
        <v>7.9272499999999996E-2</v>
      </c>
      <c r="L13" t="s">
        <v>13</v>
      </c>
      <c r="M13">
        <f t="shared" si="0"/>
        <v>7.9163274999999991E-2</v>
      </c>
      <c r="R13" t="s">
        <v>2</v>
      </c>
      <c r="S13" t="s">
        <v>13</v>
      </c>
      <c r="T13" t="s">
        <v>4</v>
      </c>
      <c r="U13" t="s">
        <v>5</v>
      </c>
      <c r="V13" t="s">
        <v>6</v>
      </c>
      <c r="W13" t="s">
        <v>68</v>
      </c>
      <c r="X13" t="s">
        <v>8</v>
      </c>
      <c r="Y13" t="s">
        <v>5</v>
      </c>
      <c r="Z13" t="s">
        <v>6</v>
      </c>
      <c r="AA13">
        <v>7.86935E-2</v>
      </c>
      <c r="AC13" t="s">
        <v>13</v>
      </c>
      <c r="AD13">
        <f t="shared" si="1"/>
        <v>7.8862349999999998E-2</v>
      </c>
      <c r="AG13" s="1" t="s">
        <v>13</v>
      </c>
      <c r="AH13">
        <f t="shared" si="2"/>
        <v>7.9012812499999988E-2</v>
      </c>
    </row>
    <row r="14" spans="1:34" x14ac:dyDescent="0.25">
      <c r="A14" t="s">
        <v>2</v>
      </c>
      <c r="B14" t="s">
        <v>15</v>
      </c>
      <c r="C14" t="s">
        <v>4</v>
      </c>
      <c r="D14" t="s">
        <v>5</v>
      </c>
      <c r="E14" t="s">
        <v>6</v>
      </c>
      <c r="F14" t="s">
        <v>69</v>
      </c>
      <c r="G14" t="s">
        <v>8</v>
      </c>
      <c r="H14" t="s">
        <v>5</v>
      </c>
      <c r="I14" t="s">
        <v>6</v>
      </c>
      <c r="J14">
        <v>9.1963500000000004E-2</v>
      </c>
      <c r="L14" t="s">
        <v>15</v>
      </c>
      <c r="M14">
        <f t="shared" si="0"/>
        <v>9.1836775000000009E-2</v>
      </c>
      <c r="R14" t="s">
        <v>2</v>
      </c>
      <c r="S14" t="s">
        <v>15</v>
      </c>
      <c r="T14" t="s">
        <v>4</v>
      </c>
      <c r="U14" t="s">
        <v>5</v>
      </c>
      <c r="V14" t="s">
        <v>6</v>
      </c>
      <c r="W14" t="s">
        <v>69</v>
      </c>
      <c r="X14" t="s">
        <v>8</v>
      </c>
      <c r="Y14" t="s">
        <v>5</v>
      </c>
      <c r="Z14" t="s">
        <v>6</v>
      </c>
      <c r="AA14">
        <v>9.1291700000000003E-2</v>
      </c>
      <c r="AC14" t="s">
        <v>15</v>
      </c>
      <c r="AD14">
        <f t="shared" si="1"/>
        <v>9.1487625000000003E-2</v>
      </c>
      <c r="AG14" s="1" t="s">
        <v>15</v>
      </c>
      <c r="AH14">
        <f t="shared" si="2"/>
        <v>9.1662199999999999E-2</v>
      </c>
    </row>
    <row r="15" spans="1:34" x14ac:dyDescent="0.25">
      <c r="A15" t="s">
        <v>2</v>
      </c>
      <c r="B15" t="s">
        <v>17</v>
      </c>
      <c r="C15" t="s">
        <v>4</v>
      </c>
      <c r="D15" t="s">
        <v>5</v>
      </c>
      <c r="E15" t="s">
        <v>6</v>
      </c>
      <c r="F15" t="s">
        <v>70</v>
      </c>
      <c r="G15" t="s">
        <v>8</v>
      </c>
      <c r="H15" t="s">
        <v>5</v>
      </c>
      <c r="I15" t="s">
        <v>6</v>
      </c>
      <c r="J15">
        <v>1.14954</v>
      </c>
      <c r="L15" t="s">
        <v>17</v>
      </c>
      <c r="M15">
        <f t="shared" si="0"/>
        <v>1.1479575</v>
      </c>
      <c r="R15" t="s">
        <v>2</v>
      </c>
      <c r="S15" t="s">
        <v>17</v>
      </c>
      <c r="T15" t="s">
        <v>4</v>
      </c>
      <c r="U15" t="s">
        <v>5</v>
      </c>
      <c r="V15" t="s">
        <v>6</v>
      </c>
      <c r="W15" t="s">
        <v>70</v>
      </c>
      <c r="X15" t="s">
        <v>8</v>
      </c>
      <c r="Y15" t="s">
        <v>5</v>
      </c>
      <c r="Z15" t="s">
        <v>6</v>
      </c>
      <c r="AA15">
        <v>1.1411500000000001</v>
      </c>
      <c r="AC15" t="s">
        <v>17</v>
      </c>
      <c r="AD15">
        <f t="shared" si="1"/>
        <v>1.1435950000000001</v>
      </c>
      <c r="AG15" s="1" t="s">
        <v>17</v>
      </c>
      <c r="AH15">
        <f t="shared" si="2"/>
        <v>1.1457762499999999</v>
      </c>
    </row>
    <row r="16" spans="1:34" x14ac:dyDescent="0.25">
      <c r="A16" t="s">
        <v>2</v>
      </c>
      <c r="B16" t="s">
        <v>19</v>
      </c>
      <c r="C16" t="s">
        <v>4</v>
      </c>
      <c r="D16" t="s">
        <v>5</v>
      </c>
      <c r="E16" t="s">
        <v>6</v>
      </c>
      <c r="F16" t="s">
        <v>71</v>
      </c>
      <c r="G16" t="s">
        <v>8</v>
      </c>
      <c r="H16" t="s">
        <v>5</v>
      </c>
      <c r="I16" t="s">
        <v>6</v>
      </c>
      <c r="J16">
        <v>0.19919300000000001</v>
      </c>
      <c r="L16" t="s">
        <v>19</v>
      </c>
      <c r="M16">
        <f t="shared" si="0"/>
        <v>0.1989185</v>
      </c>
      <c r="R16" t="s">
        <v>2</v>
      </c>
      <c r="S16" t="s">
        <v>19</v>
      </c>
      <c r="T16" t="s">
        <v>4</v>
      </c>
      <c r="U16" t="s">
        <v>5</v>
      </c>
      <c r="V16" t="s">
        <v>6</v>
      </c>
      <c r="W16" t="s">
        <v>71</v>
      </c>
      <c r="X16" t="s">
        <v>8</v>
      </c>
      <c r="Y16" t="s">
        <v>5</v>
      </c>
      <c r="Z16" t="s">
        <v>6</v>
      </c>
      <c r="AA16">
        <v>0.197738</v>
      </c>
      <c r="AC16" t="s">
        <v>19</v>
      </c>
      <c r="AD16">
        <f t="shared" si="1"/>
        <v>0.19816224999999998</v>
      </c>
      <c r="AG16" s="1" t="s">
        <v>19</v>
      </c>
      <c r="AH16">
        <f t="shared" si="2"/>
        <v>0.19854037500000002</v>
      </c>
    </row>
    <row r="17" spans="1:34" x14ac:dyDescent="0.25">
      <c r="A17" t="s">
        <v>2</v>
      </c>
      <c r="B17" t="s">
        <v>21</v>
      </c>
      <c r="C17" t="s">
        <v>4</v>
      </c>
      <c r="D17" t="s">
        <v>5</v>
      </c>
      <c r="E17" t="s">
        <v>6</v>
      </c>
      <c r="F17" t="s">
        <v>66</v>
      </c>
      <c r="G17" t="s">
        <v>8</v>
      </c>
      <c r="H17" t="s">
        <v>5</v>
      </c>
      <c r="I17" t="s">
        <v>6</v>
      </c>
      <c r="J17">
        <v>8.5538900000000009</v>
      </c>
      <c r="L17" t="s">
        <v>21</v>
      </c>
      <c r="M17">
        <f t="shared" si="0"/>
        <v>8.5421050000000012</v>
      </c>
      <c r="R17" t="s">
        <v>2</v>
      </c>
      <c r="S17" t="s">
        <v>21</v>
      </c>
      <c r="T17" t="s">
        <v>4</v>
      </c>
      <c r="U17" t="s">
        <v>5</v>
      </c>
      <c r="V17" t="s">
        <v>6</v>
      </c>
      <c r="W17" t="s">
        <v>66</v>
      </c>
      <c r="X17" t="s">
        <v>8</v>
      </c>
      <c r="Y17" t="s">
        <v>5</v>
      </c>
      <c r="Z17" t="s">
        <v>6</v>
      </c>
      <c r="AA17">
        <v>8.4914100000000001</v>
      </c>
      <c r="AC17" t="s">
        <v>21</v>
      </c>
      <c r="AD17">
        <f t="shared" si="1"/>
        <v>8.5096300000000014</v>
      </c>
      <c r="AG17" s="1" t="s">
        <v>21</v>
      </c>
      <c r="AH17">
        <f t="shared" si="2"/>
        <v>8.5258675000000004</v>
      </c>
    </row>
    <row r="18" spans="1:34" x14ac:dyDescent="0.25">
      <c r="A18" t="s">
        <v>2</v>
      </c>
      <c r="B18" t="s">
        <v>22</v>
      </c>
      <c r="C18" t="s">
        <v>4</v>
      </c>
      <c r="D18" t="s">
        <v>5</v>
      </c>
      <c r="E18" t="s">
        <v>6</v>
      </c>
      <c r="F18" t="s">
        <v>67</v>
      </c>
      <c r="G18" t="s">
        <v>8</v>
      </c>
      <c r="H18" t="s">
        <v>5</v>
      </c>
      <c r="I18" t="s">
        <v>6</v>
      </c>
      <c r="J18">
        <v>3.4095499999999999</v>
      </c>
      <c r="L18" t="s">
        <v>22</v>
      </c>
      <c r="M18">
        <f t="shared" si="0"/>
        <v>3.4048525000000001</v>
      </c>
      <c r="R18" t="s">
        <v>2</v>
      </c>
      <c r="S18" t="s">
        <v>22</v>
      </c>
      <c r="T18" t="s">
        <v>4</v>
      </c>
      <c r="U18" t="s">
        <v>5</v>
      </c>
      <c r="V18" t="s">
        <v>6</v>
      </c>
      <c r="W18" t="s">
        <v>67</v>
      </c>
      <c r="X18" t="s">
        <v>8</v>
      </c>
      <c r="Y18" t="s">
        <v>5</v>
      </c>
      <c r="Z18" t="s">
        <v>6</v>
      </c>
      <c r="AA18">
        <v>3.3846400000000001</v>
      </c>
      <c r="AC18" t="s">
        <v>22</v>
      </c>
      <c r="AD18">
        <f t="shared" si="1"/>
        <v>3.3919049999999999</v>
      </c>
      <c r="AG18" s="1" t="s">
        <v>22</v>
      </c>
      <c r="AH18">
        <f t="shared" si="2"/>
        <v>3.39837875</v>
      </c>
    </row>
    <row r="19" spans="1:34" x14ac:dyDescent="0.25">
      <c r="A19" t="s">
        <v>2</v>
      </c>
      <c r="B19" t="s">
        <v>23</v>
      </c>
      <c r="C19" t="s">
        <v>4</v>
      </c>
      <c r="D19" t="s">
        <v>5</v>
      </c>
      <c r="E19" t="s">
        <v>6</v>
      </c>
      <c r="F19" t="s">
        <v>68</v>
      </c>
      <c r="G19" t="s">
        <v>8</v>
      </c>
      <c r="H19" t="s">
        <v>5</v>
      </c>
      <c r="I19" t="s">
        <v>6</v>
      </c>
      <c r="J19">
        <v>7.9272499999999996E-2</v>
      </c>
      <c r="L19" t="s">
        <v>23</v>
      </c>
      <c r="M19">
        <f t="shared" si="0"/>
        <v>7.9163274999999991E-2</v>
      </c>
      <c r="R19" t="s">
        <v>2</v>
      </c>
      <c r="S19" t="s">
        <v>23</v>
      </c>
      <c r="T19" t="s">
        <v>4</v>
      </c>
      <c r="U19" t="s">
        <v>5</v>
      </c>
      <c r="V19" t="s">
        <v>6</v>
      </c>
      <c r="W19" t="s">
        <v>68</v>
      </c>
      <c r="X19" t="s">
        <v>8</v>
      </c>
      <c r="Y19" t="s">
        <v>5</v>
      </c>
      <c r="Z19" t="s">
        <v>6</v>
      </c>
      <c r="AA19">
        <v>7.86935E-2</v>
      </c>
      <c r="AC19" t="s">
        <v>23</v>
      </c>
      <c r="AD19">
        <f t="shared" si="1"/>
        <v>7.8862349999999998E-2</v>
      </c>
      <c r="AG19" s="1" t="s">
        <v>23</v>
      </c>
      <c r="AH19">
        <f t="shared" si="2"/>
        <v>7.9012812499999988E-2</v>
      </c>
    </row>
    <row r="20" spans="1:34" x14ac:dyDescent="0.25">
      <c r="A20" t="s">
        <v>2</v>
      </c>
      <c r="B20" t="s">
        <v>24</v>
      </c>
      <c r="C20" t="s">
        <v>4</v>
      </c>
      <c r="D20" t="s">
        <v>5</v>
      </c>
      <c r="E20" t="s">
        <v>6</v>
      </c>
      <c r="F20" t="s">
        <v>69</v>
      </c>
      <c r="G20" t="s">
        <v>8</v>
      </c>
      <c r="H20" t="s">
        <v>5</v>
      </c>
      <c r="I20" t="s">
        <v>6</v>
      </c>
      <c r="J20">
        <v>9.1963500000000004E-2</v>
      </c>
      <c r="L20" t="s">
        <v>24</v>
      </c>
      <c r="M20">
        <f t="shared" si="0"/>
        <v>9.1836775000000009E-2</v>
      </c>
      <c r="R20" t="s">
        <v>2</v>
      </c>
      <c r="S20" t="s">
        <v>24</v>
      </c>
      <c r="T20" t="s">
        <v>4</v>
      </c>
      <c r="U20" t="s">
        <v>5</v>
      </c>
      <c r="V20" t="s">
        <v>6</v>
      </c>
      <c r="W20" t="s">
        <v>69</v>
      </c>
      <c r="X20" t="s">
        <v>8</v>
      </c>
      <c r="Y20" t="s">
        <v>5</v>
      </c>
      <c r="Z20" t="s">
        <v>6</v>
      </c>
      <c r="AA20">
        <v>9.1291700000000003E-2</v>
      </c>
      <c r="AC20" t="s">
        <v>24</v>
      </c>
      <c r="AD20">
        <f t="shared" si="1"/>
        <v>9.1487625000000003E-2</v>
      </c>
      <c r="AG20" s="1" t="s">
        <v>24</v>
      </c>
      <c r="AH20">
        <f t="shared" si="2"/>
        <v>9.1662199999999999E-2</v>
      </c>
    </row>
    <row r="21" spans="1:34" x14ac:dyDescent="0.25">
      <c r="A21" t="s">
        <v>2</v>
      </c>
      <c r="B21" t="s">
        <v>25</v>
      </c>
      <c r="C21" t="s">
        <v>4</v>
      </c>
      <c r="D21" t="s">
        <v>5</v>
      </c>
      <c r="E21" t="s">
        <v>6</v>
      </c>
      <c r="F21" t="s">
        <v>70</v>
      </c>
      <c r="G21" t="s">
        <v>8</v>
      </c>
      <c r="H21" t="s">
        <v>5</v>
      </c>
      <c r="I21" t="s">
        <v>6</v>
      </c>
      <c r="J21">
        <v>1.14954</v>
      </c>
      <c r="L21" t="s">
        <v>25</v>
      </c>
      <c r="M21">
        <f t="shared" si="0"/>
        <v>1.1479575</v>
      </c>
      <c r="R21" t="s">
        <v>2</v>
      </c>
      <c r="S21" t="s">
        <v>25</v>
      </c>
      <c r="T21" t="s">
        <v>4</v>
      </c>
      <c r="U21" t="s">
        <v>5</v>
      </c>
      <c r="V21" t="s">
        <v>6</v>
      </c>
      <c r="W21" t="s">
        <v>70</v>
      </c>
      <c r="X21" t="s">
        <v>8</v>
      </c>
      <c r="Y21" t="s">
        <v>5</v>
      </c>
      <c r="Z21" t="s">
        <v>6</v>
      </c>
      <c r="AA21">
        <v>1.1411500000000001</v>
      </c>
      <c r="AC21" t="s">
        <v>25</v>
      </c>
      <c r="AD21">
        <f t="shared" si="1"/>
        <v>1.1435950000000001</v>
      </c>
      <c r="AG21" s="1" t="s">
        <v>25</v>
      </c>
      <c r="AH21">
        <f t="shared" si="2"/>
        <v>1.1457762499999999</v>
      </c>
    </row>
    <row r="22" spans="1:34" x14ac:dyDescent="0.25">
      <c r="A22" t="s">
        <v>2</v>
      </c>
      <c r="B22" t="s">
        <v>26</v>
      </c>
      <c r="C22" t="s">
        <v>4</v>
      </c>
      <c r="D22" t="s">
        <v>5</v>
      </c>
      <c r="E22" t="s">
        <v>6</v>
      </c>
      <c r="F22" t="s">
        <v>71</v>
      </c>
      <c r="G22" t="s">
        <v>8</v>
      </c>
      <c r="H22" t="s">
        <v>5</v>
      </c>
      <c r="I22" t="s">
        <v>6</v>
      </c>
      <c r="J22">
        <v>0.19919300000000001</v>
      </c>
      <c r="L22" t="s">
        <v>26</v>
      </c>
      <c r="M22">
        <f t="shared" si="0"/>
        <v>0.1989185</v>
      </c>
      <c r="R22" t="s">
        <v>2</v>
      </c>
      <c r="S22" t="s">
        <v>26</v>
      </c>
      <c r="T22" t="s">
        <v>4</v>
      </c>
      <c r="U22" t="s">
        <v>5</v>
      </c>
      <c r="V22" t="s">
        <v>6</v>
      </c>
      <c r="W22" t="s">
        <v>71</v>
      </c>
      <c r="X22" t="s">
        <v>8</v>
      </c>
      <c r="Y22" t="s">
        <v>5</v>
      </c>
      <c r="Z22" t="s">
        <v>6</v>
      </c>
      <c r="AA22">
        <v>0.197738</v>
      </c>
      <c r="AC22" t="s">
        <v>26</v>
      </c>
      <c r="AD22">
        <f t="shared" si="1"/>
        <v>0.19816224999999998</v>
      </c>
      <c r="AG22" s="1" t="s">
        <v>26</v>
      </c>
      <c r="AH22">
        <f t="shared" si="2"/>
        <v>0.19854037500000002</v>
      </c>
    </row>
    <row r="23" spans="1:34" x14ac:dyDescent="0.25">
      <c r="A23" t="s">
        <v>2</v>
      </c>
      <c r="B23" t="s">
        <v>27</v>
      </c>
      <c r="C23" t="s">
        <v>4</v>
      </c>
      <c r="D23" t="s">
        <v>5</v>
      </c>
      <c r="E23" t="s">
        <v>6</v>
      </c>
      <c r="F23" t="s">
        <v>72</v>
      </c>
      <c r="G23" t="s">
        <v>8</v>
      </c>
      <c r="H23" t="s">
        <v>5</v>
      </c>
      <c r="I23" t="s">
        <v>6</v>
      </c>
      <c r="J23">
        <v>31.485199999999999</v>
      </c>
      <c r="L23" t="s">
        <v>27</v>
      </c>
      <c r="M23">
        <f t="shared" si="0"/>
        <v>31.441800000000001</v>
      </c>
      <c r="R23" t="s">
        <v>2</v>
      </c>
      <c r="S23" t="s">
        <v>27</v>
      </c>
      <c r="T23" t="s">
        <v>4</v>
      </c>
      <c r="U23" t="s">
        <v>5</v>
      </c>
      <c r="V23" t="s">
        <v>6</v>
      </c>
      <c r="W23" t="s">
        <v>72</v>
      </c>
      <c r="X23" t="s">
        <v>8</v>
      </c>
      <c r="Y23" t="s">
        <v>5</v>
      </c>
      <c r="Z23" t="s">
        <v>6</v>
      </c>
      <c r="AA23">
        <v>31.255199999999999</v>
      </c>
      <c r="AC23" t="s">
        <v>27</v>
      </c>
      <c r="AD23">
        <f t="shared" si="1"/>
        <v>31.322275000000001</v>
      </c>
      <c r="AG23" s="1" t="s">
        <v>27</v>
      </c>
      <c r="AH23">
        <f t="shared" si="2"/>
        <v>31.382037500000003</v>
      </c>
    </row>
    <row r="24" spans="1:34" x14ac:dyDescent="0.25">
      <c r="I24" t="s">
        <v>38</v>
      </c>
      <c r="J24">
        <v>-2.1193400000000001E-2</v>
      </c>
      <c r="L24" t="s">
        <v>38</v>
      </c>
      <c r="M24">
        <f t="shared" si="0"/>
        <v>-2.5257624999999999E-2</v>
      </c>
      <c r="Z24" t="s">
        <v>38</v>
      </c>
      <c r="AA24">
        <v>-2.5818000000000001E-2</v>
      </c>
      <c r="AC24" t="s">
        <v>38</v>
      </c>
      <c r="AD24">
        <f t="shared" si="1"/>
        <v>-2.9260300000000003E-2</v>
      </c>
      <c r="AG24" s="1" t="s">
        <v>38</v>
      </c>
      <c r="AH24">
        <f>AVERAGE(J24,J46,J68,J90,AA90,AA68,AA46,AA24)</f>
        <v>-2.7258962500000001E-2</v>
      </c>
    </row>
    <row r="25" spans="1:34" x14ac:dyDescent="0.25">
      <c r="A25" t="s">
        <v>29</v>
      </c>
      <c r="I25" t="s">
        <v>115</v>
      </c>
      <c r="J25">
        <v>0.32906099999999999</v>
      </c>
      <c r="L25" t="s">
        <v>115</v>
      </c>
      <c r="M25">
        <f t="shared" si="0"/>
        <v>0.32906099999999999</v>
      </c>
      <c r="R25" t="s">
        <v>29</v>
      </c>
      <c r="Z25" t="s">
        <v>115</v>
      </c>
      <c r="AA25">
        <v>0.32906099999999999</v>
      </c>
      <c r="AC25" t="s">
        <v>115</v>
      </c>
      <c r="AD25">
        <f t="shared" si="1"/>
        <v>0.32906099999999999</v>
      </c>
      <c r="AG25" s="1" t="s">
        <v>115</v>
      </c>
      <c r="AH25">
        <f t="shared" ref="AH25:AH26" si="3">AVERAGE(J25,J47,J69,J91,AA91,AA69,AA47,AA25)</f>
        <v>0.32906099999999999</v>
      </c>
    </row>
    <row r="26" spans="1:34" x14ac:dyDescent="0.25">
      <c r="A26" t="s">
        <v>2</v>
      </c>
      <c r="B26" t="s">
        <v>31</v>
      </c>
      <c r="C26" t="s">
        <v>32</v>
      </c>
      <c r="D26" t="s">
        <v>33</v>
      </c>
      <c r="I26" t="s">
        <v>39</v>
      </c>
      <c r="J26">
        <v>1.9455099999999999E-2</v>
      </c>
      <c r="L26" t="s">
        <v>39</v>
      </c>
      <c r="M26">
        <f t="shared" si="0"/>
        <v>1.63284E-2</v>
      </c>
      <c r="R26" t="s">
        <v>2</v>
      </c>
      <c r="S26" t="s">
        <v>31</v>
      </c>
      <c r="T26" t="s">
        <v>32</v>
      </c>
      <c r="U26" t="s">
        <v>33</v>
      </c>
      <c r="Z26" t="s">
        <v>39</v>
      </c>
      <c r="AA26">
        <v>3.0766700000000001E-2</v>
      </c>
      <c r="AC26" t="s">
        <v>39</v>
      </c>
      <c r="AD26">
        <f>AVERAGE(AA26,AA48,AA70,AA92)</f>
        <v>3.1068875000000003E-2</v>
      </c>
      <c r="AG26" s="1" t="s">
        <v>39</v>
      </c>
      <c r="AH26">
        <f t="shared" si="3"/>
        <v>2.3698637500000001E-2</v>
      </c>
    </row>
    <row r="27" spans="1:34" x14ac:dyDescent="0.25">
      <c r="A27" t="s">
        <v>2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73</v>
      </c>
      <c r="H27" t="s">
        <v>39</v>
      </c>
      <c r="I27">
        <f>-0.0108025</f>
        <v>-1.08025E-2</v>
      </c>
      <c r="R27" t="s">
        <v>2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81</v>
      </c>
      <c r="Y27" t="s">
        <v>39</v>
      </c>
      <c r="Z27">
        <f>-0.0409551</f>
        <v>-4.0955100000000001E-2</v>
      </c>
    </row>
    <row r="28" spans="1:34" x14ac:dyDescent="0.25">
      <c r="A28" t="s">
        <v>2</v>
      </c>
      <c r="B28" t="s">
        <v>40</v>
      </c>
      <c r="C28" t="s">
        <v>41</v>
      </c>
      <c r="D28" t="s">
        <v>42</v>
      </c>
      <c r="E28" t="s">
        <v>74</v>
      </c>
      <c r="R28" t="s">
        <v>2</v>
      </c>
      <c r="S28" t="s">
        <v>40</v>
      </c>
      <c r="T28" t="s">
        <v>41</v>
      </c>
      <c r="U28" t="s">
        <v>42</v>
      </c>
      <c r="V28" t="s">
        <v>82</v>
      </c>
    </row>
    <row r="29" spans="1:34" x14ac:dyDescent="0.25">
      <c r="A29" t="s">
        <v>44</v>
      </c>
      <c r="R29" t="s">
        <v>44</v>
      </c>
    </row>
    <row r="30" spans="1:34" x14ac:dyDescent="0.25">
      <c r="A30" t="s">
        <v>2</v>
      </c>
      <c r="B30" t="s">
        <v>45</v>
      </c>
      <c r="C30" t="s">
        <v>5</v>
      </c>
      <c r="D30" t="s">
        <v>46</v>
      </c>
      <c r="R30" t="s">
        <v>2</v>
      </c>
      <c r="S30" t="s">
        <v>45</v>
      </c>
      <c r="T30" t="s">
        <v>5</v>
      </c>
      <c r="U30" t="s">
        <v>46</v>
      </c>
    </row>
    <row r="31" spans="1:34" x14ac:dyDescent="0.25">
      <c r="A31" t="s">
        <v>2</v>
      </c>
      <c r="B31" t="s">
        <v>47</v>
      </c>
      <c r="C31" t="s">
        <v>5</v>
      </c>
      <c r="D31" t="s">
        <v>48</v>
      </c>
      <c r="E31">
        <v>2.0244599999999999</v>
      </c>
      <c r="R31" t="s">
        <v>2</v>
      </c>
      <c r="S31" t="s">
        <v>47</v>
      </c>
      <c r="T31" t="s">
        <v>5</v>
      </c>
      <c r="U31" t="s">
        <v>48</v>
      </c>
      <c r="V31">
        <v>1.9280299999999999</v>
      </c>
    </row>
    <row r="32" spans="1:34" x14ac:dyDescent="0.25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65</v>
      </c>
      <c r="G32" t="s">
        <v>8</v>
      </c>
      <c r="H32" t="s">
        <v>5</v>
      </c>
      <c r="I32" t="s">
        <v>6</v>
      </c>
      <c r="J32">
        <v>10.7902</v>
      </c>
      <c r="R32" t="s">
        <v>2</v>
      </c>
      <c r="S32" t="s">
        <v>3</v>
      </c>
      <c r="T32" t="s">
        <v>4</v>
      </c>
      <c r="U32" t="s">
        <v>5</v>
      </c>
      <c r="V32" t="s">
        <v>6</v>
      </c>
      <c r="W32" t="s">
        <v>65</v>
      </c>
      <c r="X32" t="s">
        <v>8</v>
      </c>
      <c r="Y32" t="s">
        <v>5</v>
      </c>
      <c r="Z32" t="s">
        <v>6</v>
      </c>
      <c r="AA32">
        <v>10.7751</v>
      </c>
    </row>
    <row r="33" spans="1:27" x14ac:dyDescent="0.25">
      <c r="A33" t="s">
        <v>2</v>
      </c>
      <c r="B33" t="s">
        <v>9</v>
      </c>
      <c r="C33" t="s">
        <v>4</v>
      </c>
      <c r="D33" t="s">
        <v>5</v>
      </c>
      <c r="E33" t="s">
        <v>6</v>
      </c>
      <c r="F33" t="s">
        <v>66</v>
      </c>
      <c r="G33" t="s">
        <v>8</v>
      </c>
      <c r="H33" t="s">
        <v>5</v>
      </c>
      <c r="I33" t="s">
        <v>6</v>
      </c>
      <c r="J33">
        <v>8.5220300000000009</v>
      </c>
      <c r="R33" t="s">
        <v>2</v>
      </c>
      <c r="S33" t="s">
        <v>9</v>
      </c>
      <c r="T33" t="s">
        <v>4</v>
      </c>
      <c r="U33" t="s">
        <v>5</v>
      </c>
      <c r="V33" t="s">
        <v>6</v>
      </c>
      <c r="W33" t="s">
        <v>66</v>
      </c>
      <c r="X33" t="s">
        <v>8</v>
      </c>
      <c r="Y33" t="s">
        <v>5</v>
      </c>
      <c r="Z33" t="s">
        <v>6</v>
      </c>
      <c r="AA33">
        <v>8.5101200000000006</v>
      </c>
    </row>
    <row r="34" spans="1:27" x14ac:dyDescent="0.25">
      <c r="A34" t="s">
        <v>2</v>
      </c>
      <c r="B34" t="s">
        <v>11</v>
      </c>
      <c r="C34" t="s">
        <v>4</v>
      </c>
      <c r="D34" t="s">
        <v>5</v>
      </c>
      <c r="E34" t="s">
        <v>6</v>
      </c>
      <c r="F34" t="s">
        <v>67</v>
      </c>
      <c r="G34" t="s">
        <v>8</v>
      </c>
      <c r="H34" t="s">
        <v>5</v>
      </c>
      <c r="I34" t="s">
        <v>6</v>
      </c>
      <c r="J34">
        <v>3.3968500000000001</v>
      </c>
      <c r="R34" t="s">
        <v>2</v>
      </c>
      <c r="S34" t="s">
        <v>11</v>
      </c>
      <c r="T34" t="s">
        <v>4</v>
      </c>
      <c r="U34" t="s">
        <v>5</v>
      </c>
      <c r="V34" t="s">
        <v>6</v>
      </c>
      <c r="W34" t="s">
        <v>67</v>
      </c>
      <c r="X34" t="s">
        <v>8</v>
      </c>
      <c r="Y34" t="s">
        <v>5</v>
      </c>
      <c r="Z34" t="s">
        <v>6</v>
      </c>
      <c r="AA34">
        <v>3.3921000000000001</v>
      </c>
    </row>
    <row r="35" spans="1:27" x14ac:dyDescent="0.25">
      <c r="A35" t="s">
        <v>2</v>
      </c>
      <c r="B35" t="s">
        <v>13</v>
      </c>
      <c r="C35" t="s">
        <v>4</v>
      </c>
      <c r="D35" t="s">
        <v>5</v>
      </c>
      <c r="E35" t="s">
        <v>6</v>
      </c>
      <c r="F35" t="s">
        <v>68</v>
      </c>
      <c r="G35" t="s">
        <v>8</v>
      </c>
      <c r="H35" t="s">
        <v>5</v>
      </c>
      <c r="I35" t="s">
        <v>6</v>
      </c>
      <c r="J35">
        <v>7.8977199999999997E-2</v>
      </c>
      <c r="R35" t="s">
        <v>2</v>
      </c>
      <c r="S35" t="s">
        <v>13</v>
      </c>
      <c r="T35" t="s">
        <v>4</v>
      </c>
      <c r="U35" t="s">
        <v>5</v>
      </c>
      <c r="V35" t="s">
        <v>6</v>
      </c>
      <c r="W35" t="s">
        <v>68</v>
      </c>
      <c r="X35" t="s">
        <v>8</v>
      </c>
      <c r="Y35" t="s">
        <v>5</v>
      </c>
      <c r="Z35" t="s">
        <v>6</v>
      </c>
      <c r="AA35">
        <v>7.8866900000000004E-2</v>
      </c>
    </row>
    <row r="36" spans="1:27" x14ac:dyDescent="0.25">
      <c r="A36" t="s">
        <v>2</v>
      </c>
      <c r="B36" t="s">
        <v>15</v>
      </c>
      <c r="C36" t="s">
        <v>4</v>
      </c>
      <c r="D36" t="s">
        <v>5</v>
      </c>
      <c r="E36" t="s">
        <v>6</v>
      </c>
      <c r="F36" t="s">
        <v>69</v>
      </c>
      <c r="G36" t="s">
        <v>8</v>
      </c>
      <c r="H36" t="s">
        <v>5</v>
      </c>
      <c r="I36" t="s">
        <v>6</v>
      </c>
      <c r="J36">
        <v>9.1620900000000005E-2</v>
      </c>
      <c r="R36" t="s">
        <v>2</v>
      </c>
      <c r="S36" t="s">
        <v>15</v>
      </c>
      <c r="T36" t="s">
        <v>4</v>
      </c>
      <c r="U36" t="s">
        <v>5</v>
      </c>
      <c r="V36" t="s">
        <v>6</v>
      </c>
      <c r="W36" t="s">
        <v>69</v>
      </c>
      <c r="X36" t="s">
        <v>8</v>
      </c>
      <c r="Y36" t="s">
        <v>5</v>
      </c>
      <c r="Z36" t="s">
        <v>6</v>
      </c>
      <c r="AA36">
        <v>9.1492900000000002E-2</v>
      </c>
    </row>
    <row r="37" spans="1:27" x14ac:dyDescent="0.25">
      <c r="A37" t="s">
        <v>2</v>
      </c>
      <c r="B37" t="s">
        <v>17</v>
      </c>
      <c r="C37" t="s">
        <v>4</v>
      </c>
      <c r="D37" t="s">
        <v>5</v>
      </c>
      <c r="E37" t="s">
        <v>6</v>
      </c>
      <c r="F37" t="s">
        <v>70</v>
      </c>
      <c r="G37" t="s">
        <v>8</v>
      </c>
      <c r="H37" t="s">
        <v>5</v>
      </c>
      <c r="I37" t="s">
        <v>6</v>
      </c>
      <c r="J37">
        <v>1.1452599999999999</v>
      </c>
      <c r="R37" t="s">
        <v>2</v>
      </c>
      <c r="S37" t="s">
        <v>17</v>
      </c>
      <c r="T37" t="s">
        <v>4</v>
      </c>
      <c r="U37" t="s">
        <v>5</v>
      </c>
      <c r="V37" t="s">
        <v>6</v>
      </c>
      <c r="W37" t="s">
        <v>70</v>
      </c>
      <c r="X37" t="s">
        <v>8</v>
      </c>
      <c r="Y37" t="s">
        <v>5</v>
      </c>
      <c r="Z37" t="s">
        <v>6</v>
      </c>
      <c r="AA37">
        <v>1.1436599999999999</v>
      </c>
    </row>
    <row r="38" spans="1:27" x14ac:dyDescent="0.25">
      <c r="A38" t="s">
        <v>2</v>
      </c>
      <c r="B38" t="s">
        <v>19</v>
      </c>
      <c r="C38" t="s">
        <v>4</v>
      </c>
      <c r="D38" t="s">
        <v>5</v>
      </c>
      <c r="E38" t="s">
        <v>6</v>
      </c>
      <c r="F38" t="s">
        <v>71</v>
      </c>
      <c r="G38" t="s">
        <v>8</v>
      </c>
      <c r="H38" t="s">
        <v>5</v>
      </c>
      <c r="I38" t="s">
        <v>6</v>
      </c>
      <c r="J38">
        <v>0.19845099999999999</v>
      </c>
      <c r="R38" t="s">
        <v>2</v>
      </c>
      <c r="S38" t="s">
        <v>19</v>
      </c>
      <c r="T38" t="s">
        <v>4</v>
      </c>
      <c r="U38" t="s">
        <v>5</v>
      </c>
      <c r="V38" t="s">
        <v>6</v>
      </c>
      <c r="W38" t="s">
        <v>71</v>
      </c>
      <c r="X38" t="s">
        <v>8</v>
      </c>
      <c r="Y38" t="s">
        <v>5</v>
      </c>
      <c r="Z38" t="s">
        <v>6</v>
      </c>
      <c r="AA38">
        <v>0.19817399999999999</v>
      </c>
    </row>
    <row r="39" spans="1:27" x14ac:dyDescent="0.25">
      <c r="A39" t="s">
        <v>2</v>
      </c>
      <c r="B39" t="s">
        <v>21</v>
      </c>
      <c r="C39" t="s">
        <v>4</v>
      </c>
      <c r="D39" t="s">
        <v>5</v>
      </c>
      <c r="E39" t="s">
        <v>6</v>
      </c>
      <c r="F39" t="s">
        <v>66</v>
      </c>
      <c r="G39" t="s">
        <v>8</v>
      </c>
      <c r="H39" t="s">
        <v>5</v>
      </c>
      <c r="I39" t="s">
        <v>6</v>
      </c>
      <c r="J39">
        <v>8.5220300000000009</v>
      </c>
      <c r="R39" t="s">
        <v>2</v>
      </c>
      <c r="S39" t="s">
        <v>21</v>
      </c>
      <c r="T39" t="s">
        <v>4</v>
      </c>
      <c r="U39" t="s">
        <v>5</v>
      </c>
      <c r="V39" t="s">
        <v>6</v>
      </c>
      <c r="W39" t="s">
        <v>66</v>
      </c>
      <c r="X39" t="s">
        <v>8</v>
      </c>
      <c r="Y39" t="s">
        <v>5</v>
      </c>
      <c r="Z39" t="s">
        <v>6</v>
      </c>
      <c r="AA39">
        <v>8.5101200000000006</v>
      </c>
    </row>
    <row r="40" spans="1:27" x14ac:dyDescent="0.25">
      <c r="A40" t="s">
        <v>2</v>
      </c>
      <c r="B40" t="s">
        <v>22</v>
      </c>
      <c r="C40" t="s">
        <v>4</v>
      </c>
      <c r="D40" t="s">
        <v>5</v>
      </c>
      <c r="E40" t="s">
        <v>6</v>
      </c>
      <c r="F40" t="s">
        <v>67</v>
      </c>
      <c r="G40" t="s">
        <v>8</v>
      </c>
      <c r="H40" t="s">
        <v>5</v>
      </c>
      <c r="I40" t="s">
        <v>6</v>
      </c>
      <c r="J40">
        <v>3.3968500000000001</v>
      </c>
      <c r="R40" t="s">
        <v>2</v>
      </c>
      <c r="S40" t="s">
        <v>22</v>
      </c>
      <c r="T40" t="s">
        <v>4</v>
      </c>
      <c r="U40" t="s">
        <v>5</v>
      </c>
      <c r="V40" t="s">
        <v>6</v>
      </c>
      <c r="W40" t="s">
        <v>67</v>
      </c>
      <c r="X40" t="s">
        <v>8</v>
      </c>
      <c r="Y40" t="s">
        <v>5</v>
      </c>
      <c r="Z40" t="s">
        <v>6</v>
      </c>
      <c r="AA40">
        <v>3.3921000000000001</v>
      </c>
    </row>
    <row r="41" spans="1:27" x14ac:dyDescent="0.25">
      <c r="A41" t="s">
        <v>2</v>
      </c>
      <c r="B41" t="s">
        <v>23</v>
      </c>
      <c r="C41" t="s">
        <v>4</v>
      </c>
      <c r="D41" t="s">
        <v>5</v>
      </c>
      <c r="E41" t="s">
        <v>6</v>
      </c>
      <c r="F41" t="s">
        <v>68</v>
      </c>
      <c r="G41" t="s">
        <v>8</v>
      </c>
      <c r="H41" t="s">
        <v>5</v>
      </c>
      <c r="I41" t="s">
        <v>6</v>
      </c>
      <c r="J41">
        <v>7.8977199999999997E-2</v>
      </c>
      <c r="R41" t="s">
        <v>2</v>
      </c>
      <c r="S41" t="s">
        <v>23</v>
      </c>
      <c r="T41" t="s">
        <v>4</v>
      </c>
      <c r="U41" t="s">
        <v>5</v>
      </c>
      <c r="V41" t="s">
        <v>6</v>
      </c>
      <c r="W41" t="s">
        <v>68</v>
      </c>
      <c r="X41" t="s">
        <v>8</v>
      </c>
      <c r="Y41" t="s">
        <v>5</v>
      </c>
      <c r="Z41" t="s">
        <v>6</v>
      </c>
      <c r="AA41">
        <v>7.8866900000000004E-2</v>
      </c>
    </row>
    <row r="42" spans="1:27" x14ac:dyDescent="0.25">
      <c r="A42" t="s">
        <v>2</v>
      </c>
      <c r="B42" t="s">
        <v>24</v>
      </c>
      <c r="C42" t="s">
        <v>4</v>
      </c>
      <c r="D42" t="s">
        <v>5</v>
      </c>
      <c r="E42" t="s">
        <v>6</v>
      </c>
      <c r="F42" t="s">
        <v>69</v>
      </c>
      <c r="G42" t="s">
        <v>8</v>
      </c>
      <c r="H42" t="s">
        <v>5</v>
      </c>
      <c r="I42" t="s">
        <v>6</v>
      </c>
      <c r="J42">
        <v>9.1620900000000005E-2</v>
      </c>
      <c r="R42" t="s">
        <v>2</v>
      </c>
      <c r="S42" t="s">
        <v>24</v>
      </c>
      <c r="T42" t="s">
        <v>4</v>
      </c>
      <c r="U42" t="s">
        <v>5</v>
      </c>
      <c r="V42" t="s">
        <v>6</v>
      </c>
      <c r="W42" t="s">
        <v>69</v>
      </c>
      <c r="X42" t="s">
        <v>8</v>
      </c>
      <c r="Y42" t="s">
        <v>5</v>
      </c>
      <c r="Z42" t="s">
        <v>6</v>
      </c>
      <c r="AA42">
        <v>9.1492900000000002E-2</v>
      </c>
    </row>
    <row r="43" spans="1:27" x14ac:dyDescent="0.25">
      <c r="A43" t="s">
        <v>2</v>
      </c>
      <c r="B43" t="s">
        <v>25</v>
      </c>
      <c r="C43" t="s">
        <v>4</v>
      </c>
      <c r="D43" t="s">
        <v>5</v>
      </c>
      <c r="E43" t="s">
        <v>6</v>
      </c>
      <c r="F43" t="s">
        <v>70</v>
      </c>
      <c r="G43" t="s">
        <v>8</v>
      </c>
      <c r="H43" t="s">
        <v>5</v>
      </c>
      <c r="I43" t="s">
        <v>6</v>
      </c>
      <c r="J43">
        <v>1.1452599999999999</v>
      </c>
      <c r="R43" t="s">
        <v>2</v>
      </c>
      <c r="S43" t="s">
        <v>25</v>
      </c>
      <c r="T43" t="s">
        <v>4</v>
      </c>
      <c r="U43" t="s">
        <v>5</v>
      </c>
      <c r="V43" t="s">
        <v>6</v>
      </c>
      <c r="W43" t="s">
        <v>70</v>
      </c>
      <c r="X43" t="s">
        <v>8</v>
      </c>
      <c r="Y43" t="s">
        <v>5</v>
      </c>
      <c r="Z43" t="s">
        <v>6</v>
      </c>
      <c r="AA43">
        <v>1.1436599999999999</v>
      </c>
    </row>
    <row r="44" spans="1:27" x14ac:dyDescent="0.25">
      <c r="A44" t="s">
        <v>2</v>
      </c>
      <c r="B44" t="s">
        <v>26</v>
      </c>
      <c r="C44" t="s">
        <v>4</v>
      </c>
      <c r="D44" t="s">
        <v>5</v>
      </c>
      <c r="E44" t="s">
        <v>6</v>
      </c>
      <c r="F44" t="s">
        <v>71</v>
      </c>
      <c r="G44" t="s">
        <v>8</v>
      </c>
      <c r="H44" t="s">
        <v>5</v>
      </c>
      <c r="I44" t="s">
        <v>6</v>
      </c>
      <c r="J44">
        <v>0.19845099999999999</v>
      </c>
      <c r="R44" t="s">
        <v>2</v>
      </c>
      <c r="S44" t="s">
        <v>26</v>
      </c>
      <c r="T44" t="s">
        <v>4</v>
      </c>
      <c r="U44" t="s">
        <v>5</v>
      </c>
      <c r="V44" t="s">
        <v>6</v>
      </c>
      <c r="W44" t="s">
        <v>71</v>
      </c>
      <c r="X44" t="s">
        <v>8</v>
      </c>
      <c r="Y44" t="s">
        <v>5</v>
      </c>
      <c r="Z44" t="s">
        <v>6</v>
      </c>
      <c r="AA44">
        <v>0.19817399999999999</v>
      </c>
    </row>
    <row r="45" spans="1:27" x14ac:dyDescent="0.25">
      <c r="A45" t="s">
        <v>2</v>
      </c>
      <c r="B45" t="s">
        <v>27</v>
      </c>
      <c r="C45" t="s">
        <v>4</v>
      </c>
      <c r="D45" t="s">
        <v>5</v>
      </c>
      <c r="E45" t="s">
        <v>6</v>
      </c>
      <c r="F45" t="s">
        <v>72</v>
      </c>
      <c r="G45" t="s">
        <v>8</v>
      </c>
      <c r="H45" t="s">
        <v>5</v>
      </c>
      <c r="I45" t="s">
        <v>6</v>
      </c>
      <c r="J45">
        <v>31.367899999999999</v>
      </c>
      <c r="R45" t="s">
        <v>2</v>
      </c>
      <c r="S45" t="s">
        <v>27</v>
      </c>
      <c r="T45" t="s">
        <v>4</v>
      </c>
      <c r="U45" t="s">
        <v>5</v>
      </c>
      <c r="V45" t="s">
        <v>6</v>
      </c>
      <c r="W45" t="s">
        <v>72</v>
      </c>
      <c r="X45" t="s">
        <v>8</v>
      </c>
      <c r="Y45" t="s">
        <v>5</v>
      </c>
      <c r="Z45" t="s">
        <v>6</v>
      </c>
      <c r="AA45">
        <v>31.324100000000001</v>
      </c>
    </row>
    <row r="46" spans="1:27" x14ac:dyDescent="0.25">
      <c r="I46" t="s">
        <v>38</v>
      </c>
      <c r="J46">
        <v>-2.8975000000000001E-2</v>
      </c>
      <c r="Z46" t="s">
        <v>38</v>
      </c>
      <c r="AA46">
        <v>-2.0894099999999999E-2</v>
      </c>
    </row>
    <row r="47" spans="1:27" x14ac:dyDescent="0.25">
      <c r="A47" t="s">
        <v>30</v>
      </c>
      <c r="I47" t="s">
        <v>115</v>
      </c>
      <c r="J47">
        <v>0.32906099999999999</v>
      </c>
      <c r="R47" t="s">
        <v>30</v>
      </c>
      <c r="Z47" t="s">
        <v>115</v>
      </c>
      <c r="AA47">
        <v>0.32906099999999999</v>
      </c>
    </row>
    <row r="48" spans="1:27" x14ac:dyDescent="0.25">
      <c r="A48" t="s">
        <v>2</v>
      </c>
      <c r="B48" t="s">
        <v>31</v>
      </c>
      <c r="C48" t="s">
        <v>32</v>
      </c>
      <c r="D48" t="s">
        <v>33</v>
      </c>
      <c r="I48" t="s">
        <v>39</v>
      </c>
      <c r="J48">
        <v>1.08025E-2</v>
      </c>
      <c r="R48" t="s">
        <v>2</v>
      </c>
      <c r="S48" t="s">
        <v>31</v>
      </c>
      <c r="T48" t="s">
        <v>32</v>
      </c>
      <c r="U48" t="s">
        <v>33</v>
      </c>
      <c r="Z48" t="s">
        <v>39</v>
      </c>
      <c r="AA48">
        <v>4.0955100000000001E-2</v>
      </c>
    </row>
    <row r="49" spans="1:27" x14ac:dyDescent="0.25">
      <c r="A49" t="s">
        <v>2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75</v>
      </c>
      <c r="H49" t="s">
        <v>39</v>
      </c>
      <c r="I49">
        <f>-0.0196125</f>
        <v>-1.9612500000000001E-2</v>
      </c>
      <c r="R49" t="s">
        <v>2</v>
      </c>
      <c r="S49" t="s">
        <v>34</v>
      </c>
      <c r="T49" t="s">
        <v>35</v>
      </c>
      <c r="U49" t="s">
        <v>36</v>
      </c>
      <c r="V49" t="s">
        <v>37</v>
      </c>
      <c r="W49" t="s">
        <v>38</v>
      </c>
      <c r="X49" t="s">
        <v>83</v>
      </c>
      <c r="Y49" t="s">
        <v>39</v>
      </c>
      <c r="Z49">
        <f>-0.0271923</f>
        <v>-2.7192299999999999E-2</v>
      </c>
    </row>
    <row r="50" spans="1:27" x14ac:dyDescent="0.25">
      <c r="A50" t="s">
        <v>2</v>
      </c>
      <c r="B50" t="s">
        <v>40</v>
      </c>
      <c r="C50" t="s">
        <v>41</v>
      </c>
      <c r="D50" t="s">
        <v>42</v>
      </c>
      <c r="E50" t="s">
        <v>76</v>
      </c>
      <c r="R50" t="s">
        <v>2</v>
      </c>
      <c r="S50" t="s">
        <v>40</v>
      </c>
      <c r="T50" t="s">
        <v>41</v>
      </c>
      <c r="U50" t="s">
        <v>42</v>
      </c>
      <c r="V50" t="s">
        <v>84</v>
      </c>
    </row>
    <row r="51" spans="1:27" x14ac:dyDescent="0.25">
      <c r="A51" t="s">
        <v>44</v>
      </c>
      <c r="R51" t="s">
        <v>44</v>
      </c>
    </row>
    <row r="52" spans="1:27" x14ac:dyDescent="0.25">
      <c r="A52" t="s">
        <v>2</v>
      </c>
      <c r="B52" t="s">
        <v>45</v>
      </c>
      <c r="C52" t="s">
        <v>5</v>
      </c>
      <c r="D52" t="s">
        <v>46</v>
      </c>
      <c r="R52" t="s">
        <v>2</v>
      </c>
      <c r="S52" t="s">
        <v>45</v>
      </c>
      <c r="T52" t="s">
        <v>5</v>
      </c>
      <c r="U52" t="s">
        <v>46</v>
      </c>
    </row>
    <row r="53" spans="1:27" x14ac:dyDescent="0.25">
      <c r="A53" t="s">
        <v>2</v>
      </c>
      <c r="B53" t="s">
        <v>47</v>
      </c>
      <c r="C53" t="s">
        <v>5</v>
      </c>
      <c r="D53" t="s">
        <v>48</v>
      </c>
      <c r="E53">
        <v>2.2914699999999999</v>
      </c>
      <c r="R53" t="s">
        <v>2</v>
      </c>
      <c r="S53" t="s">
        <v>47</v>
      </c>
      <c r="T53" t="s">
        <v>5</v>
      </c>
      <c r="U53" t="s">
        <v>48</v>
      </c>
      <c r="V53">
        <v>2.0343</v>
      </c>
    </row>
    <row r="54" spans="1:27" x14ac:dyDescent="0.25">
      <c r="A54" t="s">
        <v>2</v>
      </c>
      <c r="B54" t="s">
        <v>3</v>
      </c>
      <c r="C54" t="s">
        <v>4</v>
      </c>
      <c r="D54" t="s">
        <v>5</v>
      </c>
      <c r="E54" t="s">
        <v>6</v>
      </c>
      <c r="F54" t="s">
        <v>65</v>
      </c>
      <c r="G54" t="s">
        <v>8</v>
      </c>
      <c r="H54" t="s">
        <v>5</v>
      </c>
      <c r="I54" t="s">
        <v>6</v>
      </c>
      <c r="J54">
        <v>10.831899999999999</v>
      </c>
      <c r="R54" t="s">
        <v>2</v>
      </c>
      <c r="S54" t="s">
        <v>3</v>
      </c>
      <c r="T54" t="s">
        <v>4</v>
      </c>
      <c r="U54" t="s">
        <v>5</v>
      </c>
      <c r="V54" t="s">
        <v>6</v>
      </c>
      <c r="W54" t="s">
        <v>65</v>
      </c>
      <c r="X54" t="s">
        <v>8</v>
      </c>
      <c r="Y54" t="s">
        <v>5</v>
      </c>
      <c r="Z54" t="s">
        <v>6</v>
      </c>
      <c r="AA54">
        <v>10.791700000000001</v>
      </c>
    </row>
    <row r="55" spans="1:27" x14ac:dyDescent="0.25">
      <c r="A55" t="s">
        <v>2</v>
      </c>
      <c r="B55" t="s">
        <v>9</v>
      </c>
      <c r="C55" t="s">
        <v>4</v>
      </c>
      <c r="D55" t="s">
        <v>5</v>
      </c>
      <c r="E55" t="s">
        <v>6</v>
      </c>
      <c r="F55" t="s">
        <v>66</v>
      </c>
      <c r="G55" t="s">
        <v>8</v>
      </c>
      <c r="H55" t="s">
        <v>5</v>
      </c>
      <c r="I55" t="s">
        <v>6</v>
      </c>
      <c r="J55">
        <v>8.5549900000000001</v>
      </c>
      <c r="R55" t="s">
        <v>2</v>
      </c>
      <c r="S55" t="s">
        <v>9</v>
      </c>
      <c r="T55" t="s">
        <v>4</v>
      </c>
      <c r="U55" t="s">
        <v>5</v>
      </c>
      <c r="V55" t="s">
        <v>6</v>
      </c>
      <c r="W55" t="s">
        <v>66</v>
      </c>
      <c r="X55" t="s">
        <v>8</v>
      </c>
      <c r="Y55" t="s">
        <v>5</v>
      </c>
      <c r="Z55" t="s">
        <v>6</v>
      </c>
      <c r="AA55">
        <v>8.5232399999999995</v>
      </c>
    </row>
    <row r="56" spans="1:27" x14ac:dyDescent="0.25">
      <c r="A56" t="s">
        <v>2</v>
      </c>
      <c r="B56" t="s">
        <v>11</v>
      </c>
      <c r="C56" t="s">
        <v>4</v>
      </c>
      <c r="D56" t="s">
        <v>5</v>
      </c>
      <c r="E56" t="s">
        <v>6</v>
      </c>
      <c r="F56" t="s">
        <v>67</v>
      </c>
      <c r="G56" t="s">
        <v>8</v>
      </c>
      <c r="H56" t="s">
        <v>5</v>
      </c>
      <c r="I56" t="s">
        <v>6</v>
      </c>
      <c r="J56">
        <v>3.4099900000000001</v>
      </c>
      <c r="R56" t="s">
        <v>2</v>
      </c>
      <c r="S56" t="s">
        <v>11</v>
      </c>
      <c r="T56" t="s">
        <v>4</v>
      </c>
      <c r="U56" t="s">
        <v>5</v>
      </c>
      <c r="V56" t="s">
        <v>6</v>
      </c>
      <c r="W56" t="s">
        <v>67</v>
      </c>
      <c r="X56" t="s">
        <v>8</v>
      </c>
      <c r="Y56" t="s">
        <v>5</v>
      </c>
      <c r="Z56" t="s">
        <v>6</v>
      </c>
      <c r="AA56">
        <v>3.3973300000000002</v>
      </c>
    </row>
    <row r="57" spans="1:27" x14ac:dyDescent="0.25">
      <c r="A57" t="s">
        <v>2</v>
      </c>
      <c r="B57" t="s">
        <v>13</v>
      </c>
      <c r="C57" t="s">
        <v>4</v>
      </c>
      <c r="D57" t="s">
        <v>5</v>
      </c>
      <c r="E57" t="s">
        <v>6</v>
      </c>
      <c r="F57" t="s">
        <v>68</v>
      </c>
      <c r="G57" t="s">
        <v>8</v>
      </c>
      <c r="H57" t="s">
        <v>5</v>
      </c>
      <c r="I57" t="s">
        <v>6</v>
      </c>
      <c r="J57">
        <v>7.9282699999999998E-2</v>
      </c>
      <c r="R57" t="s">
        <v>2</v>
      </c>
      <c r="S57" t="s">
        <v>13</v>
      </c>
      <c r="T57" t="s">
        <v>4</v>
      </c>
      <c r="U57" t="s">
        <v>5</v>
      </c>
      <c r="V57" t="s">
        <v>6</v>
      </c>
      <c r="W57" t="s">
        <v>68</v>
      </c>
      <c r="X57" t="s">
        <v>8</v>
      </c>
      <c r="Y57" t="s">
        <v>5</v>
      </c>
      <c r="Z57" t="s">
        <v>6</v>
      </c>
      <c r="AA57">
        <v>7.8988500000000003E-2</v>
      </c>
    </row>
    <row r="58" spans="1:27" x14ac:dyDescent="0.25">
      <c r="A58" t="s">
        <v>2</v>
      </c>
      <c r="B58" t="s">
        <v>15</v>
      </c>
      <c r="C58" t="s">
        <v>4</v>
      </c>
      <c r="D58" t="s">
        <v>5</v>
      </c>
      <c r="E58" t="s">
        <v>6</v>
      </c>
      <c r="F58" t="s">
        <v>69</v>
      </c>
      <c r="G58" t="s">
        <v>8</v>
      </c>
      <c r="H58" t="s">
        <v>5</v>
      </c>
      <c r="I58" t="s">
        <v>6</v>
      </c>
      <c r="J58">
        <v>9.1975299999999996E-2</v>
      </c>
      <c r="R58" t="s">
        <v>2</v>
      </c>
      <c r="S58" t="s">
        <v>15</v>
      </c>
      <c r="T58" t="s">
        <v>4</v>
      </c>
      <c r="U58" t="s">
        <v>5</v>
      </c>
      <c r="V58" t="s">
        <v>6</v>
      </c>
      <c r="W58" t="s">
        <v>69</v>
      </c>
      <c r="X58" t="s">
        <v>8</v>
      </c>
      <c r="Y58" t="s">
        <v>5</v>
      </c>
      <c r="Z58" t="s">
        <v>6</v>
      </c>
      <c r="AA58">
        <v>9.1633999999999993E-2</v>
      </c>
    </row>
    <row r="59" spans="1:27" x14ac:dyDescent="0.25">
      <c r="A59" t="s">
        <v>2</v>
      </c>
      <c r="B59" t="s">
        <v>17</v>
      </c>
      <c r="C59" t="s">
        <v>4</v>
      </c>
      <c r="D59" t="s">
        <v>5</v>
      </c>
      <c r="E59" t="s">
        <v>6</v>
      </c>
      <c r="F59" t="s">
        <v>70</v>
      </c>
      <c r="G59" t="s">
        <v>8</v>
      </c>
      <c r="H59" t="s">
        <v>5</v>
      </c>
      <c r="I59" t="s">
        <v>6</v>
      </c>
      <c r="J59">
        <v>1.1496900000000001</v>
      </c>
      <c r="R59" t="s">
        <v>2</v>
      </c>
      <c r="S59" t="s">
        <v>17</v>
      </c>
      <c r="T59" t="s">
        <v>4</v>
      </c>
      <c r="U59" t="s">
        <v>5</v>
      </c>
      <c r="V59" t="s">
        <v>6</v>
      </c>
      <c r="W59" t="s">
        <v>70</v>
      </c>
      <c r="X59" t="s">
        <v>8</v>
      </c>
      <c r="Y59" t="s">
        <v>5</v>
      </c>
      <c r="Z59" t="s">
        <v>6</v>
      </c>
      <c r="AA59">
        <v>1.1454200000000001</v>
      </c>
    </row>
    <row r="60" spans="1:27" x14ac:dyDescent="0.25">
      <c r="A60" t="s">
        <v>2</v>
      </c>
      <c r="B60" t="s">
        <v>19</v>
      </c>
      <c r="C60" t="s">
        <v>4</v>
      </c>
      <c r="D60" t="s">
        <v>5</v>
      </c>
      <c r="E60" t="s">
        <v>6</v>
      </c>
      <c r="F60" t="s">
        <v>71</v>
      </c>
      <c r="G60" t="s">
        <v>8</v>
      </c>
      <c r="H60" t="s">
        <v>5</v>
      </c>
      <c r="I60" t="s">
        <v>6</v>
      </c>
      <c r="J60">
        <v>0.19921900000000001</v>
      </c>
      <c r="R60" t="s">
        <v>2</v>
      </c>
      <c r="S60" t="s">
        <v>19</v>
      </c>
      <c r="T60" t="s">
        <v>4</v>
      </c>
      <c r="U60" t="s">
        <v>5</v>
      </c>
      <c r="V60" t="s">
        <v>6</v>
      </c>
      <c r="W60" t="s">
        <v>71</v>
      </c>
      <c r="X60" t="s">
        <v>8</v>
      </c>
      <c r="Y60" t="s">
        <v>5</v>
      </c>
      <c r="Z60" t="s">
        <v>6</v>
      </c>
      <c r="AA60">
        <v>0.19847899999999999</v>
      </c>
    </row>
    <row r="61" spans="1:27" x14ac:dyDescent="0.25">
      <c r="A61" t="s">
        <v>2</v>
      </c>
      <c r="B61" t="s">
        <v>21</v>
      </c>
      <c r="C61" t="s">
        <v>4</v>
      </c>
      <c r="D61" t="s">
        <v>5</v>
      </c>
      <c r="E61" t="s">
        <v>6</v>
      </c>
      <c r="F61" t="s">
        <v>66</v>
      </c>
      <c r="G61" t="s">
        <v>8</v>
      </c>
      <c r="H61" t="s">
        <v>5</v>
      </c>
      <c r="I61" t="s">
        <v>6</v>
      </c>
      <c r="J61">
        <v>8.5549900000000001</v>
      </c>
      <c r="R61" t="s">
        <v>2</v>
      </c>
      <c r="S61" t="s">
        <v>21</v>
      </c>
      <c r="T61" t="s">
        <v>4</v>
      </c>
      <c r="U61" t="s">
        <v>5</v>
      </c>
      <c r="V61" t="s">
        <v>6</v>
      </c>
      <c r="W61" t="s">
        <v>66</v>
      </c>
      <c r="X61" t="s">
        <v>8</v>
      </c>
      <c r="Y61" t="s">
        <v>5</v>
      </c>
      <c r="Z61" t="s">
        <v>6</v>
      </c>
      <c r="AA61">
        <v>8.5232399999999995</v>
      </c>
    </row>
    <row r="62" spans="1:27" x14ac:dyDescent="0.25">
      <c r="A62" t="s">
        <v>2</v>
      </c>
      <c r="B62" t="s">
        <v>22</v>
      </c>
      <c r="C62" t="s">
        <v>4</v>
      </c>
      <c r="D62" t="s">
        <v>5</v>
      </c>
      <c r="E62" t="s">
        <v>6</v>
      </c>
      <c r="F62" t="s">
        <v>67</v>
      </c>
      <c r="G62" t="s">
        <v>8</v>
      </c>
      <c r="H62" t="s">
        <v>5</v>
      </c>
      <c r="I62" t="s">
        <v>6</v>
      </c>
      <c r="J62">
        <v>3.4099900000000001</v>
      </c>
      <c r="R62" t="s">
        <v>2</v>
      </c>
      <c r="S62" t="s">
        <v>22</v>
      </c>
      <c r="T62" t="s">
        <v>4</v>
      </c>
      <c r="U62" t="s">
        <v>5</v>
      </c>
      <c r="V62" t="s">
        <v>6</v>
      </c>
      <c r="W62" t="s">
        <v>67</v>
      </c>
      <c r="X62" t="s">
        <v>8</v>
      </c>
      <c r="Y62" t="s">
        <v>5</v>
      </c>
      <c r="Z62" t="s">
        <v>6</v>
      </c>
      <c r="AA62">
        <v>3.3973300000000002</v>
      </c>
    </row>
    <row r="63" spans="1:27" x14ac:dyDescent="0.25">
      <c r="A63" t="s">
        <v>2</v>
      </c>
      <c r="B63" t="s">
        <v>23</v>
      </c>
      <c r="C63" t="s">
        <v>4</v>
      </c>
      <c r="D63" t="s">
        <v>5</v>
      </c>
      <c r="E63" t="s">
        <v>6</v>
      </c>
      <c r="F63" t="s">
        <v>68</v>
      </c>
      <c r="G63" t="s">
        <v>8</v>
      </c>
      <c r="H63" t="s">
        <v>5</v>
      </c>
      <c r="I63" t="s">
        <v>6</v>
      </c>
      <c r="J63">
        <v>7.9282699999999998E-2</v>
      </c>
      <c r="R63" t="s">
        <v>2</v>
      </c>
      <c r="S63" t="s">
        <v>23</v>
      </c>
      <c r="T63" t="s">
        <v>4</v>
      </c>
      <c r="U63" t="s">
        <v>5</v>
      </c>
      <c r="V63" t="s">
        <v>6</v>
      </c>
      <c r="W63" t="s">
        <v>68</v>
      </c>
      <c r="X63" t="s">
        <v>8</v>
      </c>
      <c r="Y63" t="s">
        <v>5</v>
      </c>
      <c r="Z63" t="s">
        <v>6</v>
      </c>
      <c r="AA63">
        <v>7.8988500000000003E-2</v>
      </c>
    </row>
    <row r="64" spans="1:27" x14ac:dyDescent="0.25">
      <c r="A64" t="s">
        <v>2</v>
      </c>
      <c r="B64" t="s">
        <v>24</v>
      </c>
      <c r="C64" t="s">
        <v>4</v>
      </c>
      <c r="D64" t="s">
        <v>5</v>
      </c>
      <c r="E64" t="s">
        <v>6</v>
      </c>
      <c r="F64" t="s">
        <v>69</v>
      </c>
      <c r="G64" t="s">
        <v>8</v>
      </c>
      <c r="H64" t="s">
        <v>5</v>
      </c>
      <c r="I64" t="s">
        <v>6</v>
      </c>
      <c r="J64">
        <v>9.1975299999999996E-2</v>
      </c>
      <c r="R64" t="s">
        <v>2</v>
      </c>
      <c r="S64" t="s">
        <v>24</v>
      </c>
      <c r="T64" t="s">
        <v>4</v>
      </c>
      <c r="U64" t="s">
        <v>5</v>
      </c>
      <c r="V64" t="s">
        <v>6</v>
      </c>
      <c r="W64" t="s">
        <v>69</v>
      </c>
      <c r="X64" t="s">
        <v>8</v>
      </c>
      <c r="Y64" t="s">
        <v>5</v>
      </c>
      <c r="Z64" t="s">
        <v>6</v>
      </c>
      <c r="AA64">
        <v>9.1633999999999993E-2</v>
      </c>
    </row>
    <row r="65" spans="1:27" x14ac:dyDescent="0.25">
      <c r="A65" t="s">
        <v>2</v>
      </c>
      <c r="B65" t="s">
        <v>25</v>
      </c>
      <c r="C65" t="s">
        <v>4</v>
      </c>
      <c r="D65" t="s">
        <v>5</v>
      </c>
      <c r="E65" t="s">
        <v>6</v>
      </c>
      <c r="F65" t="s">
        <v>70</v>
      </c>
      <c r="G65" t="s">
        <v>8</v>
      </c>
      <c r="H65" t="s">
        <v>5</v>
      </c>
      <c r="I65" t="s">
        <v>6</v>
      </c>
      <c r="J65">
        <v>1.1496900000000001</v>
      </c>
      <c r="R65" t="s">
        <v>2</v>
      </c>
      <c r="S65" t="s">
        <v>25</v>
      </c>
      <c r="T65" t="s">
        <v>4</v>
      </c>
      <c r="U65" t="s">
        <v>5</v>
      </c>
      <c r="V65" t="s">
        <v>6</v>
      </c>
      <c r="W65" t="s">
        <v>70</v>
      </c>
      <c r="X65" t="s">
        <v>8</v>
      </c>
      <c r="Y65" t="s">
        <v>5</v>
      </c>
      <c r="Z65" t="s">
        <v>6</v>
      </c>
      <c r="AA65">
        <v>1.1454200000000001</v>
      </c>
    </row>
    <row r="66" spans="1:27" x14ac:dyDescent="0.25">
      <c r="A66" t="s">
        <v>2</v>
      </c>
      <c r="B66" t="s">
        <v>26</v>
      </c>
      <c r="C66" t="s">
        <v>4</v>
      </c>
      <c r="D66" t="s">
        <v>5</v>
      </c>
      <c r="E66" t="s">
        <v>6</v>
      </c>
      <c r="F66" t="s">
        <v>71</v>
      </c>
      <c r="G66" t="s">
        <v>8</v>
      </c>
      <c r="H66" t="s">
        <v>5</v>
      </c>
      <c r="I66" t="s">
        <v>6</v>
      </c>
      <c r="J66">
        <v>0.19921900000000001</v>
      </c>
      <c r="R66" t="s">
        <v>2</v>
      </c>
      <c r="S66" t="s">
        <v>26</v>
      </c>
      <c r="T66" t="s">
        <v>4</v>
      </c>
      <c r="U66" t="s">
        <v>5</v>
      </c>
      <c r="V66" t="s">
        <v>6</v>
      </c>
      <c r="W66" t="s">
        <v>71</v>
      </c>
      <c r="X66" t="s">
        <v>8</v>
      </c>
      <c r="Y66" t="s">
        <v>5</v>
      </c>
      <c r="Z66" t="s">
        <v>6</v>
      </c>
      <c r="AA66">
        <v>0.19847899999999999</v>
      </c>
    </row>
    <row r="67" spans="1:27" x14ac:dyDescent="0.25">
      <c r="A67" t="s">
        <v>2</v>
      </c>
      <c r="B67" t="s">
        <v>27</v>
      </c>
      <c r="C67" t="s">
        <v>4</v>
      </c>
      <c r="D67" t="s">
        <v>5</v>
      </c>
      <c r="E67" t="s">
        <v>6</v>
      </c>
      <c r="F67" t="s">
        <v>72</v>
      </c>
      <c r="G67" t="s">
        <v>8</v>
      </c>
      <c r="H67" t="s">
        <v>5</v>
      </c>
      <c r="I67" t="s">
        <v>6</v>
      </c>
      <c r="J67">
        <v>31.4892</v>
      </c>
      <c r="R67" t="s">
        <v>2</v>
      </c>
      <c r="S67" t="s">
        <v>27</v>
      </c>
      <c r="T67" t="s">
        <v>4</v>
      </c>
      <c r="U67" t="s">
        <v>5</v>
      </c>
      <c r="V67" t="s">
        <v>6</v>
      </c>
      <c r="W67" t="s">
        <v>72</v>
      </c>
      <c r="X67" t="s">
        <v>8</v>
      </c>
      <c r="Y67" t="s">
        <v>5</v>
      </c>
      <c r="Z67" t="s">
        <v>6</v>
      </c>
      <c r="AA67">
        <v>31.372399999999999</v>
      </c>
    </row>
    <row r="68" spans="1:27" x14ac:dyDescent="0.25">
      <c r="I68" t="s">
        <v>38</v>
      </c>
      <c r="J68">
        <v>-2.3528199999999999E-2</v>
      </c>
      <c r="Z68" t="s">
        <v>38</v>
      </c>
      <c r="AA68">
        <v>-3.4551900000000003E-2</v>
      </c>
    </row>
    <row r="69" spans="1:27" x14ac:dyDescent="0.25">
      <c r="A69" t="s">
        <v>49</v>
      </c>
      <c r="I69" t="s">
        <v>115</v>
      </c>
      <c r="J69">
        <v>0.32906099999999999</v>
      </c>
      <c r="R69" t="s">
        <v>49</v>
      </c>
      <c r="Z69" t="s">
        <v>115</v>
      </c>
      <c r="AA69">
        <v>0.32906099999999999</v>
      </c>
    </row>
    <row r="70" spans="1:27" x14ac:dyDescent="0.25">
      <c r="A70" t="s">
        <v>2</v>
      </c>
      <c r="B70" t="s">
        <v>31</v>
      </c>
      <c r="C70" t="s">
        <v>32</v>
      </c>
      <c r="D70" t="s">
        <v>33</v>
      </c>
      <c r="I70" t="s">
        <v>39</v>
      </c>
      <c r="J70">
        <v>1.9612500000000001E-2</v>
      </c>
      <c r="R70" t="s">
        <v>2</v>
      </c>
      <c r="S70" t="s">
        <v>31</v>
      </c>
      <c r="T70" t="s">
        <v>32</v>
      </c>
      <c r="U70" t="s">
        <v>33</v>
      </c>
      <c r="Z70" t="s">
        <v>39</v>
      </c>
      <c r="AA70">
        <v>2.7192299999999999E-2</v>
      </c>
    </row>
    <row r="71" spans="1:27" x14ac:dyDescent="0.25">
      <c r="A71" t="s">
        <v>2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77</v>
      </c>
      <c r="H71" t="s">
        <v>39</v>
      </c>
      <c r="I71">
        <f>-0.0154435</f>
        <v>-1.5443500000000001E-2</v>
      </c>
      <c r="R71" t="s">
        <v>2</v>
      </c>
      <c r="S71" t="s">
        <v>34</v>
      </c>
      <c r="T71" t="s">
        <v>35</v>
      </c>
      <c r="U71" t="s">
        <v>36</v>
      </c>
      <c r="V71" t="s">
        <v>37</v>
      </c>
      <c r="W71" t="s">
        <v>38</v>
      </c>
      <c r="X71" t="s">
        <v>85</v>
      </c>
      <c r="Y71" t="s">
        <v>39</v>
      </c>
      <c r="Z71">
        <f>-0.0253614</f>
        <v>-2.5361399999999999E-2</v>
      </c>
    </row>
    <row r="72" spans="1:27" x14ac:dyDescent="0.25">
      <c r="A72" t="s">
        <v>2</v>
      </c>
      <c r="B72" t="s">
        <v>40</v>
      </c>
      <c r="C72" t="s">
        <v>41</v>
      </c>
      <c r="D72" t="s">
        <v>42</v>
      </c>
      <c r="E72" t="s">
        <v>78</v>
      </c>
      <c r="R72" t="s">
        <v>2</v>
      </c>
      <c r="S72" t="s">
        <v>40</v>
      </c>
      <c r="T72" t="s">
        <v>41</v>
      </c>
      <c r="U72" t="s">
        <v>42</v>
      </c>
      <c r="V72" t="s">
        <v>86</v>
      </c>
    </row>
    <row r="73" spans="1:27" x14ac:dyDescent="0.25">
      <c r="A73" t="s">
        <v>44</v>
      </c>
      <c r="R73" t="s">
        <v>44</v>
      </c>
    </row>
    <row r="74" spans="1:27" x14ac:dyDescent="0.25">
      <c r="A74" t="s">
        <v>2</v>
      </c>
      <c r="B74" t="s">
        <v>45</v>
      </c>
      <c r="C74" t="s">
        <v>5</v>
      </c>
      <c r="D74" t="s">
        <v>46</v>
      </c>
      <c r="R74" t="s">
        <v>2</v>
      </c>
      <c r="S74" t="s">
        <v>45</v>
      </c>
      <c r="T74" t="s">
        <v>5</v>
      </c>
      <c r="U74" t="s">
        <v>46</v>
      </c>
    </row>
    <row r="75" spans="1:27" x14ac:dyDescent="0.25">
      <c r="A75" t="s">
        <v>2</v>
      </c>
      <c r="B75" t="s">
        <v>47</v>
      </c>
      <c r="C75" t="s">
        <v>5</v>
      </c>
      <c r="D75" t="s">
        <v>48</v>
      </c>
      <c r="E75">
        <v>2.1498599999999999</v>
      </c>
      <c r="R75" t="s">
        <v>2</v>
      </c>
      <c r="S75" t="s">
        <v>47</v>
      </c>
      <c r="T75" t="s">
        <v>5</v>
      </c>
      <c r="U75" t="s">
        <v>48</v>
      </c>
      <c r="V75">
        <v>1.9574100000000001</v>
      </c>
    </row>
    <row r="76" spans="1:27" x14ac:dyDescent="0.25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65</v>
      </c>
      <c r="G76" t="s">
        <v>8</v>
      </c>
      <c r="H76" t="s">
        <v>5</v>
      </c>
      <c r="I76" t="s">
        <v>6</v>
      </c>
      <c r="J76">
        <v>10.809799999999999</v>
      </c>
      <c r="R76" t="s">
        <v>2</v>
      </c>
      <c r="S76" t="s">
        <v>3</v>
      </c>
      <c r="T76" t="s">
        <v>4</v>
      </c>
      <c r="U76" t="s">
        <v>5</v>
      </c>
      <c r="V76" t="s">
        <v>6</v>
      </c>
      <c r="W76" t="s">
        <v>65</v>
      </c>
      <c r="X76" t="s">
        <v>8</v>
      </c>
      <c r="Y76" t="s">
        <v>5</v>
      </c>
      <c r="Z76" t="s">
        <v>6</v>
      </c>
      <c r="AA76">
        <v>10.7797</v>
      </c>
    </row>
    <row r="77" spans="1:27" x14ac:dyDescent="0.25">
      <c r="A77" t="s">
        <v>2</v>
      </c>
      <c r="B77" t="s">
        <v>9</v>
      </c>
      <c r="C77" t="s">
        <v>4</v>
      </c>
      <c r="D77" t="s">
        <v>5</v>
      </c>
      <c r="E77" t="s">
        <v>6</v>
      </c>
      <c r="F77" t="s">
        <v>66</v>
      </c>
      <c r="G77" t="s">
        <v>8</v>
      </c>
      <c r="H77" t="s">
        <v>5</v>
      </c>
      <c r="I77" t="s">
        <v>6</v>
      </c>
      <c r="J77">
        <v>8.5375099999999993</v>
      </c>
      <c r="R77" t="s">
        <v>2</v>
      </c>
      <c r="S77" t="s">
        <v>9</v>
      </c>
      <c r="T77" t="s">
        <v>4</v>
      </c>
      <c r="U77" t="s">
        <v>5</v>
      </c>
      <c r="V77" t="s">
        <v>6</v>
      </c>
      <c r="W77" t="s">
        <v>66</v>
      </c>
      <c r="X77" t="s">
        <v>8</v>
      </c>
      <c r="Y77" t="s">
        <v>5</v>
      </c>
      <c r="Z77" t="s">
        <v>6</v>
      </c>
      <c r="AA77">
        <v>8.5137499999999999</v>
      </c>
    </row>
    <row r="78" spans="1:27" x14ac:dyDescent="0.25">
      <c r="A78" t="s">
        <v>2</v>
      </c>
      <c r="B78" t="s">
        <v>11</v>
      </c>
      <c r="C78" t="s">
        <v>4</v>
      </c>
      <c r="D78" t="s">
        <v>5</v>
      </c>
      <c r="E78" t="s">
        <v>6</v>
      </c>
      <c r="F78" t="s">
        <v>67</v>
      </c>
      <c r="G78" t="s">
        <v>8</v>
      </c>
      <c r="H78" t="s">
        <v>5</v>
      </c>
      <c r="I78" t="s">
        <v>6</v>
      </c>
      <c r="J78">
        <v>3.4030200000000002</v>
      </c>
      <c r="R78" t="s">
        <v>2</v>
      </c>
      <c r="S78" t="s">
        <v>11</v>
      </c>
      <c r="T78" t="s">
        <v>4</v>
      </c>
      <c r="U78" t="s">
        <v>5</v>
      </c>
      <c r="V78" t="s">
        <v>6</v>
      </c>
      <c r="W78" t="s">
        <v>67</v>
      </c>
      <c r="X78" t="s">
        <v>8</v>
      </c>
      <c r="Y78" t="s">
        <v>5</v>
      </c>
      <c r="Z78" t="s">
        <v>6</v>
      </c>
      <c r="AA78">
        <v>3.3935499999999998</v>
      </c>
    </row>
    <row r="79" spans="1:27" x14ac:dyDescent="0.25">
      <c r="A79" t="s">
        <v>2</v>
      </c>
      <c r="B79" t="s">
        <v>13</v>
      </c>
      <c r="C79" t="s">
        <v>4</v>
      </c>
      <c r="D79" t="s">
        <v>5</v>
      </c>
      <c r="E79" t="s">
        <v>6</v>
      </c>
      <c r="F79" t="s">
        <v>68</v>
      </c>
      <c r="G79" t="s">
        <v>8</v>
      </c>
      <c r="H79" t="s">
        <v>5</v>
      </c>
      <c r="I79" t="s">
        <v>6</v>
      </c>
      <c r="J79">
        <v>7.9120700000000002E-2</v>
      </c>
      <c r="R79" t="s">
        <v>2</v>
      </c>
      <c r="S79" t="s">
        <v>13</v>
      </c>
      <c r="T79" t="s">
        <v>4</v>
      </c>
      <c r="U79" t="s">
        <v>5</v>
      </c>
      <c r="V79" t="s">
        <v>6</v>
      </c>
      <c r="W79" t="s">
        <v>68</v>
      </c>
      <c r="X79" t="s">
        <v>8</v>
      </c>
      <c r="Y79" t="s">
        <v>5</v>
      </c>
      <c r="Z79" t="s">
        <v>6</v>
      </c>
      <c r="AA79">
        <v>7.8900499999999998E-2</v>
      </c>
    </row>
    <row r="80" spans="1:27" x14ac:dyDescent="0.25">
      <c r="A80" t="s">
        <v>2</v>
      </c>
      <c r="B80" t="s">
        <v>15</v>
      </c>
      <c r="C80" t="s">
        <v>4</v>
      </c>
      <c r="D80" t="s">
        <v>5</v>
      </c>
      <c r="E80" t="s">
        <v>6</v>
      </c>
      <c r="F80" t="s">
        <v>69</v>
      </c>
      <c r="G80" t="s">
        <v>8</v>
      </c>
      <c r="H80" t="s">
        <v>5</v>
      </c>
      <c r="I80" t="s">
        <v>6</v>
      </c>
      <c r="J80">
        <v>9.1787400000000005E-2</v>
      </c>
      <c r="R80" t="s">
        <v>2</v>
      </c>
      <c r="S80" t="s">
        <v>15</v>
      </c>
      <c r="T80" t="s">
        <v>4</v>
      </c>
      <c r="U80" t="s">
        <v>5</v>
      </c>
      <c r="V80" t="s">
        <v>6</v>
      </c>
      <c r="W80" t="s">
        <v>69</v>
      </c>
      <c r="X80" t="s">
        <v>8</v>
      </c>
      <c r="Y80" t="s">
        <v>5</v>
      </c>
      <c r="Z80" t="s">
        <v>6</v>
      </c>
      <c r="AA80">
        <v>9.1531899999999999E-2</v>
      </c>
    </row>
    <row r="81" spans="1:27" x14ac:dyDescent="0.25">
      <c r="A81" t="s">
        <v>2</v>
      </c>
      <c r="B81" t="s">
        <v>17</v>
      </c>
      <c r="C81" t="s">
        <v>4</v>
      </c>
      <c r="D81" t="s">
        <v>5</v>
      </c>
      <c r="E81" t="s">
        <v>6</v>
      </c>
      <c r="F81" t="s">
        <v>70</v>
      </c>
      <c r="G81" t="s">
        <v>8</v>
      </c>
      <c r="H81" t="s">
        <v>5</v>
      </c>
      <c r="I81" t="s">
        <v>6</v>
      </c>
      <c r="J81">
        <v>1.14734</v>
      </c>
      <c r="R81" t="s">
        <v>2</v>
      </c>
      <c r="S81" t="s">
        <v>17</v>
      </c>
      <c r="T81" t="s">
        <v>4</v>
      </c>
      <c r="U81" t="s">
        <v>5</v>
      </c>
      <c r="V81" t="s">
        <v>6</v>
      </c>
      <c r="W81" t="s">
        <v>70</v>
      </c>
      <c r="X81" t="s">
        <v>8</v>
      </c>
      <c r="Y81" t="s">
        <v>5</v>
      </c>
      <c r="Z81" t="s">
        <v>6</v>
      </c>
      <c r="AA81">
        <v>1.14415</v>
      </c>
    </row>
    <row r="82" spans="1:27" x14ac:dyDescent="0.25">
      <c r="A82" t="s">
        <v>2</v>
      </c>
      <c r="B82" t="s">
        <v>19</v>
      </c>
      <c r="C82" t="s">
        <v>4</v>
      </c>
      <c r="D82" t="s">
        <v>5</v>
      </c>
      <c r="E82" t="s">
        <v>6</v>
      </c>
      <c r="F82" t="s">
        <v>71</v>
      </c>
      <c r="G82" t="s">
        <v>8</v>
      </c>
      <c r="H82" t="s">
        <v>5</v>
      </c>
      <c r="I82" t="s">
        <v>6</v>
      </c>
      <c r="J82">
        <v>0.19881099999999999</v>
      </c>
      <c r="R82" t="s">
        <v>2</v>
      </c>
      <c r="S82" t="s">
        <v>19</v>
      </c>
      <c r="T82" t="s">
        <v>4</v>
      </c>
      <c r="U82" t="s">
        <v>5</v>
      </c>
      <c r="V82" t="s">
        <v>6</v>
      </c>
      <c r="W82" t="s">
        <v>71</v>
      </c>
      <c r="X82" t="s">
        <v>8</v>
      </c>
      <c r="Y82" t="s">
        <v>5</v>
      </c>
      <c r="Z82" t="s">
        <v>6</v>
      </c>
      <c r="AA82">
        <v>0.19825799999999999</v>
      </c>
    </row>
    <row r="83" spans="1:27" x14ac:dyDescent="0.25">
      <c r="A83" t="s">
        <v>2</v>
      </c>
      <c r="B83" t="s">
        <v>21</v>
      </c>
      <c r="C83" t="s">
        <v>4</v>
      </c>
      <c r="D83" t="s">
        <v>5</v>
      </c>
      <c r="E83" t="s">
        <v>6</v>
      </c>
      <c r="F83" t="s">
        <v>66</v>
      </c>
      <c r="G83" t="s">
        <v>8</v>
      </c>
      <c r="H83" t="s">
        <v>5</v>
      </c>
      <c r="I83" t="s">
        <v>6</v>
      </c>
      <c r="J83">
        <v>8.5375099999999993</v>
      </c>
      <c r="R83" t="s">
        <v>2</v>
      </c>
      <c r="S83" t="s">
        <v>21</v>
      </c>
      <c r="T83" t="s">
        <v>4</v>
      </c>
      <c r="U83" t="s">
        <v>5</v>
      </c>
      <c r="V83" t="s">
        <v>6</v>
      </c>
      <c r="W83" t="s">
        <v>66</v>
      </c>
      <c r="X83" t="s">
        <v>8</v>
      </c>
      <c r="Y83" t="s">
        <v>5</v>
      </c>
      <c r="Z83" t="s">
        <v>6</v>
      </c>
      <c r="AA83">
        <v>8.5137499999999999</v>
      </c>
    </row>
    <row r="84" spans="1:27" x14ac:dyDescent="0.25">
      <c r="A84" t="s">
        <v>2</v>
      </c>
      <c r="B84" t="s">
        <v>22</v>
      </c>
      <c r="C84" t="s">
        <v>4</v>
      </c>
      <c r="D84" t="s">
        <v>5</v>
      </c>
      <c r="E84" t="s">
        <v>6</v>
      </c>
      <c r="F84" t="s">
        <v>67</v>
      </c>
      <c r="G84" t="s">
        <v>8</v>
      </c>
      <c r="H84" t="s">
        <v>5</v>
      </c>
      <c r="I84" t="s">
        <v>6</v>
      </c>
      <c r="J84">
        <v>3.4030200000000002</v>
      </c>
      <c r="R84" t="s">
        <v>2</v>
      </c>
      <c r="S84" t="s">
        <v>22</v>
      </c>
      <c r="T84" t="s">
        <v>4</v>
      </c>
      <c r="U84" t="s">
        <v>5</v>
      </c>
      <c r="V84" t="s">
        <v>6</v>
      </c>
      <c r="W84" t="s">
        <v>67</v>
      </c>
      <c r="X84" t="s">
        <v>8</v>
      </c>
      <c r="Y84" t="s">
        <v>5</v>
      </c>
      <c r="Z84" t="s">
        <v>6</v>
      </c>
      <c r="AA84">
        <v>3.3935499999999998</v>
      </c>
    </row>
    <row r="85" spans="1:27" x14ac:dyDescent="0.25">
      <c r="A85" t="s">
        <v>2</v>
      </c>
      <c r="B85" t="s">
        <v>23</v>
      </c>
      <c r="C85" t="s">
        <v>4</v>
      </c>
      <c r="D85" t="s">
        <v>5</v>
      </c>
      <c r="E85" t="s">
        <v>6</v>
      </c>
      <c r="F85" t="s">
        <v>68</v>
      </c>
      <c r="G85" t="s">
        <v>8</v>
      </c>
      <c r="H85" t="s">
        <v>5</v>
      </c>
      <c r="I85" t="s">
        <v>6</v>
      </c>
      <c r="J85">
        <v>7.9120700000000002E-2</v>
      </c>
      <c r="R85" t="s">
        <v>2</v>
      </c>
      <c r="S85" t="s">
        <v>23</v>
      </c>
      <c r="T85" t="s">
        <v>4</v>
      </c>
      <c r="U85" t="s">
        <v>5</v>
      </c>
      <c r="V85" t="s">
        <v>6</v>
      </c>
      <c r="W85" t="s">
        <v>68</v>
      </c>
      <c r="X85" t="s">
        <v>8</v>
      </c>
      <c r="Y85" t="s">
        <v>5</v>
      </c>
      <c r="Z85" t="s">
        <v>6</v>
      </c>
      <c r="AA85">
        <v>7.8900499999999998E-2</v>
      </c>
    </row>
    <row r="86" spans="1:27" x14ac:dyDescent="0.25">
      <c r="A86" t="s">
        <v>2</v>
      </c>
      <c r="B86" t="s">
        <v>24</v>
      </c>
      <c r="C86" t="s">
        <v>4</v>
      </c>
      <c r="D86" t="s">
        <v>5</v>
      </c>
      <c r="E86" t="s">
        <v>6</v>
      </c>
      <c r="F86" t="s">
        <v>69</v>
      </c>
      <c r="G86" t="s">
        <v>8</v>
      </c>
      <c r="H86" t="s">
        <v>5</v>
      </c>
      <c r="I86" t="s">
        <v>6</v>
      </c>
      <c r="J86">
        <v>9.1787400000000005E-2</v>
      </c>
      <c r="R86" t="s">
        <v>2</v>
      </c>
      <c r="S86" t="s">
        <v>24</v>
      </c>
      <c r="T86" t="s">
        <v>4</v>
      </c>
      <c r="U86" t="s">
        <v>5</v>
      </c>
      <c r="V86" t="s">
        <v>6</v>
      </c>
      <c r="W86" t="s">
        <v>69</v>
      </c>
      <c r="X86" t="s">
        <v>8</v>
      </c>
      <c r="Y86" t="s">
        <v>5</v>
      </c>
      <c r="Z86" t="s">
        <v>6</v>
      </c>
      <c r="AA86">
        <v>9.1531899999999999E-2</v>
      </c>
    </row>
    <row r="87" spans="1:27" x14ac:dyDescent="0.25">
      <c r="A87" t="s">
        <v>2</v>
      </c>
      <c r="B87" t="s">
        <v>25</v>
      </c>
      <c r="C87" t="s">
        <v>4</v>
      </c>
      <c r="D87" t="s">
        <v>5</v>
      </c>
      <c r="E87" t="s">
        <v>6</v>
      </c>
      <c r="F87" t="s">
        <v>70</v>
      </c>
      <c r="G87" t="s">
        <v>8</v>
      </c>
      <c r="H87" t="s">
        <v>5</v>
      </c>
      <c r="I87" t="s">
        <v>6</v>
      </c>
      <c r="J87">
        <v>1.14734</v>
      </c>
      <c r="R87" t="s">
        <v>2</v>
      </c>
      <c r="S87" t="s">
        <v>25</v>
      </c>
      <c r="T87" t="s">
        <v>4</v>
      </c>
      <c r="U87" t="s">
        <v>5</v>
      </c>
      <c r="V87" t="s">
        <v>6</v>
      </c>
      <c r="W87" t="s">
        <v>70</v>
      </c>
      <c r="X87" t="s">
        <v>8</v>
      </c>
      <c r="Y87" t="s">
        <v>5</v>
      </c>
      <c r="Z87" t="s">
        <v>6</v>
      </c>
      <c r="AA87">
        <v>1.14415</v>
      </c>
    </row>
    <row r="88" spans="1:27" x14ac:dyDescent="0.25">
      <c r="A88" t="s">
        <v>2</v>
      </c>
      <c r="B88" t="s">
        <v>26</v>
      </c>
      <c r="C88" t="s">
        <v>4</v>
      </c>
      <c r="D88" t="s">
        <v>5</v>
      </c>
      <c r="E88" t="s">
        <v>6</v>
      </c>
      <c r="F88" t="s">
        <v>71</v>
      </c>
      <c r="G88" t="s">
        <v>8</v>
      </c>
      <c r="H88" t="s">
        <v>5</v>
      </c>
      <c r="I88" t="s">
        <v>6</v>
      </c>
      <c r="J88">
        <v>0.19881099999999999</v>
      </c>
      <c r="R88" t="s">
        <v>2</v>
      </c>
      <c r="S88" t="s">
        <v>26</v>
      </c>
      <c r="T88" t="s">
        <v>4</v>
      </c>
      <c r="U88" t="s">
        <v>5</v>
      </c>
      <c r="V88" t="s">
        <v>6</v>
      </c>
      <c r="W88" t="s">
        <v>71</v>
      </c>
      <c r="X88" t="s">
        <v>8</v>
      </c>
      <c r="Y88" t="s">
        <v>5</v>
      </c>
      <c r="Z88" t="s">
        <v>6</v>
      </c>
      <c r="AA88">
        <v>0.19825799999999999</v>
      </c>
    </row>
    <row r="89" spans="1:27" x14ac:dyDescent="0.25">
      <c r="A89" t="s">
        <v>2</v>
      </c>
      <c r="B89" t="s">
        <v>27</v>
      </c>
      <c r="C89" t="s">
        <v>4</v>
      </c>
      <c r="D89" t="s">
        <v>5</v>
      </c>
      <c r="E89" t="s">
        <v>6</v>
      </c>
      <c r="F89" t="s">
        <v>72</v>
      </c>
      <c r="G89" t="s">
        <v>8</v>
      </c>
      <c r="H89" t="s">
        <v>5</v>
      </c>
      <c r="I89" t="s">
        <v>6</v>
      </c>
      <c r="J89">
        <v>31.424900000000001</v>
      </c>
      <c r="R89" t="s">
        <v>2</v>
      </c>
      <c r="S89" t="s">
        <v>27</v>
      </c>
      <c r="T89" t="s">
        <v>4</v>
      </c>
      <c r="U89" t="s">
        <v>5</v>
      </c>
      <c r="V89" t="s">
        <v>6</v>
      </c>
      <c r="W89" t="s">
        <v>72</v>
      </c>
      <c r="X89" t="s">
        <v>8</v>
      </c>
      <c r="Y89" t="s">
        <v>5</v>
      </c>
      <c r="Z89" t="s">
        <v>6</v>
      </c>
      <c r="AA89">
        <v>31.337399999999999</v>
      </c>
    </row>
    <row r="90" spans="1:27" x14ac:dyDescent="0.25">
      <c r="I90" t="s">
        <v>38</v>
      </c>
      <c r="J90">
        <v>-2.7333900000000001E-2</v>
      </c>
      <c r="Z90" t="s">
        <v>38</v>
      </c>
      <c r="AA90">
        <v>-3.5777200000000002E-2</v>
      </c>
    </row>
    <row r="91" spans="1:27" x14ac:dyDescent="0.25">
      <c r="I91" t="s">
        <v>115</v>
      </c>
      <c r="J91">
        <v>0.32906099999999999</v>
      </c>
      <c r="Z91" t="s">
        <v>115</v>
      </c>
      <c r="AA91">
        <v>0.32906099999999999</v>
      </c>
    </row>
    <row r="92" spans="1:27" x14ac:dyDescent="0.25">
      <c r="I92" t="s">
        <v>39</v>
      </c>
      <c r="J92">
        <v>1.5443500000000001E-2</v>
      </c>
      <c r="Z92" t="s">
        <v>39</v>
      </c>
      <c r="AA92">
        <v>2.5361399999999999E-2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3774-18A9-4CFF-8979-DB6543D8CD3C}">
  <dimension ref="A1:AH92"/>
  <sheetViews>
    <sheetView zoomScaleNormal="100" workbookViewId="0">
      <selection activeCell="AG9" sqref="AG9:AI26"/>
    </sheetView>
  </sheetViews>
  <sheetFormatPr defaultRowHeight="15" x14ac:dyDescent="0.25"/>
  <sheetData>
    <row r="1" spans="1:34" x14ac:dyDescent="0.25">
      <c r="A1" t="s">
        <v>88</v>
      </c>
    </row>
    <row r="2" spans="1:34" x14ac:dyDescent="0.25">
      <c r="A2" t="s">
        <v>43</v>
      </c>
      <c r="R2" t="s">
        <v>51</v>
      </c>
    </row>
    <row r="3" spans="1:34" x14ac:dyDescent="0.25">
      <c r="A3" t="s">
        <v>52</v>
      </c>
      <c r="R3" t="s">
        <v>52</v>
      </c>
    </row>
    <row r="4" spans="1:34" x14ac:dyDescent="0.25">
      <c r="A4" t="s">
        <v>2</v>
      </c>
      <c r="B4" t="s">
        <v>31</v>
      </c>
      <c r="C4" t="s">
        <v>32</v>
      </c>
      <c r="D4" t="s">
        <v>33</v>
      </c>
      <c r="R4" t="s">
        <v>2</v>
      </c>
      <c r="S4" t="s">
        <v>31</v>
      </c>
      <c r="T4" t="s">
        <v>32</v>
      </c>
      <c r="U4" t="s">
        <v>33</v>
      </c>
    </row>
    <row r="5" spans="1:34" x14ac:dyDescent="0.25">
      <c r="A5" t="s">
        <v>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89</v>
      </c>
      <c r="H5" t="s">
        <v>39</v>
      </c>
      <c r="I5">
        <f>-0.0189742</f>
        <v>-1.89742E-2</v>
      </c>
      <c r="R5" t="s">
        <v>2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106</v>
      </c>
      <c r="Y5" t="s">
        <v>39</v>
      </c>
      <c r="Z5">
        <f>-0.0289981</f>
        <v>-2.8998099999999999E-2</v>
      </c>
    </row>
    <row r="6" spans="1:34" x14ac:dyDescent="0.25">
      <c r="A6" t="s">
        <v>2</v>
      </c>
      <c r="B6" t="s">
        <v>40</v>
      </c>
      <c r="C6" t="s">
        <v>41</v>
      </c>
      <c r="D6" t="s">
        <v>42</v>
      </c>
      <c r="E6" t="s">
        <v>90</v>
      </c>
      <c r="R6" t="s">
        <v>2</v>
      </c>
      <c r="S6" t="s">
        <v>40</v>
      </c>
      <c r="T6" t="s">
        <v>41</v>
      </c>
      <c r="U6" t="s">
        <v>42</v>
      </c>
      <c r="V6" t="s">
        <v>107</v>
      </c>
    </row>
    <row r="7" spans="1:34" x14ac:dyDescent="0.25">
      <c r="A7" t="s">
        <v>44</v>
      </c>
      <c r="R7" t="s">
        <v>44</v>
      </c>
    </row>
    <row r="8" spans="1:34" x14ac:dyDescent="0.25">
      <c r="A8" t="s">
        <v>2</v>
      </c>
      <c r="B8" t="s">
        <v>45</v>
      </c>
      <c r="C8" t="s">
        <v>5</v>
      </c>
      <c r="D8" t="s">
        <v>46</v>
      </c>
      <c r="R8" t="s">
        <v>2</v>
      </c>
      <c r="S8" t="s">
        <v>45</v>
      </c>
      <c r="T8" t="s">
        <v>5</v>
      </c>
      <c r="U8" t="s">
        <v>46</v>
      </c>
    </row>
    <row r="9" spans="1:34" x14ac:dyDescent="0.25">
      <c r="A9" t="s">
        <v>2</v>
      </c>
      <c r="B9" t="s">
        <v>47</v>
      </c>
      <c r="C9" t="s">
        <v>5</v>
      </c>
      <c r="D9" t="s">
        <v>48</v>
      </c>
      <c r="E9">
        <v>1.66282</v>
      </c>
      <c r="L9" t="s">
        <v>105</v>
      </c>
      <c r="R9" t="s">
        <v>2</v>
      </c>
      <c r="S9" t="s">
        <v>47</v>
      </c>
      <c r="T9" t="s">
        <v>5</v>
      </c>
      <c r="U9" t="s">
        <v>48</v>
      </c>
      <c r="V9">
        <v>1.4882200000000001</v>
      </c>
      <c r="AC9" t="s">
        <v>105</v>
      </c>
      <c r="AG9" s="1" t="s">
        <v>87</v>
      </c>
    </row>
    <row r="10" spans="1:34" x14ac:dyDescent="0.25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91</v>
      </c>
      <c r="G10" t="s">
        <v>8</v>
      </c>
      <c r="H10" t="s">
        <v>5</v>
      </c>
      <c r="I10" t="s">
        <v>6</v>
      </c>
      <c r="J10">
        <v>10.420999999999999</v>
      </c>
      <c r="L10" t="s">
        <v>3</v>
      </c>
      <c r="M10">
        <f>AVERAGE(J10,J32,J54,J76)</f>
        <v>10.401399999999999</v>
      </c>
      <c r="R10" t="s">
        <v>2</v>
      </c>
      <c r="S10" t="s">
        <v>3</v>
      </c>
      <c r="T10" t="s">
        <v>4</v>
      </c>
      <c r="U10" t="s">
        <v>5</v>
      </c>
      <c r="V10" t="s">
        <v>6</v>
      </c>
      <c r="W10" t="s">
        <v>91</v>
      </c>
      <c r="X10" t="s">
        <v>8</v>
      </c>
      <c r="Y10" t="s">
        <v>5</v>
      </c>
      <c r="Z10" t="s">
        <v>6</v>
      </c>
      <c r="AA10">
        <v>10.393700000000001</v>
      </c>
      <c r="AC10" t="s">
        <v>3</v>
      </c>
      <c r="AD10">
        <f>AVERAGE(AA10,AA32,AA54,AA76)</f>
        <v>10.392850000000001</v>
      </c>
      <c r="AG10" s="1" t="s">
        <v>3</v>
      </c>
      <c r="AH10">
        <f>AVERAGE(J10,J32,J54,J76,AA76,AA54,AA32,AA10)</f>
        <v>10.397124999999999</v>
      </c>
    </row>
    <row r="11" spans="1:34" x14ac:dyDescent="0.25">
      <c r="A11" t="s">
        <v>2</v>
      </c>
      <c r="B11" t="s">
        <v>9</v>
      </c>
      <c r="C11" t="s">
        <v>4</v>
      </c>
      <c r="D11" t="s">
        <v>5</v>
      </c>
      <c r="E11" t="s">
        <v>6</v>
      </c>
      <c r="F11" t="s">
        <v>92</v>
      </c>
      <c r="G11" t="s">
        <v>8</v>
      </c>
      <c r="H11" t="s">
        <v>5</v>
      </c>
      <c r="I11" t="s">
        <v>6</v>
      </c>
      <c r="J11">
        <v>8.2304499999999994</v>
      </c>
      <c r="L11" t="s">
        <v>9</v>
      </c>
      <c r="M11">
        <f t="shared" ref="M11:M26" si="0">AVERAGE(J11,J33,J55,J77)</f>
        <v>8.2149599999999996</v>
      </c>
      <c r="R11" t="s">
        <v>2</v>
      </c>
      <c r="S11" t="s">
        <v>9</v>
      </c>
      <c r="T11" t="s">
        <v>4</v>
      </c>
      <c r="U11" t="s">
        <v>5</v>
      </c>
      <c r="V11" t="s">
        <v>6</v>
      </c>
      <c r="W11" t="s">
        <v>92</v>
      </c>
      <c r="X11" t="s">
        <v>8</v>
      </c>
      <c r="Y11" t="s">
        <v>5</v>
      </c>
      <c r="Z11" t="s">
        <v>6</v>
      </c>
      <c r="AA11">
        <v>8.2088999999999999</v>
      </c>
      <c r="AC11" t="s">
        <v>9</v>
      </c>
      <c r="AD11">
        <f t="shared" ref="AD11:AD26" si="1">AVERAGE(AA11,AA33,AA55,AA77)</f>
        <v>8.2082174999999999</v>
      </c>
      <c r="AG11" s="1" t="s">
        <v>9</v>
      </c>
      <c r="AH11">
        <f t="shared" ref="AH11:AH23" si="2">AVERAGE(J11,J33,J55,J77,AA77,AA55,AA33,AA11)</f>
        <v>8.2115887499999989</v>
      </c>
    </row>
    <row r="12" spans="1:34" x14ac:dyDescent="0.25">
      <c r="A12" t="s">
        <v>2</v>
      </c>
      <c r="B12" t="s">
        <v>11</v>
      </c>
      <c r="C12" t="s">
        <v>4</v>
      </c>
      <c r="D12" t="s">
        <v>5</v>
      </c>
      <c r="E12" t="s">
        <v>6</v>
      </c>
      <c r="F12" t="s">
        <v>93</v>
      </c>
      <c r="G12" t="s">
        <v>8</v>
      </c>
      <c r="H12" t="s">
        <v>5</v>
      </c>
      <c r="I12" t="s">
        <v>6</v>
      </c>
      <c r="J12">
        <v>3.2806199999999999</v>
      </c>
      <c r="L12" t="s">
        <v>11</v>
      </c>
      <c r="M12">
        <f t="shared" si="0"/>
        <v>3.2744475</v>
      </c>
      <c r="R12" t="s">
        <v>2</v>
      </c>
      <c r="S12" t="s">
        <v>11</v>
      </c>
      <c r="T12" t="s">
        <v>4</v>
      </c>
      <c r="U12" t="s">
        <v>5</v>
      </c>
      <c r="V12" t="s">
        <v>6</v>
      </c>
      <c r="W12" t="s">
        <v>93</v>
      </c>
      <c r="X12" t="s">
        <v>8</v>
      </c>
      <c r="Y12" t="s">
        <v>5</v>
      </c>
      <c r="Z12" t="s">
        <v>6</v>
      </c>
      <c r="AA12">
        <v>3.27203</v>
      </c>
      <c r="AC12" t="s">
        <v>11</v>
      </c>
      <c r="AD12">
        <f t="shared" si="1"/>
        <v>3.27176</v>
      </c>
      <c r="AG12" s="1" t="s">
        <v>11</v>
      </c>
      <c r="AH12">
        <f t="shared" si="2"/>
        <v>3.2731037500000006</v>
      </c>
    </row>
    <row r="13" spans="1:34" x14ac:dyDescent="0.25">
      <c r="A13" t="s">
        <v>2</v>
      </c>
      <c r="B13" t="s">
        <v>13</v>
      </c>
      <c r="C13" t="s">
        <v>4</v>
      </c>
      <c r="D13" t="s">
        <v>5</v>
      </c>
      <c r="E13" t="s">
        <v>6</v>
      </c>
      <c r="F13" t="s">
        <v>94</v>
      </c>
      <c r="G13" t="s">
        <v>8</v>
      </c>
      <c r="H13" t="s">
        <v>5</v>
      </c>
      <c r="I13" t="s">
        <v>6</v>
      </c>
      <c r="J13">
        <v>7.6275099999999998E-2</v>
      </c>
      <c r="L13" t="s">
        <v>13</v>
      </c>
      <c r="M13">
        <f t="shared" si="0"/>
        <v>7.6131525000000005E-2</v>
      </c>
      <c r="R13" t="s">
        <v>2</v>
      </c>
      <c r="S13" t="s">
        <v>13</v>
      </c>
      <c r="T13" t="s">
        <v>4</v>
      </c>
      <c r="U13" t="s">
        <v>5</v>
      </c>
      <c r="V13" t="s">
        <v>6</v>
      </c>
      <c r="W13" t="s">
        <v>94</v>
      </c>
      <c r="X13" t="s">
        <v>8</v>
      </c>
      <c r="Y13" t="s">
        <v>5</v>
      </c>
      <c r="Z13" t="s">
        <v>6</v>
      </c>
      <c r="AA13">
        <v>7.6075299999999998E-2</v>
      </c>
      <c r="AC13" t="s">
        <v>13</v>
      </c>
      <c r="AD13">
        <f t="shared" si="1"/>
        <v>7.6068999999999998E-2</v>
      </c>
      <c r="AG13" s="1" t="s">
        <v>13</v>
      </c>
      <c r="AH13">
        <f t="shared" si="2"/>
        <v>7.6100262500000002E-2</v>
      </c>
    </row>
    <row r="14" spans="1:34" x14ac:dyDescent="0.25">
      <c r="A14" t="s">
        <v>2</v>
      </c>
      <c r="B14" t="s">
        <v>15</v>
      </c>
      <c r="C14" t="s">
        <v>4</v>
      </c>
      <c r="D14" t="s">
        <v>5</v>
      </c>
      <c r="E14" t="s">
        <v>6</v>
      </c>
      <c r="F14" t="s">
        <v>95</v>
      </c>
      <c r="G14" t="s">
        <v>8</v>
      </c>
      <c r="H14" t="s">
        <v>5</v>
      </c>
      <c r="I14" t="s">
        <v>6</v>
      </c>
      <c r="J14">
        <v>8.8486200000000001E-2</v>
      </c>
      <c r="L14" t="s">
        <v>15</v>
      </c>
      <c r="M14">
        <f t="shared" si="0"/>
        <v>8.8319625000000013E-2</v>
      </c>
      <c r="R14" t="s">
        <v>2</v>
      </c>
      <c r="S14" t="s">
        <v>15</v>
      </c>
      <c r="T14" t="s">
        <v>4</v>
      </c>
      <c r="U14" t="s">
        <v>5</v>
      </c>
      <c r="V14" t="s">
        <v>6</v>
      </c>
      <c r="W14" t="s">
        <v>95</v>
      </c>
      <c r="X14" t="s">
        <v>8</v>
      </c>
      <c r="Y14" t="s">
        <v>5</v>
      </c>
      <c r="Z14" t="s">
        <v>6</v>
      </c>
      <c r="AA14">
        <v>8.8254399999999997E-2</v>
      </c>
      <c r="AC14" t="s">
        <v>15</v>
      </c>
      <c r="AD14">
        <f t="shared" si="1"/>
        <v>8.8247075000000008E-2</v>
      </c>
      <c r="AG14" s="1" t="s">
        <v>15</v>
      </c>
      <c r="AH14">
        <f t="shared" si="2"/>
        <v>8.8283349999999997E-2</v>
      </c>
    </row>
    <row r="15" spans="1:34" x14ac:dyDescent="0.25">
      <c r="A15" t="s">
        <v>2</v>
      </c>
      <c r="B15" t="s">
        <v>17</v>
      </c>
      <c r="C15" t="s">
        <v>4</v>
      </c>
      <c r="D15" t="s">
        <v>5</v>
      </c>
      <c r="E15" t="s">
        <v>6</v>
      </c>
      <c r="F15" t="s">
        <v>96</v>
      </c>
      <c r="G15" t="s">
        <v>8</v>
      </c>
      <c r="H15" t="s">
        <v>5</v>
      </c>
      <c r="I15" t="s">
        <v>6</v>
      </c>
      <c r="J15">
        <v>1.10608</v>
      </c>
      <c r="L15" t="s">
        <v>17</v>
      </c>
      <c r="M15">
        <f t="shared" si="0"/>
        <v>1.1039950000000001</v>
      </c>
      <c r="R15" t="s">
        <v>2</v>
      </c>
      <c r="S15" t="s">
        <v>17</v>
      </c>
      <c r="T15" t="s">
        <v>4</v>
      </c>
      <c r="U15" t="s">
        <v>5</v>
      </c>
      <c r="V15" t="s">
        <v>6</v>
      </c>
      <c r="W15" t="s">
        <v>96</v>
      </c>
      <c r="X15" t="s">
        <v>8</v>
      </c>
      <c r="Y15" t="s">
        <v>5</v>
      </c>
      <c r="Z15" t="s">
        <v>6</v>
      </c>
      <c r="AA15">
        <v>1.10318</v>
      </c>
      <c r="AC15" t="s">
        <v>17</v>
      </c>
      <c r="AD15">
        <f t="shared" si="1"/>
        <v>1.1030899999999999</v>
      </c>
      <c r="AG15" s="1" t="s">
        <v>17</v>
      </c>
      <c r="AH15">
        <f t="shared" si="2"/>
        <v>1.1035425000000001</v>
      </c>
    </row>
    <row r="16" spans="1:34" x14ac:dyDescent="0.25">
      <c r="A16" t="s">
        <v>2</v>
      </c>
      <c r="B16" t="s">
        <v>19</v>
      </c>
      <c r="C16" t="s">
        <v>4</v>
      </c>
      <c r="D16" t="s">
        <v>5</v>
      </c>
      <c r="E16" t="s">
        <v>6</v>
      </c>
      <c r="F16" t="s">
        <v>97</v>
      </c>
      <c r="G16" t="s">
        <v>8</v>
      </c>
      <c r="H16" t="s">
        <v>5</v>
      </c>
      <c r="I16" t="s">
        <v>6</v>
      </c>
      <c r="J16">
        <v>0.191661</v>
      </c>
      <c r="L16" t="s">
        <v>19</v>
      </c>
      <c r="M16">
        <f t="shared" si="0"/>
        <v>0.19130025000000001</v>
      </c>
      <c r="R16" t="s">
        <v>2</v>
      </c>
      <c r="S16" t="s">
        <v>19</v>
      </c>
      <c r="T16" t="s">
        <v>4</v>
      </c>
      <c r="U16" t="s">
        <v>5</v>
      </c>
      <c r="V16" t="s">
        <v>6</v>
      </c>
      <c r="W16" t="s">
        <v>97</v>
      </c>
      <c r="X16" t="s">
        <v>8</v>
      </c>
      <c r="Y16" t="s">
        <v>5</v>
      </c>
      <c r="Z16" t="s">
        <v>6</v>
      </c>
      <c r="AA16">
        <v>0.191159</v>
      </c>
      <c r="AC16" t="s">
        <v>19</v>
      </c>
      <c r="AD16">
        <f t="shared" si="1"/>
        <v>0.19114324999999999</v>
      </c>
      <c r="AG16" s="1" t="s">
        <v>19</v>
      </c>
      <c r="AH16">
        <f t="shared" si="2"/>
        <v>0.19122175000000002</v>
      </c>
    </row>
    <row r="17" spans="1:34" x14ac:dyDescent="0.25">
      <c r="A17" t="s">
        <v>2</v>
      </c>
      <c r="B17" t="s">
        <v>21</v>
      </c>
      <c r="C17" t="s">
        <v>4</v>
      </c>
      <c r="D17" t="s">
        <v>5</v>
      </c>
      <c r="E17" t="s">
        <v>6</v>
      </c>
      <c r="F17" t="s">
        <v>92</v>
      </c>
      <c r="G17" t="s">
        <v>8</v>
      </c>
      <c r="H17" t="s">
        <v>5</v>
      </c>
      <c r="I17" t="s">
        <v>6</v>
      </c>
      <c r="J17">
        <v>8.2304499999999994</v>
      </c>
      <c r="L17" t="s">
        <v>21</v>
      </c>
      <c r="M17">
        <f t="shared" si="0"/>
        <v>8.2149599999999996</v>
      </c>
      <c r="R17" t="s">
        <v>2</v>
      </c>
      <c r="S17" t="s">
        <v>21</v>
      </c>
      <c r="T17" t="s">
        <v>4</v>
      </c>
      <c r="U17" t="s">
        <v>5</v>
      </c>
      <c r="V17" t="s">
        <v>6</v>
      </c>
      <c r="W17" t="s">
        <v>92</v>
      </c>
      <c r="X17" t="s">
        <v>8</v>
      </c>
      <c r="Y17" t="s">
        <v>5</v>
      </c>
      <c r="Z17" t="s">
        <v>6</v>
      </c>
      <c r="AA17">
        <v>8.2088999999999999</v>
      </c>
      <c r="AC17" t="s">
        <v>21</v>
      </c>
      <c r="AD17">
        <f t="shared" si="1"/>
        <v>8.2082174999999999</v>
      </c>
      <c r="AG17" s="1" t="s">
        <v>21</v>
      </c>
      <c r="AH17">
        <f t="shared" si="2"/>
        <v>8.2115887499999989</v>
      </c>
    </row>
    <row r="18" spans="1:34" x14ac:dyDescent="0.25">
      <c r="A18" t="s">
        <v>2</v>
      </c>
      <c r="B18" t="s">
        <v>22</v>
      </c>
      <c r="C18" t="s">
        <v>4</v>
      </c>
      <c r="D18" t="s">
        <v>5</v>
      </c>
      <c r="E18" t="s">
        <v>6</v>
      </c>
      <c r="F18" t="s">
        <v>93</v>
      </c>
      <c r="G18" t="s">
        <v>8</v>
      </c>
      <c r="H18" t="s">
        <v>5</v>
      </c>
      <c r="I18" t="s">
        <v>6</v>
      </c>
      <c r="J18">
        <v>3.2806199999999999</v>
      </c>
      <c r="L18" t="s">
        <v>22</v>
      </c>
      <c r="M18">
        <f t="shared" si="0"/>
        <v>3.2744475</v>
      </c>
      <c r="R18" t="s">
        <v>2</v>
      </c>
      <c r="S18" t="s">
        <v>22</v>
      </c>
      <c r="T18" t="s">
        <v>4</v>
      </c>
      <c r="U18" t="s">
        <v>5</v>
      </c>
      <c r="V18" t="s">
        <v>6</v>
      </c>
      <c r="W18" t="s">
        <v>93</v>
      </c>
      <c r="X18" t="s">
        <v>8</v>
      </c>
      <c r="Y18" t="s">
        <v>5</v>
      </c>
      <c r="Z18" t="s">
        <v>6</v>
      </c>
      <c r="AA18">
        <v>3.27203</v>
      </c>
      <c r="AC18" t="s">
        <v>22</v>
      </c>
      <c r="AD18">
        <f t="shared" si="1"/>
        <v>3.27176</v>
      </c>
      <c r="AG18" s="1" t="s">
        <v>22</v>
      </c>
      <c r="AH18">
        <f t="shared" si="2"/>
        <v>3.2731037500000006</v>
      </c>
    </row>
    <row r="19" spans="1:34" x14ac:dyDescent="0.25">
      <c r="A19" t="s">
        <v>2</v>
      </c>
      <c r="B19" t="s">
        <v>23</v>
      </c>
      <c r="C19" t="s">
        <v>4</v>
      </c>
      <c r="D19" t="s">
        <v>5</v>
      </c>
      <c r="E19" t="s">
        <v>6</v>
      </c>
      <c r="F19" t="s">
        <v>94</v>
      </c>
      <c r="G19" t="s">
        <v>8</v>
      </c>
      <c r="H19" t="s">
        <v>5</v>
      </c>
      <c r="I19" t="s">
        <v>6</v>
      </c>
      <c r="J19">
        <v>7.6275099999999998E-2</v>
      </c>
      <c r="L19" t="s">
        <v>23</v>
      </c>
      <c r="M19">
        <f t="shared" si="0"/>
        <v>7.6131525000000005E-2</v>
      </c>
      <c r="R19" t="s">
        <v>2</v>
      </c>
      <c r="S19" t="s">
        <v>23</v>
      </c>
      <c r="T19" t="s">
        <v>4</v>
      </c>
      <c r="U19" t="s">
        <v>5</v>
      </c>
      <c r="V19" t="s">
        <v>6</v>
      </c>
      <c r="W19" t="s">
        <v>94</v>
      </c>
      <c r="X19" t="s">
        <v>8</v>
      </c>
      <c r="Y19" t="s">
        <v>5</v>
      </c>
      <c r="Z19" t="s">
        <v>6</v>
      </c>
      <c r="AA19">
        <v>7.6075299999999998E-2</v>
      </c>
      <c r="AC19" t="s">
        <v>23</v>
      </c>
      <c r="AD19">
        <f t="shared" si="1"/>
        <v>7.6068999999999998E-2</v>
      </c>
      <c r="AG19" s="1" t="s">
        <v>23</v>
      </c>
      <c r="AH19">
        <f t="shared" si="2"/>
        <v>7.6100262500000002E-2</v>
      </c>
    </row>
    <row r="20" spans="1:34" x14ac:dyDescent="0.25">
      <c r="A20" t="s">
        <v>2</v>
      </c>
      <c r="B20" t="s">
        <v>24</v>
      </c>
      <c r="C20" t="s">
        <v>4</v>
      </c>
      <c r="D20" t="s">
        <v>5</v>
      </c>
      <c r="E20" t="s">
        <v>6</v>
      </c>
      <c r="F20" t="s">
        <v>95</v>
      </c>
      <c r="G20" t="s">
        <v>8</v>
      </c>
      <c r="H20" t="s">
        <v>5</v>
      </c>
      <c r="I20" t="s">
        <v>6</v>
      </c>
      <c r="J20">
        <v>8.8486200000000001E-2</v>
      </c>
      <c r="L20" t="s">
        <v>24</v>
      </c>
      <c r="M20">
        <f t="shared" si="0"/>
        <v>8.8319625000000013E-2</v>
      </c>
      <c r="R20" t="s">
        <v>2</v>
      </c>
      <c r="S20" t="s">
        <v>24</v>
      </c>
      <c r="T20" t="s">
        <v>4</v>
      </c>
      <c r="U20" t="s">
        <v>5</v>
      </c>
      <c r="V20" t="s">
        <v>6</v>
      </c>
      <c r="W20" t="s">
        <v>95</v>
      </c>
      <c r="X20" t="s">
        <v>8</v>
      </c>
      <c r="Y20" t="s">
        <v>5</v>
      </c>
      <c r="Z20" t="s">
        <v>6</v>
      </c>
      <c r="AA20">
        <v>8.8254399999999997E-2</v>
      </c>
      <c r="AC20" t="s">
        <v>24</v>
      </c>
      <c r="AD20">
        <f t="shared" si="1"/>
        <v>8.8247075000000008E-2</v>
      </c>
      <c r="AG20" s="1" t="s">
        <v>24</v>
      </c>
      <c r="AH20">
        <f t="shared" si="2"/>
        <v>8.8283349999999997E-2</v>
      </c>
    </row>
    <row r="21" spans="1:34" x14ac:dyDescent="0.25">
      <c r="A21" t="s">
        <v>2</v>
      </c>
      <c r="B21" t="s">
        <v>25</v>
      </c>
      <c r="C21" t="s">
        <v>4</v>
      </c>
      <c r="D21" t="s">
        <v>5</v>
      </c>
      <c r="E21" t="s">
        <v>6</v>
      </c>
      <c r="F21" t="s">
        <v>96</v>
      </c>
      <c r="G21" t="s">
        <v>8</v>
      </c>
      <c r="H21" t="s">
        <v>5</v>
      </c>
      <c r="I21" t="s">
        <v>6</v>
      </c>
      <c r="J21">
        <v>1.10608</v>
      </c>
      <c r="L21" t="s">
        <v>25</v>
      </c>
      <c r="M21">
        <f t="shared" si="0"/>
        <v>1.1039950000000001</v>
      </c>
      <c r="R21" t="s">
        <v>2</v>
      </c>
      <c r="S21" t="s">
        <v>25</v>
      </c>
      <c r="T21" t="s">
        <v>4</v>
      </c>
      <c r="U21" t="s">
        <v>5</v>
      </c>
      <c r="V21" t="s">
        <v>6</v>
      </c>
      <c r="W21" t="s">
        <v>96</v>
      </c>
      <c r="X21" t="s">
        <v>8</v>
      </c>
      <c r="Y21" t="s">
        <v>5</v>
      </c>
      <c r="Z21" t="s">
        <v>6</v>
      </c>
      <c r="AA21">
        <v>1.10318</v>
      </c>
      <c r="AC21" t="s">
        <v>25</v>
      </c>
      <c r="AD21">
        <f t="shared" si="1"/>
        <v>1.1030899999999999</v>
      </c>
      <c r="AG21" s="1" t="s">
        <v>25</v>
      </c>
      <c r="AH21">
        <f t="shared" si="2"/>
        <v>1.1035425000000001</v>
      </c>
    </row>
    <row r="22" spans="1:34" x14ac:dyDescent="0.25">
      <c r="A22" t="s">
        <v>2</v>
      </c>
      <c r="B22" t="s">
        <v>26</v>
      </c>
      <c r="C22" t="s">
        <v>4</v>
      </c>
      <c r="D22" t="s">
        <v>5</v>
      </c>
      <c r="E22" t="s">
        <v>6</v>
      </c>
      <c r="F22" t="s">
        <v>97</v>
      </c>
      <c r="G22" t="s">
        <v>8</v>
      </c>
      <c r="H22" t="s">
        <v>5</v>
      </c>
      <c r="I22" t="s">
        <v>6</v>
      </c>
      <c r="J22">
        <v>0.191661</v>
      </c>
      <c r="L22" t="s">
        <v>26</v>
      </c>
      <c r="M22">
        <f t="shared" si="0"/>
        <v>0.19130025000000001</v>
      </c>
      <c r="R22" t="s">
        <v>2</v>
      </c>
      <c r="S22" t="s">
        <v>26</v>
      </c>
      <c r="T22" t="s">
        <v>4</v>
      </c>
      <c r="U22" t="s">
        <v>5</v>
      </c>
      <c r="V22" t="s">
        <v>6</v>
      </c>
      <c r="W22" t="s">
        <v>97</v>
      </c>
      <c r="X22" t="s">
        <v>8</v>
      </c>
      <c r="Y22" t="s">
        <v>5</v>
      </c>
      <c r="Z22" t="s">
        <v>6</v>
      </c>
      <c r="AA22">
        <v>0.191159</v>
      </c>
      <c r="AC22" t="s">
        <v>26</v>
      </c>
      <c r="AD22">
        <f t="shared" si="1"/>
        <v>0.19114324999999999</v>
      </c>
      <c r="AG22" s="1" t="s">
        <v>26</v>
      </c>
      <c r="AH22">
        <f t="shared" si="2"/>
        <v>0.19122175000000002</v>
      </c>
    </row>
    <row r="23" spans="1:34" x14ac:dyDescent="0.25">
      <c r="A23" t="s">
        <v>2</v>
      </c>
      <c r="B23" t="s">
        <v>27</v>
      </c>
      <c r="C23" t="s">
        <v>4</v>
      </c>
      <c r="D23" t="s">
        <v>5</v>
      </c>
      <c r="E23" t="s">
        <v>6</v>
      </c>
      <c r="F23" t="s">
        <v>98</v>
      </c>
      <c r="G23" t="s">
        <v>8</v>
      </c>
      <c r="H23" t="s">
        <v>5</v>
      </c>
      <c r="I23" t="s">
        <v>6</v>
      </c>
      <c r="J23">
        <v>30.294699999999999</v>
      </c>
      <c r="L23" t="s">
        <v>27</v>
      </c>
      <c r="M23">
        <f t="shared" si="0"/>
        <v>30.237650000000002</v>
      </c>
      <c r="R23" t="s">
        <v>2</v>
      </c>
      <c r="S23" t="s">
        <v>27</v>
      </c>
      <c r="T23" t="s">
        <v>4</v>
      </c>
      <c r="U23" t="s">
        <v>5</v>
      </c>
      <c r="V23" t="s">
        <v>6</v>
      </c>
      <c r="W23" t="s">
        <v>98</v>
      </c>
      <c r="X23" t="s">
        <v>8</v>
      </c>
      <c r="Y23" t="s">
        <v>5</v>
      </c>
      <c r="Z23" t="s">
        <v>6</v>
      </c>
      <c r="AA23">
        <v>30.215299999999999</v>
      </c>
      <c r="AC23" t="s">
        <v>27</v>
      </c>
      <c r="AD23">
        <f t="shared" si="1"/>
        <v>30.212800000000001</v>
      </c>
      <c r="AG23" s="1" t="s">
        <v>27</v>
      </c>
      <c r="AH23">
        <f t="shared" si="2"/>
        <v>30.225225000000002</v>
      </c>
    </row>
    <row r="24" spans="1:34" x14ac:dyDescent="0.25">
      <c r="I24" t="s">
        <v>38</v>
      </c>
      <c r="J24">
        <v>-1.48808E-2</v>
      </c>
      <c r="L24" t="s">
        <v>38</v>
      </c>
      <c r="M24">
        <f t="shared" si="0"/>
        <v>-1.3627272500000003E-2</v>
      </c>
      <c r="Z24" t="s">
        <v>38</v>
      </c>
      <c r="AA24">
        <v>-7.62994E-3</v>
      </c>
      <c r="AC24" t="s">
        <v>38</v>
      </c>
      <c r="AD24">
        <f t="shared" si="1"/>
        <v>-8.5832225000000012E-3</v>
      </c>
      <c r="AG24" s="1" t="s">
        <v>38</v>
      </c>
      <c r="AH24">
        <f>AVERAGE(J24,J46,J68,J90,AA90,AA68,AA46,AA24)</f>
        <v>-1.1105247500000002E-2</v>
      </c>
    </row>
    <row r="25" spans="1:34" x14ac:dyDescent="0.25">
      <c r="A25" t="s">
        <v>29</v>
      </c>
      <c r="I25" t="s">
        <v>115</v>
      </c>
      <c r="J25">
        <v>0.31236900000000001</v>
      </c>
      <c r="L25" t="s">
        <v>115</v>
      </c>
      <c r="M25">
        <f t="shared" si="0"/>
        <v>0.31236900000000001</v>
      </c>
      <c r="R25" t="s">
        <v>29</v>
      </c>
      <c r="Z25" t="s">
        <v>115</v>
      </c>
      <c r="AA25">
        <v>0.31236900000000001</v>
      </c>
      <c r="AC25" t="s">
        <v>115</v>
      </c>
      <c r="AD25">
        <f t="shared" si="1"/>
        <v>0.31236900000000001</v>
      </c>
      <c r="AG25" s="1" t="s">
        <v>115</v>
      </c>
      <c r="AH25">
        <f t="shared" ref="AH25:AH26" si="3">AVERAGE(J25,J47,J69,J91,AA91,AA69,AA47,AA25)</f>
        <v>0.31236899999999995</v>
      </c>
    </row>
    <row r="26" spans="1:34" x14ac:dyDescent="0.25">
      <c r="A26" t="s">
        <v>2</v>
      </c>
      <c r="B26" t="s">
        <v>31</v>
      </c>
      <c r="C26" t="s">
        <v>32</v>
      </c>
      <c r="D26" t="s">
        <v>33</v>
      </c>
      <c r="I26" t="s">
        <v>39</v>
      </c>
      <c r="J26">
        <v>1.89742E-2</v>
      </c>
      <c r="L26" t="s">
        <v>39</v>
      </c>
      <c r="M26">
        <f t="shared" si="0"/>
        <v>1.360537E-2</v>
      </c>
      <c r="R26" t="s">
        <v>2</v>
      </c>
      <c r="S26" t="s">
        <v>31</v>
      </c>
      <c r="T26" t="s">
        <v>32</v>
      </c>
      <c r="U26" t="s">
        <v>33</v>
      </c>
      <c r="Z26" t="s">
        <v>39</v>
      </c>
      <c r="AA26">
        <v>2.8998099999999999E-2</v>
      </c>
      <c r="AC26" t="s">
        <v>39</v>
      </c>
      <c r="AD26">
        <f t="shared" si="1"/>
        <v>2.8811324999999999E-2</v>
      </c>
      <c r="AG26" s="1" t="s">
        <v>39</v>
      </c>
      <c r="AH26">
        <f t="shared" si="3"/>
        <v>2.1208347499999999E-2</v>
      </c>
    </row>
    <row r="27" spans="1:34" x14ac:dyDescent="0.25">
      <c r="A27" t="s">
        <v>2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99</v>
      </c>
      <c r="H27" t="s">
        <v>39</v>
      </c>
      <c r="I27">
        <f>-0.00999208</f>
        <v>-9.9920800000000004E-3</v>
      </c>
      <c r="R27" t="s">
        <v>2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108</v>
      </c>
      <c r="Y27" t="s">
        <v>39</v>
      </c>
      <c r="Z27">
        <f>-0.027724</f>
        <v>-2.7723999999999999E-2</v>
      </c>
    </row>
    <row r="28" spans="1:34" x14ac:dyDescent="0.25">
      <c r="A28" t="s">
        <v>2</v>
      </c>
      <c r="B28" t="s">
        <v>40</v>
      </c>
      <c r="C28" t="s">
        <v>41</v>
      </c>
      <c r="D28" t="s">
        <v>42</v>
      </c>
      <c r="E28" t="s">
        <v>100</v>
      </c>
      <c r="R28" t="s">
        <v>2</v>
      </c>
      <c r="S28" t="s">
        <v>40</v>
      </c>
      <c r="T28" t="s">
        <v>41</v>
      </c>
      <c r="U28" t="s">
        <v>42</v>
      </c>
      <c r="V28" t="s">
        <v>109</v>
      </c>
    </row>
    <row r="29" spans="1:34" x14ac:dyDescent="0.25">
      <c r="A29" t="s">
        <v>44</v>
      </c>
      <c r="R29" t="s">
        <v>44</v>
      </c>
    </row>
    <row r="30" spans="1:34" x14ac:dyDescent="0.25">
      <c r="A30" t="s">
        <v>2</v>
      </c>
      <c r="B30" t="s">
        <v>45</v>
      </c>
      <c r="C30" t="s">
        <v>5</v>
      </c>
      <c r="D30" t="s">
        <v>46</v>
      </c>
      <c r="R30" t="s">
        <v>2</v>
      </c>
      <c r="S30" t="s">
        <v>45</v>
      </c>
      <c r="T30" t="s">
        <v>5</v>
      </c>
      <c r="U30" t="s">
        <v>46</v>
      </c>
    </row>
    <row r="31" spans="1:34" x14ac:dyDescent="0.25">
      <c r="A31" t="s">
        <v>2</v>
      </c>
      <c r="B31" t="s">
        <v>47</v>
      </c>
      <c r="C31" t="s">
        <v>5</v>
      </c>
      <c r="D31" t="s">
        <v>48</v>
      </c>
      <c r="E31">
        <v>1.57816</v>
      </c>
      <c r="R31" t="s">
        <v>2</v>
      </c>
      <c r="S31" t="s">
        <v>47</v>
      </c>
      <c r="T31" t="s">
        <v>5</v>
      </c>
      <c r="U31" t="s">
        <v>48</v>
      </c>
      <c r="V31">
        <v>1.46322</v>
      </c>
    </row>
    <row r="32" spans="1:34" x14ac:dyDescent="0.25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91</v>
      </c>
      <c r="G32" t="s">
        <v>8</v>
      </c>
      <c r="H32" t="s">
        <v>5</v>
      </c>
      <c r="I32" t="s">
        <v>6</v>
      </c>
      <c r="J32">
        <v>10.4078</v>
      </c>
      <c r="R32" t="s">
        <v>2</v>
      </c>
      <c r="S32" t="s">
        <v>3</v>
      </c>
      <c r="T32" t="s">
        <v>4</v>
      </c>
      <c r="U32" t="s">
        <v>5</v>
      </c>
      <c r="V32" t="s">
        <v>6</v>
      </c>
      <c r="W32" t="s">
        <v>91</v>
      </c>
      <c r="X32" t="s">
        <v>8</v>
      </c>
      <c r="Y32" t="s">
        <v>5</v>
      </c>
      <c r="Z32" t="s">
        <v>6</v>
      </c>
      <c r="AA32">
        <v>10.389799999999999</v>
      </c>
    </row>
    <row r="33" spans="1:27" x14ac:dyDescent="0.25">
      <c r="A33" t="s">
        <v>2</v>
      </c>
      <c r="B33" t="s">
        <v>9</v>
      </c>
      <c r="C33" t="s">
        <v>4</v>
      </c>
      <c r="D33" t="s">
        <v>5</v>
      </c>
      <c r="E33" t="s">
        <v>6</v>
      </c>
      <c r="F33" t="s">
        <v>92</v>
      </c>
      <c r="G33" t="s">
        <v>8</v>
      </c>
      <c r="H33" t="s">
        <v>5</v>
      </c>
      <c r="I33" t="s">
        <v>6</v>
      </c>
      <c r="J33">
        <v>8.2200000000000006</v>
      </c>
      <c r="R33" t="s">
        <v>2</v>
      </c>
      <c r="S33" t="s">
        <v>9</v>
      </c>
      <c r="T33" t="s">
        <v>4</v>
      </c>
      <c r="U33" t="s">
        <v>5</v>
      </c>
      <c r="V33" t="s">
        <v>6</v>
      </c>
      <c r="W33" t="s">
        <v>92</v>
      </c>
      <c r="X33" t="s">
        <v>8</v>
      </c>
      <c r="Y33" t="s">
        <v>5</v>
      </c>
      <c r="Z33" t="s">
        <v>6</v>
      </c>
      <c r="AA33">
        <v>8.2058099999999996</v>
      </c>
    </row>
    <row r="34" spans="1:27" x14ac:dyDescent="0.25">
      <c r="A34" t="s">
        <v>2</v>
      </c>
      <c r="B34" t="s">
        <v>11</v>
      </c>
      <c r="C34" t="s">
        <v>4</v>
      </c>
      <c r="D34" t="s">
        <v>5</v>
      </c>
      <c r="E34" t="s">
        <v>6</v>
      </c>
      <c r="F34" t="s">
        <v>93</v>
      </c>
      <c r="G34" t="s">
        <v>8</v>
      </c>
      <c r="H34" t="s">
        <v>5</v>
      </c>
      <c r="I34" t="s">
        <v>6</v>
      </c>
      <c r="J34">
        <v>3.2764600000000002</v>
      </c>
      <c r="R34" t="s">
        <v>2</v>
      </c>
      <c r="S34" t="s">
        <v>11</v>
      </c>
      <c r="T34" t="s">
        <v>4</v>
      </c>
      <c r="U34" t="s">
        <v>5</v>
      </c>
      <c r="V34" t="s">
        <v>6</v>
      </c>
      <c r="W34" t="s">
        <v>93</v>
      </c>
      <c r="X34" t="s">
        <v>8</v>
      </c>
      <c r="Y34" t="s">
        <v>5</v>
      </c>
      <c r="Z34" t="s">
        <v>6</v>
      </c>
      <c r="AA34">
        <v>3.2707999999999999</v>
      </c>
    </row>
    <row r="35" spans="1:27" x14ac:dyDescent="0.25">
      <c r="A35" t="s">
        <v>2</v>
      </c>
      <c r="B35" t="s">
        <v>13</v>
      </c>
      <c r="C35" t="s">
        <v>4</v>
      </c>
      <c r="D35" t="s">
        <v>5</v>
      </c>
      <c r="E35" t="s">
        <v>6</v>
      </c>
      <c r="F35" t="s">
        <v>94</v>
      </c>
      <c r="G35" t="s">
        <v>8</v>
      </c>
      <c r="H35" t="s">
        <v>5</v>
      </c>
      <c r="I35" t="s">
        <v>6</v>
      </c>
      <c r="J35">
        <v>7.6178200000000001E-2</v>
      </c>
      <c r="R35" t="s">
        <v>2</v>
      </c>
      <c r="S35" t="s">
        <v>13</v>
      </c>
      <c r="T35" t="s">
        <v>4</v>
      </c>
      <c r="U35" t="s">
        <v>5</v>
      </c>
      <c r="V35" t="s">
        <v>6</v>
      </c>
      <c r="W35" t="s">
        <v>94</v>
      </c>
      <c r="X35" t="s">
        <v>8</v>
      </c>
      <c r="Y35" t="s">
        <v>5</v>
      </c>
      <c r="Z35" t="s">
        <v>6</v>
      </c>
      <c r="AA35">
        <v>7.6046699999999995E-2</v>
      </c>
    </row>
    <row r="36" spans="1:27" x14ac:dyDescent="0.25">
      <c r="A36" t="s">
        <v>2</v>
      </c>
      <c r="B36" t="s">
        <v>15</v>
      </c>
      <c r="C36" t="s">
        <v>4</v>
      </c>
      <c r="D36" t="s">
        <v>5</v>
      </c>
      <c r="E36" t="s">
        <v>6</v>
      </c>
      <c r="F36" t="s">
        <v>95</v>
      </c>
      <c r="G36" t="s">
        <v>8</v>
      </c>
      <c r="H36" t="s">
        <v>5</v>
      </c>
      <c r="I36" t="s">
        <v>6</v>
      </c>
      <c r="J36">
        <v>8.8373800000000002E-2</v>
      </c>
      <c r="R36" t="s">
        <v>2</v>
      </c>
      <c r="S36" t="s">
        <v>15</v>
      </c>
      <c r="T36" t="s">
        <v>4</v>
      </c>
      <c r="U36" t="s">
        <v>5</v>
      </c>
      <c r="V36" t="s">
        <v>6</v>
      </c>
      <c r="W36" t="s">
        <v>95</v>
      </c>
      <c r="X36" t="s">
        <v>8</v>
      </c>
      <c r="Y36" t="s">
        <v>5</v>
      </c>
      <c r="Z36" t="s">
        <v>6</v>
      </c>
      <c r="AA36">
        <v>8.82212E-2</v>
      </c>
    </row>
    <row r="37" spans="1:27" x14ac:dyDescent="0.25">
      <c r="A37" t="s">
        <v>2</v>
      </c>
      <c r="B37" t="s">
        <v>17</v>
      </c>
      <c r="C37" t="s">
        <v>4</v>
      </c>
      <c r="D37" t="s">
        <v>5</v>
      </c>
      <c r="E37" t="s">
        <v>6</v>
      </c>
      <c r="F37" t="s">
        <v>96</v>
      </c>
      <c r="G37" t="s">
        <v>8</v>
      </c>
      <c r="H37" t="s">
        <v>5</v>
      </c>
      <c r="I37" t="s">
        <v>6</v>
      </c>
      <c r="J37">
        <v>1.10467</v>
      </c>
      <c r="R37" t="s">
        <v>2</v>
      </c>
      <c r="S37" t="s">
        <v>17</v>
      </c>
      <c r="T37" t="s">
        <v>4</v>
      </c>
      <c r="U37" t="s">
        <v>5</v>
      </c>
      <c r="V37" t="s">
        <v>6</v>
      </c>
      <c r="W37" t="s">
        <v>96</v>
      </c>
      <c r="X37" t="s">
        <v>8</v>
      </c>
      <c r="Y37" t="s">
        <v>5</v>
      </c>
      <c r="Z37" t="s">
        <v>6</v>
      </c>
      <c r="AA37">
        <v>1.10277</v>
      </c>
    </row>
    <row r="38" spans="1:27" x14ac:dyDescent="0.25">
      <c r="A38" t="s">
        <v>2</v>
      </c>
      <c r="B38" t="s">
        <v>19</v>
      </c>
      <c r="C38" t="s">
        <v>4</v>
      </c>
      <c r="D38" t="s">
        <v>5</v>
      </c>
      <c r="E38" t="s">
        <v>6</v>
      </c>
      <c r="F38" t="s">
        <v>97</v>
      </c>
      <c r="G38" t="s">
        <v>8</v>
      </c>
      <c r="H38" t="s">
        <v>5</v>
      </c>
      <c r="I38" t="s">
        <v>6</v>
      </c>
      <c r="J38">
        <v>0.191418</v>
      </c>
      <c r="R38" t="s">
        <v>2</v>
      </c>
      <c r="S38" t="s">
        <v>19</v>
      </c>
      <c r="T38" t="s">
        <v>4</v>
      </c>
      <c r="U38" t="s">
        <v>5</v>
      </c>
      <c r="V38" t="s">
        <v>6</v>
      </c>
      <c r="W38" t="s">
        <v>97</v>
      </c>
      <c r="X38" t="s">
        <v>8</v>
      </c>
      <c r="Y38" t="s">
        <v>5</v>
      </c>
      <c r="Z38" t="s">
        <v>6</v>
      </c>
      <c r="AA38">
        <v>0.19108700000000001</v>
      </c>
    </row>
    <row r="39" spans="1:27" x14ac:dyDescent="0.25">
      <c r="A39" t="s">
        <v>2</v>
      </c>
      <c r="B39" t="s">
        <v>21</v>
      </c>
      <c r="C39" t="s">
        <v>4</v>
      </c>
      <c r="D39" t="s">
        <v>5</v>
      </c>
      <c r="E39" t="s">
        <v>6</v>
      </c>
      <c r="F39" t="s">
        <v>92</v>
      </c>
      <c r="G39" t="s">
        <v>8</v>
      </c>
      <c r="H39" t="s">
        <v>5</v>
      </c>
      <c r="I39" t="s">
        <v>6</v>
      </c>
      <c r="J39">
        <v>8.2200000000000006</v>
      </c>
      <c r="R39" t="s">
        <v>2</v>
      </c>
      <c r="S39" t="s">
        <v>21</v>
      </c>
      <c r="T39" t="s">
        <v>4</v>
      </c>
      <c r="U39" t="s">
        <v>5</v>
      </c>
      <c r="V39" t="s">
        <v>6</v>
      </c>
      <c r="W39" t="s">
        <v>92</v>
      </c>
      <c r="X39" t="s">
        <v>8</v>
      </c>
      <c r="Y39" t="s">
        <v>5</v>
      </c>
      <c r="Z39" t="s">
        <v>6</v>
      </c>
      <c r="AA39">
        <v>8.2058099999999996</v>
      </c>
    </row>
    <row r="40" spans="1:27" x14ac:dyDescent="0.25">
      <c r="A40" t="s">
        <v>2</v>
      </c>
      <c r="B40" t="s">
        <v>22</v>
      </c>
      <c r="C40" t="s">
        <v>4</v>
      </c>
      <c r="D40" t="s">
        <v>5</v>
      </c>
      <c r="E40" t="s">
        <v>6</v>
      </c>
      <c r="F40" t="s">
        <v>93</v>
      </c>
      <c r="G40" t="s">
        <v>8</v>
      </c>
      <c r="H40" t="s">
        <v>5</v>
      </c>
      <c r="I40" t="s">
        <v>6</v>
      </c>
      <c r="J40">
        <v>3.2764600000000002</v>
      </c>
      <c r="R40" t="s">
        <v>2</v>
      </c>
      <c r="S40" t="s">
        <v>22</v>
      </c>
      <c r="T40" t="s">
        <v>4</v>
      </c>
      <c r="U40" t="s">
        <v>5</v>
      </c>
      <c r="V40" t="s">
        <v>6</v>
      </c>
      <c r="W40" t="s">
        <v>93</v>
      </c>
      <c r="X40" t="s">
        <v>8</v>
      </c>
      <c r="Y40" t="s">
        <v>5</v>
      </c>
      <c r="Z40" t="s">
        <v>6</v>
      </c>
      <c r="AA40">
        <v>3.2707999999999999</v>
      </c>
    </row>
    <row r="41" spans="1:27" x14ac:dyDescent="0.25">
      <c r="A41" t="s">
        <v>2</v>
      </c>
      <c r="B41" t="s">
        <v>23</v>
      </c>
      <c r="C41" t="s">
        <v>4</v>
      </c>
      <c r="D41" t="s">
        <v>5</v>
      </c>
      <c r="E41" t="s">
        <v>6</v>
      </c>
      <c r="F41" t="s">
        <v>94</v>
      </c>
      <c r="G41" t="s">
        <v>8</v>
      </c>
      <c r="H41" t="s">
        <v>5</v>
      </c>
      <c r="I41" t="s">
        <v>6</v>
      </c>
      <c r="J41">
        <v>7.6178200000000001E-2</v>
      </c>
      <c r="R41" t="s">
        <v>2</v>
      </c>
      <c r="S41" t="s">
        <v>23</v>
      </c>
      <c r="T41" t="s">
        <v>4</v>
      </c>
      <c r="U41" t="s">
        <v>5</v>
      </c>
      <c r="V41" t="s">
        <v>6</v>
      </c>
      <c r="W41" t="s">
        <v>94</v>
      </c>
      <c r="X41" t="s">
        <v>8</v>
      </c>
      <c r="Y41" t="s">
        <v>5</v>
      </c>
      <c r="Z41" t="s">
        <v>6</v>
      </c>
      <c r="AA41">
        <v>7.6046699999999995E-2</v>
      </c>
    </row>
    <row r="42" spans="1:27" x14ac:dyDescent="0.25">
      <c r="A42" t="s">
        <v>2</v>
      </c>
      <c r="B42" t="s">
        <v>24</v>
      </c>
      <c r="C42" t="s">
        <v>4</v>
      </c>
      <c r="D42" t="s">
        <v>5</v>
      </c>
      <c r="E42" t="s">
        <v>6</v>
      </c>
      <c r="F42" t="s">
        <v>95</v>
      </c>
      <c r="G42" t="s">
        <v>8</v>
      </c>
      <c r="H42" t="s">
        <v>5</v>
      </c>
      <c r="I42" t="s">
        <v>6</v>
      </c>
      <c r="J42">
        <v>8.8373800000000002E-2</v>
      </c>
      <c r="R42" t="s">
        <v>2</v>
      </c>
      <c r="S42" t="s">
        <v>24</v>
      </c>
      <c r="T42" t="s">
        <v>4</v>
      </c>
      <c r="U42" t="s">
        <v>5</v>
      </c>
      <c r="V42" t="s">
        <v>6</v>
      </c>
      <c r="W42" t="s">
        <v>95</v>
      </c>
      <c r="X42" t="s">
        <v>8</v>
      </c>
      <c r="Y42" t="s">
        <v>5</v>
      </c>
      <c r="Z42" t="s">
        <v>6</v>
      </c>
      <c r="AA42">
        <v>8.82212E-2</v>
      </c>
    </row>
    <row r="43" spans="1:27" x14ac:dyDescent="0.25">
      <c r="A43" t="s">
        <v>2</v>
      </c>
      <c r="B43" t="s">
        <v>25</v>
      </c>
      <c r="C43" t="s">
        <v>4</v>
      </c>
      <c r="D43" t="s">
        <v>5</v>
      </c>
      <c r="E43" t="s">
        <v>6</v>
      </c>
      <c r="F43" t="s">
        <v>96</v>
      </c>
      <c r="G43" t="s">
        <v>8</v>
      </c>
      <c r="H43" t="s">
        <v>5</v>
      </c>
      <c r="I43" t="s">
        <v>6</v>
      </c>
      <c r="J43">
        <v>1.10467</v>
      </c>
      <c r="R43" t="s">
        <v>2</v>
      </c>
      <c r="S43" t="s">
        <v>25</v>
      </c>
      <c r="T43" t="s">
        <v>4</v>
      </c>
      <c r="U43" t="s">
        <v>5</v>
      </c>
      <c r="V43" t="s">
        <v>6</v>
      </c>
      <c r="W43" t="s">
        <v>96</v>
      </c>
      <c r="X43" t="s">
        <v>8</v>
      </c>
      <c r="Y43" t="s">
        <v>5</v>
      </c>
      <c r="Z43" t="s">
        <v>6</v>
      </c>
      <c r="AA43">
        <v>1.10277</v>
      </c>
    </row>
    <row r="44" spans="1:27" x14ac:dyDescent="0.25">
      <c r="A44" t="s">
        <v>2</v>
      </c>
      <c r="B44" t="s">
        <v>26</v>
      </c>
      <c r="C44" t="s">
        <v>4</v>
      </c>
      <c r="D44" t="s">
        <v>5</v>
      </c>
      <c r="E44" t="s">
        <v>6</v>
      </c>
      <c r="F44" t="s">
        <v>97</v>
      </c>
      <c r="G44" t="s">
        <v>8</v>
      </c>
      <c r="H44" t="s">
        <v>5</v>
      </c>
      <c r="I44" t="s">
        <v>6</v>
      </c>
      <c r="J44">
        <v>0.191418</v>
      </c>
      <c r="R44" t="s">
        <v>2</v>
      </c>
      <c r="S44" t="s">
        <v>26</v>
      </c>
      <c r="T44" t="s">
        <v>4</v>
      </c>
      <c r="U44" t="s">
        <v>5</v>
      </c>
      <c r="V44" t="s">
        <v>6</v>
      </c>
      <c r="W44" t="s">
        <v>97</v>
      </c>
      <c r="X44" t="s">
        <v>8</v>
      </c>
      <c r="Y44" t="s">
        <v>5</v>
      </c>
      <c r="Z44" t="s">
        <v>6</v>
      </c>
      <c r="AA44">
        <v>0.19108700000000001</v>
      </c>
    </row>
    <row r="45" spans="1:27" x14ac:dyDescent="0.25">
      <c r="A45" t="s">
        <v>2</v>
      </c>
      <c r="B45" t="s">
        <v>27</v>
      </c>
      <c r="C45" t="s">
        <v>4</v>
      </c>
      <c r="D45" t="s">
        <v>5</v>
      </c>
      <c r="E45" t="s">
        <v>6</v>
      </c>
      <c r="F45" t="s">
        <v>98</v>
      </c>
      <c r="G45" t="s">
        <v>8</v>
      </c>
      <c r="H45" t="s">
        <v>5</v>
      </c>
      <c r="I45" t="s">
        <v>6</v>
      </c>
      <c r="J45">
        <v>30.2562</v>
      </c>
      <c r="R45" t="s">
        <v>2</v>
      </c>
      <c r="S45" t="s">
        <v>27</v>
      </c>
      <c r="T45" t="s">
        <v>4</v>
      </c>
      <c r="U45" t="s">
        <v>5</v>
      </c>
      <c r="V45" t="s">
        <v>6</v>
      </c>
      <c r="W45" t="s">
        <v>98</v>
      </c>
      <c r="X45" t="s">
        <v>8</v>
      </c>
      <c r="Y45" t="s">
        <v>5</v>
      </c>
      <c r="Z45" t="s">
        <v>6</v>
      </c>
      <c r="AA45">
        <v>30.203900000000001</v>
      </c>
    </row>
    <row r="46" spans="1:27" x14ac:dyDescent="0.25">
      <c r="I46" t="s">
        <v>38</v>
      </c>
      <c r="J46">
        <v>-1.8730199999999999E-2</v>
      </c>
      <c r="Z46" t="s">
        <v>38</v>
      </c>
      <c r="AA46">
        <v>-1.0605399999999999E-2</v>
      </c>
    </row>
    <row r="47" spans="1:27" x14ac:dyDescent="0.25">
      <c r="A47" t="s">
        <v>30</v>
      </c>
      <c r="I47" t="s">
        <v>115</v>
      </c>
      <c r="J47">
        <v>0.31236900000000001</v>
      </c>
      <c r="R47" t="s">
        <v>30</v>
      </c>
      <c r="Z47" t="s">
        <v>115</v>
      </c>
      <c r="AA47">
        <v>0.31236900000000001</v>
      </c>
    </row>
    <row r="48" spans="1:27" x14ac:dyDescent="0.25">
      <c r="A48" t="s">
        <v>2</v>
      </c>
      <c r="B48" t="s">
        <v>31</v>
      </c>
      <c r="C48" t="s">
        <v>32</v>
      </c>
      <c r="D48" t="s">
        <v>33</v>
      </c>
      <c r="I48" t="s">
        <v>39</v>
      </c>
      <c r="J48">
        <v>9.9920800000000004E-3</v>
      </c>
      <c r="R48" t="s">
        <v>2</v>
      </c>
      <c r="S48" t="s">
        <v>31</v>
      </c>
      <c r="T48" t="s">
        <v>32</v>
      </c>
      <c r="U48" t="s">
        <v>33</v>
      </c>
      <c r="Z48" t="s">
        <v>39</v>
      </c>
      <c r="AA48">
        <v>2.7723999999999999E-2</v>
      </c>
    </row>
    <row r="49" spans="1:27" x14ac:dyDescent="0.25">
      <c r="A49" t="s">
        <v>2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101</v>
      </c>
      <c r="H49" t="s">
        <v>39</v>
      </c>
      <c r="I49">
        <f>-0.0135886</f>
        <v>-1.3588599999999999E-2</v>
      </c>
      <c r="R49" t="s">
        <v>2</v>
      </c>
      <c r="S49" t="s">
        <v>34</v>
      </c>
      <c r="T49" t="s">
        <v>35</v>
      </c>
      <c r="U49" t="s">
        <v>36</v>
      </c>
      <c r="V49" t="s">
        <v>37</v>
      </c>
      <c r="W49" t="s">
        <v>38</v>
      </c>
      <c r="X49" t="s">
        <v>110</v>
      </c>
      <c r="Y49" t="s">
        <v>39</v>
      </c>
      <c r="Z49">
        <f>-0.0269558</f>
        <v>-2.6955799999999999E-2</v>
      </c>
    </row>
    <row r="50" spans="1:27" x14ac:dyDescent="0.25">
      <c r="A50" t="s">
        <v>2</v>
      </c>
      <c r="B50" t="s">
        <v>40</v>
      </c>
      <c r="C50" t="s">
        <v>41</v>
      </c>
      <c r="D50" t="s">
        <v>42</v>
      </c>
      <c r="E50" t="s">
        <v>102</v>
      </c>
      <c r="R50" t="s">
        <v>2</v>
      </c>
      <c r="S50" t="s">
        <v>40</v>
      </c>
      <c r="T50" t="s">
        <v>41</v>
      </c>
      <c r="U50" t="s">
        <v>42</v>
      </c>
      <c r="V50" t="s">
        <v>111</v>
      </c>
    </row>
    <row r="51" spans="1:27" x14ac:dyDescent="0.25">
      <c r="A51" t="s">
        <v>44</v>
      </c>
      <c r="R51" t="s">
        <v>44</v>
      </c>
    </row>
    <row r="52" spans="1:27" x14ac:dyDescent="0.25">
      <c r="A52" t="s">
        <v>2</v>
      </c>
      <c r="B52" t="s">
        <v>45</v>
      </c>
      <c r="C52" t="s">
        <v>5</v>
      </c>
      <c r="D52" t="s">
        <v>46</v>
      </c>
      <c r="R52" t="s">
        <v>2</v>
      </c>
      <c r="S52" t="s">
        <v>45</v>
      </c>
      <c r="T52" t="s">
        <v>5</v>
      </c>
      <c r="U52" t="s">
        <v>46</v>
      </c>
    </row>
    <row r="53" spans="1:27" x14ac:dyDescent="0.25">
      <c r="A53" t="s">
        <v>2</v>
      </c>
      <c r="B53" t="s">
        <v>47</v>
      </c>
      <c r="C53" t="s">
        <v>5</v>
      </c>
      <c r="D53" t="s">
        <v>48</v>
      </c>
      <c r="E53">
        <v>1.4226399999999999</v>
      </c>
      <c r="R53" t="s">
        <v>2</v>
      </c>
      <c r="S53" t="s">
        <v>47</v>
      </c>
      <c r="T53" t="s">
        <v>5</v>
      </c>
      <c r="U53" t="s">
        <v>48</v>
      </c>
      <c r="V53">
        <v>1.5984</v>
      </c>
    </row>
    <row r="54" spans="1:27" x14ac:dyDescent="0.25">
      <c r="A54" t="s">
        <v>2</v>
      </c>
      <c r="B54" t="s">
        <v>3</v>
      </c>
      <c r="C54" t="s">
        <v>4</v>
      </c>
      <c r="D54" t="s">
        <v>5</v>
      </c>
      <c r="E54" t="s">
        <v>6</v>
      </c>
      <c r="F54" t="s">
        <v>91</v>
      </c>
      <c r="G54" t="s">
        <v>8</v>
      </c>
      <c r="H54" t="s">
        <v>5</v>
      </c>
      <c r="I54" t="s">
        <v>6</v>
      </c>
      <c r="J54">
        <v>10.3835</v>
      </c>
      <c r="R54" t="s">
        <v>2</v>
      </c>
      <c r="S54" t="s">
        <v>3</v>
      </c>
      <c r="T54" t="s">
        <v>4</v>
      </c>
      <c r="U54" t="s">
        <v>5</v>
      </c>
      <c r="V54" t="s">
        <v>6</v>
      </c>
      <c r="W54" t="s">
        <v>91</v>
      </c>
      <c r="X54" t="s">
        <v>8</v>
      </c>
      <c r="Y54" t="s">
        <v>5</v>
      </c>
      <c r="Z54" t="s">
        <v>6</v>
      </c>
      <c r="AA54">
        <v>10.4109</v>
      </c>
    </row>
    <row r="55" spans="1:27" x14ac:dyDescent="0.25">
      <c r="A55" t="s">
        <v>2</v>
      </c>
      <c r="B55" t="s">
        <v>9</v>
      </c>
      <c r="C55" t="s">
        <v>4</v>
      </c>
      <c r="D55" t="s">
        <v>5</v>
      </c>
      <c r="E55" t="s">
        <v>6</v>
      </c>
      <c r="F55" t="s">
        <v>92</v>
      </c>
      <c r="G55" t="s">
        <v>8</v>
      </c>
      <c r="H55" t="s">
        <v>5</v>
      </c>
      <c r="I55" t="s">
        <v>6</v>
      </c>
      <c r="J55">
        <v>8.2007999999999992</v>
      </c>
      <c r="R55" t="s">
        <v>2</v>
      </c>
      <c r="S55" t="s">
        <v>9</v>
      </c>
      <c r="T55" t="s">
        <v>4</v>
      </c>
      <c r="U55" t="s">
        <v>5</v>
      </c>
      <c r="V55" t="s">
        <v>6</v>
      </c>
      <c r="W55" t="s">
        <v>92</v>
      </c>
      <c r="X55" t="s">
        <v>8</v>
      </c>
      <c r="Y55" t="s">
        <v>5</v>
      </c>
      <c r="Z55" t="s">
        <v>6</v>
      </c>
      <c r="AA55">
        <v>8.2225000000000001</v>
      </c>
    </row>
    <row r="56" spans="1:27" x14ac:dyDescent="0.25">
      <c r="A56" t="s">
        <v>2</v>
      </c>
      <c r="B56" t="s">
        <v>11</v>
      </c>
      <c r="C56" t="s">
        <v>4</v>
      </c>
      <c r="D56" t="s">
        <v>5</v>
      </c>
      <c r="E56" t="s">
        <v>6</v>
      </c>
      <c r="F56" t="s">
        <v>93</v>
      </c>
      <c r="G56" t="s">
        <v>8</v>
      </c>
      <c r="H56" t="s">
        <v>5</v>
      </c>
      <c r="I56" t="s">
        <v>6</v>
      </c>
      <c r="J56">
        <v>3.2688000000000001</v>
      </c>
      <c r="R56" t="s">
        <v>2</v>
      </c>
      <c r="S56" t="s">
        <v>11</v>
      </c>
      <c r="T56" t="s">
        <v>4</v>
      </c>
      <c r="U56" t="s">
        <v>5</v>
      </c>
      <c r="V56" t="s">
        <v>6</v>
      </c>
      <c r="W56" t="s">
        <v>93</v>
      </c>
      <c r="X56" t="s">
        <v>8</v>
      </c>
      <c r="Y56" t="s">
        <v>5</v>
      </c>
      <c r="Z56" t="s">
        <v>6</v>
      </c>
      <c r="AA56">
        <v>3.27745</v>
      </c>
    </row>
    <row r="57" spans="1:27" x14ac:dyDescent="0.25">
      <c r="A57" t="s">
        <v>2</v>
      </c>
      <c r="B57" t="s">
        <v>13</v>
      </c>
      <c r="C57" t="s">
        <v>4</v>
      </c>
      <c r="D57" t="s">
        <v>5</v>
      </c>
      <c r="E57" t="s">
        <v>6</v>
      </c>
      <c r="F57" t="s">
        <v>94</v>
      </c>
      <c r="G57" t="s">
        <v>8</v>
      </c>
      <c r="H57" t="s">
        <v>5</v>
      </c>
      <c r="I57" t="s">
        <v>6</v>
      </c>
      <c r="J57">
        <v>7.6000300000000007E-2</v>
      </c>
      <c r="R57" t="s">
        <v>2</v>
      </c>
      <c r="S57" t="s">
        <v>13</v>
      </c>
      <c r="T57" t="s">
        <v>4</v>
      </c>
      <c r="U57" t="s">
        <v>5</v>
      </c>
      <c r="V57" t="s">
        <v>6</v>
      </c>
      <c r="W57" t="s">
        <v>94</v>
      </c>
      <c r="X57" t="s">
        <v>8</v>
      </c>
      <c r="Y57" t="s">
        <v>5</v>
      </c>
      <c r="Z57" t="s">
        <v>6</v>
      </c>
      <c r="AA57">
        <v>7.6201400000000002E-2</v>
      </c>
    </row>
    <row r="58" spans="1:27" x14ac:dyDescent="0.25">
      <c r="A58" t="s">
        <v>2</v>
      </c>
      <c r="B58" t="s">
        <v>15</v>
      </c>
      <c r="C58" t="s">
        <v>4</v>
      </c>
      <c r="D58" t="s">
        <v>5</v>
      </c>
      <c r="E58" t="s">
        <v>6</v>
      </c>
      <c r="F58" t="s">
        <v>95</v>
      </c>
      <c r="G58" t="s">
        <v>8</v>
      </c>
      <c r="H58" t="s">
        <v>5</v>
      </c>
      <c r="I58" t="s">
        <v>6</v>
      </c>
      <c r="J58">
        <v>8.8167400000000007E-2</v>
      </c>
      <c r="R58" t="s">
        <v>2</v>
      </c>
      <c r="S58" t="s">
        <v>15</v>
      </c>
      <c r="T58" t="s">
        <v>4</v>
      </c>
      <c r="U58" t="s">
        <v>5</v>
      </c>
      <c r="V58" t="s">
        <v>6</v>
      </c>
      <c r="W58" t="s">
        <v>95</v>
      </c>
      <c r="X58" t="s">
        <v>8</v>
      </c>
      <c r="Y58" t="s">
        <v>5</v>
      </c>
      <c r="Z58" t="s">
        <v>6</v>
      </c>
      <c r="AA58">
        <v>8.8400599999999996E-2</v>
      </c>
    </row>
    <row r="59" spans="1:27" x14ac:dyDescent="0.25">
      <c r="A59" t="s">
        <v>2</v>
      </c>
      <c r="B59" t="s">
        <v>17</v>
      </c>
      <c r="C59" t="s">
        <v>4</v>
      </c>
      <c r="D59" t="s">
        <v>5</v>
      </c>
      <c r="E59" t="s">
        <v>6</v>
      </c>
      <c r="F59" t="s">
        <v>96</v>
      </c>
      <c r="G59" t="s">
        <v>8</v>
      </c>
      <c r="H59" t="s">
        <v>5</v>
      </c>
      <c r="I59" t="s">
        <v>6</v>
      </c>
      <c r="J59">
        <v>1.10209</v>
      </c>
      <c r="R59" t="s">
        <v>2</v>
      </c>
      <c r="S59" t="s">
        <v>17</v>
      </c>
      <c r="T59" t="s">
        <v>4</v>
      </c>
      <c r="U59" t="s">
        <v>5</v>
      </c>
      <c r="V59" t="s">
        <v>6</v>
      </c>
      <c r="W59" t="s">
        <v>96</v>
      </c>
      <c r="X59" t="s">
        <v>8</v>
      </c>
      <c r="Y59" t="s">
        <v>5</v>
      </c>
      <c r="Z59" t="s">
        <v>6</v>
      </c>
      <c r="AA59">
        <v>1.10501</v>
      </c>
    </row>
    <row r="60" spans="1:27" x14ac:dyDescent="0.25">
      <c r="A60" t="s">
        <v>2</v>
      </c>
      <c r="B60" t="s">
        <v>19</v>
      </c>
      <c r="C60" t="s">
        <v>4</v>
      </c>
      <c r="D60" t="s">
        <v>5</v>
      </c>
      <c r="E60" t="s">
        <v>6</v>
      </c>
      <c r="F60" t="s">
        <v>97</v>
      </c>
      <c r="G60" t="s">
        <v>8</v>
      </c>
      <c r="H60" t="s">
        <v>5</v>
      </c>
      <c r="I60" t="s">
        <v>6</v>
      </c>
      <c r="J60">
        <v>0.19097</v>
      </c>
      <c r="R60" t="s">
        <v>2</v>
      </c>
      <c r="S60" t="s">
        <v>19</v>
      </c>
      <c r="T60" t="s">
        <v>4</v>
      </c>
      <c r="U60" t="s">
        <v>5</v>
      </c>
      <c r="V60" t="s">
        <v>6</v>
      </c>
      <c r="W60" t="s">
        <v>97</v>
      </c>
      <c r="X60" t="s">
        <v>8</v>
      </c>
      <c r="Y60" t="s">
        <v>5</v>
      </c>
      <c r="Z60" t="s">
        <v>6</v>
      </c>
      <c r="AA60">
        <v>0.19147600000000001</v>
      </c>
    </row>
    <row r="61" spans="1:27" x14ac:dyDescent="0.25">
      <c r="A61" t="s">
        <v>2</v>
      </c>
      <c r="B61" t="s">
        <v>21</v>
      </c>
      <c r="C61" t="s">
        <v>4</v>
      </c>
      <c r="D61" t="s">
        <v>5</v>
      </c>
      <c r="E61" t="s">
        <v>6</v>
      </c>
      <c r="F61" t="s">
        <v>92</v>
      </c>
      <c r="G61" t="s">
        <v>8</v>
      </c>
      <c r="H61" t="s">
        <v>5</v>
      </c>
      <c r="I61" t="s">
        <v>6</v>
      </c>
      <c r="J61">
        <v>8.2007999999999992</v>
      </c>
      <c r="R61" t="s">
        <v>2</v>
      </c>
      <c r="S61" t="s">
        <v>21</v>
      </c>
      <c r="T61" t="s">
        <v>4</v>
      </c>
      <c r="U61" t="s">
        <v>5</v>
      </c>
      <c r="V61" t="s">
        <v>6</v>
      </c>
      <c r="W61" t="s">
        <v>92</v>
      </c>
      <c r="X61" t="s">
        <v>8</v>
      </c>
      <c r="Y61" t="s">
        <v>5</v>
      </c>
      <c r="Z61" t="s">
        <v>6</v>
      </c>
      <c r="AA61">
        <v>8.2225000000000001</v>
      </c>
    </row>
    <row r="62" spans="1:27" x14ac:dyDescent="0.25">
      <c r="A62" t="s">
        <v>2</v>
      </c>
      <c r="B62" t="s">
        <v>22</v>
      </c>
      <c r="C62" t="s">
        <v>4</v>
      </c>
      <c r="D62" t="s">
        <v>5</v>
      </c>
      <c r="E62" t="s">
        <v>6</v>
      </c>
      <c r="F62" t="s">
        <v>93</v>
      </c>
      <c r="G62" t="s">
        <v>8</v>
      </c>
      <c r="H62" t="s">
        <v>5</v>
      </c>
      <c r="I62" t="s">
        <v>6</v>
      </c>
      <c r="J62">
        <v>3.2688000000000001</v>
      </c>
      <c r="R62" t="s">
        <v>2</v>
      </c>
      <c r="S62" t="s">
        <v>22</v>
      </c>
      <c r="T62" t="s">
        <v>4</v>
      </c>
      <c r="U62" t="s">
        <v>5</v>
      </c>
      <c r="V62" t="s">
        <v>6</v>
      </c>
      <c r="W62" t="s">
        <v>93</v>
      </c>
      <c r="X62" t="s">
        <v>8</v>
      </c>
      <c r="Y62" t="s">
        <v>5</v>
      </c>
      <c r="Z62" t="s">
        <v>6</v>
      </c>
      <c r="AA62">
        <v>3.27745</v>
      </c>
    </row>
    <row r="63" spans="1:27" x14ac:dyDescent="0.25">
      <c r="A63" t="s">
        <v>2</v>
      </c>
      <c r="B63" t="s">
        <v>23</v>
      </c>
      <c r="C63" t="s">
        <v>4</v>
      </c>
      <c r="D63" t="s">
        <v>5</v>
      </c>
      <c r="E63" t="s">
        <v>6</v>
      </c>
      <c r="F63" t="s">
        <v>94</v>
      </c>
      <c r="G63" t="s">
        <v>8</v>
      </c>
      <c r="H63" t="s">
        <v>5</v>
      </c>
      <c r="I63" t="s">
        <v>6</v>
      </c>
      <c r="J63">
        <v>7.6000300000000007E-2</v>
      </c>
      <c r="R63" t="s">
        <v>2</v>
      </c>
      <c r="S63" t="s">
        <v>23</v>
      </c>
      <c r="T63" t="s">
        <v>4</v>
      </c>
      <c r="U63" t="s">
        <v>5</v>
      </c>
      <c r="V63" t="s">
        <v>6</v>
      </c>
      <c r="W63" t="s">
        <v>94</v>
      </c>
      <c r="X63" t="s">
        <v>8</v>
      </c>
      <c r="Y63" t="s">
        <v>5</v>
      </c>
      <c r="Z63" t="s">
        <v>6</v>
      </c>
      <c r="AA63">
        <v>7.6201400000000002E-2</v>
      </c>
    </row>
    <row r="64" spans="1:27" x14ac:dyDescent="0.25">
      <c r="A64" t="s">
        <v>2</v>
      </c>
      <c r="B64" t="s">
        <v>24</v>
      </c>
      <c r="C64" t="s">
        <v>4</v>
      </c>
      <c r="D64" t="s">
        <v>5</v>
      </c>
      <c r="E64" t="s">
        <v>6</v>
      </c>
      <c r="F64" t="s">
        <v>95</v>
      </c>
      <c r="G64" t="s">
        <v>8</v>
      </c>
      <c r="H64" t="s">
        <v>5</v>
      </c>
      <c r="I64" t="s">
        <v>6</v>
      </c>
      <c r="J64">
        <v>8.8167400000000007E-2</v>
      </c>
      <c r="R64" t="s">
        <v>2</v>
      </c>
      <c r="S64" t="s">
        <v>24</v>
      </c>
      <c r="T64" t="s">
        <v>4</v>
      </c>
      <c r="U64" t="s">
        <v>5</v>
      </c>
      <c r="V64" t="s">
        <v>6</v>
      </c>
      <c r="W64" t="s">
        <v>95</v>
      </c>
      <c r="X64" t="s">
        <v>8</v>
      </c>
      <c r="Y64" t="s">
        <v>5</v>
      </c>
      <c r="Z64" t="s">
        <v>6</v>
      </c>
      <c r="AA64">
        <v>8.8400599999999996E-2</v>
      </c>
    </row>
    <row r="65" spans="1:27" x14ac:dyDescent="0.25">
      <c r="A65" t="s">
        <v>2</v>
      </c>
      <c r="B65" t="s">
        <v>25</v>
      </c>
      <c r="C65" t="s">
        <v>4</v>
      </c>
      <c r="D65" t="s">
        <v>5</v>
      </c>
      <c r="E65" t="s">
        <v>6</v>
      </c>
      <c r="F65" t="s">
        <v>96</v>
      </c>
      <c r="G65" t="s">
        <v>8</v>
      </c>
      <c r="H65" t="s">
        <v>5</v>
      </c>
      <c r="I65" t="s">
        <v>6</v>
      </c>
      <c r="J65">
        <v>1.10209</v>
      </c>
      <c r="R65" t="s">
        <v>2</v>
      </c>
      <c r="S65" t="s">
        <v>25</v>
      </c>
      <c r="T65" t="s">
        <v>4</v>
      </c>
      <c r="U65" t="s">
        <v>5</v>
      </c>
      <c r="V65" t="s">
        <v>6</v>
      </c>
      <c r="W65" t="s">
        <v>96</v>
      </c>
      <c r="X65" t="s">
        <v>8</v>
      </c>
      <c r="Y65" t="s">
        <v>5</v>
      </c>
      <c r="Z65" t="s">
        <v>6</v>
      </c>
      <c r="AA65">
        <v>1.10501</v>
      </c>
    </row>
    <row r="66" spans="1:27" x14ac:dyDescent="0.25">
      <c r="A66" t="s">
        <v>2</v>
      </c>
      <c r="B66" t="s">
        <v>26</v>
      </c>
      <c r="C66" t="s">
        <v>4</v>
      </c>
      <c r="D66" t="s">
        <v>5</v>
      </c>
      <c r="E66" t="s">
        <v>6</v>
      </c>
      <c r="F66" t="s">
        <v>97</v>
      </c>
      <c r="G66" t="s">
        <v>8</v>
      </c>
      <c r="H66" t="s">
        <v>5</v>
      </c>
      <c r="I66" t="s">
        <v>6</v>
      </c>
      <c r="J66">
        <v>0.19097</v>
      </c>
      <c r="R66" t="s">
        <v>2</v>
      </c>
      <c r="S66" t="s">
        <v>26</v>
      </c>
      <c r="T66" t="s">
        <v>4</v>
      </c>
      <c r="U66" t="s">
        <v>5</v>
      </c>
      <c r="V66" t="s">
        <v>6</v>
      </c>
      <c r="W66" t="s">
        <v>97</v>
      </c>
      <c r="X66" t="s">
        <v>8</v>
      </c>
      <c r="Y66" t="s">
        <v>5</v>
      </c>
      <c r="Z66" t="s">
        <v>6</v>
      </c>
      <c r="AA66">
        <v>0.19147600000000001</v>
      </c>
    </row>
    <row r="67" spans="1:27" x14ac:dyDescent="0.25">
      <c r="A67" t="s">
        <v>2</v>
      </c>
      <c r="B67" t="s">
        <v>27</v>
      </c>
      <c r="C67" t="s">
        <v>4</v>
      </c>
      <c r="D67" t="s">
        <v>5</v>
      </c>
      <c r="E67" t="s">
        <v>6</v>
      </c>
      <c r="F67" t="s">
        <v>98</v>
      </c>
      <c r="G67" t="s">
        <v>8</v>
      </c>
      <c r="H67" t="s">
        <v>5</v>
      </c>
      <c r="I67" t="s">
        <v>6</v>
      </c>
      <c r="J67">
        <v>30.185500000000001</v>
      </c>
      <c r="R67" t="s">
        <v>2</v>
      </c>
      <c r="S67" t="s">
        <v>27</v>
      </c>
      <c r="T67" t="s">
        <v>4</v>
      </c>
      <c r="U67" t="s">
        <v>5</v>
      </c>
      <c r="V67" t="s">
        <v>6</v>
      </c>
      <c r="W67" t="s">
        <v>98</v>
      </c>
      <c r="X67" t="s">
        <v>8</v>
      </c>
      <c r="Y67" t="s">
        <v>5</v>
      </c>
      <c r="Z67" t="s">
        <v>6</v>
      </c>
      <c r="AA67">
        <v>30.2654</v>
      </c>
    </row>
    <row r="68" spans="1:27" x14ac:dyDescent="0.25">
      <c r="I68" t="s">
        <v>38</v>
      </c>
      <c r="J68">
        <v>-1.9276600000000001E-2</v>
      </c>
      <c r="Z68" t="s">
        <v>38</v>
      </c>
      <c r="AA68">
        <v>-1.2522500000000001E-2</v>
      </c>
    </row>
    <row r="69" spans="1:27" x14ac:dyDescent="0.25">
      <c r="A69" t="s">
        <v>49</v>
      </c>
      <c r="I69" t="s">
        <v>115</v>
      </c>
      <c r="J69">
        <v>0.31236900000000001</v>
      </c>
      <c r="R69" t="s">
        <v>49</v>
      </c>
      <c r="Z69" t="s">
        <v>115</v>
      </c>
      <c r="AA69">
        <v>0.31236900000000001</v>
      </c>
    </row>
    <row r="70" spans="1:27" x14ac:dyDescent="0.25">
      <c r="A70" t="s">
        <v>2</v>
      </c>
      <c r="B70" t="s">
        <v>31</v>
      </c>
      <c r="C70" t="s">
        <v>32</v>
      </c>
      <c r="D70" t="s">
        <v>33</v>
      </c>
      <c r="I70" t="s">
        <v>39</v>
      </c>
      <c r="J70">
        <v>1.3588599999999999E-2</v>
      </c>
      <c r="R70" t="s">
        <v>2</v>
      </c>
      <c r="S70" t="s">
        <v>31</v>
      </c>
      <c r="T70" t="s">
        <v>32</v>
      </c>
      <c r="U70" t="s">
        <v>33</v>
      </c>
      <c r="Z70" t="s">
        <v>39</v>
      </c>
      <c r="AA70">
        <v>2.6955799999999999E-2</v>
      </c>
    </row>
    <row r="71" spans="1:27" x14ac:dyDescent="0.25">
      <c r="A71" t="s">
        <v>2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103</v>
      </c>
      <c r="H71" t="s">
        <v>39</v>
      </c>
      <c r="I71">
        <f>-0.0118666</f>
        <v>-1.18666E-2</v>
      </c>
      <c r="R71" t="s">
        <v>2</v>
      </c>
      <c r="S71" t="s">
        <v>34</v>
      </c>
      <c r="T71" t="s">
        <v>35</v>
      </c>
      <c r="U71" t="s">
        <v>36</v>
      </c>
      <c r="V71" t="s">
        <v>37</v>
      </c>
      <c r="W71" t="s">
        <v>38</v>
      </c>
      <c r="X71" t="s">
        <v>112</v>
      </c>
      <c r="Y71" t="s">
        <v>39</v>
      </c>
      <c r="Z71">
        <f>-0.0315674</f>
        <v>-3.1567400000000002E-2</v>
      </c>
    </row>
    <row r="72" spans="1:27" x14ac:dyDescent="0.25">
      <c r="A72" t="s">
        <v>2</v>
      </c>
      <c r="B72" t="s">
        <v>40</v>
      </c>
      <c r="C72" t="s">
        <v>41</v>
      </c>
      <c r="D72" t="s">
        <v>42</v>
      </c>
      <c r="E72" t="s">
        <v>104</v>
      </c>
      <c r="R72" t="s">
        <v>2</v>
      </c>
      <c r="S72" t="s">
        <v>40</v>
      </c>
      <c r="T72" t="s">
        <v>41</v>
      </c>
      <c r="U72" t="s">
        <v>42</v>
      </c>
      <c r="V72" t="s">
        <v>113</v>
      </c>
    </row>
    <row r="73" spans="1:27" x14ac:dyDescent="0.25">
      <c r="A73" t="s">
        <v>44</v>
      </c>
      <c r="R73" t="s">
        <v>44</v>
      </c>
    </row>
    <row r="74" spans="1:27" x14ac:dyDescent="0.25">
      <c r="A74" t="s">
        <v>2</v>
      </c>
      <c r="B74" t="s">
        <v>45</v>
      </c>
      <c r="C74" t="s">
        <v>5</v>
      </c>
      <c r="D74" t="s">
        <v>46</v>
      </c>
      <c r="R74" t="s">
        <v>2</v>
      </c>
      <c r="S74" t="s">
        <v>45</v>
      </c>
      <c r="T74" t="s">
        <v>5</v>
      </c>
      <c r="U74" t="s">
        <v>46</v>
      </c>
    </row>
    <row r="75" spans="1:27" x14ac:dyDescent="0.25">
      <c r="A75" t="s">
        <v>2</v>
      </c>
      <c r="B75" t="s">
        <v>47</v>
      </c>
      <c r="C75" t="s">
        <v>5</v>
      </c>
      <c r="D75" t="s">
        <v>48</v>
      </c>
      <c r="E75">
        <v>1.4857499999999999</v>
      </c>
      <c r="R75" t="s">
        <v>2</v>
      </c>
      <c r="S75" t="s">
        <v>47</v>
      </c>
      <c r="T75" t="s">
        <v>5</v>
      </c>
      <c r="U75" t="s">
        <v>48</v>
      </c>
      <c r="V75">
        <v>1.3810199999999999</v>
      </c>
    </row>
    <row r="76" spans="1:27" x14ac:dyDescent="0.25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91</v>
      </c>
      <c r="G76" t="s">
        <v>8</v>
      </c>
      <c r="H76" t="s">
        <v>5</v>
      </c>
      <c r="I76" t="s">
        <v>6</v>
      </c>
      <c r="J76">
        <v>10.3933</v>
      </c>
      <c r="R76" t="s">
        <v>2</v>
      </c>
      <c r="S76" t="s">
        <v>3</v>
      </c>
      <c r="T76" t="s">
        <v>4</v>
      </c>
      <c r="U76" t="s">
        <v>5</v>
      </c>
      <c r="V76" t="s">
        <v>6</v>
      </c>
      <c r="W76" t="s">
        <v>91</v>
      </c>
      <c r="X76" t="s">
        <v>8</v>
      </c>
      <c r="Y76" t="s">
        <v>5</v>
      </c>
      <c r="Z76" t="s">
        <v>6</v>
      </c>
      <c r="AA76">
        <v>10.377000000000001</v>
      </c>
    </row>
    <row r="77" spans="1:27" x14ac:dyDescent="0.25">
      <c r="A77" t="s">
        <v>2</v>
      </c>
      <c r="B77" t="s">
        <v>9</v>
      </c>
      <c r="C77" t="s">
        <v>4</v>
      </c>
      <c r="D77" t="s">
        <v>5</v>
      </c>
      <c r="E77" t="s">
        <v>6</v>
      </c>
      <c r="F77" t="s">
        <v>92</v>
      </c>
      <c r="G77" t="s">
        <v>8</v>
      </c>
      <c r="H77" t="s">
        <v>5</v>
      </c>
      <c r="I77" t="s">
        <v>6</v>
      </c>
      <c r="J77">
        <v>8.2085899999999992</v>
      </c>
      <c r="R77" t="s">
        <v>2</v>
      </c>
      <c r="S77" t="s">
        <v>9</v>
      </c>
      <c r="T77" t="s">
        <v>4</v>
      </c>
      <c r="U77" t="s">
        <v>5</v>
      </c>
      <c r="V77" t="s">
        <v>6</v>
      </c>
      <c r="W77" t="s">
        <v>92</v>
      </c>
      <c r="X77" t="s">
        <v>8</v>
      </c>
      <c r="Y77" t="s">
        <v>5</v>
      </c>
      <c r="Z77" t="s">
        <v>6</v>
      </c>
      <c r="AA77">
        <v>8.1956600000000002</v>
      </c>
    </row>
    <row r="78" spans="1:27" x14ac:dyDescent="0.25">
      <c r="A78" t="s">
        <v>2</v>
      </c>
      <c r="B78" t="s">
        <v>11</v>
      </c>
      <c r="C78" t="s">
        <v>4</v>
      </c>
      <c r="D78" t="s">
        <v>5</v>
      </c>
      <c r="E78" t="s">
        <v>6</v>
      </c>
      <c r="F78" t="s">
        <v>93</v>
      </c>
      <c r="G78" t="s">
        <v>8</v>
      </c>
      <c r="H78" t="s">
        <v>5</v>
      </c>
      <c r="I78" t="s">
        <v>6</v>
      </c>
      <c r="J78">
        <v>3.2719100000000001</v>
      </c>
      <c r="R78" t="s">
        <v>2</v>
      </c>
      <c r="S78" t="s">
        <v>11</v>
      </c>
      <c r="T78" t="s">
        <v>4</v>
      </c>
      <c r="U78" t="s">
        <v>5</v>
      </c>
      <c r="V78" t="s">
        <v>6</v>
      </c>
      <c r="W78" t="s">
        <v>93</v>
      </c>
      <c r="X78" t="s">
        <v>8</v>
      </c>
      <c r="Y78" t="s">
        <v>5</v>
      </c>
      <c r="Z78" t="s">
        <v>6</v>
      </c>
      <c r="AA78">
        <v>3.2667600000000001</v>
      </c>
    </row>
    <row r="79" spans="1:27" x14ac:dyDescent="0.25">
      <c r="A79" t="s">
        <v>2</v>
      </c>
      <c r="B79" t="s">
        <v>13</v>
      </c>
      <c r="C79" t="s">
        <v>4</v>
      </c>
      <c r="D79" t="s">
        <v>5</v>
      </c>
      <c r="E79" t="s">
        <v>6</v>
      </c>
      <c r="F79" t="s">
        <v>94</v>
      </c>
      <c r="G79" t="s">
        <v>8</v>
      </c>
      <c r="H79" t="s">
        <v>5</v>
      </c>
      <c r="I79" t="s">
        <v>6</v>
      </c>
      <c r="J79">
        <v>7.6072500000000001E-2</v>
      </c>
      <c r="R79" t="s">
        <v>2</v>
      </c>
      <c r="S79" t="s">
        <v>13</v>
      </c>
      <c r="T79" t="s">
        <v>4</v>
      </c>
      <c r="U79" t="s">
        <v>5</v>
      </c>
      <c r="V79" t="s">
        <v>6</v>
      </c>
      <c r="W79" t="s">
        <v>94</v>
      </c>
      <c r="X79" t="s">
        <v>8</v>
      </c>
      <c r="Y79" t="s">
        <v>5</v>
      </c>
      <c r="Z79" t="s">
        <v>6</v>
      </c>
      <c r="AA79">
        <v>7.5952599999999995E-2</v>
      </c>
    </row>
    <row r="80" spans="1:27" x14ac:dyDescent="0.25">
      <c r="A80" t="s">
        <v>2</v>
      </c>
      <c r="B80" t="s">
        <v>15</v>
      </c>
      <c r="C80" t="s">
        <v>4</v>
      </c>
      <c r="D80" t="s">
        <v>5</v>
      </c>
      <c r="E80" t="s">
        <v>6</v>
      </c>
      <c r="F80" t="s">
        <v>95</v>
      </c>
      <c r="G80" t="s">
        <v>8</v>
      </c>
      <c r="H80" t="s">
        <v>5</v>
      </c>
      <c r="I80" t="s">
        <v>6</v>
      </c>
      <c r="J80">
        <v>8.8251099999999999E-2</v>
      </c>
      <c r="R80" t="s">
        <v>2</v>
      </c>
      <c r="S80" t="s">
        <v>15</v>
      </c>
      <c r="T80" t="s">
        <v>4</v>
      </c>
      <c r="U80" t="s">
        <v>5</v>
      </c>
      <c r="V80" t="s">
        <v>6</v>
      </c>
      <c r="W80" t="s">
        <v>95</v>
      </c>
      <c r="X80" t="s">
        <v>8</v>
      </c>
      <c r="Y80" t="s">
        <v>5</v>
      </c>
      <c r="Z80" t="s">
        <v>6</v>
      </c>
      <c r="AA80">
        <v>8.8112099999999999E-2</v>
      </c>
    </row>
    <row r="81" spans="1:27" x14ac:dyDescent="0.25">
      <c r="A81" t="s">
        <v>2</v>
      </c>
      <c r="B81" t="s">
        <v>17</v>
      </c>
      <c r="C81" t="s">
        <v>4</v>
      </c>
      <c r="D81" t="s">
        <v>5</v>
      </c>
      <c r="E81" t="s">
        <v>6</v>
      </c>
      <c r="F81" t="s">
        <v>96</v>
      </c>
      <c r="G81" t="s">
        <v>8</v>
      </c>
      <c r="H81" t="s">
        <v>5</v>
      </c>
      <c r="I81" t="s">
        <v>6</v>
      </c>
      <c r="J81">
        <v>1.10314</v>
      </c>
      <c r="R81" t="s">
        <v>2</v>
      </c>
      <c r="S81" t="s">
        <v>17</v>
      </c>
      <c r="T81" t="s">
        <v>4</v>
      </c>
      <c r="U81" t="s">
        <v>5</v>
      </c>
      <c r="V81" t="s">
        <v>6</v>
      </c>
      <c r="W81" t="s">
        <v>96</v>
      </c>
      <c r="X81" t="s">
        <v>8</v>
      </c>
      <c r="Y81" t="s">
        <v>5</v>
      </c>
      <c r="Z81" t="s">
        <v>6</v>
      </c>
      <c r="AA81">
        <v>1.1013999999999999</v>
      </c>
    </row>
    <row r="82" spans="1:27" x14ac:dyDescent="0.25">
      <c r="A82" t="s">
        <v>2</v>
      </c>
      <c r="B82" t="s">
        <v>19</v>
      </c>
      <c r="C82" t="s">
        <v>4</v>
      </c>
      <c r="D82" t="s">
        <v>5</v>
      </c>
      <c r="E82" t="s">
        <v>6</v>
      </c>
      <c r="F82" t="s">
        <v>97</v>
      </c>
      <c r="G82" t="s">
        <v>8</v>
      </c>
      <c r="H82" t="s">
        <v>5</v>
      </c>
      <c r="I82" t="s">
        <v>6</v>
      </c>
      <c r="J82">
        <v>0.19115199999999999</v>
      </c>
      <c r="R82" t="s">
        <v>2</v>
      </c>
      <c r="S82" t="s">
        <v>19</v>
      </c>
      <c r="T82" t="s">
        <v>4</v>
      </c>
      <c r="U82" t="s">
        <v>5</v>
      </c>
      <c r="V82" t="s">
        <v>6</v>
      </c>
      <c r="W82" t="s">
        <v>97</v>
      </c>
      <c r="X82" t="s">
        <v>8</v>
      </c>
      <c r="Y82" t="s">
        <v>5</v>
      </c>
      <c r="Z82" t="s">
        <v>6</v>
      </c>
      <c r="AA82">
        <v>0.19085099999999999</v>
      </c>
    </row>
    <row r="83" spans="1:27" x14ac:dyDescent="0.25">
      <c r="A83" t="s">
        <v>2</v>
      </c>
      <c r="B83" t="s">
        <v>21</v>
      </c>
      <c r="C83" t="s">
        <v>4</v>
      </c>
      <c r="D83" t="s">
        <v>5</v>
      </c>
      <c r="E83" t="s">
        <v>6</v>
      </c>
      <c r="F83" t="s">
        <v>92</v>
      </c>
      <c r="G83" t="s">
        <v>8</v>
      </c>
      <c r="H83" t="s">
        <v>5</v>
      </c>
      <c r="I83" t="s">
        <v>6</v>
      </c>
      <c r="J83">
        <v>8.2085899999999992</v>
      </c>
      <c r="R83" t="s">
        <v>2</v>
      </c>
      <c r="S83" t="s">
        <v>21</v>
      </c>
      <c r="T83" t="s">
        <v>4</v>
      </c>
      <c r="U83" t="s">
        <v>5</v>
      </c>
      <c r="V83" t="s">
        <v>6</v>
      </c>
      <c r="W83" t="s">
        <v>92</v>
      </c>
      <c r="X83" t="s">
        <v>8</v>
      </c>
      <c r="Y83" t="s">
        <v>5</v>
      </c>
      <c r="Z83" t="s">
        <v>6</v>
      </c>
      <c r="AA83">
        <v>8.1956600000000002</v>
      </c>
    </row>
    <row r="84" spans="1:27" x14ac:dyDescent="0.25">
      <c r="A84" t="s">
        <v>2</v>
      </c>
      <c r="B84" t="s">
        <v>22</v>
      </c>
      <c r="C84" t="s">
        <v>4</v>
      </c>
      <c r="D84" t="s">
        <v>5</v>
      </c>
      <c r="E84" t="s">
        <v>6</v>
      </c>
      <c r="F84" t="s">
        <v>93</v>
      </c>
      <c r="G84" t="s">
        <v>8</v>
      </c>
      <c r="H84" t="s">
        <v>5</v>
      </c>
      <c r="I84" t="s">
        <v>6</v>
      </c>
      <c r="J84">
        <v>3.2719100000000001</v>
      </c>
      <c r="R84" t="s">
        <v>2</v>
      </c>
      <c r="S84" t="s">
        <v>22</v>
      </c>
      <c r="T84" t="s">
        <v>4</v>
      </c>
      <c r="U84" t="s">
        <v>5</v>
      </c>
      <c r="V84" t="s">
        <v>6</v>
      </c>
      <c r="W84" t="s">
        <v>93</v>
      </c>
      <c r="X84" t="s">
        <v>8</v>
      </c>
      <c r="Y84" t="s">
        <v>5</v>
      </c>
      <c r="Z84" t="s">
        <v>6</v>
      </c>
      <c r="AA84">
        <v>3.2667600000000001</v>
      </c>
    </row>
    <row r="85" spans="1:27" x14ac:dyDescent="0.25">
      <c r="A85" t="s">
        <v>2</v>
      </c>
      <c r="B85" t="s">
        <v>23</v>
      </c>
      <c r="C85" t="s">
        <v>4</v>
      </c>
      <c r="D85" t="s">
        <v>5</v>
      </c>
      <c r="E85" t="s">
        <v>6</v>
      </c>
      <c r="F85" t="s">
        <v>94</v>
      </c>
      <c r="G85" t="s">
        <v>8</v>
      </c>
      <c r="H85" t="s">
        <v>5</v>
      </c>
      <c r="I85" t="s">
        <v>6</v>
      </c>
      <c r="J85">
        <v>7.6072500000000001E-2</v>
      </c>
      <c r="R85" t="s">
        <v>2</v>
      </c>
      <c r="S85" t="s">
        <v>23</v>
      </c>
      <c r="T85" t="s">
        <v>4</v>
      </c>
      <c r="U85" t="s">
        <v>5</v>
      </c>
      <c r="V85" t="s">
        <v>6</v>
      </c>
      <c r="W85" t="s">
        <v>94</v>
      </c>
      <c r="X85" t="s">
        <v>8</v>
      </c>
      <c r="Y85" t="s">
        <v>5</v>
      </c>
      <c r="Z85" t="s">
        <v>6</v>
      </c>
      <c r="AA85">
        <v>7.5952599999999995E-2</v>
      </c>
    </row>
    <row r="86" spans="1:27" x14ac:dyDescent="0.25">
      <c r="A86" t="s">
        <v>2</v>
      </c>
      <c r="B86" t="s">
        <v>24</v>
      </c>
      <c r="C86" t="s">
        <v>4</v>
      </c>
      <c r="D86" t="s">
        <v>5</v>
      </c>
      <c r="E86" t="s">
        <v>6</v>
      </c>
      <c r="F86" t="s">
        <v>95</v>
      </c>
      <c r="G86" t="s">
        <v>8</v>
      </c>
      <c r="H86" t="s">
        <v>5</v>
      </c>
      <c r="I86" t="s">
        <v>6</v>
      </c>
      <c r="J86">
        <v>8.8251099999999999E-2</v>
      </c>
      <c r="R86" t="s">
        <v>2</v>
      </c>
      <c r="S86" t="s">
        <v>24</v>
      </c>
      <c r="T86" t="s">
        <v>4</v>
      </c>
      <c r="U86" t="s">
        <v>5</v>
      </c>
      <c r="V86" t="s">
        <v>6</v>
      </c>
      <c r="W86" t="s">
        <v>95</v>
      </c>
      <c r="X86" t="s">
        <v>8</v>
      </c>
      <c r="Y86" t="s">
        <v>5</v>
      </c>
      <c r="Z86" t="s">
        <v>6</v>
      </c>
      <c r="AA86">
        <v>8.8112099999999999E-2</v>
      </c>
    </row>
    <row r="87" spans="1:27" x14ac:dyDescent="0.25">
      <c r="A87" t="s">
        <v>2</v>
      </c>
      <c r="B87" t="s">
        <v>25</v>
      </c>
      <c r="C87" t="s">
        <v>4</v>
      </c>
      <c r="D87" t="s">
        <v>5</v>
      </c>
      <c r="E87" t="s">
        <v>6</v>
      </c>
      <c r="F87" t="s">
        <v>96</v>
      </c>
      <c r="G87" t="s">
        <v>8</v>
      </c>
      <c r="H87" t="s">
        <v>5</v>
      </c>
      <c r="I87" t="s">
        <v>6</v>
      </c>
      <c r="J87">
        <v>1.10314</v>
      </c>
      <c r="R87" t="s">
        <v>2</v>
      </c>
      <c r="S87" t="s">
        <v>25</v>
      </c>
      <c r="T87" t="s">
        <v>4</v>
      </c>
      <c r="U87" t="s">
        <v>5</v>
      </c>
      <c r="V87" t="s">
        <v>6</v>
      </c>
      <c r="W87" t="s">
        <v>96</v>
      </c>
      <c r="X87" t="s">
        <v>8</v>
      </c>
      <c r="Y87" t="s">
        <v>5</v>
      </c>
      <c r="Z87" t="s">
        <v>6</v>
      </c>
      <c r="AA87">
        <v>1.1013999999999999</v>
      </c>
    </row>
    <row r="88" spans="1:27" x14ac:dyDescent="0.25">
      <c r="A88" t="s">
        <v>2</v>
      </c>
      <c r="B88" t="s">
        <v>26</v>
      </c>
      <c r="C88" t="s">
        <v>4</v>
      </c>
      <c r="D88" t="s">
        <v>5</v>
      </c>
      <c r="E88" t="s">
        <v>6</v>
      </c>
      <c r="F88" t="s">
        <v>97</v>
      </c>
      <c r="G88" t="s">
        <v>8</v>
      </c>
      <c r="H88" t="s">
        <v>5</v>
      </c>
      <c r="I88" t="s">
        <v>6</v>
      </c>
      <c r="J88">
        <v>0.19115199999999999</v>
      </c>
      <c r="R88" t="s">
        <v>2</v>
      </c>
      <c r="S88" t="s">
        <v>26</v>
      </c>
      <c r="T88" t="s">
        <v>4</v>
      </c>
      <c r="U88" t="s">
        <v>5</v>
      </c>
      <c r="V88" t="s">
        <v>6</v>
      </c>
      <c r="W88" t="s">
        <v>97</v>
      </c>
      <c r="X88" t="s">
        <v>8</v>
      </c>
      <c r="Y88" t="s">
        <v>5</v>
      </c>
      <c r="Z88" t="s">
        <v>6</v>
      </c>
      <c r="AA88">
        <v>0.19085099999999999</v>
      </c>
    </row>
    <row r="89" spans="1:27" x14ac:dyDescent="0.25">
      <c r="A89" t="s">
        <v>2</v>
      </c>
      <c r="B89" t="s">
        <v>27</v>
      </c>
      <c r="C89" t="s">
        <v>4</v>
      </c>
      <c r="D89" t="s">
        <v>5</v>
      </c>
      <c r="E89" t="s">
        <v>6</v>
      </c>
      <c r="F89" t="s">
        <v>98</v>
      </c>
      <c r="G89" t="s">
        <v>8</v>
      </c>
      <c r="H89" t="s">
        <v>5</v>
      </c>
      <c r="I89" t="s">
        <v>6</v>
      </c>
      <c r="J89">
        <v>30.214200000000002</v>
      </c>
      <c r="R89" t="s">
        <v>2</v>
      </c>
      <c r="S89" t="s">
        <v>27</v>
      </c>
      <c r="T89" t="s">
        <v>4</v>
      </c>
      <c r="U89" t="s">
        <v>5</v>
      </c>
      <c r="V89" t="s">
        <v>6</v>
      </c>
      <c r="W89" t="s">
        <v>98</v>
      </c>
      <c r="X89" t="s">
        <v>8</v>
      </c>
      <c r="Y89" t="s">
        <v>5</v>
      </c>
      <c r="Z89" t="s">
        <v>6</v>
      </c>
      <c r="AA89">
        <v>30.166599999999999</v>
      </c>
    </row>
    <row r="90" spans="1:27" x14ac:dyDescent="0.25">
      <c r="I90" t="s">
        <v>38</v>
      </c>
      <c r="J90">
        <v>-1.62149E-3</v>
      </c>
      <c r="Z90" t="s">
        <v>38</v>
      </c>
      <c r="AA90">
        <v>-3.5750500000000002E-3</v>
      </c>
    </row>
    <row r="91" spans="1:27" x14ac:dyDescent="0.25">
      <c r="I91" t="s">
        <v>115</v>
      </c>
      <c r="J91">
        <v>0.31236900000000001</v>
      </c>
      <c r="Z91" t="s">
        <v>115</v>
      </c>
      <c r="AA91">
        <v>0.31236900000000001</v>
      </c>
    </row>
    <row r="92" spans="1:27" x14ac:dyDescent="0.25">
      <c r="I92" t="s">
        <v>39</v>
      </c>
      <c r="J92">
        <v>1.18666E-2</v>
      </c>
      <c r="Z92" t="s">
        <v>39</v>
      </c>
      <c r="AA92">
        <v>3.1567400000000002E-2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EC21-1ABB-4D3F-8A7D-CC790C91FD61}">
  <dimension ref="A1:AH92"/>
  <sheetViews>
    <sheetView topLeftCell="G1" workbookViewId="0">
      <selection activeCell="AH10" sqref="AH10"/>
    </sheetView>
  </sheetViews>
  <sheetFormatPr defaultRowHeight="15" x14ac:dyDescent="0.25"/>
  <sheetData>
    <row r="1" spans="1:34" x14ac:dyDescent="0.25">
      <c r="A1" t="s">
        <v>114</v>
      </c>
    </row>
    <row r="2" spans="1:34" x14ac:dyDescent="0.25">
      <c r="A2" t="s">
        <v>43</v>
      </c>
      <c r="R2" t="s">
        <v>51</v>
      </c>
    </row>
    <row r="3" spans="1:34" x14ac:dyDescent="0.25">
      <c r="A3" t="s">
        <v>52</v>
      </c>
      <c r="R3" t="s">
        <v>52</v>
      </c>
    </row>
    <row r="4" spans="1:34" x14ac:dyDescent="0.25">
      <c r="A4" t="s">
        <v>2</v>
      </c>
      <c r="B4" t="s">
        <v>31</v>
      </c>
      <c r="C4" t="s">
        <v>32</v>
      </c>
      <c r="D4" t="s">
        <v>33</v>
      </c>
      <c r="R4" t="s">
        <v>2</v>
      </c>
      <c r="S4" t="s">
        <v>31</v>
      </c>
      <c r="T4" t="s">
        <v>32</v>
      </c>
      <c r="U4" t="s">
        <v>33</v>
      </c>
    </row>
    <row r="5" spans="1:34" x14ac:dyDescent="0.25">
      <c r="A5" t="s">
        <v>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116</v>
      </c>
      <c r="H5" t="s">
        <v>39</v>
      </c>
      <c r="I5">
        <f>-0.0308154</f>
        <v>-3.08154E-2</v>
      </c>
      <c r="R5" t="s">
        <v>2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132</v>
      </c>
      <c r="Y5" t="s">
        <v>39</v>
      </c>
      <c r="Z5">
        <f>-0.0241276</f>
        <v>-2.4127599999999999E-2</v>
      </c>
    </row>
    <row r="6" spans="1:34" x14ac:dyDescent="0.25">
      <c r="A6" t="s">
        <v>2</v>
      </c>
      <c r="B6" t="s">
        <v>40</v>
      </c>
      <c r="C6" t="s">
        <v>41</v>
      </c>
      <c r="D6" t="s">
        <v>42</v>
      </c>
      <c r="E6" t="s">
        <v>117</v>
      </c>
      <c r="R6" t="s">
        <v>2</v>
      </c>
      <c r="S6" t="s">
        <v>40</v>
      </c>
      <c r="T6" t="s">
        <v>41</v>
      </c>
      <c r="U6" t="s">
        <v>42</v>
      </c>
      <c r="V6" t="s">
        <v>133</v>
      </c>
    </row>
    <row r="7" spans="1:34" x14ac:dyDescent="0.25">
      <c r="A7" t="s">
        <v>44</v>
      </c>
      <c r="R7" t="s">
        <v>44</v>
      </c>
    </row>
    <row r="8" spans="1:34" x14ac:dyDescent="0.25">
      <c r="A8" t="s">
        <v>2</v>
      </c>
      <c r="B8" t="s">
        <v>45</v>
      </c>
      <c r="C8" t="s">
        <v>5</v>
      </c>
      <c r="D8" t="s">
        <v>46</v>
      </c>
      <c r="R8" t="s">
        <v>2</v>
      </c>
      <c r="S8" t="s">
        <v>45</v>
      </c>
      <c r="T8" t="s">
        <v>5</v>
      </c>
      <c r="U8" t="s">
        <v>46</v>
      </c>
    </row>
    <row r="9" spans="1:34" x14ac:dyDescent="0.25">
      <c r="A9" t="s">
        <v>2</v>
      </c>
      <c r="B9" t="s">
        <v>47</v>
      </c>
      <c r="C9" t="s">
        <v>5</v>
      </c>
      <c r="D9" t="s">
        <v>48</v>
      </c>
      <c r="E9">
        <v>1.095</v>
      </c>
      <c r="L9" t="s">
        <v>105</v>
      </c>
      <c r="R9" t="s">
        <v>2</v>
      </c>
      <c r="S9" t="s">
        <v>47</v>
      </c>
      <c r="T9" t="s">
        <v>5</v>
      </c>
      <c r="U9" t="s">
        <v>48</v>
      </c>
      <c r="V9">
        <v>1.6103000000000001</v>
      </c>
      <c r="AC9" t="s">
        <v>105</v>
      </c>
      <c r="AG9" s="1" t="s">
        <v>87</v>
      </c>
    </row>
    <row r="10" spans="1:34" x14ac:dyDescent="0.25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118</v>
      </c>
      <c r="G10" t="s">
        <v>8</v>
      </c>
      <c r="H10" t="s">
        <v>5</v>
      </c>
      <c r="I10" t="s">
        <v>6</v>
      </c>
      <c r="J10">
        <v>14.709300000000001</v>
      </c>
      <c r="L10" t="s">
        <v>3</v>
      </c>
      <c r="M10">
        <f>AVERAGE(J10,J32,J54,J76)</f>
        <v>14.693925000000002</v>
      </c>
      <c r="R10" t="s">
        <v>2</v>
      </c>
      <c r="S10" t="s">
        <v>3</v>
      </c>
      <c r="T10" t="s">
        <v>4</v>
      </c>
      <c r="U10" t="s">
        <v>5</v>
      </c>
      <c r="V10" t="s">
        <v>6</v>
      </c>
      <c r="W10" t="s">
        <v>118</v>
      </c>
      <c r="X10" t="s">
        <v>8</v>
      </c>
      <c r="Y10" t="s">
        <v>5</v>
      </c>
      <c r="Z10" t="s">
        <v>6</v>
      </c>
      <c r="AA10">
        <v>14.789899999999999</v>
      </c>
      <c r="AC10" t="s">
        <v>3</v>
      </c>
      <c r="AD10">
        <f>AVERAGE(AA10,AA32,AA54,AA76)</f>
        <v>14.787224999999999</v>
      </c>
      <c r="AG10" s="1" t="s">
        <v>3</v>
      </c>
      <c r="AH10">
        <f>AVERAGE(J10,J32,J54,J76,AA76,AA54,AA32,AA10)</f>
        <v>14.740575000000002</v>
      </c>
    </row>
    <row r="11" spans="1:34" x14ac:dyDescent="0.25">
      <c r="A11" t="s">
        <v>2</v>
      </c>
      <c r="B11" t="s">
        <v>9</v>
      </c>
      <c r="C11" t="s">
        <v>4</v>
      </c>
      <c r="D11" t="s">
        <v>5</v>
      </c>
      <c r="E11" t="s">
        <v>6</v>
      </c>
      <c r="F11" t="s">
        <v>119</v>
      </c>
      <c r="G11" t="s">
        <v>8</v>
      </c>
      <c r="H11" t="s">
        <v>5</v>
      </c>
      <c r="I11" t="s">
        <v>6</v>
      </c>
      <c r="J11">
        <v>11.6173</v>
      </c>
      <c r="L11" t="s">
        <v>9</v>
      </c>
      <c r="M11">
        <f t="shared" ref="M11:M26" si="0">AVERAGE(J11,J33,J55,J77)</f>
        <v>11.605174999999999</v>
      </c>
      <c r="R11" t="s">
        <v>2</v>
      </c>
      <c r="S11" t="s">
        <v>9</v>
      </c>
      <c r="T11" t="s">
        <v>4</v>
      </c>
      <c r="U11" t="s">
        <v>5</v>
      </c>
      <c r="V11" t="s">
        <v>6</v>
      </c>
      <c r="W11" t="s">
        <v>119</v>
      </c>
      <c r="X11" t="s">
        <v>8</v>
      </c>
      <c r="Y11" t="s">
        <v>5</v>
      </c>
      <c r="Z11" t="s">
        <v>6</v>
      </c>
      <c r="AA11">
        <v>11.680999999999999</v>
      </c>
      <c r="AC11" t="s">
        <v>9</v>
      </c>
      <c r="AD11">
        <f t="shared" ref="AD11:AD26" si="1">AVERAGE(AA11,AA33,AA55,AA77)</f>
        <v>11.678849999999999</v>
      </c>
      <c r="AG11" s="1" t="s">
        <v>9</v>
      </c>
      <c r="AH11">
        <f t="shared" ref="AH11:AH23" si="2">AVERAGE(J11,J33,J55,J77,AA77,AA55,AA33,AA11)</f>
        <v>11.642012499999998</v>
      </c>
    </row>
    <row r="12" spans="1:34" x14ac:dyDescent="0.25">
      <c r="A12" t="s">
        <v>2</v>
      </c>
      <c r="B12" t="s">
        <v>11</v>
      </c>
      <c r="C12" t="s">
        <v>4</v>
      </c>
      <c r="D12" t="s">
        <v>5</v>
      </c>
      <c r="E12" t="s">
        <v>6</v>
      </c>
      <c r="F12" t="s">
        <v>120</v>
      </c>
      <c r="G12" t="s">
        <v>8</v>
      </c>
      <c r="H12" t="s">
        <v>5</v>
      </c>
      <c r="I12" t="s">
        <v>6</v>
      </c>
      <c r="J12">
        <v>4.6306200000000004</v>
      </c>
      <c r="L12" t="s">
        <v>11</v>
      </c>
      <c r="M12">
        <f t="shared" si="0"/>
        <v>4.6257774999999999</v>
      </c>
      <c r="R12" t="s">
        <v>2</v>
      </c>
      <c r="S12" t="s">
        <v>11</v>
      </c>
      <c r="T12" t="s">
        <v>4</v>
      </c>
      <c r="U12" t="s">
        <v>5</v>
      </c>
      <c r="V12" t="s">
        <v>6</v>
      </c>
      <c r="W12" t="s">
        <v>120</v>
      </c>
      <c r="X12" t="s">
        <v>8</v>
      </c>
      <c r="Y12" t="s">
        <v>5</v>
      </c>
      <c r="Z12" t="s">
        <v>6</v>
      </c>
      <c r="AA12">
        <v>4.6559799999999996</v>
      </c>
      <c r="AC12" t="s">
        <v>11</v>
      </c>
      <c r="AD12">
        <f t="shared" si="1"/>
        <v>4.6551425000000002</v>
      </c>
      <c r="AG12" s="1" t="s">
        <v>11</v>
      </c>
      <c r="AH12">
        <f t="shared" si="2"/>
        <v>4.64046</v>
      </c>
    </row>
    <row r="13" spans="1:34" x14ac:dyDescent="0.25">
      <c r="A13" t="s">
        <v>2</v>
      </c>
      <c r="B13" t="s">
        <v>13</v>
      </c>
      <c r="C13" t="s">
        <v>4</v>
      </c>
      <c r="D13" t="s">
        <v>5</v>
      </c>
      <c r="E13" t="s">
        <v>6</v>
      </c>
      <c r="F13" t="s">
        <v>121</v>
      </c>
      <c r="G13" t="s">
        <v>8</v>
      </c>
      <c r="H13" t="s">
        <v>5</v>
      </c>
      <c r="I13" t="s">
        <v>6</v>
      </c>
      <c r="J13">
        <v>0.10766299999999999</v>
      </c>
      <c r="L13" t="s">
        <v>13</v>
      </c>
      <c r="M13">
        <f t="shared" si="0"/>
        <v>0.10755025</v>
      </c>
      <c r="R13" t="s">
        <v>2</v>
      </c>
      <c r="S13" t="s">
        <v>13</v>
      </c>
      <c r="T13" t="s">
        <v>4</v>
      </c>
      <c r="U13" t="s">
        <v>5</v>
      </c>
      <c r="V13" t="s">
        <v>6</v>
      </c>
      <c r="W13" t="s">
        <v>121</v>
      </c>
      <c r="X13" t="s">
        <v>8</v>
      </c>
      <c r="Y13" t="s">
        <v>5</v>
      </c>
      <c r="Z13" t="s">
        <v>6</v>
      </c>
      <c r="AA13">
        <v>0.108252</v>
      </c>
      <c r="AC13" t="s">
        <v>13</v>
      </c>
      <c r="AD13">
        <f t="shared" si="1"/>
        <v>0.10823274999999999</v>
      </c>
      <c r="AG13" s="1" t="s">
        <v>13</v>
      </c>
      <c r="AH13">
        <f t="shared" si="2"/>
        <v>0.10789150000000002</v>
      </c>
    </row>
    <row r="14" spans="1:34" x14ac:dyDescent="0.25">
      <c r="A14" t="s">
        <v>2</v>
      </c>
      <c r="B14" t="s">
        <v>15</v>
      </c>
      <c r="C14" t="s">
        <v>4</v>
      </c>
      <c r="D14" t="s">
        <v>5</v>
      </c>
      <c r="E14" t="s">
        <v>6</v>
      </c>
      <c r="F14" t="s">
        <v>122</v>
      </c>
      <c r="G14" t="s">
        <v>8</v>
      </c>
      <c r="H14" t="s">
        <v>5</v>
      </c>
      <c r="I14" t="s">
        <v>6</v>
      </c>
      <c r="J14">
        <v>0.124899</v>
      </c>
      <c r="L14" t="s">
        <v>15</v>
      </c>
      <c r="M14">
        <f t="shared" si="0"/>
        <v>0.12476799999999999</v>
      </c>
      <c r="R14" t="s">
        <v>2</v>
      </c>
      <c r="S14" t="s">
        <v>15</v>
      </c>
      <c r="T14" t="s">
        <v>4</v>
      </c>
      <c r="U14" t="s">
        <v>5</v>
      </c>
      <c r="V14" t="s">
        <v>6</v>
      </c>
      <c r="W14" t="s">
        <v>122</v>
      </c>
      <c r="X14" t="s">
        <v>8</v>
      </c>
      <c r="Y14" t="s">
        <v>5</v>
      </c>
      <c r="Z14" t="s">
        <v>6</v>
      </c>
      <c r="AA14">
        <v>0.125583</v>
      </c>
      <c r="AC14" t="s">
        <v>15</v>
      </c>
      <c r="AD14">
        <f t="shared" si="1"/>
        <v>0.12556</v>
      </c>
      <c r="AG14" s="1" t="s">
        <v>15</v>
      </c>
      <c r="AH14">
        <f t="shared" si="2"/>
        <v>0.125164</v>
      </c>
    </row>
    <row r="15" spans="1:34" x14ac:dyDescent="0.25">
      <c r="A15" t="s">
        <v>2</v>
      </c>
      <c r="B15" t="s">
        <v>17</v>
      </c>
      <c r="C15" t="s">
        <v>4</v>
      </c>
      <c r="D15" t="s">
        <v>5</v>
      </c>
      <c r="E15" t="s">
        <v>6</v>
      </c>
      <c r="F15" t="s">
        <v>123</v>
      </c>
      <c r="G15" t="s">
        <v>8</v>
      </c>
      <c r="H15" t="s">
        <v>5</v>
      </c>
      <c r="I15" t="s">
        <v>6</v>
      </c>
      <c r="J15">
        <v>1.5612299999999999</v>
      </c>
      <c r="L15" t="s">
        <v>17</v>
      </c>
      <c r="M15">
        <f t="shared" si="0"/>
        <v>1.5596000000000001</v>
      </c>
      <c r="R15" t="s">
        <v>2</v>
      </c>
      <c r="S15" t="s">
        <v>17</v>
      </c>
      <c r="T15" t="s">
        <v>4</v>
      </c>
      <c r="U15" t="s">
        <v>5</v>
      </c>
      <c r="V15" t="s">
        <v>6</v>
      </c>
      <c r="W15" t="s">
        <v>123</v>
      </c>
      <c r="X15" t="s">
        <v>8</v>
      </c>
      <c r="Y15" t="s">
        <v>5</v>
      </c>
      <c r="Z15" t="s">
        <v>6</v>
      </c>
      <c r="AA15">
        <v>1.56978</v>
      </c>
      <c r="AC15" t="s">
        <v>17</v>
      </c>
      <c r="AD15">
        <f t="shared" si="1"/>
        <v>1.5694999999999999</v>
      </c>
      <c r="AG15" s="1" t="s">
        <v>17</v>
      </c>
      <c r="AH15">
        <f t="shared" si="2"/>
        <v>1.5645500000000001</v>
      </c>
    </row>
    <row r="16" spans="1:34" x14ac:dyDescent="0.25">
      <c r="A16" t="s">
        <v>2</v>
      </c>
      <c r="B16" t="s">
        <v>19</v>
      </c>
      <c r="C16" t="s">
        <v>4</v>
      </c>
      <c r="D16" t="s">
        <v>5</v>
      </c>
      <c r="E16" t="s">
        <v>6</v>
      </c>
      <c r="F16" t="s">
        <v>124</v>
      </c>
      <c r="G16" t="s">
        <v>8</v>
      </c>
      <c r="H16" t="s">
        <v>5</v>
      </c>
      <c r="I16" t="s">
        <v>6</v>
      </c>
      <c r="J16">
        <v>0.27053100000000002</v>
      </c>
      <c r="L16" t="s">
        <v>19</v>
      </c>
      <c r="M16">
        <f t="shared" si="0"/>
        <v>0.27024800000000004</v>
      </c>
      <c r="R16" t="s">
        <v>2</v>
      </c>
      <c r="S16" t="s">
        <v>19</v>
      </c>
      <c r="T16" t="s">
        <v>4</v>
      </c>
      <c r="U16" t="s">
        <v>5</v>
      </c>
      <c r="V16" t="s">
        <v>6</v>
      </c>
      <c r="W16" t="s">
        <v>124</v>
      </c>
      <c r="X16" t="s">
        <v>8</v>
      </c>
      <c r="Y16" t="s">
        <v>5</v>
      </c>
      <c r="Z16" t="s">
        <v>6</v>
      </c>
      <c r="AA16">
        <v>0.27201199999999998</v>
      </c>
      <c r="AC16" t="s">
        <v>19</v>
      </c>
      <c r="AD16">
        <f t="shared" si="1"/>
        <v>0.27196324999999999</v>
      </c>
      <c r="AG16" s="1" t="s">
        <v>19</v>
      </c>
      <c r="AH16">
        <f t="shared" si="2"/>
        <v>0.27110562500000002</v>
      </c>
    </row>
    <row r="17" spans="1:34" x14ac:dyDescent="0.25">
      <c r="A17" t="s">
        <v>2</v>
      </c>
      <c r="B17" t="s">
        <v>21</v>
      </c>
      <c r="C17" t="s">
        <v>4</v>
      </c>
      <c r="D17" t="s">
        <v>5</v>
      </c>
      <c r="E17" t="s">
        <v>6</v>
      </c>
      <c r="F17" t="s">
        <v>119</v>
      </c>
      <c r="G17" t="s">
        <v>8</v>
      </c>
      <c r="H17" t="s">
        <v>5</v>
      </c>
      <c r="I17" t="s">
        <v>6</v>
      </c>
      <c r="J17">
        <v>11.6173</v>
      </c>
      <c r="L17" t="s">
        <v>21</v>
      </c>
      <c r="M17">
        <f t="shared" si="0"/>
        <v>11.605174999999999</v>
      </c>
      <c r="R17" t="s">
        <v>2</v>
      </c>
      <c r="S17" t="s">
        <v>21</v>
      </c>
      <c r="T17" t="s">
        <v>4</v>
      </c>
      <c r="U17" t="s">
        <v>5</v>
      </c>
      <c r="V17" t="s">
        <v>6</v>
      </c>
      <c r="W17" t="s">
        <v>119</v>
      </c>
      <c r="X17" t="s">
        <v>8</v>
      </c>
      <c r="Y17" t="s">
        <v>5</v>
      </c>
      <c r="Z17" t="s">
        <v>6</v>
      </c>
      <c r="AA17">
        <v>11.680999999999999</v>
      </c>
      <c r="AC17" t="s">
        <v>21</v>
      </c>
      <c r="AD17">
        <f t="shared" si="1"/>
        <v>11.678849999999999</v>
      </c>
      <c r="AG17" s="1" t="s">
        <v>21</v>
      </c>
      <c r="AH17">
        <f t="shared" si="2"/>
        <v>11.642012499999998</v>
      </c>
    </row>
    <row r="18" spans="1:34" x14ac:dyDescent="0.25">
      <c r="A18" t="s">
        <v>2</v>
      </c>
      <c r="B18" t="s">
        <v>22</v>
      </c>
      <c r="C18" t="s">
        <v>4</v>
      </c>
      <c r="D18" t="s">
        <v>5</v>
      </c>
      <c r="E18" t="s">
        <v>6</v>
      </c>
      <c r="F18" t="s">
        <v>120</v>
      </c>
      <c r="G18" t="s">
        <v>8</v>
      </c>
      <c r="H18" t="s">
        <v>5</v>
      </c>
      <c r="I18" t="s">
        <v>6</v>
      </c>
      <c r="J18">
        <v>4.6306200000000004</v>
      </c>
      <c r="L18" t="s">
        <v>22</v>
      </c>
      <c r="M18">
        <f t="shared" si="0"/>
        <v>4.6257774999999999</v>
      </c>
      <c r="R18" t="s">
        <v>2</v>
      </c>
      <c r="S18" t="s">
        <v>22</v>
      </c>
      <c r="T18" t="s">
        <v>4</v>
      </c>
      <c r="U18" t="s">
        <v>5</v>
      </c>
      <c r="V18" t="s">
        <v>6</v>
      </c>
      <c r="W18" t="s">
        <v>120</v>
      </c>
      <c r="X18" t="s">
        <v>8</v>
      </c>
      <c r="Y18" t="s">
        <v>5</v>
      </c>
      <c r="Z18" t="s">
        <v>6</v>
      </c>
      <c r="AA18">
        <v>4.6559799999999996</v>
      </c>
      <c r="AC18" t="s">
        <v>22</v>
      </c>
      <c r="AD18">
        <f t="shared" si="1"/>
        <v>4.6551425000000002</v>
      </c>
      <c r="AG18" s="1" t="s">
        <v>22</v>
      </c>
      <c r="AH18">
        <f t="shared" si="2"/>
        <v>4.64046</v>
      </c>
    </row>
    <row r="19" spans="1:34" x14ac:dyDescent="0.25">
      <c r="A19" t="s">
        <v>2</v>
      </c>
      <c r="B19" t="s">
        <v>23</v>
      </c>
      <c r="C19" t="s">
        <v>4</v>
      </c>
      <c r="D19" t="s">
        <v>5</v>
      </c>
      <c r="E19" t="s">
        <v>6</v>
      </c>
      <c r="F19" t="s">
        <v>121</v>
      </c>
      <c r="G19" t="s">
        <v>8</v>
      </c>
      <c r="H19" t="s">
        <v>5</v>
      </c>
      <c r="I19" t="s">
        <v>6</v>
      </c>
      <c r="J19">
        <v>0.10766299999999999</v>
      </c>
      <c r="L19" t="s">
        <v>23</v>
      </c>
      <c r="M19">
        <f t="shared" si="0"/>
        <v>0.10755025</v>
      </c>
      <c r="R19" t="s">
        <v>2</v>
      </c>
      <c r="S19" t="s">
        <v>23</v>
      </c>
      <c r="T19" t="s">
        <v>4</v>
      </c>
      <c r="U19" t="s">
        <v>5</v>
      </c>
      <c r="V19" t="s">
        <v>6</v>
      </c>
      <c r="W19" t="s">
        <v>121</v>
      </c>
      <c r="X19" t="s">
        <v>8</v>
      </c>
      <c r="Y19" t="s">
        <v>5</v>
      </c>
      <c r="Z19" t="s">
        <v>6</v>
      </c>
      <c r="AA19">
        <v>0.108252</v>
      </c>
      <c r="AC19" t="s">
        <v>23</v>
      </c>
      <c r="AD19">
        <f t="shared" si="1"/>
        <v>0.10823274999999999</v>
      </c>
      <c r="AG19" s="1" t="s">
        <v>23</v>
      </c>
      <c r="AH19">
        <f t="shared" si="2"/>
        <v>0.10789150000000002</v>
      </c>
    </row>
    <row r="20" spans="1:34" x14ac:dyDescent="0.25">
      <c r="A20" t="s">
        <v>2</v>
      </c>
      <c r="B20" t="s">
        <v>24</v>
      </c>
      <c r="C20" t="s">
        <v>4</v>
      </c>
      <c r="D20" t="s">
        <v>5</v>
      </c>
      <c r="E20" t="s">
        <v>6</v>
      </c>
      <c r="F20" t="s">
        <v>122</v>
      </c>
      <c r="G20" t="s">
        <v>8</v>
      </c>
      <c r="H20" t="s">
        <v>5</v>
      </c>
      <c r="I20" t="s">
        <v>6</v>
      </c>
      <c r="J20">
        <v>0.124899</v>
      </c>
      <c r="L20" t="s">
        <v>24</v>
      </c>
      <c r="M20">
        <f t="shared" si="0"/>
        <v>0.12476799999999999</v>
      </c>
      <c r="R20" t="s">
        <v>2</v>
      </c>
      <c r="S20" t="s">
        <v>24</v>
      </c>
      <c r="T20" t="s">
        <v>4</v>
      </c>
      <c r="U20" t="s">
        <v>5</v>
      </c>
      <c r="V20" t="s">
        <v>6</v>
      </c>
      <c r="W20" t="s">
        <v>122</v>
      </c>
      <c r="X20" t="s">
        <v>8</v>
      </c>
      <c r="Y20" t="s">
        <v>5</v>
      </c>
      <c r="Z20" t="s">
        <v>6</v>
      </c>
      <c r="AA20">
        <v>0.125583</v>
      </c>
      <c r="AC20" t="s">
        <v>24</v>
      </c>
      <c r="AD20">
        <f t="shared" si="1"/>
        <v>0.12556</v>
      </c>
      <c r="AG20" s="1" t="s">
        <v>24</v>
      </c>
      <c r="AH20">
        <f t="shared" si="2"/>
        <v>0.125164</v>
      </c>
    </row>
    <row r="21" spans="1:34" x14ac:dyDescent="0.25">
      <c r="A21" t="s">
        <v>2</v>
      </c>
      <c r="B21" t="s">
        <v>25</v>
      </c>
      <c r="C21" t="s">
        <v>4</v>
      </c>
      <c r="D21" t="s">
        <v>5</v>
      </c>
      <c r="E21" t="s">
        <v>6</v>
      </c>
      <c r="F21" t="s">
        <v>123</v>
      </c>
      <c r="G21" t="s">
        <v>8</v>
      </c>
      <c r="H21" t="s">
        <v>5</v>
      </c>
      <c r="I21" t="s">
        <v>6</v>
      </c>
      <c r="J21">
        <v>1.5612299999999999</v>
      </c>
      <c r="L21" t="s">
        <v>25</v>
      </c>
      <c r="M21">
        <f t="shared" si="0"/>
        <v>1.5596000000000001</v>
      </c>
      <c r="R21" t="s">
        <v>2</v>
      </c>
      <c r="S21" t="s">
        <v>25</v>
      </c>
      <c r="T21" t="s">
        <v>4</v>
      </c>
      <c r="U21" t="s">
        <v>5</v>
      </c>
      <c r="V21" t="s">
        <v>6</v>
      </c>
      <c r="W21" t="s">
        <v>123</v>
      </c>
      <c r="X21" t="s">
        <v>8</v>
      </c>
      <c r="Y21" t="s">
        <v>5</v>
      </c>
      <c r="Z21" t="s">
        <v>6</v>
      </c>
      <c r="AA21">
        <v>1.56978</v>
      </c>
      <c r="AC21" t="s">
        <v>25</v>
      </c>
      <c r="AD21">
        <f t="shared" si="1"/>
        <v>1.5694999999999999</v>
      </c>
      <c r="AG21" s="1" t="s">
        <v>25</v>
      </c>
      <c r="AH21">
        <f t="shared" si="2"/>
        <v>1.5645500000000001</v>
      </c>
    </row>
    <row r="22" spans="1:34" x14ac:dyDescent="0.25">
      <c r="A22" t="s">
        <v>2</v>
      </c>
      <c r="B22" t="s">
        <v>26</v>
      </c>
      <c r="C22" t="s">
        <v>4</v>
      </c>
      <c r="D22" t="s">
        <v>5</v>
      </c>
      <c r="E22" t="s">
        <v>6</v>
      </c>
      <c r="F22" t="s">
        <v>124</v>
      </c>
      <c r="G22" t="s">
        <v>8</v>
      </c>
      <c r="H22" t="s">
        <v>5</v>
      </c>
      <c r="I22" t="s">
        <v>6</v>
      </c>
      <c r="J22">
        <v>0.27053100000000002</v>
      </c>
      <c r="L22" t="s">
        <v>26</v>
      </c>
      <c r="M22">
        <f t="shared" si="0"/>
        <v>0.27024800000000004</v>
      </c>
      <c r="R22" t="s">
        <v>2</v>
      </c>
      <c r="S22" t="s">
        <v>26</v>
      </c>
      <c r="T22" t="s">
        <v>4</v>
      </c>
      <c r="U22" t="s">
        <v>5</v>
      </c>
      <c r="V22" t="s">
        <v>6</v>
      </c>
      <c r="W22" t="s">
        <v>124</v>
      </c>
      <c r="X22" t="s">
        <v>8</v>
      </c>
      <c r="Y22" t="s">
        <v>5</v>
      </c>
      <c r="Z22" t="s">
        <v>6</v>
      </c>
      <c r="AA22">
        <v>0.27201199999999998</v>
      </c>
      <c r="AC22" t="s">
        <v>26</v>
      </c>
      <c r="AD22">
        <f t="shared" si="1"/>
        <v>0.27196324999999999</v>
      </c>
      <c r="AG22" s="1" t="s">
        <v>26</v>
      </c>
      <c r="AH22">
        <f t="shared" si="2"/>
        <v>0.27110562500000002</v>
      </c>
    </row>
    <row r="23" spans="1:34" x14ac:dyDescent="0.25">
      <c r="A23" t="s">
        <v>2</v>
      </c>
      <c r="B23" t="s">
        <v>27</v>
      </c>
      <c r="C23" t="s">
        <v>4</v>
      </c>
      <c r="D23" t="s">
        <v>5</v>
      </c>
      <c r="E23" t="s">
        <v>6</v>
      </c>
      <c r="F23" t="s">
        <v>125</v>
      </c>
      <c r="G23" t="s">
        <v>8</v>
      </c>
      <c r="H23" t="s">
        <v>5</v>
      </c>
      <c r="I23" t="s">
        <v>6</v>
      </c>
      <c r="J23">
        <v>42.761099999999999</v>
      </c>
      <c r="L23" t="s">
        <v>27</v>
      </c>
      <c r="M23">
        <f t="shared" si="0"/>
        <v>42.716349999999998</v>
      </c>
      <c r="R23" t="s">
        <v>2</v>
      </c>
      <c r="S23" t="s">
        <v>27</v>
      </c>
      <c r="T23" t="s">
        <v>4</v>
      </c>
      <c r="U23" t="s">
        <v>5</v>
      </c>
      <c r="V23" t="s">
        <v>6</v>
      </c>
      <c r="W23" t="s">
        <v>125</v>
      </c>
      <c r="X23" t="s">
        <v>8</v>
      </c>
      <c r="Y23" t="s">
        <v>5</v>
      </c>
      <c r="Z23" t="s">
        <v>6</v>
      </c>
      <c r="AA23">
        <v>42.9953</v>
      </c>
      <c r="AC23" t="s">
        <v>27</v>
      </c>
      <c r="AD23">
        <f t="shared" si="1"/>
        <v>42.987524999999998</v>
      </c>
      <c r="AG23" s="1" t="s">
        <v>27</v>
      </c>
      <c r="AH23">
        <f t="shared" si="2"/>
        <v>42.851937499999998</v>
      </c>
    </row>
    <row r="24" spans="1:34" x14ac:dyDescent="0.25">
      <c r="I24" t="s">
        <v>38</v>
      </c>
      <c r="J24">
        <v>-3.9744699999999999E-4</v>
      </c>
      <c r="L24" t="s">
        <v>38</v>
      </c>
      <c r="M24">
        <f t="shared" si="0"/>
        <v>2.1569982499999997E-3</v>
      </c>
      <c r="Z24" t="s">
        <v>38</v>
      </c>
      <c r="AA24">
        <v>2.8614500000000002E-4</v>
      </c>
      <c r="AC24" t="s">
        <v>38</v>
      </c>
      <c r="AD24">
        <f t="shared" si="1"/>
        <v>5.3599562499999998E-3</v>
      </c>
      <c r="AG24" s="1" t="s">
        <v>38</v>
      </c>
      <c r="AH24">
        <f>AVERAGE(J24,J46,J68,J90,AA90,AA68,AA46,AA24)</f>
        <v>3.75847725E-3</v>
      </c>
    </row>
    <row r="25" spans="1:34" x14ac:dyDescent="0.25">
      <c r="A25" t="s">
        <v>29</v>
      </c>
      <c r="I25" t="s">
        <v>115</v>
      </c>
      <c r="J25">
        <v>0.334426</v>
      </c>
      <c r="L25" t="s">
        <v>115</v>
      </c>
      <c r="M25">
        <f t="shared" si="0"/>
        <v>0.334426</v>
      </c>
      <c r="R25" t="s">
        <v>29</v>
      </c>
      <c r="Z25" t="s">
        <v>115</v>
      </c>
      <c r="AA25">
        <v>0.334426</v>
      </c>
      <c r="AC25" t="s">
        <v>115</v>
      </c>
      <c r="AD25">
        <f t="shared" si="1"/>
        <v>0.334426</v>
      </c>
      <c r="AG25" s="1" t="s">
        <v>115</v>
      </c>
      <c r="AH25">
        <f t="shared" ref="AH25:AH26" si="3">AVERAGE(J25,J47,J69,J91,AA91,AA69,AA47,AA25)</f>
        <v>0.33442600000000006</v>
      </c>
    </row>
    <row r="26" spans="1:34" x14ac:dyDescent="0.25">
      <c r="A26" t="s">
        <v>2</v>
      </c>
      <c r="B26" t="s">
        <v>31</v>
      </c>
      <c r="C26" t="s">
        <v>32</v>
      </c>
      <c r="D26" t="s">
        <v>33</v>
      </c>
      <c r="I26" t="s">
        <v>39</v>
      </c>
      <c r="J26">
        <v>3.08154E-2</v>
      </c>
      <c r="L26" t="s">
        <v>39</v>
      </c>
      <c r="M26">
        <f t="shared" si="0"/>
        <v>2.9824650000000001E-2</v>
      </c>
      <c r="R26" t="s">
        <v>2</v>
      </c>
      <c r="S26" t="s">
        <v>31</v>
      </c>
      <c r="T26" t="s">
        <v>32</v>
      </c>
      <c r="U26" t="s">
        <v>33</v>
      </c>
      <c r="Z26" t="s">
        <v>39</v>
      </c>
      <c r="AA26">
        <v>2.4127599999999999E-2</v>
      </c>
      <c r="AC26" t="s">
        <v>39</v>
      </c>
      <c r="AD26">
        <f t="shared" si="1"/>
        <v>3.7135250000000002E-2</v>
      </c>
      <c r="AG26" s="1" t="s">
        <v>39</v>
      </c>
      <c r="AH26">
        <f t="shared" si="3"/>
        <v>3.3479950000000001E-2</v>
      </c>
    </row>
    <row r="27" spans="1:34" x14ac:dyDescent="0.25">
      <c r="A27" t="s">
        <v>2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126</v>
      </c>
      <c r="H27" t="s">
        <v>39</v>
      </c>
      <c r="I27">
        <f>-0.0297241</f>
        <v>-2.97241E-2</v>
      </c>
      <c r="R27" t="s">
        <v>2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134</v>
      </c>
      <c r="Y27" t="s">
        <v>39</v>
      </c>
      <c r="Z27">
        <f>-0.032391</f>
        <v>-3.2391000000000003E-2</v>
      </c>
    </row>
    <row r="28" spans="1:34" x14ac:dyDescent="0.25">
      <c r="A28" t="s">
        <v>2</v>
      </c>
      <c r="B28" t="s">
        <v>40</v>
      </c>
      <c r="C28" t="s">
        <v>41</v>
      </c>
      <c r="D28" t="s">
        <v>42</v>
      </c>
      <c r="E28" t="s">
        <v>127</v>
      </c>
      <c r="R28" t="s">
        <v>2</v>
      </c>
      <c r="S28" t="s">
        <v>40</v>
      </c>
      <c r="T28" t="s">
        <v>41</v>
      </c>
      <c r="U28" t="s">
        <v>42</v>
      </c>
      <c r="V28" t="s">
        <v>135</v>
      </c>
    </row>
    <row r="29" spans="1:34" x14ac:dyDescent="0.25">
      <c r="A29" t="s">
        <v>44</v>
      </c>
      <c r="R29" t="s">
        <v>44</v>
      </c>
    </row>
    <row r="30" spans="1:34" x14ac:dyDescent="0.25">
      <c r="A30" t="s">
        <v>2</v>
      </c>
      <c r="B30" t="s">
        <v>45</v>
      </c>
      <c r="C30" t="s">
        <v>5</v>
      </c>
      <c r="D30" t="s">
        <v>46</v>
      </c>
      <c r="R30" t="s">
        <v>2</v>
      </c>
      <c r="S30" t="s">
        <v>45</v>
      </c>
      <c r="T30" t="s">
        <v>5</v>
      </c>
      <c r="U30" t="s">
        <v>46</v>
      </c>
    </row>
    <row r="31" spans="1:34" x14ac:dyDescent="0.25">
      <c r="A31" t="s">
        <v>2</v>
      </c>
      <c r="B31" t="s">
        <v>47</v>
      </c>
      <c r="C31" t="s">
        <v>5</v>
      </c>
      <c r="D31" t="s">
        <v>48</v>
      </c>
      <c r="E31">
        <v>0.74256999999999995</v>
      </c>
      <c r="R31" t="s">
        <v>2</v>
      </c>
      <c r="S31" t="s">
        <v>47</v>
      </c>
      <c r="T31" t="s">
        <v>5</v>
      </c>
      <c r="U31" t="s">
        <v>48</v>
      </c>
      <c r="V31">
        <v>1.3371</v>
      </c>
    </row>
    <row r="32" spans="1:34" x14ac:dyDescent="0.25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118</v>
      </c>
      <c r="G32" t="s">
        <v>8</v>
      </c>
      <c r="H32" t="s">
        <v>5</v>
      </c>
      <c r="I32" t="s">
        <v>6</v>
      </c>
      <c r="J32">
        <v>14.654199999999999</v>
      </c>
      <c r="R32" t="s">
        <v>2</v>
      </c>
      <c r="S32" t="s">
        <v>3</v>
      </c>
      <c r="T32" t="s">
        <v>4</v>
      </c>
      <c r="U32" t="s">
        <v>5</v>
      </c>
      <c r="V32" t="s">
        <v>6</v>
      </c>
      <c r="W32" t="s">
        <v>118</v>
      </c>
      <c r="X32" t="s">
        <v>8</v>
      </c>
      <c r="Y32" t="s">
        <v>5</v>
      </c>
      <c r="Z32" t="s">
        <v>6</v>
      </c>
      <c r="AA32">
        <v>14.747199999999999</v>
      </c>
    </row>
    <row r="33" spans="1:27" x14ac:dyDescent="0.25">
      <c r="A33" t="s">
        <v>2</v>
      </c>
      <c r="B33" t="s">
        <v>9</v>
      </c>
      <c r="C33" t="s">
        <v>4</v>
      </c>
      <c r="D33" t="s">
        <v>5</v>
      </c>
      <c r="E33" t="s">
        <v>6</v>
      </c>
      <c r="F33" t="s">
        <v>119</v>
      </c>
      <c r="G33" t="s">
        <v>8</v>
      </c>
      <c r="H33" t="s">
        <v>5</v>
      </c>
      <c r="I33" t="s">
        <v>6</v>
      </c>
      <c r="J33">
        <v>11.5738</v>
      </c>
      <c r="R33" t="s">
        <v>2</v>
      </c>
      <c r="S33" t="s">
        <v>9</v>
      </c>
      <c r="T33" t="s">
        <v>4</v>
      </c>
      <c r="U33" t="s">
        <v>5</v>
      </c>
      <c r="V33" t="s">
        <v>6</v>
      </c>
      <c r="W33" t="s">
        <v>119</v>
      </c>
      <c r="X33" t="s">
        <v>8</v>
      </c>
      <c r="Y33" t="s">
        <v>5</v>
      </c>
      <c r="Z33" t="s">
        <v>6</v>
      </c>
      <c r="AA33">
        <v>11.6472</v>
      </c>
    </row>
    <row r="34" spans="1:27" x14ac:dyDescent="0.25">
      <c r="A34" t="s">
        <v>2</v>
      </c>
      <c r="B34" t="s">
        <v>11</v>
      </c>
      <c r="C34" t="s">
        <v>4</v>
      </c>
      <c r="D34" t="s">
        <v>5</v>
      </c>
      <c r="E34" t="s">
        <v>6</v>
      </c>
      <c r="F34" t="s">
        <v>120</v>
      </c>
      <c r="G34" t="s">
        <v>8</v>
      </c>
      <c r="H34" t="s">
        <v>5</v>
      </c>
      <c r="I34" t="s">
        <v>6</v>
      </c>
      <c r="J34">
        <v>4.6132799999999996</v>
      </c>
      <c r="R34" t="s">
        <v>2</v>
      </c>
      <c r="S34" t="s">
        <v>11</v>
      </c>
      <c r="T34" t="s">
        <v>4</v>
      </c>
      <c r="U34" t="s">
        <v>5</v>
      </c>
      <c r="V34" t="s">
        <v>6</v>
      </c>
      <c r="W34" t="s">
        <v>120</v>
      </c>
      <c r="X34" t="s">
        <v>8</v>
      </c>
      <c r="Y34" t="s">
        <v>5</v>
      </c>
      <c r="Z34" t="s">
        <v>6</v>
      </c>
      <c r="AA34">
        <v>4.6425400000000003</v>
      </c>
    </row>
    <row r="35" spans="1:27" x14ac:dyDescent="0.25">
      <c r="A35" t="s">
        <v>2</v>
      </c>
      <c r="B35" t="s">
        <v>13</v>
      </c>
      <c r="C35" t="s">
        <v>4</v>
      </c>
      <c r="D35" t="s">
        <v>5</v>
      </c>
      <c r="E35" t="s">
        <v>6</v>
      </c>
      <c r="F35" t="s">
        <v>121</v>
      </c>
      <c r="G35" t="s">
        <v>8</v>
      </c>
      <c r="H35" t="s">
        <v>5</v>
      </c>
      <c r="I35" t="s">
        <v>6</v>
      </c>
      <c r="J35">
        <v>0.10725999999999999</v>
      </c>
      <c r="R35" t="s">
        <v>2</v>
      </c>
      <c r="S35" t="s">
        <v>13</v>
      </c>
      <c r="T35" t="s">
        <v>4</v>
      </c>
      <c r="U35" t="s">
        <v>5</v>
      </c>
      <c r="V35" t="s">
        <v>6</v>
      </c>
      <c r="W35" t="s">
        <v>121</v>
      </c>
      <c r="X35" t="s">
        <v>8</v>
      </c>
      <c r="Y35" t="s">
        <v>5</v>
      </c>
      <c r="Z35" t="s">
        <v>6</v>
      </c>
      <c r="AA35">
        <v>0.10793999999999999</v>
      </c>
    </row>
    <row r="36" spans="1:27" x14ac:dyDescent="0.25">
      <c r="A36" t="s">
        <v>2</v>
      </c>
      <c r="B36" t="s">
        <v>15</v>
      </c>
      <c r="C36" t="s">
        <v>4</v>
      </c>
      <c r="D36" t="s">
        <v>5</v>
      </c>
      <c r="E36" t="s">
        <v>6</v>
      </c>
      <c r="F36" t="s">
        <v>122</v>
      </c>
      <c r="G36" t="s">
        <v>8</v>
      </c>
      <c r="H36" t="s">
        <v>5</v>
      </c>
      <c r="I36" t="s">
        <v>6</v>
      </c>
      <c r="J36">
        <v>0.124431</v>
      </c>
      <c r="R36" t="s">
        <v>2</v>
      </c>
      <c r="S36" t="s">
        <v>15</v>
      </c>
      <c r="T36" t="s">
        <v>4</v>
      </c>
      <c r="U36" t="s">
        <v>5</v>
      </c>
      <c r="V36" t="s">
        <v>6</v>
      </c>
      <c r="W36" t="s">
        <v>122</v>
      </c>
      <c r="X36" t="s">
        <v>8</v>
      </c>
      <c r="Y36" t="s">
        <v>5</v>
      </c>
      <c r="Z36" t="s">
        <v>6</v>
      </c>
      <c r="AA36">
        <v>0.12522</v>
      </c>
    </row>
    <row r="37" spans="1:27" x14ac:dyDescent="0.25">
      <c r="A37" t="s">
        <v>2</v>
      </c>
      <c r="B37" t="s">
        <v>17</v>
      </c>
      <c r="C37" t="s">
        <v>4</v>
      </c>
      <c r="D37" t="s">
        <v>5</v>
      </c>
      <c r="E37" t="s">
        <v>6</v>
      </c>
      <c r="F37" t="s">
        <v>123</v>
      </c>
      <c r="G37" t="s">
        <v>8</v>
      </c>
      <c r="H37" t="s">
        <v>5</v>
      </c>
      <c r="I37" t="s">
        <v>6</v>
      </c>
      <c r="J37">
        <v>1.5553900000000001</v>
      </c>
      <c r="R37" t="s">
        <v>2</v>
      </c>
      <c r="S37" t="s">
        <v>17</v>
      </c>
      <c r="T37" t="s">
        <v>4</v>
      </c>
      <c r="U37" t="s">
        <v>5</v>
      </c>
      <c r="V37" t="s">
        <v>6</v>
      </c>
      <c r="W37" t="s">
        <v>123</v>
      </c>
      <c r="X37" t="s">
        <v>8</v>
      </c>
      <c r="Y37" t="s">
        <v>5</v>
      </c>
      <c r="Z37" t="s">
        <v>6</v>
      </c>
      <c r="AA37">
        <v>1.56525</v>
      </c>
    </row>
    <row r="38" spans="1:27" x14ac:dyDescent="0.25">
      <c r="A38" t="s">
        <v>2</v>
      </c>
      <c r="B38" t="s">
        <v>19</v>
      </c>
      <c r="C38" t="s">
        <v>4</v>
      </c>
      <c r="D38" t="s">
        <v>5</v>
      </c>
      <c r="E38" t="s">
        <v>6</v>
      </c>
      <c r="F38" t="s">
        <v>124</v>
      </c>
      <c r="G38" t="s">
        <v>8</v>
      </c>
      <c r="H38" t="s">
        <v>5</v>
      </c>
      <c r="I38" t="s">
        <v>6</v>
      </c>
      <c r="J38">
        <v>0.26951799999999998</v>
      </c>
      <c r="R38" t="s">
        <v>2</v>
      </c>
      <c r="S38" t="s">
        <v>19</v>
      </c>
      <c r="T38" t="s">
        <v>4</v>
      </c>
      <c r="U38" t="s">
        <v>5</v>
      </c>
      <c r="V38" t="s">
        <v>6</v>
      </c>
      <c r="W38" t="s">
        <v>124</v>
      </c>
      <c r="X38" t="s">
        <v>8</v>
      </c>
      <c r="Y38" t="s">
        <v>5</v>
      </c>
      <c r="Z38" t="s">
        <v>6</v>
      </c>
      <c r="AA38">
        <v>0.271227</v>
      </c>
    </row>
    <row r="39" spans="1:27" x14ac:dyDescent="0.25">
      <c r="A39" t="s">
        <v>2</v>
      </c>
      <c r="B39" t="s">
        <v>21</v>
      </c>
      <c r="C39" t="s">
        <v>4</v>
      </c>
      <c r="D39" t="s">
        <v>5</v>
      </c>
      <c r="E39" t="s">
        <v>6</v>
      </c>
      <c r="F39" t="s">
        <v>119</v>
      </c>
      <c r="G39" t="s">
        <v>8</v>
      </c>
      <c r="H39" t="s">
        <v>5</v>
      </c>
      <c r="I39" t="s">
        <v>6</v>
      </c>
      <c r="J39">
        <v>11.5738</v>
      </c>
      <c r="R39" t="s">
        <v>2</v>
      </c>
      <c r="S39" t="s">
        <v>21</v>
      </c>
      <c r="T39" t="s">
        <v>4</v>
      </c>
      <c r="U39" t="s">
        <v>5</v>
      </c>
      <c r="V39" t="s">
        <v>6</v>
      </c>
      <c r="W39" t="s">
        <v>119</v>
      </c>
      <c r="X39" t="s">
        <v>8</v>
      </c>
      <c r="Y39" t="s">
        <v>5</v>
      </c>
      <c r="Z39" t="s">
        <v>6</v>
      </c>
      <c r="AA39">
        <v>11.6472</v>
      </c>
    </row>
    <row r="40" spans="1:27" x14ac:dyDescent="0.25">
      <c r="A40" t="s">
        <v>2</v>
      </c>
      <c r="B40" t="s">
        <v>22</v>
      </c>
      <c r="C40" t="s">
        <v>4</v>
      </c>
      <c r="D40" t="s">
        <v>5</v>
      </c>
      <c r="E40" t="s">
        <v>6</v>
      </c>
      <c r="F40" t="s">
        <v>120</v>
      </c>
      <c r="G40" t="s">
        <v>8</v>
      </c>
      <c r="H40" t="s">
        <v>5</v>
      </c>
      <c r="I40" t="s">
        <v>6</v>
      </c>
      <c r="J40">
        <v>4.6132799999999996</v>
      </c>
      <c r="R40" t="s">
        <v>2</v>
      </c>
      <c r="S40" t="s">
        <v>22</v>
      </c>
      <c r="T40" t="s">
        <v>4</v>
      </c>
      <c r="U40" t="s">
        <v>5</v>
      </c>
      <c r="V40" t="s">
        <v>6</v>
      </c>
      <c r="W40" t="s">
        <v>120</v>
      </c>
      <c r="X40" t="s">
        <v>8</v>
      </c>
      <c r="Y40" t="s">
        <v>5</v>
      </c>
      <c r="Z40" t="s">
        <v>6</v>
      </c>
      <c r="AA40">
        <v>4.6425400000000003</v>
      </c>
    </row>
    <row r="41" spans="1:27" x14ac:dyDescent="0.25">
      <c r="A41" t="s">
        <v>2</v>
      </c>
      <c r="B41" t="s">
        <v>23</v>
      </c>
      <c r="C41" t="s">
        <v>4</v>
      </c>
      <c r="D41" t="s">
        <v>5</v>
      </c>
      <c r="E41" t="s">
        <v>6</v>
      </c>
      <c r="F41" t="s">
        <v>121</v>
      </c>
      <c r="G41" t="s">
        <v>8</v>
      </c>
      <c r="H41" t="s">
        <v>5</v>
      </c>
      <c r="I41" t="s">
        <v>6</v>
      </c>
      <c r="J41">
        <v>0.10725999999999999</v>
      </c>
      <c r="R41" t="s">
        <v>2</v>
      </c>
      <c r="S41" t="s">
        <v>23</v>
      </c>
      <c r="T41" t="s">
        <v>4</v>
      </c>
      <c r="U41" t="s">
        <v>5</v>
      </c>
      <c r="V41" t="s">
        <v>6</v>
      </c>
      <c r="W41" t="s">
        <v>121</v>
      </c>
      <c r="X41" t="s">
        <v>8</v>
      </c>
      <c r="Y41" t="s">
        <v>5</v>
      </c>
      <c r="Z41" t="s">
        <v>6</v>
      </c>
      <c r="AA41">
        <v>0.10793999999999999</v>
      </c>
    </row>
    <row r="42" spans="1:27" x14ac:dyDescent="0.25">
      <c r="A42" t="s">
        <v>2</v>
      </c>
      <c r="B42" t="s">
        <v>24</v>
      </c>
      <c r="C42" t="s">
        <v>4</v>
      </c>
      <c r="D42" t="s">
        <v>5</v>
      </c>
      <c r="E42" t="s">
        <v>6</v>
      </c>
      <c r="F42" t="s">
        <v>122</v>
      </c>
      <c r="G42" t="s">
        <v>8</v>
      </c>
      <c r="H42" t="s">
        <v>5</v>
      </c>
      <c r="I42" t="s">
        <v>6</v>
      </c>
      <c r="J42">
        <v>0.124431</v>
      </c>
      <c r="R42" t="s">
        <v>2</v>
      </c>
      <c r="S42" t="s">
        <v>24</v>
      </c>
      <c r="T42" t="s">
        <v>4</v>
      </c>
      <c r="U42" t="s">
        <v>5</v>
      </c>
      <c r="V42" t="s">
        <v>6</v>
      </c>
      <c r="W42" t="s">
        <v>122</v>
      </c>
      <c r="X42" t="s">
        <v>8</v>
      </c>
      <c r="Y42" t="s">
        <v>5</v>
      </c>
      <c r="Z42" t="s">
        <v>6</v>
      </c>
      <c r="AA42">
        <v>0.12522</v>
      </c>
    </row>
    <row r="43" spans="1:27" x14ac:dyDescent="0.25">
      <c r="A43" t="s">
        <v>2</v>
      </c>
      <c r="B43" t="s">
        <v>25</v>
      </c>
      <c r="C43" t="s">
        <v>4</v>
      </c>
      <c r="D43" t="s">
        <v>5</v>
      </c>
      <c r="E43" t="s">
        <v>6</v>
      </c>
      <c r="F43" t="s">
        <v>123</v>
      </c>
      <c r="G43" t="s">
        <v>8</v>
      </c>
      <c r="H43" t="s">
        <v>5</v>
      </c>
      <c r="I43" t="s">
        <v>6</v>
      </c>
      <c r="J43">
        <v>1.5553900000000001</v>
      </c>
      <c r="R43" t="s">
        <v>2</v>
      </c>
      <c r="S43" t="s">
        <v>25</v>
      </c>
      <c r="T43" t="s">
        <v>4</v>
      </c>
      <c r="U43" t="s">
        <v>5</v>
      </c>
      <c r="V43" t="s">
        <v>6</v>
      </c>
      <c r="W43" t="s">
        <v>123</v>
      </c>
      <c r="X43" t="s">
        <v>8</v>
      </c>
      <c r="Y43" t="s">
        <v>5</v>
      </c>
      <c r="Z43" t="s">
        <v>6</v>
      </c>
      <c r="AA43">
        <v>1.56525</v>
      </c>
    </row>
    <row r="44" spans="1:27" x14ac:dyDescent="0.25">
      <c r="A44" t="s">
        <v>2</v>
      </c>
      <c r="B44" t="s">
        <v>26</v>
      </c>
      <c r="C44" t="s">
        <v>4</v>
      </c>
      <c r="D44" t="s">
        <v>5</v>
      </c>
      <c r="E44" t="s">
        <v>6</v>
      </c>
      <c r="F44" t="s">
        <v>124</v>
      </c>
      <c r="G44" t="s">
        <v>8</v>
      </c>
      <c r="H44" t="s">
        <v>5</v>
      </c>
      <c r="I44" t="s">
        <v>6</v>
      </c>
      <c r="J44">
        <v>0.26951799999999998</v>
      </c>
      <c r="R44" t="s">
        <v>2</v>
      </c>
      <c r="S44" t="s">
        <v>26</v>
      </c>
      <c r="T44" t="s">
        <v>4</v>
      </c>
      <c r="U44" t="s">
        <v>5</v>
      </c>
      <c r="V44" t="s">
        <v>6</v>
      </c>
      <c r="W44" t="s">
        <v>124</v>
      </c>
      <c r="X44" t="s">
        <v>8</v>
      </c>
      <c r="Y44" t="s">
        <v>5</v>
      </c>
      <c r="Z44" t="s">
        <v>6</v>
      </c>
      <c r="AA44">
        <v>0.271227</v>
      </c>
    </row>
    <row r="45" spans="1:27" x14ac:dyDescent="0.25">
      <c r="A45" t="s">
        <v>2</v>
      </c>
      <c r="B45" t="s">
        <v>27</v>
      </c>
      <c r="C45" t="s">
        <v>4</v>
      </c>
      <c r="D45" t="s">
        <v>5</v>
      </c>
      <c r="E45" t="s">
        <v>6</v>
      </c>
      <c r="F45" t="s">
        <v>125</v>
      </c>
      <c r="G45" t="s">
        <v>8</v>
      </c>
      <c r="H45" t="s">
        <v>5</v>
      </c>
      <c r="I45" t="s">
        <v>6</v>
      </c>
      <c r="J45">
        <v>42.600900000000003</v>
      </c>
      <c r="R45" t="s">
        <v>2</v>
      </c>
      <c r="S45" t="s">
        <v>27</v>
      </c>
      <c r="T45" t="s">
        <v>4</v>
      </c>
      <c r="U45" t="s">
        <v>5</v>
      </c>
      <c r="V45" t="s">
        <v>6</v>
      </c>
      <c r="W45" t="s">
        <v>125</v>
      </c>
      <c r="X45" t="s">
        <v>8</v>
      </c>
      <c r="Y45" t="s">
        <v>5</v>
      </c>
      <c r="Z45" t="s">
        <v>6</v>
      </c>
      <c r="AA45">
        <v>42.871099999999998</v>
      </c>
    </row>
    <row r="46" spans="1:27" x14ac:dyDescent="0.25">
      <c r="I46" t="s">
        <v>38</v>
      </c>
      <c r="J46">
        <v>5.5972799999999996E-3</v>
      </c>
      <c r="Z46" t="s">
        <v>38</v>
      </c>
      <c r="AA46">
        <v>1.5821499999999999E-2</v>
      </c>
    </row>
    <row r="47" spans="1:27" x14ac:dyDescent="0.25">
      <c r="A47" t="s">
        <v>30</v>
      </c>
      <c r="I47" t="s">
        <v>115</v>
      </c>
      <c r="J47">
        <v>0.334426</v>
      </c>
      <c r="R47" t="s">
        <v>30</v>
      </c>
      <c r="Z47" t="s">
        <v>115</v>
      </c>
      <c r="AA47">
        <v>0.334426</v>
      </c>
    </row>
    <row r="48" spans="1:27" x14ac:dyDescent="0.25">
      <c r="A48" t="s">
        <v>2</v>
      </c>
      <c r="B48" t="s">
        <v>31</v>
      </c>
      <c r="C48" t="s">
        <v>32</v>
      </c>
      <c r="D48" t="s">
        <v>33</v>
      </c>
      <c r="I48" t="s">
        <v>39</v>
      </c>
      <c r="J48">
        <v>2.97241E-2</v>
      </c>
      <c r="R48" t="s">
        <v>2</v>
      </c>
      <c r="S48" t="s">
        <v>31</v>
      </c>
      <c r="T48" t="s">
        <v>32</v>
      </c>
      <c r="U48" t="s">
        <v>33</v>
      </c>
      <c r="Z48" t="s">
        <v>39</v>
      </c>
      <c r="AA48">
        <v>3.2391000000000003E-2</v>
      </c>
    </row>
    <row r="49" spans="1:27" x14ac:dyDescent="0.25">
      <c r="A49" t="s">
        <v>2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128</v>
      </c>
      <c r="H49" t="s">
        <v>39</v>
      </c>
      <c r="I49">
        <f>-0.0320484</f>
        <v>-3.2048399999999998E-2</v>
      </c>
      <c r="R49" t="s">
        <v>2</v>
      </c>
      <c r="S49" t="s">
        <v>34</v>
      </c>
      <c r="T49" t="s">
        <v>35</v>
      </c>
      <c r="U49" t="s">
        <v>36</v>
      </c>
      <c r="V49" t="s">
        <v>37</v>
      </c>
      <c r="W49" t="s">
        <v>38</v>
      </c>
      <c r="X49" t="s">
        <v>136</v>
      </c>
      <c r="Y49" t="s">
        <v>39</v>
      </c>
      <c r="Z49">
        <f>-0.0527004</f>
        <v>-5.2700400000000001E-2</v>
      </c>
    </row>
    <row r="50" spans="1:27" x14ac:dyDescent="0.25">
      <c r="A50" t="s">
        <v>2</v>
      </c>
      <c r="B50" t="s">
        <v>40</v>
      </c>
      <c r="C50" t="s">
        <v>41</v>
      </c>
      <c r="D50" t="s">
        <v>42</v>
      </c>
      <c r="E50" t="s">
        <v>129</v>
      </c>
      <c r="R50" t="s">
        <v>2</v>
      </c>
      <c r="S50" t="s">
        <v>40</v>
      </c>
      <c r="T50" t="s">
        <v>41</v>
      </c>
      <c r="U50" t="s">
        <v>42</v>
      </c>
      <c r="V50" t="s">
        <v>137</v>
      </c>
    </row>
    <row r="51" spans="1:27" x14ac:dyDescent="0.25">
      <c r="A51" t="s">
        <v>44</v>
      </c>
      <c r="R51" t="s">
        <v>44</v>
      </c>
    </row>
    <row r="52" spans="1:27" x14ac:dyDescent="0.25">
      <c r="A52" t="s">
        <v>2</v>
      </c>
      <c r="B52" t="s">
        <v>45</v>
      </c>
      <c r="C52" t="s">
        <v>5</v>
      </c>
      <c r="D52" t="s">
        <v>46</v>
      </c>
      <c r="R52" t="s">
        <v>2</v>
      </c>
      <c r="S52" t="s">
        <v>45</v>
      </c>
      <c r="T52" t="s">
        <v>5</v>
      </c>
      <c r="U52" t="s">
        <v>46</v>
      </c>
    </row>
    <row r="53" spans="1:27" x14ac:dyDescent="0.25">
      <c r="A53" t="s">
        <v>2</v>
      </c>
      <c r="B53" t="s">
        <v>47</v>
      </c>
      <c r="C53" t="s">
        <v>5</v>
      </c>
      <c r="D53" t="s">
        <v>48</v>
      </c>
      <c r="E53">
        <v>1.0434600000000001</v>
      </c>
      <c r="R53" t="s">
        <v>2</v>
      </c>
      <c r="S53" t="s">
        <v>47</v>
      </c>
      <c r="T53" t="s">
        <v>5</v>
      </c>
      <c r="U53" t="s">
        <v>48</v>
      </c>
      <c r="V53">
        <v>1.70855</v>
      </c>
    </row>
    <row r="54" spans="1:27" x14ac:dyDescent="0.25">
      <c r="A54" t="s">
        <v>2</v>
      </c>
      <c r="B54" t="s">
        <v>3</v>
      </c>
      <c r="C54" t="s">
        <v>4</v>
      </c>
      <c r="D54" t="s">
        <v>5</v>
      </c>
      <c r="E54" t="s">
        <v>6</v>
      </c>
      <c r="F54" t="s">
        <v>118</v>
      </c>
      <c r="G54" t="s">
        <v>8</v>
      </c>
      <c r="H54" t="s">
        <v>5</v>
      </c>
      <c r="I54" t="s">
        <v>6</v>
      </c>
      <c r="J54">
        <v>14.7013</v>
      </c>
      <c r="R54" t="s">
        <v>2</v>
      </c>
      <c r="S54" t="s">
        <v>3</v>
      </c>
      <c r="T54" t="s">
        <v>4</v>
      </c>
      <c r="U54" t="s">
        <v>5</v>
      </c>
      <c r="V54" t="s">
        <v>6</v>
      </c>
      <c r="W54" t="s">
        <v>118</v>
      </c>
      <c r="X54" t="s">
        <v>8</v>
      </c>
      <c r="Y54" t="s">
        <v>5</v>
      </c>
      <c r="Z54" t="s">
        <v>6</v>
      </c>
      <c r="AA54">
        <v>14.805199999999999</v>
      </c>
    </row>
    <row r="55" spans="1:27" x14ac:dyDescent="0.25">
      <c r="A55" t="s">
        <v>2</v>
      </c>
      <c r="B55" t="s">
        <v>9</v>
      </c>
      <c r="C55" t="s">
        <v>4</v>
      </c>
      <c r="D55" t="s">
        <v>5</v>
      </c>
      <c r="E55" t="s">
        <v>6</v>
      </c>
      <c r="F55" t="s">
        <v>119</v>
      </c>
      <c r="G55" t="s">
        <v>8</v>
      </c>
      <c r="H55" t="s">
        <v>5</v>
      </c>
      <c r="I55" t="s">
        <v>6</v>
      </c>
      <c r="J55">
        <v>11.611000000000001</v>
      </c>
      <c r="R55" t="s">
        <v>2</v>
      </c>
      <c r="S55" t="s">
        <v>9</v>
      </c>
      <c r="T55" t="s">
        <v>4</v>
      </c>
      <c r="U55" t="s">
        <v>5</v>
      </c>
      <c r="V55" t="s">
        <v>6</v>
      </c>
      <c r="W55" t="s">
        <v>119</v>
      </c>
      <c r="X55" t="s">
        <v>8</v>
      </c>
      <c r="Y55" t="s">
        <v>5</v>
      </c>
      <c r="Z55" t="s">
        <v>6</v>
      </c>
      <c r="AA55">
        <v>11.693099999999999</v>
      </c>
    </row>
    <row r="56" spans="1:27" x14ac:dyDescent="0.25">
      <c r="A56" t="s">
        <v>2</v>
      </c>
      <c r="B56" t="s">
        <v>11</v>
      </c>
      <c r="C56" t="s">
        <v>4</v>
      </c>
      <c r="D56" t="s">
        <v>5</v>
      </c>
      <c r="E56" t="s">
        <v>6</v>
      </c>
      <c r="F56" t="s">
        <v>120</v>
      </c>
      <c r="G56" t="s">
        <v>8</v>
      </c>
      <c r="H56" t="s">
        <v>5</v>
      </c>
      <c r="I56" t="s">
        <v>6</v>
      </c>
      <c r="J56">
        <v>4.6280900000000003</v>
      </c>
      <c r="R56" t="s">
        <v>2</v>
      </c>
      <c r="S56" t="s">
        <v>11</v>
      </c>
      <c r="T56" t="s">
        <v>4</v>
      </c>
      <c r="U56" t="s">
        <v>5</v>
      </c>
      <c r="V56" t="s">
        <v>6</v>
      </c>
      <c r="W56" t="s">
        <v>120</v>
      </c>
      <c r="X56" t="s">
        <v>8</v>
      </c>
      <c r="Y56" t="s">
        <v>5</v>
      </c>
      <c r="Z56" t="s">
        <v>6</v>
      </c>
      <c r="AA56">
        <v>4.6608200000000002</v>
      </c>
    </row>
    <row r="57" spans="1:27" x14ac:dyDescent="0.25">
      <c r="A57" t="s">
        <v>2</v>
      </c>
      <c r="B57" t="s">
        <v>13</v>
      </c>
      <c r="C57" t="s">
        <v>4</v>
      </c>
      <c r="D57" t="s">
        <v>5</v>
      </c>
      <c r="E57" t="s">
        <v>6</v>
      </c>
      <c r="F57" t="s">
        <v>121</v>
      </c>
      <c r="G57" t="s">
        <v>8</v>
      </c>
      <c r="H57" t="s">
        <v>5</v>
      </c>
      <c r="I57" t="s">
        <v>6</v>
      </c>
      <c r="J57">
        <v>0.10760400000000001</v>
      </c>
      <c r="R57" t="s">
        <v>2</v>
      </c>
      <c r="S57" t="s">
        <v>13</v>
      </c>
      <c r="T57" t="s">
        <v>4</v>
      </c>
      <c r="U57" t="s">
        <v>5</v>
      </c>
      <c r="V57" t="s">
        <v>6</v>
      </c>
      <c r="W57" t="s">
        <v>121</v>
      </c>
      <c r="X57" t="s">
        <v>8</v>
      </c>
      <c r="Y57" t="s">
        <v>5</v>
      </c>
      <c r="Z57" t="s">
        <v>6</v>
      </c>
      <c r="AA57">
        <v>0.108365</v>
      </c>
    </row>
    <row r="58" spans="1:27" x14ac:dyDescent="0.25">
      <c r="A58" t="s">
        <v>2</v>
      </c>
      <c r="B58" t="s">
        <v>15</v>
      </c>
      <c r="C58" t="s">
        <v>4</v>
      </c>
      <c r="D58" t="s">
        <v>5</v>
      </c>
      <c r="E58" t="s">
        <v>6</v>
      </c>
      <c r="F58" t="s">
        <v>122</v>
      </c>
      <c r="G58" t="s">
        <v>8</v>
      </c>
      <c r="H58" t="s">
        <v>5</v>
      </c>
      <c r="I58" t="s">
        <v>6</v>
      </c>
      <c r="J58">
        <v>0.12483</v>
      </c>
      <c r="R58" t="s">
        <v>2</v>
      </c>
      <c r="S58" t="s">
        <v>15</v>
      </c>
      <c r="T58" t="s">
        <v>4</v>
      </c>
      <c r="U58" t="s">
        <v>5</v>
      </c>
      <c r="V58" t="s">
        <v>6</v>
      </c>
      <c r="W58" t="s">
        <v>122</v>
      </c>
      <c r="X58" t="s">
        <v>8</v>
      </c>
      <c r="Y58" t="s">
        <v>5</v>
      </c>
      <c r="Z58" t="s">
        <v>6</v>
      </c>
      <c r="AA58">
        <v>0.12571299999999999</v>
      </c>
    </row>
    <row r="59" spans="1:27" x14ac:dyDescent="0.25">
      <c r="A59" t="s">
        <v>2</v>
      </c>
      <c r="B59" t="s">
        <v>17</v>
      </c>
      <c r="C59" t="s">
        <v>4</v>
      </c>
      <c r="D59" t="s">
        <v>5</v>
      </c>
      <c r="E59" t="s">
        <v>6</v>
      </c>
      <c r="F59" t="s">
        <v>123</v>
      </c>
      <c r="G59" t="s">
        <v>8</v>
      </c>
      <c r="H59" t="s">
        <v>5</v>
      </c>
      <c r="I59" t="s">
        <v>6</v>
      </c>
      <c r="J59">
        <v>1.5603800000000001</v>
      </c>
      <c r="R59" t="s">
        <v>2</v>
      </c>
      <c r="S59" t="s">
        <v>17</v>
      </c>
      <c r="T59" t="s">
        <v>4</v>
      </c>
      <c r="U59" t="s">
        <v>5</v>
      </c>
      <c r="V59" t="s">
        <v>6</v>
      </c>
      <c r="W59" t="s">
        <v>123</v>
      </c>
      <c r="X59" t="s">
        <v>8</v>
      </c>
      <c r="Y59" t="s">
        <v>5</v>
      </c>
      <c r="Z59" t="s">
        <v>6</v>
      </c>
      <c r="AA59">
        <v>1.57141</v>
      </c>
    </row>
    <row r="60" spans="1:27" x14ac:dyDescent="0.25">
      <c r="A60" t="s">
        <v>2</v>
      </c>
      <c r="B60" t="s">
        <v>19</v>
      </c>
      <c r="C60" t="s">
        <v>4</v>
      </c>
      <c r="D60" t="s">
        <v>5</v>
      </c>
      <c r="E60" t="s">
        <v>6</v>
      </c>
      <c r="F60" t="s">
        <v>124</v>
      </c>
      <c r="G60" t="s">
        <v>8</v>
      </c>
      <c r="H60" t="s">
        <v>5</v>
      </c>
      <c r="I60" t="s">
        <v>6</v>
      </c>
      <c r="J60">
        <v>0.27038299999999998</v>
      </c>
      <c r="R60" t="s">
        <v>2</v>
      </c>
      <c r="S60" t="s">
        <v>19</v>
      </c>
      <c r="T60" t="s">
        <v>4</v>
      </c>
      <c r="U60" t="s">
        <v>5</v>
      </c>
      <c r="V60" t="s">
        <v>6</v>
      </c>
      <c r="W60" t="s">
        <v>124</v>
      </c>
      <c r="X60" t="s">
        <v>8</v>
      </c>
      <c r="Y60" t="s">
        <v>5</v>
      </c>
      <c r="Z60" t="s">
        <v>6</v>
      </c>
      <c r="AA60">
        <v>0.27229500000000001</v>
      </c>
    </row>
    <row r="61" spans="1:27" x14ac:dyDescent="0.25">
      <c r="A61" t="s">
        <v>2</v>
      </c>
      <c r="B61" t="s">
        <v>21</v>
      </c>
      <c r="C61" t="s">
        <v>4</v>
      </c>
      <c r="D61" t="s">
        <v>5</v>
      </c>
      <c r="E61" t="s">
        <v>6</v>
      </c>
      <c r="F61" t="s">
        <v>119</v>
      </c>
      <c r="G61" t="s">
        <v>8</v>
      </c>
      <c r="H61" t="s">
        <v>5</v>
      </c>
      <c r="I61" t="s">
        <v>6</v>
      </c>
      <c r="J61">
        <v>11.611000000000001</v>
      </c>
      <c r="R61" t="s">
        <v>2</v>
      </c>
      <c r="S61" t="s">
        <v>21</v>
      </c>
      <c r="T61" t="s">
        <v>4</v>
      </c>
      <c r="U61" t="s">
        <v>5</v>
      </c>
      <c r="V61" t="s">
        <v>6</v>
      </c>
      <c r="W61" t="s">
        <v>119</v>
      </c>
      <c r="X61" t="s">
        <v>8</v>
      </c>
      <c r="Y61" t="s">
        <v>5</v>
      </c>
      <c r="Z61" t="s">
        <v>6</v>
      </c>
      <c r="AA61">
        <v>11.693099999999999</v>
      </c>
    </row>
    <row r="62" spans="1:27" x14ac:dyDescent="0.25">
      <c r="A62" t="s">
        <v>2</v>
      </c>
      <c r="B62" t="s">
        <v>22</v>
      </c>
      <c r="C62" t="s">
        <v>4</v>
      </c>
      <c r="D62" t="s">
        <v>5</v>
      </c>
      <c r="E62" t="s">
        <v>6</v>
      </c>
      <c r="F62" t="s">
        <v>120</v>
      </c>
      <c r="G62" t="s">
        <v>8</v>
      </c>
      <c r="H62" t="s">
        <v>5</v>
      </c>
      <c r="I62" t="s">
        <v>6</v>
      </c>
      <c r="J62">
        <v>4.6280900000000003</v>
      </c>
      <c r="R62" t="s">
        <v>2</v>
      </c>
      <c r="S62" t="s">
        <v>22</v>
      </c>
      <c r="T62" t="s">
        <v>4</v>
      </c>
      <c r="U62" t="s">
        <v>5</v>
      </c>
      <c r="V62" t="s">
        <v>6</v>
      </c>
      <c r="W62" t="s">
        <v>120</v>
      </c>
      <c r="X62" t="s">
        <v>8</v>
      </c>
      <c r="Y62" t="s">
        <v>5</v>
      </c>
      <c r="Z62" t="s">
        <v>6</v>
      </c>
      <c r="AA62">
        <v>4.6608200000000002</v>
      </c>
    </row>
    <row r="63" spans="1:27" x14ac:dyDescent="0.25">
      <c r="A63" t="s">
        <v>2</v>
      </c>
      <c r="B63" t="s">
        <v>23</v>
      </c>
      <c r="C63" t="s">
        <v>4</v>
      </c>
      <c r="D63" t="s">
        <v>5</v>
      </c>
      <c r="E63" t="s">
        <v>6</v>
      </c>
      <c r="F63" t="s">
        <v>121</v>
      </c>
      <c r="G63" t="s">
        <v>8</v>
      </c>
      <c r="H63" t="s">
        <v>5</v>
      </c>
      <c r="I63" t="s">
        <v>6</v>
      </c>
      <c r="J63">
        <v>0.10760400000000001</v>
      </c>
      <c r="R63" t="s">
        <v>2</v>
      </c>
      <c r="S63" t="s">
        <v>23</v>
      </c>
      <c r="T63" t="s">
        <v>4</v>
      </c>
      <c r="U63" t="s">
        <v>5</v>
      </c>
      <c r="V63" t="s">
        <v>6</v>
      </c>
      <c r="W63" t="s">
        <v>121</v>
      </c>
      <c r="X63" t="s">
        <v>8</v>
      </c>
      <c r="Y63" t="s">
        <v>5</v>
      </c>
      <c r="Z63" t="s">
        <v>6</v>
      </c>
      <c r="AA63">
        <v>0.108365</v>
      </c>
    </row>
    <row r="64" spans="1:27" x14ac:dyDescent="0.25">
      <c r="A64" t="s">
        <v>2</v>
      </c>
      <c r="B64" t="s">
        <v>24</v>
      </c>
      <c r="C64" t="s">
        <v>4</v>
      </c>
      <c r="D64" t="s">
        <v>5</v>
      </c>
      <c r="E64" t="s">
        <v>6</v>
      </c>
      <c r="F64" t="s">
        <v>122</v>
      </c>
      <c r="G64" t="s">
        <v>8</v>
      </c>
      <c r="H64" t="s">
        <v>5</v>
      </c>
      <c r="I64" t="s">
        <v>6</v>
      </c>
      <c r="J64">
        <v>0.12483</v>
      </c>
      <c r="R64" t="s">
        <v>2</v>
      </c>
      <c r="S64" t="s">
        <v>24</v>
      </c>
      <c r="T64" t="s">
        <v>4</v>
      </c>
      <c r="U64" t="s">
        <v>5</v>
      </c>
      <c r="V64" t="s">
        <v>6</v>
      </c>
      <c r="W64" t="s">
        <v>122</v>
      </c>
      <c r="X64" t="s">
        <v>8</v>
      </c>
      <c r="Y64" t="s">
        <v>5</v>
      </c>
      <c r="Z64" t="s">
        <v>6</v>
      </c>
      <c r="AA64">
        <v>0.12571299999999999</v>
      </c>
    </row>
    <row r="65" spans="1:27" x14ac:dyDescent="0.25">
      <c r="A65" t="s">
        <v>2</v>
      </c>
      <c r="B65" t="s">
        <v>25</v>
      </c>
      <c r="C65" t="s">
        <v>4</v>
      </c>
      <c r="D65" t="s">
        <v>5</v>
      </c>
      <c r="E65" t="s">
        <v>6</v>
      </c>
      <c r="F65" t="s">
        <v>123</v>
      </c>
      <c r="G65" t="s">
        <v>8</v>
      </c>
      <c r="H65" t="s">
        <v>5</v>
      </c>
      <c r="I65" t="s">
        <v>6</v>
      </c>
      <c r="J65">
        <v>1.5603800000000001</v>
      </c>
      <c r="R65" t="s">
        <v>2</v>
      </c>
      <c r="S65" t="s">
        <v>25</v>
      </c>
      <c r="T65" t="s">
        <v>4</v>
      </c>
      <c r="U65" t="s">
        <v>5</v>
      </c>
      <c r="V65" t="s">
        <v>6</v>
      </c>
      <c r="W65" t="s">
        <v>123</v>
      </c>
      <c r="X65" t="s">
        <v>8</v>
      </c>
      <c r="Y65" t="s">
        <v>5</v>
      </c>
      <c r="Z65" t="s">
        <v>6</v>
      </c>
      <c r="AA65">
        <v>1.57141</v>
      </c>
    </row>
    <row r="66" spans="1:27" x14ac:dyDescent="0.25">
      <c r="A66" t="s">
        <v>2</v>
      </c>
      <c r="B66" t="s">
        <v>26</v>
      </c>
      <c r="C66" t="s">
        <v>4</v>
      </c>
      <c r="D66" t="s">
        <v>5</v>
      </c>
      <c r="E66" t="s">
        <v>6</v>
      </c>
      <c r="F66" t="s">
        <v>124</v>
      </c>
      <c r="G66" t="s">
        <v>8</v>
      </c>
      <c r="H66" t="s">
        <v>5</v>
      </c>
      <c r="I66" t="s">
        <v>6</v>
      </c>
      <c r="J66">
        <v>0.27038299999999998</v>
      </c>
      <c r="R66" t="s">
        <v>2</v>
      </c>
      <c r="S66" t="s">
        <v>26</v>
      </c>
      <c r="T66" t="s">
        <v>4</v>
      </c>
      <c r="U66" t="s">
        <v>5</v>
      </c>
      <c r="V66" t="s">
        <v>6</v>
      </c>
      <c r="W66" t="s">
        <v>124</v>
      </c>
      <c r="X66" t="s">
        <v>8</v>
      </c>
      <c r="Y66" t="s">
        <v>5</v>
      </c>
      <c r="Z66" t="s">
        <v>6</v>
      </c>
      <c r="AA66">
        <v>0.27229500000000001</v>
      </c>
    </row>
    <row r="67" spans="1:27" x14ac:dyDescent="0.25">
      <c r="A67" t="s">
        <v>2</v>
      </c>
      <c r="B67" t="s">
        <v>27</v>
      </c>
      <c r="C67" t="s">
        <v>4</v>
      </c>
      <c r="D67" t="s">
        <v>5</v>
      </c>
      <c r="E67" t="s">
        <v>6</v>
      </c>
      <c r="F67" t="s">
        <v>125</v>
      </c>
      <c r="G67" t="s">
        <v>8</v>
      </c>
      <c r="H67" t="s">
        <v>5</v>
      </c>
      <c r="I67" t="s">
        <v>6</v>
      </c>
      <c r="J67">
        <v>42.737699999999997</v>
      </c>
      <c r="R67" t="s">
        <v>2</v>
      </c>
      <c r="S67" t="s">
        <v>27</v>
      </c>
      <c r="T67" t="s">
        <v>4</v>
      </c>
      <c r="U67" t="s">
        <v>5</v>
      </c>
      <c r="V67" t="s">
        <v>6</v>
      </c>
      <c r="W67" t="s">
        <v>125</v>
      </c>
      <c r="X67" t="s">
        <v>8</v>
      </c>
      <c r="Y67" t="s">
        <v>5</v>
      </c>
      <c r="Z67" t="s">
        <v>6</v>
      </c>
      <c r="AA67">
        <v>43.039900000000003</v>
      </c>
    </row>
    <row r="68" spans="1:27" x14ac:dyDescent="0.25">
      <c r="I68" t="s">
        <v>38</v>
      </c>
      <c r="J68">
        <v>5.36924E-3</v>
      </c>
      <c r="Z68" t="s">
        <v>38</v>
      </c>
      <c r="AA68">
        <v>1.4995099999999999E-3</v>
      </c>
    </row>
    <row r="69" spans="1:27" x14ac:dyDescent="0.25">
      <c r="A69" t="s">
        <v>49</v>
      </c>
      <c r="I69" t="s">
        <v>115</v>
      </c>
      <c r="J69">
        <v>0.334426</v>
      </c>
      <c r="R69" t="s">
        <v>49</v>
      </c>
      <c r="Z69" t="s">
        <v>115</v>
      </c>
      <c r="AA69">
        <v>0.334426</v>
      </c>
    </row>
    <row r="70" spans="1:27" x14ac:dyDescent="0.25">
      <c r="A70" t="s">
        <v>2</v>
      </c>
      <c r="B70" t="s">
        <v>31</v>
      </c>
      <c r="C70" t="s">
        <v>32</v>
      </c>
      <c r="D70" t="s">
        <v>33</v>
      </c>
      <c r="I70" t="s">
        <v>39</v>
      </c>
      <c r="J70">
        <v>3.2048399999999998E-2</v>
      </c>
      <c r="R70" t="s">
        <v>2</v>
      </c>
      <c r="S70" t="s">
        <v>31</v>
      </c>
      <c r="T70" t="s">
        <v>32</v>
      </c>
      <c r="U70" t="s">
        <v>33</v>
      </c>
      <c r="Z70" t="s">
        <v>39</v>
      </c>
      <c r="AA70">
        <v>5.2700400000000001E-2</v>
      </c>
    </row>
    <row r="71" spans="1:27" x14ac:dyDescent="0.25">
      <c r="A71" t="s">
        <v>2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130</v>
      </c>
      <c r="H71" t="s">
        <v>39</v>
      </c>
      <c r="I71">
        <f>-0.0267107</f>
        <v>-2.67107E-2</v>
      </c>
      <c r="R71" t="s">
        <v>2</v>
      </c>
      <c r="S71" t="s">
        <v>34</v>
      </c>
      <c r="T71" t="s">
        <v>35</v>
      </c>
      <c r="U71" t="s">
        <v>36</v>
      </c>
      <c r="V71" t="s">
        <v>37</v>
      </c>
      <c r="W71" t="s">
        <v>38</v>
      </c>
      <c r="X71" t="s">
        <v>138</v>
      </c>
      <c r="Y71" t="s">
        <v>39</v>
      </c>
      <c r="Z71">
        <f>-0.039322</f>
        <v>-3.9322000000000003E-2</v>
      </c>
    </row>
    <row r="72" spans="1:27" x14ac:dyDescent="0.25">
      <c r="A72" t="s">
        <v>2</v>
      </c>
      <c r="B72" t="s">
        <v>40</v>
      </c>
      <c r="C72" t="s">
        <v>41</v>
      </c>
      <c r="D72" t="s">
        <v>42</v>
      </c>
      <c r="E72" t="s">
        <v>131</v>
      </c>
      <c r="R72" t="s">
        <v>2</v>
      </c>
      <c r="S72" t="s">
        <v>40</v>
      </c>
      <c r="T72" t="s">
        <v>41</v>
      </c>
      <c r="U72" t="s">
        <v>42</v>
      </c>
      <c r="V72" t="s">
        <v>139</v>
      </c>
    </row>
    <row r="73" spans="1:27" x14ac:dyDescent="0.25">
      <c r="A73" t="s">
        <v>44</v>
      </c>
      <c r="R73" t="s">
        <v>44</v>
      </c>
    </row>
    <row r="74" spans="1:27" x14ac:dyDescent="0.25">
      <c r="A74" t="s">
        <v>2</v>
      </c>
      <c r="B74" t="s">
        <v>45</v>
      </c>
      <c r="C74" t="s">
        <v>5</v>
      </c>
      <c r="D74" t="s">
        <v>46</v>
      </c>
      <c r="R74" t="s">
        <v>2</v>
      </c>
      <c r="S74" t="s">
        <v>45</v>
      </c>
      <c r="T74" t="s">
        <v>5</v>
      </c>
      <c r="U74" t="s">
        <v>46</v>
      </c>
    </row>
    <row r="75" spans="1:27" x14ac:dyDescent="0.25">
      <c r="A75" t="s">
        <v>2</v>
      </c>
      <c r="B75" t="s">
        <v>47</v>
      </c>
      <c r="C75" t="s">
        <v>5</v>
      </c>
      <c r="D75" t="s">
        <v>48</v>
      </c>
      <c r="E75">
        <v>1.10507</v>
      </c>
      <c r="R75" t="s">
        <v>2</v>
      </c>
      <c r="S75" t="s">
        <v>47</v>
      </c>
      <c r="T75" t="s">
        <v>5</v>
      </c>
      <c r="U75" t="s">
        <v>48</v>
      </c>
      <c r="V75">
        <v>1.7170300000000001</v>
      </c>
    </row>
    <row r="76" spans="1:27" x14ac:dyDescent="0.25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118</v>
      </c>
      <c r="G76" t="s">
        <v>8</v>
      </c>
      <c r="H76" t="s">
        <v>5</v>
      </c>
      <c r="I76" t="s">
        <v>6</v>
      </c>
      <c r="J76">
        <v>14.710900000000001</v>
      </c>
      <c r="R76" t="s">
        <v>2</v>
      </c>
      <c r="S76" t="s">
        <v>3</v>
      </c>
      <c r="T76" t="s">
        <v>4</v>
      </c>
      <c r="U76" t="s">
        <v>5</v>
      </c>
      <c r="V76" t="s">
        <v>6</v>
      </c>
      <c r="W76" t="s">
        <v>118</v>
      </c>
      <c r="X76" t="s">
        <v>8</v>
      </c>
      <c r="Y76" t="s">
        <v>5</v>
      </c>
      <c r="Z76" t="s">
        <v>6</v>
      </c>
      <c r="AA76">
        <v>14.8066</v>
      </c>
    </row>
    <row r="77" spans="1:27" x14ac:dyDescent="0.25">
      <c r="A77" t="s">
        <v>2</v>
      </c>
      <c r="B77" t="s">
        <v>9</v>
      </c>
      <c r="C77" t="s">
        <v>4</v>
      </c>
      <c r="D77" t="s">
        <v>5</v>
      </c>
      <c r="E77" t="s">
        <v>6</v>
      </c>
      <c r="F77" t="s">
        <v>119</v>
      </c>
      <c r="G77" t="s">
        <v>8</v>
      </c>
      <c r="H77" t="s">
        <v>5</v>
      </c>
      <c r="I77" t="s">
        <v>6</v>
      </c>
      <c r="J77">
        <v>11.618600000000001</v>
      </c>
      <c r="R77" t="s">
        <v>2</v>
      </c>
      <c r="S77" t="s">
        <v>9</v>
      </c>
      <c r="T77" t="s">
        <v>4</v>
      </c>
      <c r="U77" t="s">
        <v>5</v>
      </c>
      <c r="V77" t="s">
        <v>6</v>
      </c>
      <c r="W77" t="s">
        <v>119</v>
      </c>
      <c r="X77" t="s">
        <v>8</v>
      </c>
      <c r="Y77" t="s">
        <v>5</v>
      </c>
      <c r="Z77" t="s">
        <v>6</v>
      </c>
      <c r="AA77">
        <v>11.694100000000001</v>
      </c>
    </row>
    <row r="78" spans="1:27" x14ac:dyDescent="0.25">
      <c r="A78" t="s">
        <v>2</v>
      </c>
      <c r="B78" t="s">
        <v>11</v>
      </c>
      <c r="C78" t="s">
        <v>4</v>
      </c>
      <c r="D78" t="s">
        <v>5</v>
      </c>
      <c r="E78" t="s">
        <v>6</v>
      </c>
      <c r="F78" t="s">
        <v>120</v>
      </c>
      <c r="G78" t="s">
        <v>8</v>
      </c>
      <c r="H78" t="s">
        <v>5</v>
      </c>
      <c r="I78" t="s">
        <v>6</v>
      </c>
      <c r="J78">
        <v>4.6311200000000001</v>
      </c>
      <c r="R78" t="s">
        <v>2</v>
      </c>
      <c r="S78" t="s">
        <v>11</v>
      </c>
      <c r="T78" t="s">
        <v>4</v>
      </c>
      <c r="U78" t="s">
        <v>5</v>
      </c>
      <c r="V78" t="s">
        <v>6</v>
      </c>
      <c r="W78" t="s">
        <v>120</v>
      </c>
      <c r="X78" t="s">
        <v>8</v>
      </c>
      <c r="Y78" t="s">
        <v>5</v>
      </c>
      <c r="Z78" t="s">
        <v>6</v>
      </c>
      <c r="AA78">
        <v>4.6612299999999998</v>
      </c>
    </row>
    <row r="79" spans="1:27" x14ac:dyDescent="0.25">
      <c r="A79" t="s">
        <v>2</v>
      </c>
      <c r="B79" t="s">
        <v>13</v>
      </c>
      <c r="C79" t="s">
        <v>4</v>
      </c>
      <c r="D79" t="s">
        <v>5</v>
      </c>
      <c r="E79" t="s">
        <v>6</v>
      </c>
      <c r="F79" t="s">
        <v>121</v>
      </c>
      <c r="G79" t="s">
        <v>8</v>
      </c>
      <c r="H79" t="s">
        <v>5</v>
      </c>
      <c r="I79" t="s">
        <v>6</v>
      </c>
      <c r="J79">
        <v>0.10767400000000001</v>
      </c>
      <c r="R79" t="s">
        <v>2</v>
      </c>
      <c r="S79" t="s">
        <v>13</v>
      </c>
      <c r="T79" t="s">
        <v>4</v>
      </c>
      <c r="U79" t="s">
        <v>5</v>
      </c>
      <c r="V79" t="s">
        <v>6</v>
      </c>
      <c r="W79" t="s">
        <v>121</v>
      </c>
      <c r="X79" t="s">
        <v>8</v>
      </c>
      <c r="Y79" t="s">
        <v>5</v>
      </c>
      <c r="Z79" t="s">
        <v>6</v>
      </c>
      <c r="AA79">
        <v>0.108374</v>
      </c>
    </row>
    <row r="80" spans="1:27" x14ac:dyDescent="0.25">
      <c r="A80" t="s">
        <v>2</v>
      </c>
      <c r="B80" t="s">
        <v>15</v>
      </c>
      <c r="C80" t="s">
        <v>4</v>
      </c>
      <c r="D80" t="s">
        <v>5</v>
      </c>
      <c r="E80" t="s">
        <v>6</v>
      </c>
      <c r="F80" t="s">
        <v>122</v>
      </c>
      <c r="G80" t="s">
        <v>8</v>
      </c>
      <c r="H80" t="s">
        <v>5</v>
      </c>
      <c r="I80" t="s">
        <v>6</v>
      </c>
      <c r="J80">
        <v>0.124912</v>
      </c>
      <c r="R80" t="s">
        <v>2</v>
      </c>
      <c r="S80" t="s">
        <v>15</v>
      </c>
      <c r="T80" t="s">
        <v>4</v>
      </c>
      <c r="U80" t="s">
        <v>5</v>
      </c>
      <c r="V80" t="s">
        <v>6</v>
      </c>
      <c r="W80" t="s">
        <v>122</v>
      </c>
      <c r="X80" t="s">
        <v>8</v>
      </c>
      <c r="Y80" t="s">
        <v>5</v>
      </c>
      <c r="Z80" t="s">
        <v>6</v>
      </c>
      <c r="AA80">
        <v>0.125724</v>
      </c>
    </row>
    <row r="81" spans="1:27" x14ac:dyDescent="0.25">
      <c r="A81" t="s">
        <v>2</v>
      </c>
      <c r="B81" t="s">
        <v>17</v>
      </c>
      <c r="C81" t="s">
        <v>4</v>
      </c>
      <c r="D81" t="s">
        <v>5</v>
      </c>
      <c r="E81" t="s">
        <v>6</v>
      </c>
      <c r="F81" t="s">
        <v>123</v>
      </c>
      <c r="G81" t="s">
        <v>8</v>
      </c>
      <c r="H81" t="s">
        <v>5</v>
      </c>
      <c r="I81" t="s">
        <v>6</v>
      </c>
      <c r="J81">
        <v>1.5613999999999999</v>
      </c>
      <c r="R81" t="s">
        <v>2</v>
      </c>
      <c r="S81" t="s">
        <v>17</v>
      </c>
      <c r="T81" t="s">
        <v>4</v>
      </c>
      <c r="U81" t="s">
        <v>5</v>
      </c>
      <c r="V81" t="s">
        <v>6</v>
      </c>
      <c r="W81" t="s">
        <v>123</v>
      </c>
      <c r="X81" t="s">
        <v>8</v>
      </c>
      <c r="Y81" t="s">
        <v>5</v>
      </c>
      <c r="Z81" t="s">
        <v>6</v>
      </c>
      <c r="AA81">
        <v>1.5715600000000001</v>
      </c>
    </row>
    <row r="82" spans="1:27" x14ac:dyDescent="0.25">
      <c r="A82" t="s">
        <v>2</v>
      </c>
      <c r="B82" t="s">
        <v>19</v>
      </c>
      <c r="C82" t="s">
        <v>4</v>
      </c>
      <c r="D82" t="s">
        <v>5</v>
      </c>
      <c r="E82" t="s">
        <v>6</v>
      </c>
      <c r="F82" t="s">
        <v>124</v>
      </c>
      <c r="G82" t="s">
        <v>8</v>
      </c>
      <c r="H82" t="s">
        <v>5</v>
      </c>
      <c r="I82" t="s">
        <v>6</v>
      </c>
      <c r="J82">
        <v>0.27056000000000002</v>
      </c>
      <c r="R82" t="s">
        <v>2</v>
      </c>
      <c r="S82" t="s">
        <v>19</v>
      </c>
      <c r="T82" t="s">
        <v>4</v>
      </c>
      <c r="U82" t="s">
        <v>5</v>
      </c>
      <c r="V82" t="s">
        <v>6</v>
      </c>
      <c r="W82" t="s">
        <v>124</v>
      </c>
      <c r="X82" t="s">
        <v>8</v>
      </c>
      <c r="Y82" t="s">
        <v>5</v>
      </c>
      <c r="Z82" t="s">
        <v>6</v>
      </c>
      <c r="AA82">
        <v>0.27231899999999998</v>
      </c>
    </row>
    <row r="83" spans="1:27" x14ac:dyDescent="0.25">
      <c r="A83" t="s">
        <v>2</v>
      </c>
      <c r="B83" t="s">
        <v>21</v>
      </c>
      <c r="C83" t="s">
        <v>4</v>
      </c>
      <c r="D83" t="s">
        <v>5</v>
      </c>
      <c r="E83" t="s">
        <v>6</v>
      </c>
      <c r="F83" t="s">
        <v>119</v>
      </c>
      <c r="G83" t="s">
        <v>8</v>
      </c>
      <c r="H83" t="s">
        <v>5</v>
      </c>
      <c r="I83" t="s">
        <v>6</v>
      </c>
      <c r="J83">
        <v>11.618600000000001</v>
      </c>
      <c r="R83" t="s">
        <v>2</v>
      </c>
      <c r="S83" t="s">
        <v>21</v>
      </c>
      <c r="T83" t="s">
        <v>4</v>
      </c>
      <c r="U83" t="s">
        <v>5</v>
      </c>
      <c r="V83" t="s">
        <v>6</v>
      </c>
      <c r="W83" t="s">
        <v>119</v>
      </c>
      <c r="X83" t="s">
        <v>8</v>
      </c>
      <c r="Y83" t="s">
        <v>5</v>
      </c>
      <c r="Z83" t="s">
        <v>6</v>
      </c>
      <c r="AA83">
        <v>11.694100000000001</v>
      </c>
    </row>
    <row r="84" spans="1:27" x14ac:dyDescent="0.25">
      <c r="A84" t="s">
        <v>2</v>
      </c>
      <c r="B84" t="s">
        <v>22</v>
      </c>
      <c r="C84" t="s">
        <v>4</v>
      </c>
      <c r="D84" t="s">
        <v>5</v>
      </c>
      <c r="E84" t="s">
        <v>6</v>
      </c>
      <c r="F84" t="s">
        <v>120</v>
      </c>
      <c r="G84" t="s">
        <v>8</v>
      </c>
      <c r="H84" t="s">
        <v>5</v>
      </c>
      <c r="I84" t="s">
        <v>6</v>
      </c>
      <c r="J84">
        <v>4.6311200000000001</v>
      </c>
      <c r="R84" t="s">
        <v>2</v>
      </c>
      <c r="S84" t="s">
        <v>22</v>
      </c>
      <c r="T84" t="s">
        <v>4</v>
      </c>
      <c r="U84" t="s">
        <v>5</v>
      </c>
      <c r="V84" t="s">
        <v>6</v>
      </c>
      <c r="W84" t="s">
        <v>120</v>
      </c>
      <c r="X84" t="s">
        <v>8</v>
      </c>
      <c r="Y84" t="s">
        <v>5</v>
      </c>
      <c r="Z84" t="s">
        <v>6</v>
      </c>
      <c r="AA84">
        <v>4.6612299999999998</v>
      </c>
    </row>
    <row r="85" spans="1:27" x14ac:dyDescent="0.25">
      <c r="A85" t="s">
        <v>2</v>
      </c>
      <c r="B85" t="s">
        <v>23</v>
      </c>
      <c r="C85" t="s">
        <v>4</v>
      </c>
      <c r="D85" t="s">
        <v>5</v>
      </c>
      <c r="E85" t="s">
        <v>6</v>
      </c>
      <c r="F85" t="s">
        <v>121</v>
      </c>
      <c r="G85" t="s">
        <v>8</v>
      </c>
      <c r="H85" t="s">
        <v>5</v>
      </c>
      <c r="I85" t="s">
        <v>6</v>
      </c>
      <c r="J85">
        <v>0.10767400000000001</v>
      </c>
      <c r="R85" t="s">
        <v>2</v>
      </c>
      <c r="S85" t="s">
        <v>23</v>
      </c>
      <c r="T85" t="s">
        <v>4</v>
      </c>
      <c r="U85" t="s">
        <v>5</v>
      </c>
      <c r="V85" t="s">
        <v>6</v>
      </c>
      <c r="W85" t="s">
        <v>121</v>
      </c>
      <c r="X85" t="s">
        <v>8</v>
      </c>
      <c r="Y85" t="s">
        <v>5</v>
      </c>
      <c r="Z85" t="s">
        <v>6</v>
      </c>
      <c r="AA85">
        <v>0.108374</v>
      </c>
    </row>
    <row r="86" spans="1:27" x14ac:dyDescent="0.25">
      <c r="A86" t="s">
        <v>2</v>
      </c>
      <c r="B86" t="s">
        <v>24</v>
      </c>
      <c r="C86" t="s">
        <v>4</v>
      </c>
      <c r="D86" t="s">
        <v>5</v>
      </c>
      <c r="E86" t="s">
        <v>6</v>
      </c>
      <c r="F86" t="s">
        <v>122</v>
      </c>
      <c r="G86" t="s">
        <v>8</v>
      </c>
      <c r="H86" t="s">
        <v>5</v>
      </c>
      <c r="I86" t="s">
        <v>6</v>
      </c>
      <c r="J86">
        <v>0.124912</v>
      </c>
      <c r="R86" t="s">
        <v>2</v>
      </c>
      <c r="S86" t="s">
        <v>24</v>
      </c>
      <c r="T86" t="s">
        <v>4</v>
      </c>
      <c r="U86" t="s">
        <v>5</v>
      </c>
      <c r="V86" t="s">
        <v>6</v>
      </c>
      <c r="W86" t="s">
        <v>122</v>
      </c>
      <c r="X86" t="s">
        <v>8</v>
      </c>
      <c r="Y86" t="s">
        <v>5</v>
      </c>
      <c r="Z86" t="s">
        <v>6</v>
      </c>
      <c r="AA86">
        <v>0.125724</v>
      </c>
    </row>
    <row r="87" spans="1:27" x14ac:dyDescent="0.25">
      <c r="A87" t="s">
        <v>2</v>
      </c>
      <c r="B87" t="s">
        <v>25</v>
      </c>
      <c r="C87" t="s">
        <v>4</v>
      </c>
      <c r="D87" t="s">
        <v>5</v>
      </c>
      <c r="E87" t="s">
        <v>6</v>
      </c>
      <c r="F87" t="s">
        <v>123</v>
      </c>
      <c r="G87" t="s">
        <v>8</v>
      </c>
      <c r="H87" t="s">
        <v>5</v>
      </c>
      <c r="I87" t="s">
        <v>6</v>
      </c>
      <c r="J87">
        <v>1.5613999999999999</v>
      </c>
      <c r="R87" t="s">
        <v>2</v>
      </c>
      <c r="S87" t="s">
        <v>25</v>
      </c>
      <c r="T87" t="s">
        <v>4</v>
      </c>
      <c r="U87" t="s">
        <v>5</v>
      </c>
      <c r="V87" t="s">
        <v>6</v>
      </c>
      <c r="W87" t="s">
        <v>123</v>
      </c>
      <c r="X87" t="s">
        <v>8</v>
      </c>
      <c r="Y87" t="s">
        <v>5</v>
      </c>
      <c r="Z87" t="s">
        <v>6</v>
      </c>
      <c r="AA87">
        <v>1.5715600000000001</v>
      </c>
    </row>
    <row r="88" spans="1:27" x14ac:dyDescent="0.25">
      <c r="A88" t="s">
        <v>2</v>
      </c>
      <c r="B88" t="s">
        <v>26</v>
      </c>
      <c r="C88" t="s">
        <v>4</v>
      </c>
      <c r="D88" t="s">
        <v>5</v>
      </c>
      <c r="E88" t="s">
        <v>6</v>
      </c>
      <c r="F88" t="s">
        <v>124</v>
      </c>
      <c r="G88" t="s">
        <v>8</v>
      </c>
      <c r="H88" t="s">
        <v>5</v>
      </c>
      <c r="I88" t="s">
        <v>6</v>
      </c>
      <c r="J88">
        <v>0.27056000000000002</v>
      </c>
      <c r="R88" t="s">
        <v>2</v>
      </c>
      <c r="S88" t="s">
        <v>26</v>
      </c>
      <c r="T88" t="s">
        <v>4</v>
      </c>
      <c r="U88" t="s">
        <v>5</v>
      </c>
      <c r="V88" t="s">
        <v>6</v>
      </c>
      <c r="W88" t="s">
        <v>124</v>
      </c>
      <c r="X88" t="s">
        <v>8</v>
      </c>
      <c r="Y88" t="s">
        <v>5</v>
      </c>
      <c r="Z88" t="s">
        <v>6</v>
      </c>
      <c r="AA88">
        <v>0.27231899999999998</v>
      </c>
    </row>
    <row r="89" spans="1:27" x14ac:dyDescent="0.25">
      <c r="A89" t="s">
        <v>2</v>
      </c>
      <c r="B89" t="s">
        <v>27</v>
      </c>
      <c r="C89" t="s">
        <v>4</v>
      </c>
      <c r="D89" t="s">
        <v>5</v>
      </c>
      <c r="E89" t="s">
        <v>6</v>
      </c>
      <c r="F89" t="s">
        <v>125</v>
      </c>
      <c r="G89" t="s">
        <v>8</v>
      </c>
      <c r="H89" t="s">
        <v>5</v>
      </c>
      <c r="I89" t="s">
        <v>6</v>
      </c>
      <c r="J89">
        <v>42.765700000000002</v>
      </c>
      <c r="R89" t="s">
        <v>2</v>
      </c>
      <c r="S89" t="s">
        <v>27</v>
      </c>
      <c r="T89" t="s">
        <v>4</v>
      </c>
      <c r="U89" t="s">
        <v>5</v>
      </c>
      <c r="V89" t="s">
        <v>6</v>
      </c>
      <c r="W89" t="s">
        <v>125</v>
      </c>
      <c r="X89" t="s">
        <v>8</v>
      </c>
      <c r="Y89" t="s">
        <v>5</v>
      </c>
      <c r="Z89" t="s">
        <v>6</v>
      </c>
      <c r="AA89">
        <v>43.043799999999997</v>
      </c>
    </row>
    <row r="90" spans="1:27" x14ac:dyDescent="0.25">
      <c r="I90" t="s">
        <v>38</v>
      </c>
      <c r="J90">
        <v>-1.94108E-3</v>
      </c>
      <c r="Z90" t="s">
        <v>38</v>
      </c>
      <c r="AA90">
        <v>3.8326699999999998E-3</v>
      </c>
    </row>
    <row r="91" spans="1:27" x14ac:dyDescent="0.25">
      <c r="I91" t="s">
        <v>115</v>
      </c>
      <c r="J91">
        <v>0.334426</v>
      </c>
      <c r="Z91" t="s">
        <v>115</v>
      </c>
      <c r="AA91">
        <v>0.334426</v>
      </c>
    </row>
    <row r="92" spans="1:27" x14ac:dyDescent="0.25">
      <c r="I92" t="s">
        <v>39</v>
      </c>
      <c r="J92">
        <v>2.67107E-2</v>
      </c>
      <c r="Z92" t="s">
        <v>39</v>
      </c>
      <c r="AA92">
        <v>3.9322000000000003E-2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46D1-E00B-478F-BC49-0EAED21FA345}">
  <dimension ref="A1:AH92"/>
  <sheetViews>
    <sheetView tabSelected="1" topLeftCell="AD12" workbookViewId="0">
      <selection activeCell="AH26" sqref="AH26"/>
    </sheetView>
  </sheetViews>
  <sheetFormatPr defaultRowHeight="15" x14ac:dyDescent="0.25"/>
  <sheetData>
    <row r="1" spans="1:34" x14ac:dyDescent="0.25">
      <c r="A1" t="s">
        <v>140</v>
      </c>
    </row>
    <row r="2" spans="1:34" x14ac:dyDescent="0.25">
      <c r="A2" t="s">
        <v>43</v>
      </c>
      <c r="R2" t="s">
        <v>51</v>
      </c>
    </row>
    <row r="3" spans="1:34" x14ac:dyDescent="0.25">
      <c r="A3" t="s">
        <v>52</v>
      </c>
      <c r="R3" t="s">
        <v>52</v>
      </c>
    </row>
    <row r="4" spans="1:34" x14ac:dyDescent="0.25">
      <c r="A4" t="s">
        <v>2</v>
      </c>
      <c r="B4" t="s">
        <v>31</v>
      </c>
      <c r="C4" t="s">
        <v>32</v>
      </c>
      <c r="D4" t="s">
        <v>33</v>
      </c>
      <c r="R4" t="s">
        <v>2</v>
      </c>
      <c r="S4" t="s">
        <v>31</v>
      </c>
      <c r="T4" t="s">
        <v>32</v>
      </c>
      <c r="U4" t="s">
        <v>33</v>
      </c>
    </row>
    <row r="5" spans="1:34" x14ac:dyDescent="0.25">
      <c r="A5" t="s">
        <v>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152</v>
      </c>
      <c r="H5" t="s">
        <v>39</v>
      </c>
      <c r="I5">
        <f>-0.0404682</f>
        <v>-4.0468200000000003E-2</v>
      </c>
      <c r="R5" t="s">
        <v>2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160</v>
      </c>
      <c r="Y5" t="s">
        <v>39</v>
      </c>
      <c r="Z5">
        <f>-0.0636487</f>
        <v>-6.3648700000000002E-2</v>
      </c>
    </row>
    <row r="6" spans="1:34" x14ac:dyDescent="0.25">
      <c r="A6" t="s">
        <v>2</v>
      </c>
      <c r="B6" t="s">
        <v>40</v>
      </c>
      <c r="C6" t="s">
        <v>41</v>
      </c>
      <c r="D6" t="s">
        <v>42</v>
      </c>
      <c r="E6" t="s">
        <v>153</v>
      </c>
      <c r="R6" t="s">
        <v>2</v>
      </c>
      <c r="S6" t="s">
        <v>40</v>
      </c>
      <c r="T6" t="s">
        <v>41</v>
      </c>
      <c r="U6" t="s">
        <v>42</v>
      </c>
      <c r="V6" t="s">
        <v>161</v>
      </c>
    </row>
    <row r="7" spans="1:34" x14ac:dyDescent="0.25">
      <c r="A7" t="s">
        <v>44</v>
      </c>
      <c r="R7" t="s">
        <v>44</v>
      </c>
    </row>
    <row r="8" spans="1:34" x14ac:dyDescent="0.25">
      <c r="A8" t="s">
        <v>2</v>
      </c>
      <c r="B8" t="s">
        <v>45</v>
      </c>
      <c r="C8" t="s">
        <v>5</v>
      </c>
      <c r="D8" t="s">
        <v>46</v>
      </c>
      <c r="R8" t="s">
        <v>2</v>
      </c>
      <c r="S8" t="s">
        <v>45</v>
      </c>
      <c r="T8" t="s">
        <v>5</v>
      </c>
      <c r="U8" t="s">
        <v>46</v>
      </c>
    </row>
    <row r="9" spans="1:34" x14ac:dyDescent="0.25">
      <c r="A9" t="s">
        <v>2</v>
      </c>
      <c r="B9" t="s">
        <v>47</v>
      </c>
      <c r="C9" t="s">
        <v>5</v>
      </c>
      <c r="D9" t="s">
        <v>48</v>
      </c>
      <c r="E9">
        <v>1.8625700000000001</v>
      </c>
      <c r="L9" t="s">
        <v>105</v>
      </c>
      <c r="R9" t="s">
        <v>2</v>
      </c>
      <c r="S9" t="s">
        <v>47</v>
      </c>
      <c r="T9" t="s">
        <v>5</v>
      </c>
      <c r="U9" t="s">
        <v>48</v>
      </c>
      <c r="V9">
        <v>2.9411</v>
      </c>
      <c r="AC9" t="s">
        <v>105</v>
      </c>
      <c r="AG9" s="1" t="s">
        <v>87</v>
      </c>
    </row>
    <row r="10" spans="1:34" x14ac:dyDescent="0.25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143</v>
      </c>
      <c r="G10" t="s">
        <v>8</v>
      </c>
      <c r="H10" t="s">
        <v>5</v>
      </c>
      <c r="I10" t="s">
        <v>6</v>
      </c>
      <c r="J10">
        <v>9.2329100000000004</v>
      </c>
      <c r="L10" t="s">
        <v>3</v>
      </c>
      <c r="M10">
        <f>AVERAGE(J10,J32,J54,J76)</f>
        <v>9.2176000000000009</v>
      </c>
      <c r="R10" t="s">
        <v>2</v>
      </c>
      <c r="S10" t="s">
        <v>3</v>
      </c>
      <c r="T10" t="s">
        <v>4</v>
      </c>
      <c r="U10" t="s">
        <v>5</v>
      </c>
      <c r="V10" t="s">
        <v>6</v>
      </c>
      <c r="W10" t="s">
        <v>143</v>
      </c>
      <c r="X10" t="s">
        <v>8</v>
      </c>
      <c r="Y10" t="s">
        <v>5</v>
      </c>
      <c r="Z10" t="s">
        <v>6</v>
      </c>
      <c r="AA10">
        <v>9.40151</v>
      </c>
      <c r="AC10" t="s">
        <v>3</v>
      </c>
      <c r="AD10">
        <f>AVERAGE(AA10,AA32,AA54,AA76)</f>
        <v>9.410425</v>
      </c>
      <c r="AG10" s="1" t="s">
        <v>3</v>
      </c>
      <c r="AH10">
        <f>AVERAGE(J10,J32,J54,J76,AA76,AA54,AA32,AA10)</f>
        <v>9.3140125000000005</v>
      </c>
    </row>
    <row r="11" spans="1:34" x14ac:dyDescent="0.25">
      <c r="A11" t="s">
        <v>2</v>
      </c>
      <c r="B11" t="s">
        <v>9</v>
      </c>
      <c r="C11" t="s">
        <v>4</v>
      </c>
      <c r="D11" t="s">
        <v>5</v>
      </c>
      <c r="E11" t="s">
        <v>6</v>
      </c>
      <c r="F11" t="s">
        <v>144</v>
      </c>
      <c r="G11" t="s">
        <v>8</v>
      </c>
      <c r="H11" t="s">
        <v>5</v>
      </c>
      <c r="I11" t="s">
        <v>6</v>
      </c>
      <c r="J11">
        <v>7.2920999999999996</v>
      </c>
      <c r="L11" t="s">
        <v>9</v>
      </c>
      <c r="M11">
        <f t="shared" ref="M11:M26" si="0">AVERAGE(J11,J33,J55,J77)</f>
        <v>7.2800050000000001</v>
      </c>
      <c r="R11" t="s">
        <v>2</v>
      </c>
      <c r="S11" t="s">
        <v>9</v>
      </c>
      <c r="T11" t="s">
        <v>4</v>
      </c>
      <c r="U11" t="s">
        <v>5</v>
      </c>
      <c r="V11" t="s">
        <v>6</v>
      </c>
      <c r="W11" t="s">
        <v>144</v>
      </c>
      <c r="X11" t="s">
        <v>8</v>
      </c>
      <c r="Y11" t="s">
        <v>5</v>
      </c>
      <c r="Z11" t="s">
        <v>6</v>
      </c>
      <c r="AA11">
        <v>7.4252599999999997</v>
      </c>
      <c r="AC11" t="s">
        <v>9</v>
      </c>
      <c r="AD11">
        <f t="shared" ref="AD11:AD26" si="1">AVERAGE(AA11,AA33,AA55,AA77)</f>
        <v>7.4322949999999999</v>
      </c>
      <c r="AG11" s="1" t="s">
        <v>9</v>
      </c>
      <c r="AH11">
        <f t="shared" ref="AH11:AH23" si="2">AVERAGE(J11,J33,J55,J77,AA77,AA55,AA33,AA11)</f>
        <v>7.3561500000000004</v>
      </c>
    </row>
    <row r="12" spans="1:34" x14ac:dyDescent="0.25">
      <c r="A12" t="s">
        <v>2</v>
      </c>
      <c r="B12" t="s">
        <v>11</v>
      </c>
      <c r="C12" t="s">
        <v>4</v>
      </c>
      <c r="D12" t="s">
        <v>5</v>
      </c>
      <c r="E12" t="s">
        <v>6</v>
      </c>
      <c r="F12" t="s">
        <v>145</v>
      </c>
      <c r="G12" t="s">
        <v>8</v>
      </c>
      <c r="H12" t="s">
        <v>5</v>
      </c>
      <c r="I12" t="s">
        <v>6</v>
      </c>
      <c r="J12">
        <v>2.9066000000000001</v>
      </c>
      <c r="L12" t="s">
        <v>11</v>
      </c>
      <c r="M12">
        <f t="shared" si="0"/>
        <v>2.9017775000000001</v>
      </c>
      <c r="R12" t="s">
        <v>2</v>
      </c>
      <c r="S12" t="s">
        <v>11</v>
      </c>
      <c r="T12" t="s">
        <v>4</v>
      </c>
      <c r="U12" t="s">
        <v>5</v>
      </c>
      <c r="V12" t="s">
        <v>6</v>
      </c>
      <c r="W12" t="s">
        <v>145</v>
      </c>
      <c r="X12" t="s">
        <v>8</v>
      </c>
      <c r="Y12" t="s">
        <v>5</v>
      </c>
      <c r="Z12" t="s">
        <v>6</v>
      </c>
      <c r="AA12">
        <v>2.9596800000000001</v>
      </c>
      <c r="AC12" t="s">
        <v>11</v>
      </c>
      <c r="AD12">
        <f t="shared" si="1"/>
        <v>2.962485</v>
      </c>
      <c r="AG12" s="1" t="s">
        <v>11</v>
      </c>
      <c r="AH12">
        <f t="shared" si="2"/>
        <v>2.9321312499999999</v>
      </c>
    </row>
    <row r="13" spans="1:34" x14ac:dyDescent="0.25">
      <c r="A13" t="s">
        <v>2</v>
      </c>
      <c r="B13" t="s">
        <v>13</v>
      </c>
      <c r="C13" t="s">
        <v>4</v>
      </c>
      <c r="D13" t="s">
        <v>5</v>
      </c>
      <c r="E13" t="s">
        <v>6</v>
      </c>
      <c r="F13" t="s">
        <v>146</v>
      </c>
      <c r="G13" t="s">
        <v>8</v>
      </c>
      <c r="H13" t="s">
        <v>5</v>
      </c>
      <c r="I13" t="s">
        <v>6</v>
      </c>
      <c r="J13">
        <v>6.7578899999999997E-2</v>
      </c>
      <c r="L13" t="s">
        <v>13</v>
      </c>
      <c r="M13">
        <f t="shared" si="0"/>
        <v>6.7466875000000009E-2</v>
      </c>
      <c r="R13" t="s">
        <v>2</v>
      </c>
      <c r="S13" t="s">
        <v>13</v>
      </c>
      <c r="T13" t="s">
        <v>4</v>
      </c>
      <c r="U13" t="s">
        <v>5</v>
      </c>
      <c r="V13" t="s">
        <v>6</v>
      </c>
      <c r="W13" t="s">
        <v>146</v>
      </c>
      <c r="X13" t="s">
        <v>8</v>
      </c>
      <c r="Y13" t="s">
        <v>5</v>
      </c>
      <c r="Z13" t="s">
        <v>6</v>
      </c>
      <c r="AA13">
        <v>6.8812999999999999E-2</v>
      </c>
      <c r="AC13" t="s">
        <v>13</v>
      </c>
      <c r="AD13">
        <f t="shared" si="1"/>
        <v>6.8878224999999987E-2</v>
      </c>
      <c r="AG13" s="1" t="s">
        <v>13</v>
      </c>
      <c r="AH13">
        <f t="shared" si="2"/>
        <v>6.8172549999999998E-2</v>
      </c>
    </row>
    <row r="14" spans="1:34" x14ac:dyDescent="0.25">
      <c r="A14" t="s">
        <v>2</v>
      </c>
      <c r="B14" t="s">
        <v>15</v>
      </c>
      <c r="C14" t="s">
        <v>4</v>
      </c>
      <c r="D14" t="s">
        <v>5</v>
      </c>
      <c r="E14" t="s">
        <v>6</v>
      </c>
      <c r="F14" t="s">
        <v>147</v>
      </c>
      <c r="G14" t="s">
        <v>8</v>
      </c>
      <c r="H14" t="s">
        <v>5</v>
      </c>
      <c r="I14" t="s">
        <v>6</v>
      </c>
      <c r="J14">
        <v>7.8397800000000004E-2</v>
      </c>
      <c r="L14" t="s">
        <v>15</v>
      </c>
      <c r="M14">
        <f t="shared" si="0"/>
        <v>7.8267824999999999E-2</v>
      </c>
      <c r="R14" t="s">
        <v>2</v>
      </c>
      <c r="S14" t="s">
        <v>15</v>
      </c>
      <c r="T14" t="s">
        <v>4</v>
      </c>
      <c r="U14" t="s">
        <v>5</v>
      </c>
      <c r="V14" t="s">
        <v>6</v>
      </c>
      <c r="W14" t="s">
        <v>147</v>
      </c>
      <c r="X14" t="s">
        <v>8</v>
      </c>
      <c r="Y14" t="s">
        <v>5</v>
      </c>
      <c r="Z14" t="s">
        <v>6</v>
      </c>
      <c r="AA14">
        <v>7.9829399999999995E-2</v>
      </c>
      <c r="AC14" t="s">
        <v>15</v>
      </c>
      <c r="AD14">
        <f t="shared" si="1"/>
        <v>7.9905125000000007E-2</v>
      </c>
      <c r="AG14" s="1" t="s">
        <v>15</v>
      </c>
      <c r="AH14">
        <f t="shared" si="2"/>
        <v>7.9086474999999989E-2</v>
      </c>
    </row>
    <row r="15" spans="1:34" x14ac:dyDescent="0.25">
      <c r="A15" t="s">
        <v>2</v>
      </c>
      <c r="B15" t="s">
        <v>17</v>
      </c>
      <c r="C15" t="s">
        <v>4</v>
      </c>
      <c r="D15" t="s">
        <v>5</v>
      </c>
      <c r="E15" t="s">
        <v>6</v>
      </c>
      <c r="F15" t="s">
        <v>148</v>
      </c>
      <c r="G15" t="s">
        <v>8</v>
      </c>
      <c r="H15" t="s">
        <v>5</v>
      </c>
      <c r="I15" t="s">
        <v>6</v>
      </c>
      <c r="J15">
        <v>0.97997299999999998</v>
      </c>
      <c r="L15" t="s">
        <v>17</v>
      </c>
      <c r="M15">
        <f t="shared" si="0"/>
        <v>0.978348</v>
      </c>
      <c r="R15" t="s">
        <v>2</v>
      </c>
      <c r="S15" t="s">
        <v>17</v>
      </c>
      <c r="T15" t="s">
        <v>4</v>
      </c>
      <c r="U15" t="s">
        <v>5</v>
      </c>
      <c r="V15" t="s">
        <v>6</v>
      </c>
      <c r="W15" t="s">
        <v>148</v>
      </c>
      <c r="X15" t="s">
        <v>8</v>
      </c>
      <c r="Y15" t="s">
        <v>5</v>
      </c>
      <c r="Z15" t="s">
        <v>6</v>
      </c>
      <c r="AA15">
        <v>0.99786799999999998</v>
      </c>
      <c r="AC15" t="s">
        <v>17</v>
      </c>
      <c r="AD15">
        <f t="shared" si="1"/>
        <v>0.99881400000000009</v>
      </c>
      <c r="AG15" s="1" t="s">
        <v>17</v>
      </c>
      <c r="AH15">
        <f t="shared" si="2"/>
        <v>0.98858099999999993</v>
      </c>
    </row>
    <row r="16" spans="1:34" x14ac:dyDescent="0.25">
      <c r="A16" t="s">
        <v>2</v>
      </c>
      <c r="B16" t="s">
        <v>19</v>
      </c>
      <c r="C16" t="s">
        <v>4</v>
      </c>
      <c r="D16" t="s">
        <v>5</v>
      </c>
      <c r="E16" t="s">
        <v>6</v>
      </c>
      <c r="F16" t="s">
        <v>149</v>
      </c>
      <c r="G16" t="s">
        <v>8</v>
      </c>
      <c r="H16" t="s">
        <v>5</v>
      </c>
      <c r="I16" t="s">
        <v>6</v>
      </c>
      <c r="J16">
        <v>0.16980999999999999</v>
      </c>
      <c r="L16" t="s">
        <v>19</v>
      </c>
      <c r="M16">
        <f t="shared" si="0"/>
        <v>0.16952825000000002</v>
      </c>
      <c r="R16" t="s">
        <v>2</v>
      </c>
      <c r="S16" t="s">
        <v>19</v>
      </c>
      <c r="T16" t="s">
        <v>4</v>
      </c>
      <c r="U16" t="s">
        <v>5</v>
      </c>
      <c r="V16" t="s">
        <v>6</v>
      </c>
      <c r="W16" t="s">
        <v>149</v>
      </c>
      <c r="X16" t="s">
        <v>8</v>
      </c>
      <c r="Y16" t="s">
        <v>5</v>
      </c>
      <c r="Z16" t="s">
        <v>6</v>
      </c>
      <c r="AA16">
        <v>0.17291100000000001</v>
      </c>
      <c r="AC16" t="s">
        <v>19</v>
      </c>
      <c r="AD16">
        <f t="shared" si="1"/>
        <v>0.17307475</v>
      </c>
      <c r="AG16" s="1" t="s">
        <v>19</v>
      </c>
      <c r="AH16">
        <f t="shared" si="2"/>
        <v>0.17130150000000002</v>
      </c>
    </row>
    <row r="17" spans="1:34" x14ac:dyDescent="0.25">
      <c r="A17" t="s">
        <v>2</v>
      </c>
      <c r="B17" t="s">
        <v>21</v>
      </c>
      <c r="C17" t="s">
        <v>4</v>
      </c>
      <c r="D17" t="s">
        <v>5</v>
      </c>
      <c r="E17" t="s">
        <v>6</v>
      </c>
      <c r="F17" t="s">
        <v>144</v>
      </c>
      <c r="G17" t="s">
        <v>8</v>
      </c>
      <c r="H17" t="s">
        <v>5</v>
      </c>
      <c r="I17" t="s">
        <v>6</v>
      </c>
      <c r="J17">
        <v>7.2920999999999996</v>
      </c>
      <c r="L17" t="s">
        <v>21</v>
      </c>
      <c r="M17">
        <f t="shared" si="0"/>
        <v>7.2800050000000001</v>
      </c>
      <c r="R17" t="s">
        <v>2</v>
      </c>
      <c r="S17" t="s">
        <v>21</v>
      </c>
      <c r="T17" t="s">
        <v>4</v>
      </c>
      <c r="U17" t="s">
        <v>5</v>
      </c>
      <c r="V17" t="s">
        <v>6</v>
      </c>
      <c r="W17" t="s">
        <v>144</v>
      </c>
      <c r="X17" t="s">
        <v>8</v>
      </c>
      <c r="Y17" t="s">
        <v>5</v>
      </c>
      <c r="Z17" t="s">
        <v>6</v>
      </c>
      <c r="AA17">
        <v>7.4252599999999997</v>
      </c>
      <c r="AC17" t="s">
        <v>21</v>
      </c>
      <c r="AD17">
        <f t="shared" si="1"/>
        <v>7.4322949999999999</v>
      </c>
      <c r="AG17" s="1" t="s">
        <v>21</v>
      </c>
      <c r="AH17">
        <f t="shared" si="2"/>
        <v>7.3561500000000004</v>
      </c>
    </row>
    <row r="18" spans="1:34" x14ac:dyDescent="0.25">
      <c r="A18" t="s">
        <v>2</v>
      </c>
      <c r="B18" t="s">
        <v>22</v>
      </c>
      <c r="C18" t="s">
        <v>4</v>
      </c>
      <c r="D18" t="s">
        <v>5</v>
      </c>
      <c r="E18" t="s">
        <v>6</v>
      </c>
      <c r="F18" t="s">
        <v>145</v>
      </c>
      <c r="G18" t="s">
        <v>8</v>
      </c>
      <c r="H18" t="s">
        <v>5</v>
      </c>
      <c r="I18" t="s">
        <v>6</v>
      </c>
      <c r="J18">
        <v>2.9066000000000001</v>
      </c>
      <c r="L18" t="s">
        <v>22</v>
      </c>
      <c r="M18">
        <f t="shared" si="0"/>
        <v>2.9017775000000001</v>
      </c>
      <c r="R18" t="s">
        <v>2</v>
      </c>
      <c r="S18" t="s">
        <v>22</v>
      </c>
      <c r="T18" t="s">
        <v>4</v>
      </c>
      <c r="U18" t="s">
        <v>5</v>
      </c>
      <c r="V18" t="s">
        <v>6</v>
      </c>
      <c r="W18" t="s">
        <v>145</v>
      </c>
      <c r="X18" t="s">
        <v>8</v>
      </c>
      <c r="Y18" t="s">
        <v>5</v>
      </c>
      <c r="Z18" t="s">
        <v>6</v>
      </c>
      <c r="AA18">
        <v>2.9596800000000001</v>
      </c>
      <c r="AC18" t="s">
        <v>22</v>
      </c>
      <c r="AD18">
        <f t="shared" si="1"/>
        <v>2.962485</v>
      </c>
      <c r="AG18" s="1" t="s">
        <v>22</v>
      </c>
      <c r="AH18">
        <f t="shared" si="2"/>
        <v>2.9321312499999999</v>
      </c>
    </row>
    <row r="19" spans="1:34" x14ac:dyDescent="0.25">
      <c r="A19" t="s">
        <v>2</v>
      </c>
      <c r="B19" t="s">
        <v>23</v>
      </c>
      <c r="C19" t="s">
        <v>4</v>
      </c>
      <c r="D19" t="s">
        <v>5</v>
      </c>
      <c r="E19" t="s">
        <v>6</v>
      </c>
      <c r="F19" t="s">
        <v>146</v>
      </c>
      <c r="G19" t="s">
        <v>8</v>
      </c>
      <c r="H19" t="s">
        <v>5</v>
      </c>
      <c r="I19" t="s">
        <v>6</v>
      </c>
      <c r="J19">
        <v>6.7578899999999997E-2</v>
      </c>
      <c r="L19" t="s">
        <v>23</v>
      </c>
      <c r="M19">
        <f t="shared" si="0"/>
        <v>6.7466875000000009E-2</v>
      </c>
      <c r="R19" t="s">
        <v>2</v>
      </c>
      <c r="S19" t="s">
        <v>23</v>
      </c>
      <c r="T19" t="s">
        <v>4</v>
      </c>
      <c r="U19" t="s">
        <v>5</v>
      </c>
      <c r="V19" t="s">
        <v>6</v>
      </c>
      <c r="W19" t="s">
        <v>146</v>
      </c>
      <c r="X19" t="s">
        <v>8</v>
      </c>
      <c r="Y19" t="s">
        <v>5</v>
      </c>
      <c r="Z19" t="s">
        <v>6</v>
      </c>
      <c r="AA19">
        <v>6.8812999999999999E-2</v>
      </c>
      <c r="AC19" t="s">
        <v>23</v>
      </c>
      <c r="AD19">
        <f t="shared" si="1"/>
        <v>6.8878224999999987E-2</v>
      </c>
      <c r="AG19" s="1" t="s">
        <v>23</v>
      </c>
      <c r="AH19">
        <f t="shared" si="2"/>
        <v>6.8172549999999998E-2</v>
      </c>
    </row>
    <row r="20" spans="1:34" x14ac:dyDescent="0.25">
      <c r="A20" t="s">
        <v>2</v>
      </c>
      <c r="B20" t="s">
        <v>24</v>
      </c>
      <c r="C20" t="s">
        <v>4</v>
      </c>
      <c r="D20" t="s">
        <v>5</v>
      </c>
      <c r="E20" t="s">
        <v>6</v>
      </c>
      <c r="F20" t="s">
        <v>147</v>
      </c>
      <c r="G20" t="s">
        <v>8</v>
      </c>
      <c r="H20" t="s">
        <v>5</v>
      </c>
      <c r="I20" t="s">
        <v>6</v>
      </c>
      <c r="J20">
        <v>7.8397800000000004E-2</v>
      </c>
      <c r="L20" t="s">
        <v>24</v>
      </c>
      <c r="M20">
        <f t="shared" si="0"/>
        <v>7.8267824999999999E-2</v>
      </c>
      <c r="R20" t="s">
        <v>2</v>
      </c>
      <c r="S20" t="s">
        <v>24</v>
      </c>
      <c r="T20" t="s">
        <v>4</v>
      </c>
      <c r="U20" t="s">
        <v>5</v>
      </c>
      <c r="V20" t="s">
        <v>6</v>
      </c>
      <c r="W20" t="s">
        <v>147</v>
      </c>
      <c r="X20" t="s">
        <v>8</v>
      </c>
      <c r="Y20" t="s">
        <v>5</v>
      </c>
      <c r="Z20" t="s">
        <v>6</v>
      </c>
      <c r="AA20">
        <v>7.9829399999999995E-2</v>
      </c>
      <c r="AC20" t="s">
        <v>24</v>
      </c>
      <c r="AD20">
        <f t="shared" si="1"/>
        <v>7.9905125000000007E-2</v>
      </c>
      <c r="AG20" s="1" t="s">
        <v>24</v>
      </c>
      <c r="AH20">
        <f t="shared" si="2"/>
        <v>7.9086474999999989E-2</v>
      </c>
    </row>
    <row r="21" spans="1:34" x14ac:dyDescent="0.25">
      <c r="A21" t="s">
        <v>2</v>
      </c>
      <c r="B21" t="s">
        <v>25</v>
      </c>
      <c r="C21" t="s">
        <v>4</v>
      </c>
      <c r="D21" t="s">
        <v>5</v>
      </c>
      <c r="E21" t="s">
        <v>6</v>
      </c>
      <c r="F21" t="s">
        <v>148</v>
      </c>
      <c r="G21" t="s">
        <v>8</v>
      </c>
      <c r="H21" t="s">
        <v>5</v>
      </c>
      <c r="I21" t="s">
        <v>6</v>
      </c>
      <c r="J21">
        <v>0.97997299999999998</v>
      </c>
      <c r="L21" t="s">
        <v>25</v>
      </c>
      <c r="M21">
        <f t="shared" si="0"/>
        <v>0.978348</v>
      </c>
      <c r="R21" t="s">
        <v>2</v>
      </c>
      <c r="S21" t="s">
        <v>25</v>
      </c>
      <c r="T21" t="s">
        <v>4</v>
      </c>
      <c r="U21" t="s">
        <v>5</v>
      </c>
      <c r="V21" t="s">
        <v>6</v>
      </c>
      <c r="W21" t="s">
        <v>148</v>
      </c>
      <c r="X21" t="s">
        <v>8</v>
      </c>
      <c r="Y21" t="s">
        <v>5</v>
      </c>
      <c r="Z21" t="s">
        <v>6</v>
      </c>
      <c r="AA21">
        <v>0.99786799999999998</v>
      </c>
      <c r="AC21" t="s">
        <v>25</v>
      </c>
      <c r="AD21">
        <f t="shared" si="1"/>
        <v>0.99881400000000009</v>
      </c>
      <c r="AG21" s="1" t="s">
        <v>25</v>
      </c>
      <c r="AH21">
        <f t="shared" si="2"/>
        <v>0.98858099999999993</v>
      </c>
    </row>
    <row r="22" spans="1:34" x14ac:dyDescent="0.25">
      <c r="A22" t="s">
        <v>2</v>
      </c>
      <c r="B22" t="s">
        <v>26</v>
      </c>
      <c r="C22" t="s">
        <v>4</v>
      </c>
      <c r="D22" t="s">
        <v>5</v>
      </c>
      <c r="E22" t="s">
        <v>6</v>
      </c>
      <c r="F22" t="s">
        <v>149</v>
      </c>
      <c r="G22" t="s">
        <v>8</v>
      </c>
      <c r="H22" t="s">
        <v>5</v>
      </c>
      <c r="I22" t="s">
        <v>6</v>
      </c>
      <c r="J22">
        <v>0.16980999999999999</v>
      </c>
      <c r="L22" t="s">
        <v>26</v>
      </c>
      <c r="M22">
        <f t="shared" si="0"/>
        <v>0.16952825000000002</v>
      </c>
      <c r="R22" t="s">
        <v>2</v>
      </c>
      <c r="S22" t="s">
        <v>26</v>
      </c>
      <c r="T22" t="s">
        <v>4</v>
      </c>
      <c r="U22" t="s">
        <v>5</v>
      </c>
      <c r="V22" t="s">
        <v>6</v>
      </c>
      <c r="W22" t="s">
        <v>149</v>
      </c>
      <c r="X22" t="s">
        <v>8</v>
      </c>
      <c r="Y22" t="s">
        <v>5</v>
      </c>
      <c r="Z22" t="s">
        <v>6</v>
      </c>
      <c r="AA22">
        <v>0.17291100000000001</v>
      </c>
      <c r="AC22" t="s">
        <v>26</v>
      </c>
      <c r="AD22">
        <f t="shared" si="1"/>
        <v>0.17307475</v>
      </c>
      <c r="AG22" s="1" t="s">
        <v>26</v>
      </c>
      <c r="AH22">
        <f t="shared" si="2"/>
        <v>0.17130150000000002</v>
      </c>
    </row>
    <row r="23" spans="1:34" x14ac:dyDescent="0.25">
      <c r="A23" t="s">
        <v>2</v>
      </c>
      <c r="B23" t="s">
        <v>27</v>
      </c>
      <c r="C23" t="s">
        <v>4</v>
      </c>
      <c r="D23" t="s">
        <v>5</v>
      </c>
      <c r="E23" t="s">
        <v>6</v>
      </c>
      <c r="F23" t="s">
        <v>150</v>
      </c>
      <c r="G23" t="s">
        <v>8</v>
      </c>
      <c r="H23" t="s">
        <v>5</v>
      </c>
      <c r="I23" t="s">
        <v>6</v>
      </c>
      <c r="J23">
        <v>26.840699999999998</v>
      </c>
      <c r="L23" t="s">
        <v>27</v>
      </c>
      <c r="M23">
        <f t="shared" si="0"/>
        <v>26.796250000000001</v>
      </c>
      <c r="R23" t="s">
        <v>2</v>
      </c>
      <c r="S23" t="s">
        <v>27</v>
      </c>
      <c r="T23" t="s">
        <v>4</v>
      </c>
      <c r="U23" t="s">
        <v>5</v>
      </c>
      <c r="V23" t="s">
        <v>6</v>
      </c>
      <c r="W23" t="s">
        <v>150</v>
      </c>
      <c r="X23" t="s">
        <v>8</v>
      </c>
      <c r="Y23" t="s">
        <v>5</v>
      </c>
      <c r="Z23" t="s">
        <v>6</v>
      </c>
      <c r="AA23">
        <v>27.3309</v>
      </c>
      <c r="AC23" t="s">
        <v>27</v>
      </c>
      <c r="AD23">
        <f t="shared" si="1"/>
        <v>27.3568</v>
      </c>
      <c r="AG23" s="1" t="s">
        <v>27</v>
      </c>
      <c r="AH23">
        <f t="shared" si="2"/>
        <v>27.076524999999997</v>
      </c>
    </row>
    <row r="24" spans="1:34" x14ac:dyDescent="0.25">
      <c r="I24" t="s">
        <v>38</v>
      </c>
      <c r="J24">
        <v>-4.7877900000000001E-2</v>
      </c>
      <c r="L24" t="s">
        <v>38</v>
      </c>
      <c r="M24">
        <f t="shared" si="0"/>
        <v>-4.6481124999999998E-2</v>
      </c>
      <c r="Z24" t="s">
        <v>38</v>
      </c>
      <c r="AA24">
        <v>-4.91498E-2</v>
      </c>
      <c r="AC24" t="s">
        <v>38</v>
      </c>
      <c r="AD24">
        <f t="shared" si="1"/>
        <v>-5.7947024999999999E-2</v>
      </c>
      <c r="AG24" s="1" t="s">
        <v>38</v>
      </c>
      <c r="AH24">
        <f>AVERAGE(J24,J46,J68,J90,AA90,AA68,AA46,AA24)</f>
        <v>-5.2214074999999999E-2</v>
      </c>
    </row>
    <row r="25" spans="1:34" x14ac:dyDescent="0.25">
      <c r="A25" t="s">
        <v>29</v>
      </c>
      <c r="I25" t="s">
        <v>115</v>
      </c>
      <c r="J25">
        <v>0.31414700000000001</v>
      </c>
      <c r="L25" t="s">
        <v>115</v>
      </c>
      <c r="M25">
        <f t="shared" si="0"/>
        <v>0.31414700000000001</v>
      </c>
      <c r="R25" t="s">
        <v>29</v>
      </c>
      <c r="Z25" t="s">
        <v>115</v>
      </c>
      <c r="AA25">
        <v>0.31414700000000001</v>
      </c>
      <c r="AC25" t="s">
        <v>115</v>
      </c>
      <c r="AD25">
        <f t="shared" si="1"/>
        <v>0.31414700000000001</v>
      </c>
      <c r="AG25" s="1" t="s">
        <v>115</v>
      </c>
      <c r="AH25">
        <f t="shared" ref="AH25:AH26" si="3">AVERAGE(J25,J47,J69,J91,AA91,AA69,AA47,AA25)</f>
        <v>0.31414700000000001</v>
      </c>
    </row>
    <row r="26" spans="1:34" x14ac:dyDescent="0.25">
      <c r="A26" t="s">
        <v>2</v>
      </c>
      <c r="B26" t="s">
        <v>31</v>
      </c>
      <c r="C26" t="s">
        <v>32</v>
      </c>
      <c r="D26" t="s">
        <v>33</v>
      </c>
      <c r="I26" t="s">
        <v>39</v>
      </c>
      <c r="J26">
        <v>4.0468200000000003E-2</v>
      </c>
      <c r="L26" t="s">
        <v>39</v>
      </c>
      <c r="M26">
        <f t="shared" si="0"/>
        <v>3.7707550000000006E-2</v>
      </c>
      <c r="R26" t="s">
        <v>2</v>
      </c>
      <c r="S26" t="s">
        <v>31</v>
      </c>
      <c r="T26" t="s">
        <v>32</v>
      </c>
      <c r="U26" t="s">
        <v>33</v>
      </c>
      <c r="Z26" t="s">
        <v>39</v>
      </c>
      <c r="AA26">
        <v>6.3648700000000002E-2</v>
      </c>
      <c r="AC26" t="s">
        <v>39</v>
      </c>
      <c r="AD26">
        <f t="shared" si="1"/>
        <v>6.457727499999999E-2</v>
      </c>
      <c r="AG26" s="1" t="s">
        <v>39</v>
      </c>
      <c r="AH26">
        <f t="shared" si="3"/>
        <v>5.1142412499999998E-2</v>
      </c>
    </row>
    <row r="27" spans="1:34" x14ac:dyDescent="0.25">
      <c r="A27" t="s">
        <v>2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154</v>
      </c>
      <c r="H27" t="s">
        <v>39</v>
      </c>
      <c r="I27">
        <f>-0.0274401</f>
        <v>-2.7440099999999999E-2</v>
      </c>
      <c r="R27" t="s">
        <v>2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162</v>
      </c>
      <c r="Y27" t="s">
        <v>39</v>
      </c>
      <c r="Z27">
        <f>-0.0610823</f>
        <v>-6.1082299999999999E-2</v>
      </c>
    </row>
    <row r="28" spans="1:34" x14ac:dyDescent="0.25">
      <c r="A28" t="s">
        <v>2</v>
      </c>
      <c r="B28" t="s">
        <v>40</v>
      </c>
      <c r="C28" t="s">
        <v>41</v>
      </c>
      <c r="D28" t="s">
        <v>42</v>
      </c>
      <c r="E28" t="s">
        <v>155</v>
      </c>
      <c r="R28" t="s">
        <v>2</v>
      </c>
      <c r="S28" t="s">
        <v>40</v>
      </c>
      <c r="T28" t="s">
        <v>41</v>
      </c>
      <c r="U28" t="s">
        <v>42</v>
      </c>
      <c r="V28" t="s">
        <v>163</v>
      </c>
    </row>
    <row r="29" spans="1:34" x14ac:dyDescent="0.25">
      <c r="A29" t="s">
        <v>44</v>
      </c>
      <c r="R29" t="s">
        <v>44</v>
      </c>
    </row>
    <row r="30" spans="1:34" x14ac:dyDescent="0.25">
      <c r="A30" t="s">
        <v>2</v>
      </c>
      <c r="B30" t="s">
        <v>45</v>
      </c>
      <c r="C30" t="s">
        <v>5</v>
      </c>
      <c r="D30" t="s">
        <v>46</v>
      </c>
      <c r="R30" t="s">
        <v>2</v>
      </c>
      <c r="S30" t="s">
        <v>45</v>
      </c>
      <c r="T30" t="s">
        <v>5</v>
      </c>
      <c r="U30" t="s">
        <v>46</v>
      </c>
    </row>
    <row r="31" spans="1:34" x14ac:dyDescent="0.25">
      <c r="A31" t="s">
        <v>2</v>
      </c>
      <c r="B31" t="s">
        <v>47</v>
      </c>
      <c r="C31" t="s">
        <v>5</v>
      </c>
      <c r="D31" t="s">
        <v>48</v>
      </c>
      <c r="E31">
        <v>1.55277</v>
      </c>
      <c r="R31" t="s">
        <v>2</v>
      </c>
      <c r="S31" t="s">
        <v>47</v>
      </c>
      <c r="T31" t="s">
        <v>5</v>
      </c>
      <c r="U31" t="s">
        <v>48</v>
      </c>
      <c r="V31">
        <v>2.8892799999999998</v>
      </c>
    </row>
    <row r="32" spans="1:34" x14ac:dyDescent="0.25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143</v>
      </c>
      <c r="G32" t="s">
        <v>8</v>
      </c>
      <c r="H32" t="s">
        <v>5</v>
      </c>
      <c r="I32" t="s">
        <v>6</v>
      </c>
      <c r="J32">
        <v>9.1844800000000006</v>
      </c>
      <c r="R32" t="s">
        <v>2</v>
      </c>
      <c r="S32" t="s">
        <v>3</v>
      </c>
      <c r="T32" t="s">
        <v>4</v>
      </c>
      <c r="U32" t="s">
        <v>5</v>
      </c>
      <c r="V32" t="s">
        <v>6</v>
      </c>
      <c r="W32" t="s">
        <v>143</v>
      </c>
      <c r="X32" t="s">
        <v>8</v>
      </c>
      <c r="Y32" t="s">
        <v>5</v>
      </c>
      <c r="Z32" t="s">
        <v>6</v>
      </c>
      <c r="AA32">
        <v>9.3934099999999994</v>
      </c>
    </row>
    <row r="33" spans="1:27" x14ac:dyDescent="0.25">
      <c r="A33" t="s">
        <v>2</v>
      </c>
      <c r="B33" t="s">
        <v>9</v>
      </c>
      <c r="C33" t="s">
        <v>4</v>
      </c>
      <c r="D33" t="s">
        <v>5</v>
      </c>
      <c r="E33" t="s">
        <v>6</v>
      </c>
      <c r="F33" t="s">
        <v>144</v>
      </c>
      <c r="G33" t="s">
        <v>8</v>
      </c>
      <c r="H33" t="s">
        <v>5</v>
      </c>
      <c r="I33" t="s">
        <v>6</v>
      </c>
      <c r="J33">
        <v>7.2538499999999999</v>
      </c>
      <c r="R33" t="s">
        <v>2</v>
      </c>
      <c r="S33" t="s">
        <v>9</v>
      </c>
      <c r="T33" t="s">
        <v>4</v>
      </c>
      <c r="U33" t="s">
        <v>5</v>
      </c>
      <c r="V33" t="s">
        <v>6</v>
      </c>
      <c r="W33" t="s">
        <v>144</v>
      </c>
      <c r="X33" t="s">
        <v>8</v>
      </c>
      <c r="Y33" t="s">
        <v>5</v>
      </c>
      <c r="Z33" t="s">
        <v>6</v>
      </c>
      <c r="AA33">
        <v>7.4188599999999996</v>
      </c>
    </row>
    <row r="34" spans="1:27" x14ac:dyDescent="0.25">
      <c r="A34" t="s">
        <v>2</v>
      </c>
      <c r="B34" t="s">
        <v>11</v>
      </c>
      <c r="C34" t="s">
        <v>4</v>
      </c>
      <c r="D34" t="s">
        <v>5</v>
      </c>
      <c r="E34" t="s">
        <v>6</v>
      </c>
      <c r="F34" t="s">
        <v>145</v>
      </c>
      <c r="G34" t="s">
        <v>8</v>
      </c>
      <c r="H34" t="s">
        <v>5</v>
      </c>
      <c r="I34" t="s">
        <v>6</v>
      </c>
      <c r="J34">
        <v>2.8913500000000001</v>
      </c>
      <c r="R34" t="s">
        <v>2</v>
      </c>
      <c r="S34" t="s">
        <v>11</v>
      </c>
      <c r="T34" t="s">
        <v>4</v>
      </c>
      <c r="U34" t="s">
        <v>5</v>
      </c>
      <c r="V34" t="s">
        <v>6</v>
      </c>
      <c r="W34" t="s">
        <v>145</v>
      </c>
      <c r="X34" t="s">
        <v>8</v>
      </c>
      <c r="Y34" t="s">
        <v>5</v>
      </c>
      <c r="Z34" t="s">
        <v>6</v>
      </c>
      <c r="AA34">
        <v>2.9571299999999998</v>
      </c>
    </row>
    <row r="35" spans="1:27" x14ac:dyDescent="0.25">
      <c r="A35" t="s">
        <v>2</v>
      </c>
      <c r="B35" t="s">
        <v>13</v>
      </c>
      <c r="C35" t="s">
        <v>4</v>
      </c>
      <c r="D35" t="s">
        <v>5</v>
      </c>
      <c r="E35" t="s">
        <v>6</v>
      </c>
      <c r="F35" t="s">
        <v>146</v>
      </c>
      <c r="G35" t="s">
        <v>8</v>
      </c>
      <c r="H35" t="s">
        <v>5</v>
      </c>
      <c r="I35" t="s">
        <v>6</v>
      </c>
      <c r="J35">
        <v>6.7224500000000006E-2</v>
      </c>
      <c r="R35" t="s">
        <v>2</v>
      </c>
      <c r="S35" t="s">
        <v>13</v>
      </c>
      <c r="T35" t="s">
        <v>4</v>
      </c>
      <c r="U35" t="s">
        <v>5</v>
      </c>
      <c r="V35" t="s">
        <v>6</v>
      </c>
      <c r="W35" t="s">
        <v>146</v>
      </c>
      <c r="X35" t="s">
        <v>8</v>
      </c>
      <c r="Y35" t="s">
        <v>5</v>
      </c>
      <c r="Z35" t="s">
        <v>6</v>
      </c>
      <c r="AA35">
        <v>6.8753700000000001E-2</v>
      </c>
    </row>
    <row r="36" spans="1:27" x14ac:dyDescent="0.25">
      <c r="A36" t="s">
        <v>2</v>
      </c>
      <c r="B36" t="s">
        <v>15</v>
      </c>
      <c r="C36" t="s">
        <v>4</v>
      </c>
      <c r="D36" t="s">
        <v>5</v>
      </c>
      <c r="E36" t="s">
        <v>6</v>
      </c>
      <c r="F36" t="s">
        <v>147</v>
      </c>
      <c r="G36" t="s">
        <v>8</v>
      </c>
      <c r="H36" t="s">
        <v>5</v>
      </c>
      <c r="I36" t="s">
        <v>6</v>
      </c>
      <c r="J36">
        <v>7.7986600000000003E-2</v>
      </c>
      <c r="R36" t="s">
        <v>2</v>
      </c>
      <c r="S36" t="s">
        <v>15</v>
      </c>
      <c r="T36" t="s">
        <v>4</v>
      </c>
      <c r="U36" t="s">
        <v>5</v>
      </c>
      <c r="V36" t="s">
        <v>6</v>
      </c>
      <c r="W36" t="s">
        <v>147</v>
      </c>
      <c r="X36" t="s">
        <v>8</v>
      </c>
      <c r="Y36" t="s">
        <v>5</v>
      </c>
      <c r="Z36" t="s">
        <v>6</v>
      </c>
      <c r="AA36">
        <v>7.9760700000000004E-2</v>
      </c>
    </row>
    <row r="37" spans="1:27" x14ac:dyDescent="0.25">
      <c r="A37" t="s">
        <v>2</v>
      </c>
      <c r="B37" t="s">
        <v>17</v>
      </c>
      <c r="C37" t="s">
        <v>4</v>
      </c>
      <c r="D37" t="s">
        <v>5</v>
      </c>
      <c r="E37" t="s">
        <v>6</v>
      </c>
      <c r="F37" t="s">
        <v>148</v>
      </c>
      <c r="G37" t="s">
        <v>8</v>
      </c>
      <c r="H37" t="s">
        <v>5</v>
      </c>
      <c r="I37" t="s">
        <v>6</v>
      </c>
      <c r="J37">
        <v>0.97483299999999995</v>
      </c>
      <c r="R37" t="s">
        <v>2</v>
      </c>
      <c r="S37" t="s">
        <v>17</v>
      </c>
      <c r="T37" t="s">
        <v>4</v>
      </c>
      <c r="U37" t="s">
        <v>5</v>
      </c>
      <c r="V37" t="s">
        <v>6</v>
      </c>
      <c r="W37" t="s">
        <v>148</v>
      </c>
      <c r="X37" t="s">
        <v>8</v>
      </c>
      <c r="Y37" t="s">
        <v>5</v>
      </c>
      <c r="Z37" t="s">
        <v>6</v>
      </c>
      <c r="AA37">
        <v>0.99700800000000001</v>
      </c>
    </row>
    <row r="38" spans="1:27" x14ac:dyDescent="0.25">
      <c r="A38" t="s">
        <v>2</v>
      </c>
      <c r="B38" t="s">
        <v>19</v>
      </c>
      <c r="C38" t="s">
        <v>4</v>
      </c>
      <c r="D38" t="s">
        <v>5</v>
      </c>
      <c r="E38" t="s">
        <v>6</v>
      </c>
      <c r="F38" t="s">
        <v>149</v>
      </c>
      <c r="G38" t="s">
        <v>8</v>
      </c>
      <c r="H38" t="s">
        <v>5</v>
      </c>
      <c r="I38" t="s">
        <v>6</v>
      </c>
      <c r="J38">
        <v>0.16891900000000001</v>
      </c>
      <c r="R38" t="s">
        <v>2</v>
      </c>
      <c r="S38" t="s">
        <v>19</v>
      </c>
      <c r="T38" t="s">
        <v>4</v>
      </c>
      <c r="U38" t="s">
        <v>5</v>
      </c>
      <c r="V38" t="s">
        <v>6</v>
      </c>
      <c r="W38" t="s">
        <v>149</v>
      </c>
      <c r="X38" t="s">
        <v>8</v>
      </c>
      <c r="Y38" t="s">
        <v>5</v>
      </c>
      <c r="Z38" t="s">
        <v>6</v>
      </c>
      <c r="AA38">
        <v>0.172762</v>
      </c>
    </row>
    <row r="39" spans="1:27" x14ac:dyDescent="0.25">
      <c r="A39" t="s">
        <v>2</v>
      </c>
      <c r="B39" t="s">
        <v>21</v>
      </c>
      <c r="C39" t="s">
        <v>4</v>
      </c>
      <c r="D39" t="s">
        <v>5</v>
      </c>
      <c r="E39" t="s">
        <v>6</v>
      </c>
      <c r="F39" t="s">
        <v>144</v>
      </c>
      <c r="G39" t="s">
        <v>8</v>
      </c>
      <c r="H39" t="s">
        <v>5</v>
      </c>
      <c r="I39" t="s">
        <v>6</v>
      </c>
      <c r="J39">
        <v>7.2538499999999999</v>
      </c>
      <c r="R39" t="s">
        <v>2</v>
      </c>
      <c r="S39" t="s">
        <v>21</v>
      </c>
      <c r="T39" t="s">
        <v>4</v>
      </c>
      <c r="U39" t="s">
        <v>5</v>
      </c>
      <c r="V39" t="s">
        <v>6</v>
      </c>
      <c r="W39" t="s">
        <v>144</v>
      </c>
      <c r="X39" t="s">
        <v>8</v>
      </c>
      <c r="Y39" t="s">
        <v>5</v>
      </c>
      <c r="Z39" t="s">
        <v>6</v>
      </c>
      <c r="AA39">
        <v>7.4188599999999996</v>
      </c>
    </row>
    <row r="40" spans="1:27" x14ac:dyDescent="0.25">
      <c r="A40" t="s">
        <v>2</v>
      </c>
      <c r="B40" t="s">
        <v>22</v>
      </c>
      <c r="C40" t="s">
        <v>4</v>
      </c>
      <c r="D40" t="s">
        <v>5</v>
      </c>
      <c r="E40" t="s">
        <v>6</v>
      </c>
      <c r="F40" t="s">
        <v>145</v>
      </c>
      <c r="G40" t="s">
        <v>8</v>
      </c>
      <c r="H40" t="s">
        <v>5</v>
      </c>
      <c r="I40" t="s">
        <v>6</v>
      </c>
      <c r="J40">
        <v>2.8913500000000001</v>
      </c>
      <c r="R40" t="s">
        <v>2</v>
      </c>
      <c r="S40" t="s">
        <v>22</v>
      </c>
      <c r="T40" t="s">
        <v>4</v>
      </c>
      <c r="U40" t="s">
        <v>5</v>
      </c>
      <c r="V40" t="s">
        <v>6</v>
      </c>
      <c r="W40" t="s">
        <v>145</v>
      </c>
      <c r="X40" t="s">
        <v>8</v>
      </c>
      <c r="Y40" t="s">
        <v>5</v>
      </c>
      <c r="Z40" t="s">
        <v>6</v>
      </c>
      <c r="AA40">
        <v>2.9571299999999998</v>
      </c>
    </row>
    <row r="41" spans="1:27" x14ac:dyDescent="0.25">
      <c r="A41" t="s">
        <v>2</v>
      </c>
      <c r="B41" t="s">
        <v>23</v>
      </c>
      <c r="C41" t="s">
        <v>4</v>
      </c>
      <c r="D41" t="s">
        <v>5</v>
      </c>
      <c r="E41" t="s">
        <v>6</v>
      </c>
      <c r="F41" t="s">
        <v>146</v>
      </c>
      <c r="G41" t="s">
        <v>8</v>
      </c>
      <c r="H41" t="s">
        <v>5</v>
      </c>
      <c r="I41" t="s">
        <v>6</v>
      </c>
      <c r="J41">
        <v>6.7224500000000006E-2</v>
      </c>
      <c r="R41" t="s">
        <v>2</v>
      </c>
      <c r="S41" t="s">
        <v>23</v>
      </c>
      <c r="T41" t="s">
        <v>4</v>
      </c>
      <c r="U41" t="s">
        <v>5</v>
      </c>
      <c r="V41" t="s">
        <v>6</v>
      </c>
      <c r="W41" t="s">
        <v>146</v>
      </c>
      <c r="X41" t="s">
        <v>8</v>
      </c>
      <c r="Y41" t="s">
        <v>5</v>
      </c>
      <c r="Z41" t="s">
        <v>6</v>
      </c>
      <c r="AA41">
        <v>6.8753700000000001E-2</v>
      </c>
    </row>
    <row r="42" spans="1:27" x14ac:dyDescent="0.25">
      <c r="A42" t="s">
        <v>2</v>
      </c>
      <c r="B42" t="s">
        <v>24</v>
      </c>
      <c r="C42" t="s">
        <v>4</v>
      </c>
      <c r="D42" t="s">
        <v>5</v>
      </c>
      <c r="E42" t="s">
        <v>6</v>
      </c>
      <c r="F42" t="s">
        <v>147</v>
      </c>
      <c r="G42" t="s">
        <v>8</v>
      </c>
      <c r="H42" t="s">
        <v>5</v>
      </c>
      <c r="I42" t="s">
        <v>6</v>
      </c>
      <c r="J42">
        <v>7.7986600000000003E-2</v>
      </c>
      <c r="R42" t="s">
        <v>2</v>
      </c>
      <c r="S42" t="s">
        <v>24</v>
      </c>
      <c r="T42" t="s">
        <v>4</v>
      </c>
      <c r="U42" t="s">
        <v>5</v>
      </c>
      <c r="V42" t="s">
        <v>6</v>
      </c>
      <c r="W42" t="s">
        <v>147</v>
      </c>
      <c r="X42" t="s">
        <v>8</v>
      </c>
      <c r="Y42" t="s">
        <v>5</v>
      </c>
      <c r="Z42" t="s">
        <v>6</v>
      </c>
      <c r="AA42">
        <v>7.9760700000000004E-2</v>
      </c>
    </row>
    <row r="43" spans="1:27" x14ac:dyDescent="0.25">
      <c r="A43" t="s">
        <v>2</v>
      </c>
      <c r="B43" t="s">
        <v>25</v>
      </c>
      <c r="C43" t="s">
        <v>4</v>
      </c>
      <c r="D43" t="s">
        <v>5</v>
      </c>
      <c r="E43" t="s">
        <v>6</v>
      </c>
      <c r="F43" t="s">
        <v>148</v>
      </c>
      <c r="G43" t="s">
        <v>8</v>
      </c>
      <c r="H43" t="s">
        <v>5</v>
      </c>
      <c r="I43" t="s">
        <v>6</v>
      </c>
      <c r="J43">
        <v>0.97483299999999995</v>
      </c>
      <c r="R43" t="s">
        <v>2</v>
      </c>
      <c r="S43" t="s">
        <v>25</v>
      </c>
      <c r="T43" t="s">
        <v>4</v>
      </c>
      <c r="U43" t="s">
        <v>5</v>
      </c>
      <c r="V43" t="s">
        <v>6</v>
      </c>
      <c r="W43" t="s">
        <v>148</v>
      </c>
      <c r="X43" t="s">
        <v>8</v>
      </c>
      <c r="Y43" t="s">
        <v>5</v>
      </c>
      <c r="Z43" t="s">
        <v>6</v>
      </c>
      <c r="AA43">
        <v>0.99700800000000001</v>
      </c>
    </row>
    <row r="44" spans="1:27" x14ac:dyDescent="0.25">
      <c r="A44" t="s">
        <v>2</v>
      </c>
      <c r="B44" t="s">
        <v>26</v>
      </c>
      <c r="C44" t="s">
        <v>4</v>
      </c>
      <c r="D44" t="s">
        <v>5</v>
      </c>
      <c r="E44" t="s">
        <v>6</v>
      </c>
      <c r="F44" t="s">
        <v>149</v>
      </c>
      <c r="G44" t="s">
        <v>8</v>
      </c>
      <c r="H44" t="s">
        <v>5</v>
      </c>
      <c r="I44" t="s">
        <v>6</v>
      </c>
      <c r="J44">
        <v>0.16891900000000001</v>
      </c>
      <c r="R44" t="s">
        <v>2</v>
      </c>
      <c r="S44" t="s">
        <v>26</v>
      </c>
      <c r="T44" t="s">
        <v>4</v>
      </c>
      <c r="U44" t="s">
        <v>5</v>
      </c>
      <c r="V44" t="s">
        <v>6</v>
      </c>
      <c r="W44" t="s">
        <v>149</v>
      </c>
      <c r="X44" t="s">
        <v>8</v>
      </c>
      <c r="Y44" t="s">
        <v>5</v>
      </c>
      <c r="Z44" t="s">
        <v>6</v>
      </c>
      <c r="AA44">
        <v>0.172762</v>
      </c>
    </row>
    <row r="45" spans="1:27" x14ac:dyDescent="0.25">
      <c r="A45" t="s">
        <v>2</v>
      </c>
      <c r="B45" t="s">
        <v>27</v>
      </c>
      <c r="C45" t="s">
        <v>4</v>
      </c>
      <c r="D45" t="s">
        <v>5</v>
      </c>
      <c r="E45" t="s">
        <v>6</v>
      </c>
      <c r="F45" t="s">
        <v>150</v>
      </c>
      <c r="G45" t="s">
        <v>8</v>
      </c>
      <c r="H45" t="s">
        <v>5</v>
      </c>
      <c r="I45" t="s">
        <v>6</v>
      </c>
      <c r="J45">
        <v>26.7</v>
      </c>
      <c r="R45" t="s">
        <v>2</v>
      </c>
      <c r="S45" t="s">
        <v>27</v>
      </c>
      <c r="T45" t="s">
        <v>4</v>
      </c>
      <c r="U45" t="s">
        <v>5</v>
      </c>
      <c r="V45" t="s">
        <v>6</v>
      </c>
      <c r="W45" t="s">
        <v>150</v>
      </c>
      <c r="X45" t="s">
        <v>8</v>
      </c>
      <c r="Y45" t="s">
        <v>5</v>
      </c>
      <c r="Z45" t="s">
        <v>6</v>
      </c>
      <c r="AA45">
        <v>27.307300000000001</v>
      </c>
    </row>
    <row r="46" spans="1:27" x14ac:dyDescent="0.25">
      <c r="I46" t="s">
        <v>38</v>
      </c>
      <c r="J46">
        <v>-5.1364100000000003E-2</v>
      </c>
      <c r="Z46" t="s">
        <v>38</v>
      </c>
      <c r="AA46">
        <v>-6.0274300000000003E-2</v>
      </c>
    </row>
    <row r="47" spans="1:27" x14ac:dyDescent="0.25">
      <c r="A47" t="s">
        <v>30</v>
      </c>
      <c r="I47" t="s">
        <v>115</v>
      </c>
      <c r="J47">
        <v>0.31414700000000001</v>
      </c>
      <c r="R47" t="s">
        <v>30</v>
      </c>
      <c r="Z47" t="s">
        <v>115</v>
      </c>
      <c r="AA47">
        <v>0.31414700000000001</v>
      </c>
    </row>
    <row r="48" spans="1:27" x14ac:dyDescent="0.25">
      <c r="A48" t="s">
        <v>2</v>
      </c>
      <c r="B48" t="s">
        <v>31</v>
      </c>
      <c r="C48" t="s">
        <v>32</v>
      </c>
      <c r="D48" t="s">
        <v>33</v>
      </c>
      <c r="I48" t="s">
        <v>39</v>
      </c>
      <c r="J48">
        <v>2.7440099999999999E-2</v>
      </c>
      <c r="R48" t="s">
        <v>2</v>
      </c>
      <c r="S48" t="s">
        <v>31</v>
      </c>
      <c r="T48" t="s">
        <v>32</v>
      </c>
      <c r="U48" t="s">
        <v>33</v>
      </c>
      <c r="Z48" t="s">
        <v>39</v>
      </c>
      <c r="AA48">
        <v>6.1082299999999999E-2</v>
      </c>
    </row>
    <row r="49" spans="1:27" x14ac:dyDescent="0.25">
      <c r="A49" t="s">
        <v>2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156</v>
      </c>
      <c r="H49" t="s">
        <v>39</v>
      </c>
      <c r="I49">
        <f>-0.0417722</f>
        <v>-4.1772200000000002E-2</v>
      </c>
      <c r="R49" t="s">
        <v>2</v>
      </c>
      <c r="S49" t="s">
        <v>34</v>
      </c>
      <c r="T49" t="s">
        <v>35</v>
      </c>
      <c r="U49" t="s">
        <v>36</v>
      </c>
      <c r="V49" t="s">
        <v>37</v>
      </c>
      <c r="W49" t="s">
        <v>38</v>
      </c>
      <c r="X49" t="s">
        <v>164</v>
      </c>
      <c r="Y49" t="s">
        <v>39</v>
      </c>
      <c r="Z49">
        <f>-0.0676044</f>
        <v>-6.7604399999999995E-2</v>
      </c>
    </row>
    <row r="50" spans="1:27" x14ac:dyDescent="0.25">
      <c r="A50" t="s">
        <v>2</v>
      </c>
      <c r="B50" t="s">
        <v>40</v>
      </c>
      <c r="C50" t="s">
        <v>41</v>
      </c>
      <c r="D50" t="s">
        <v>42</v>
      </c>
      <c r="E50" t="s">
        <v>157</v>
      </c>
      <c r="R50" t="s">
        <v>2</v>
      </c>
      <c r="S50" t="s">
        <v>40</v>
      </c>
      <c r="T50" t="s">
        <v>41</v>
      </c>
      <c r="U50" t="s">
        <v>42</v>
      </c>
      <c r="V50" t="s">
        <v>165</v>
      </c>
    </row>
    <row r="51" spans="1:27" x14ac:dyDescent="0.25">
      <c r="A51" t="s">
        <v>44</v>
      </c>
      <c r="R51" t="s">
        <v>44</v>
      </c>
    </row>
    <row r="52" spans="1:27" x14ac:dyDescent="0.25">
      <c r="A52" t="s">
        <v>2</v>
      </c>
      <c r="B52" t="s">
        <v>45</v>
      </c>
      <c r="C52" t="s">
        <v>5</v>
      </c>
      <c r="D52" t="s">
        <v>46</v>
      </c>
      <c r="R52" t="s">
        <v>2</v>
      </c>
      <c r="S52" t="s">
        <v>45</v>
      </c>
      <c r="T52" t="s">
        <v>5</v>
      </c>
      <c r="U52" t="s">
        <v>46</v>
      </c>
    </row>
    <row r="53" spans="1:27" x14ac:dyDescent="0.25">
      <c r="A53" t="s">
        <v>2</v>
      </c>
      <c r="B53" t="s">
        <v>47</v>
      </c>
      <c r="C53" t="s">
        <v>5</v>
      </c>
      <c r="D53" t="s">
        <v>48</v>
      </c>
      <c r="E53">
        <v>1.6167800000000001</v>
      </c>
      <c r="R53" t="s">
        <v>2</v>
      </c>
      <c r="S53" t="s">
        <v>47</v>
      </c>
      <c r="T53" t="s">
        <v>5</v>
      </c>
      <c r="U53" t="s">
        <v>48</v>
      </c>
      <c r="V53">
        <v>3.1208200000000001</v>
      </c>
    </row>
    <row r="54" spans="1:27" x14ac:dyDescent="0.25">
      <c r="A54" t="s">
        <v>2</v>
      </c>
      <c r="B54" t="s">
        <v>3</v>
      </c>
      <c r="C54" t="s">
        <v>4</v>
      </c>
      <c r="D54" t="s">
        <v>5</v>
      </c>
      <c r="E54" t="s">
        <v>6</v>
      </c>
      <c r="F54" t="s">
        <v>143</v>
      </c>
      <c r="G54" t="s">
        <v>8</v>
      </c>
      <c r="H54" t="s">
        <v>5</v>
      </c>
      <c r="I54" t="s">
        <v>6</v>
      </c>
      <c r="J54">
        <v>9.1944900000000001</v>
      </c>
      <c r="R54" t="s">
        <v>2</v>
      </c>
      <c r="S54" t="s">
        <v>3</v>
      </c>
      <c r="T54" t="s">
        <v>4</v>
      </c>
      <c r="U54" t="s">
        <v>5</v>
      </c>
      <c r="V54" t="s">
        <v>6</v>
      </c>
      <c r="W54" t="s">
        <v>143</v>
      </c>
      <c r="X54" t="s">
        <v>8</v>
      </c>
      <c r="Y54" t="s">
        <v>5</v>
      </c>
      <c r="Z54" t="s">
        <v>6</v>
      </c>
      <c r="AA54">
        <v>9.4296100000000003</v>
      </c>
    </row>
    <row r="55" spans="1:27" x14ac:dyDescent="0.25">
      <c r="A55" t="s">
        <v>2</v>
      </c>
      <c r="B55" t="s">
        <v>9</v>
      </c>
      <c r="C55" t="s">
        <v>4</v>
      </c>
      <c r="D55" t="s">
        <v>5</v>
      </c>
      <c r="E55" t="s">
        <v>6</v>
      </c>
      <c r="F55" t="s">
        <v>144</v>
      </c>
      <c r="G55" t="s">
        <v>8</v>
      </c>
      <c r="H55" t="s">
        <v>5</v>
      </c>
      <c r="I55" t="s">
        <v>6</v>
      </c>
      <c r="J55">
        <v>7.2617500000000001</v>
      </c>
      <c r="R55" t="s">
        <v>2</v>
      </c>
      <c r="S55" t="s">
        <v>9</v>
      </c>
      <c r="T55" t="s">
        <v>4</v>
      </c>
      <c r="U55" t="s">
        <v>5</v>
      </c>
      <c r="V55" t="s">
        <v>6</v>
      </c>
      <c r="W55" t="s">
        <v>144</v>
      </c>
      <c r="X55" t="s">
        <v>8</v>
      </c>
      <c r="Y55" t="s">
        <v>5</v>
      </c>
      <c r="Z55" t="s">
        <v>6</v>
      </c>
      <c r="AA55">
        <v>7.4474400000000003</v>
      </c>
    </row>
    <row r="56" spans="1:27" x14ac:dyDescent="0.25">
      <c r="A56" t="s">
        <v>2</v>
      </c>
      <c r="B56" t="s">
        <v>11</v>
      </c>
      <c r="C56" t="s">
        <v>4</v>
      </c>
      <c r="D56" t="s">
        <v>5</v>
      </c>
      <c r="E56" t="s">
        <v>6</v>
      </c>
      <c r="F56" t="s">
        <v>145</v>
      </c>
      <c r="G56" t="s">
        <v>8</v>
      </c>
      <c r="H56" t="s">
        <v>5</v>
      </c>
      <c r="I56" t="s">
        <v>6</v>
      </c>
      <c r="J56">
        <v>2.8944999999999999</v>
      </c>
      <c r="R56" t="s">
        <v>2</v>
      </c>
      <c r="S56" t="s">
        <v>11</v>
      </c>
      <c r="T56" t="s">
        <v>4</v>
      </c>
      <c r="U56" t="s">
        <v>5</v>
      </c>
      <c r="V56" t="s">
        <v>6</v>
      </c>
      <c r="W56" t="s">
        <v>145</v>
      </c>
      <c r="X56" t="s">
        <v>8</v>
      </c>
      <c r="Y56" t="s">
        <v>5</v>
      </c>
      <c r="Z56" t="s">
        <v>6</v>
      </c>
      <c r="AA56">
        <v>2.9685199999999998</v>
      </c>
    </row>
    <row r="57" spans="1:27" x14ac:dyDescent="0.25">
      <c r="A57" t="s">
        <v>2</v>
      </c>
      <c r="B57" t="s">
        <v>13</v>
      </c>
      <c r="C57" t="s">
        <v>4</v>
      </c>
      <c r="D57" t="s">
        <v>5</v>
      </c>
      <c r="E57" t="s">
        <v>6</v>
      </c>
      <c r="F57" t="s">
        <v>146</v>
      </c>
      <c r="G57" t="s">
        <v>8</v>
      </c>
      <c r="H57" t="s">
        <v>5</v>
      </c>
      <c r="I57" t="s">
        <v>6</v>
      </c>
      <c r="J57">
        <v>6.7297700000000002E-2</v>
      </c>
      <c r="R57" t="s">
        <v>2</v>
      </c>
      <c r="S57" t="s">
        <v>13</v>
      </c>
      <c r="T57" t="s">
        <v>4</v>
      </c>
      <c r="U57" t="s">
        <v>5</v>
      </c>
      <c r="V57" t="s">
        <v>6</v>
      </c>
      <c r="W57" t="s">
        <v>146</v>
      </c>
      <c r="X57" t="s">
        <v>8</v>
      </c>
      <c r="Y57" t="s">
        <v>5</v>
      </c>
      <c r="Z57" t="s">
        <v>6</v>
      </c>
      <c r="AA57">
        <v>6.9018599999999999E-2</v>
      </c>
    </row>
    <row r="58" spans="1:27" x14ac:dyDescent="0.25">
      <c r="A58" t="s">
        <v>2</v>
      </c>
      <c r="B58" t="s">
        <v>15</v>
      </c>
      <c r="C58" t="s">
        <v>4</v>
      </c>
      <c r="D58" t="s">
        <v>5</v>
      </c>
      <c r="E58" t="s">
        <v>6</v>
      </c>
      <c r="F58" t="s">
        <v>147</v>
      </c>
      <c r="G58" t="s">
        <v>8</v>
      </c>
      <c r="H58" t="s">
        <v>5</v>
      </c>
      <c r="I58" t="s">
        <v>6</v>
      </c>
      <c r="J58">
        <v>7.8071600000000005E-2</v>
      </c>
      <c r="R58" t="s">
        <v>2</v>
      </c>
      <c r="S58" t="s">
        <v>15</v>
      </c>
      <c r="T58" t="s">
        <v>4</v>
      </c>
      <c r="U58" t="s">
        <v>5</v>
      </c>
      <c r="V58" t="s">
        <v>6</v>
      </c>
      <c r="W58" t="s">
        <v>147</v>
      </c>
      <c r="X58" t="s">
        <v>8</v>
      </c>
      <c r="Y58" t="s">
        <v>5</v>
      </c>
      <c r="Z58" t="s">
        <v>6</v>
      </c>
      <c r="AA58">
        <v>8.0068E-2</v>
      </c>
    </row>
    <row r="59" spans="1:27" x14ac:dyDescent="0.25">
      <c r="A59" t="s">
        <v>2</v>
      </c>
      <c r="B59" t="s">
        <v>17</v>
      </c>
      <c r="C59" t="s">
        <v>4</v>
      </c>
      <c r="D59" t="s">
        <v>5</v>
      </c>
      <c r="E59" t="s">
        <v>6</v>
      </c>
      <c r="F59" t="s">
        <v>148</v>
      </c>
      <c r="G59" t="s">
        <v>8</v>
      </c>
      <c r="H59" t="s">
        <v>5</v>
      </c>
      <c r="I59" t="s">
        <v>6</v>
      </c>
      <c r="J59">
        <v>0.97589499999999996</v>
      </c>
      <c r="R59" t="s">
        <v>2</v>
      </c>
      <c r="S59" t="s">
        <v>17</v>
      </c>
      <c r="T59" t="s">
        <v>4</v>
      </c>
      <c r="U59" t="s">
        <v>5</v>
      </c>
      <c r="V59" t="s">
        <v>6</v>
      </c>
      <c r="W59" t="s">
        <v>148</v>
      </c>
      <c r="X59" t="s">
        <v>8</v>
      </c>
      <c r="Y59" t="s">
        <v>5</v>
      </c>
      <c r="Z59" t="s">
        <v>6</v>
      </c>
      <c r="AA59">
        <v>1.00085</v>
      </c>
    </row>
    <row r="60" spans="1:27" x14ac:dyDescent="0.25">
      <c r="A60" t="s">
        <v>2</v>
      </c>
      <c r="B60" t="s">
        <v>19</v>
      </c>
      <c r="C60" t="s">
        <v>4</v>
      </c>
      <c r="D60" t="s">
        <v>5</v>
      </c>
      <c r="E60" t="s">
        <v>6</v>
      </c>
      <c r="F60" t="s">
        <v>149</v>
      </c>
      <c r="G60" t="s">
        <v>8</v>
      </c>
      <c r="H60" t="s">
        <v>5</v>
      </c>
      <c r="I60" t="s">
        <v>6</v>
      </c>
      <c r="J60">
        <v>0.169103</v>
      </c>
      <c r="R60" t="s">
        <v>2</v>
      </c>
      <c r="S60" t="s">
        <v>19</v>
      </c>
      <c r="T60" t="s">
        <v>4</v>
      </c>
      <c r="U60" t="s">
        <v>5</v>
      </c>
      <c r="V60" t="s">
        <v>6</v>
      </c>
      <c r="W60" t="s">
        <v>149</v>
      </c>
      <c r="X60" t="s">
        <v>8</v>
      </c>
      <c r="Y60" t="s">
        <v>5</v>
      </c>
      <c r="Z60" t="s">
        <v>6</v>
      </c>
      <c r="AA60">
        <v>0.173427</v>
      </c>
    </row>
    <row r="61" spans="1:27" x14ac:dyDescent="0.25">
      <c r="A61" t="s">
        <v>2</v>
      </c>
      <c r="B61" t="s">
        <v>21</v>
      </c>
      <c r="C61" t="s">
        <v>4</v>
      </c>
      <c r="D61" t="s">
        <v>5</v>
      </c>
      <c r="E61" t="s">
        <v>6</v>
      </c>
      <c r="F61" t="s">
        <v>144</v>
      </c>
      <c r="G61" t="s">
        <v>8</v>
      </c>
      <c r="H61" t="s">
        <v>5</v>
      </c>
      <c r="I61" t="s">
        <v>6</v>
      </c>
      <c r="J61">
        <v>7.2617500000000001</v>
      </c>
      <c r="R61" t="s">
        <v>2</v>
      </c>
      <c r="S61" t="s">
        <v>21</v>
      </c>
      <c r="T61" t="s">
        <v>4</v>
      </c>
      <c r="U61" t="s">
        <v>5</v>
      </c>
      <c r="V61" t="s">
        <v>6</v>
      </c>
      <c r="W61" t="s">
        <v>144</v>
      </c>
      <c r="X61" t="s">
        <v>8</v>
      </c>
      <c r="Y61" t="s">
        <v>5</v>
      </c>
      <c r="Z61" t="s">
        <v>6</v>
      </c>
      <c r="AA61">
        <v>7.4474400000000003</v>
      </c>
    </row>
    <row r="62" spans="1:27" x14ac:dyDescent="0.25">
      <c r="A62" t="s">
        <v>2</v>
      </c>
      <c r="B62" t="s">
        <v>22</v>
      </c>
      <c r="C62" t="s">
        <v>4</v>
      </c>
      <c r="D62" t="s">
        <v>5</v>
      </c>
      <c r="E62" t="s">
        <v>6</v>
      </c>
      <c r="F62" t="s">
        <v>145</v>
      </c>
      <c r="G62" t="s">
        <v>8</v>
      </c>
      <c r="H62" t="s">
        <v>5</v>
      </c>
      <c r="I62" t="s">
        <v>6</v>
      </c>
      <c r="J62">
        <v>2.8944999999999999</v>
      </c>
      <c r="R62" t="s">
        <v>2</v>
      </c>
      <c r="S62" t="s">
        <v>22</v>
      </c>
      <c r="T62" t="s">
        <v>4</v>
      </c>
      <c r="U62" t="s">
        <v>5</v>
      </c>
      <c r="V62" t="s">
        <v>6</v>
      </c>
      <c r="W62" t="s">
        <v>145</v>
      </c>
      <c r="X62" t="s">
        <v>8</v>
      </c>
      <c r="Y62" t="s">
        <v>5</v>
      </c>
      <c r="Z62" t="s">
        <v>6</v>
      </c>
      <c r="AA62">
        <v>2.9685199999999998</v>
      </c>
    </row>
    <row r="63" spans="1:27" x14ac:dyDescent="0.25">
      <c r="A63" t="s">
        <v>2</v>
      </c>
      <c r="B63" t="s">
        <v>23</v>
      </c>
      <c r="C63" t="s">
        <v>4</v>
      </c>
      <c r="D63" t="s">
        <v>5</v>
      </c>
      <c r="E63" t="s">
        <v>6</v>
      </c>
      <c r="F63" t="s">
        <v>146</v>
      </c>
      <c r="G63" t="s">
        <v>8</v>
      </c>
      <c r="H63" t="s">
        <v>5</v>
      </c>
      <c r="I63" t="s">
        <v>6</v>
      </c>
      <c r="J63">
        <v>6.7297700000000002E-2</v>
      </c>
      <c r="R63" t="s">
        <v>2</v>
      </c>
      <c r="S63" t="s">
        <v>23</v>
      </c>
      <c r="T63" t="s">
        <v>4</v>
      </c>
      <c r="U63" t="s">
        <v>5</v>
      </c>
      <c r="V63" t="s">
        <v>6</v>
      </c>
      <c r="W63" t="s">
        <v>146</v>
      </c>
      <c r="X63" t="s">
        <v>8</v>
      </c>
      <c r="Y63" t="s">
        <v>5</v>
      </c>
      <c r="Z63" t="s">
        <v>6</v>
      </c>
      <c r="AA63">
        <v>6.9018599999999999E-2</v>
      </c>
    </row>
    <row r="64" spans="1:27" x14ac:dyDescent="0.25">
      <c r="A64" t="s">
        <v>2</v>
      </c>
      <c r="B64" t="s">
        <v>24</v>
      </c>
      <c r="C64" t="s">
        <v>4</v>
      </c>
      <c r="D64" t="s">
        <v>5</v>
      </c>
      <c r="E64" t="s">
        <v>6</v>
      </c>
      <c r="F64" t="s">
        <v>147</v>
      </c>
      <c r="G64" t="s">
        <v>8</v>
      </c>
      <c r="H64" t="s">
        <v>5</v>
      </c>
      <c r="I64" t="s">
        <v>6</v>
      </c>
      <c r="J64">
        <v>7.8071600000000005E-2</v>
      </c>
      <c r="R64" t="s">
        <v>2</v>
      </c>
      <c r="S64" t="s">
        <v>24</v>
      </c>
      <c r="T64" t="s">
        <v>4</v>
      </c>
      <c r="U64" t="s">
        <v>5</v>
      </c>
      <c r="V64" t="s">
        <v>6</v>
      </c>
      <c r="W64" t="s">
        <v>147</v>
      </c>
      <c r="X64" t="s">
        <v>8</v>
      </c>
      <c r="Y64" t="s">
        <v>5</v>
      </c>
      <c r="Z64" t="s">
        <v>6</v>
      </c>
      <c r="AA64">
        <v>8.0068E-2</v>
      </c>
    </row>
    <row r="65" spans="1:27" x14ac:dyDescent="0.25">
      <c r="A65" t="s">
        <v>2</v>
      </c>
      <c r="B65" t="s">
        <v>25</v>
      </c>
      <c r="C65" t="s">
        <v>4</v>
      </c>
      <c r="D65" t="s">
        <v>5</v>
      </c>
      <c r="E65" t="s">
        <v>6</v>
      </c>
      <c r="F65" t="s">
        <v>148</v>
      </c>
      <c r="G65" t="s">
        <v>8</v>
      </c>
      <c r="H65" t="s">
        <v>5</v>
      </c>
      <c r="I65" t="s">
        <v>6</v>
      </c>
      <c r="J65">
        <v>0.97589499999999996</v>
      </c>
      <c r="R65" t="s">
        <v>2</v>
      </c>
      <c r="S65" t="s">
        <v>25</v>
      </c>
      <c r="T65" t="s">
        <v>4</v>
      </c>
      <c r="U65" t="s">
        <v>5</v>
      </c>
      <c r="V65" t="s">
        <v>6</v>
      </c>
      <c r="W65" t="s">
        <v>148</v>
      </c>
      <c r="X65" t="s">
        <v>8</v>
      </c>
      <c r="Y65" t="s">
        <v>5</v>
      </c>
      <c r="Z65" t="s">
        <v>6</v>
      </c>
      <c r="AA65">
        <v>1.00085</v>
      </c>
    </row>
    <row r="66" spans="1:27" x14ac:dyDescent="0.25">
      <c r="A66" t="s">
        <v>2</v>
      </c>
      <c r="B66" t="s">
        <v>26</v>
      </c>
      <c r="C66" t="s">
        <v>4</v>
      </c>
      <c r="D66" t="s">
        <v>5</v>
      </c>
      <c r="E66" t="s">
        <v>6</v>
      </c>
      <c r="F66" t="s">
        <v>149</v>
      </c>
      <c r="G66" t="s">
        <v>8</v>
      </c>
      <c r="H66" t="s">
        <v>5</v>
      </c>
      <c r="I66" t="s">
        <v>6</v>
      </c>
      <c r="J66">
        <v>0.169103</v>
      </c>
      <c r="R66" t="s">
        <v>2</v>
      </c>
      <c r="S66" t="s">
        <v>26</v>
      </c>
      <c r="T66" t="s">
        <v>4</v>
      </c>
      <c r="U66" t="s">
        <v>5</v>
      </c>
      <c r="V66" t="s">
        <v>6</v>
      </c>
      <c r="W66" t="s">
        <v>149</v>
      </c>
      <c r="X66" t="s">
        <v>8</v>
      </c>
      <c r="Y66" t="s">
        <v>5</v>
      </c>
      <c r="Z66" t="s">
        <v>6</v>
      </c>
      <c r="AA66">
        <v>0.173427</v>
      </c>
    </row>
    <row r="67" spans="1:27" x14ac:dyDescent="0.25">
      <c r="A67" t="s">
        <v>2</v>
      </c>
      <c r="B67" t="s">
        <v>27</v>
      </c>
      <c r="C67" t="s">
        <v>4</v>
      </c>
      <c r="D67" t="s">
        <v>5</v>
      </c>
      <c r="E67" t="s">
        <v>6</v>
      </c>
      <c r="F67" t="s">
        <v>150</v>
      </c>
      <c r="G67" t="s">
        <v>8</v>
      </c>
      <c r="H67" t="s">
        <v>5</v>
      </c>
      <c r="I67" t="s">
        <v>6</v>
      </c>
      <c r="J67">
        <v>26.729099999999999</v>
      </c>
      <c r="R67" t="s">
        <v>2</v>
      </c>
      <c r="S67" t="s">
        <v>27</v>
      </c>
      <c r="T67" t="s">
        <v>4</v>
      </c>
      <c r="U67" t="s">
        <v>5</v>
      </c>
      <c r="V67" t="s">
        <v>6</v>
      </c>
      <c r="W67" t="s">
        <v>150</v>
      </c>
      <c r="X67" t="s">
        <v>8</v>
      </c>
      <c r="Y67" t="s">
        <v>5</v>
      </c>
      <c r="Z67" t="s">
        <v>6</v>
      </c>
      <c r="AA67">
        <v>27.412600000000001</v>
      </c>
    </row>
    <row r="68" spans="1:27" x14ac:dyDescent="0.25">
      <c r="I68" t="s">
        <v>38</v>
      </c>
      <c r="J68">
        <v>-4.3462199999999999E-2</v>
      </c>
      <c r="Z68" t="s">
        <v>38</v>
      </c>
      <c r="AA68">
        <v>-5.9690800000000002E-2</v>
      </c>
    </row>
    <row r="69" spans="1:27" x14ac:dyDescent="0.25">
      <c r="A69" t="s">
        <v>49</v>
      </c>
      <c r="I69" t="s">
        <v>115</v>
      </c>
      <c r="J69">
        <v>0.31414700000000001</v>
      </c>
      <c r="R69" t="s">
        <v>49</v>
      </c>
      <c r="Z69" t="s">
        <v>115</v>
      </c>
      <c r="AA69">
        <v>0.31414700000000001</v>
      </c>
    </row>
    <row r="70" spans="1:27" x14ac:dyDescent="0.25">
      <c r="A70" t="s">
        <v>2</v>
      </c>
      <c r="B70" t="s">
        <v>31</v>
      </c>
      <c r="C70" t="s">
        <v>32</v>
      </c>
      <c r="D70" t="s">
        <v>33</v>
      </c>
      <c r="I70" t="s">
        <v>39</v>
      </c>
      <c r="J70">
        <v>4.1772200000000002E-2</v>
      </c>
      <c r="R70" t="s">
        <v>2</v>
      </c>
      <c r="S70" t="s">
        <v>31</v>
      </c>
      <c r="T70" t="s">
        <v>32</v>
      </c>
      <c r="U70" t="s">
        <v>33</v>
      </c>
      <c r="Z70" t="s">
        <v>39</v>
      </c>
      <c r="AA70">
        <v>6.7604399999999995E-2</v>
      </c>
    </row>
    <row r="71" spans="1:27" x14ac:dyDescent="0.25">
      <c r="A71" t="s">
        <v>2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158</v>
      </c>
      <c r="H71" t="s">
        <v>39</v>
      </c>
      <c r="I71">
        <f>-0.0411497</f>
        <v>-4.1149699999999997E-2</v>
      </c>
      <c r="R71" t="s">
        <v>2</v>
      </c>
      <c r="S71" t="s">
        <v>34</v>
      </c>
      <c r="T71" t="s">
        <v>35</v>
      </c>
      <c r="U71" t="s">
        <v>36</v>
      </c>
      <c r="V71" t="s">
        <v>37</v>
      </c>
      <c r="W71" t="s">
        <v>38</v>
      </c>
      <c r="X71" t="s">
        <v>166</v>
      </c>
      <c r="Y71" t="s">
        <v>39</v>
      </c>
      <c r="Z71">
        <f>-0.0659737</f>
        <v>-6.5973699999999996E-2</v>
      </c>
    </row>
    <row r="72" spans="1:27" x14ac:dyDescent="0.25">
      <c r="A72" t="s">
        <v>2</v>
      </c>
      <c r="B72" t="s">
        <v>40</v>
      </c>
      <c r="C72" t="s">
        <v>41</v>
      </c>
      <c r="D72" t="s">
        <v>42</v>
      </c>
      <c r="E72" t="s">
        <v>159</v>
      </c>
      <c r="R72" t="s">
        <v>2</v>
      </c>
      <c r="S72" t="s">
        <v>40</v>
      </c>
      <c r="T72" t="s">
        <v>41</v>
      </c>
      <c r="U72" t="s">
        <v>42</v>
      </c>
      <c r="V72" t="s">
        <v>167</v>
      </c>
    </row>
    <row r="73" spans="1:27" x14ac:dyDescent="0.25">
      <c r="A73" t="s">
        <v>44</v>
      </c>
      <c r="R73" t="s">
        <v>44</v>
      </c>
    </row>
    <row r="74" spans="1:27" x14ac:dyDescent="0.25">
      <c r="A74" t="s">
        <v>2</v>
      </c>
      <c r="B74" t="s">
        <v>45</v>
      </c>
      <c r="C74" t="s">
        <v>5</v>
      </c>
      <c r="D74" t="s">
        <v>46</v>
      </c>
      <c r="R74" t="s">
        <v>2</v>
      </c>
      <c r="S74" t="s">
        <v>45</v>
      </c>
      <c r="T74" t="s">
        <v>5</v>
      </c>
      <c r="U74" t="s">
        <v>46</v>
      </c>
    </row>
    <row r="75" spans="1:27" x14ac:dyDescent="0.25">
      <c r="A75" t="s">
        <v>2</v>
      </c>
      <c r="B75" t="s">
        <v>47</v>
      </c>
      <c r="C75" t="s">
        <v>5</v>
      </c>
      <c r="D75" t="s">
        <v>48</v>
      </c>
      <c r="E75">
        <v>2.0263900000000001</v>
      </c>
      <c r="R75" t="s">
        <v>2</v>
      </c>
      <c r="S75" t="s">
        <v>47</v>
      </c>
      <c r="T75" t="s">
        <v>5</v>
      </c>
      <c r="U75" t="s">
        <v>48</v>
      </c>
      <c r="V75">
        <v>3.04128</v>
      </c>
    </row>
    <row r="76" spans="1:27" x14ac:dyDescent="0.25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143</v>
      </c>
      <c r="G76" t="s">
        <v>8</v>
      </c>
      <c r="H76" t="s">
        <v>5</v>
      </c>
      <c r="I76" t="s">
        <v>6</v>
      </c>
      <c r="J76">
        <v>9.2585200000000007</v>
      </c>
      <c r="R76" t="s">
        <v>2</v>
      </c>
      <c r="S76" t="s">
        <v>3</v>
      </c>
      <c r="T76" t="s">
        <v>4</v>
      </c>
      <c r="U76" t="s">
        <v>5</v>
      </c>
      <c r="V76" t="s">
        <v>6</v>
      </c>
      <c r="W76" t="s">
        <v>143</v>
      </c>
      <c r="X76" t="s">
        <v>8</v>
      </c>
      <c r="Y76" t="s">
        <v>5</v>
      </c>
      <c r="Z76" t="s">
        <v>6</v>
      </c>
      <c r="AA76">
        <v>9.4171700000000005</v>
      </c>
    </row>
    <row r="77" spans="1:27" x14ac:dyDescent="0.25">
      <c r="A77" t="s">
        <v>2</v>
      </c>
      <c r="B77" t="s">
        <v>9</v>
      </c>
      <c r="C77" t="s">
        <v>4</v>
      </c>
      <c r="D77" t="s">
        <v>5</v>
      </c>
      <c r="E77" t="s">
        <v>6</v>
      </c>
      <c r="F77" t="s">
        <v>144</v>
      </c>
      <c r="G77" t="s">
        <v>8</v>
      </c>
      <c r="H77" t="s">
        <v>5</v>
      </c>
      <c r="I77" t="s">
        <v>6</v>
      </c>
      <c r="J77">
        <v>7.3123199999999997</v>
      </c>
      <c r="R77" t="s">
        <v>2</v>
      </c>
      <c r="S77" t="s">
        <v>9</v>
      </c>
      <c r="T77" t="s">
        <v>4</v>
      </c>
      <c r="U77" t="s">
        <v>5</v>
      </c>
      <c r="V77" t="s">
        <v>6</v>
      </c>
      <c r="W77" t="s">
        <v>144</v>
      </c>
      <c r="X77" t="s">
        <v>8</v>
      </c>
      <c r="Y77" t="s">
        <v>5</v>
      </c>
      <c r="Z77" t="s">
        <v>6</v>
      </c>
      <c r="AA77">
        <v>7.4376199999999999</v>
      </c>
    </row>
    <row r="78" spans="1:27" x14ac:dyDescent="0.25">
      <c r="A78" t="s">
        <v>2</v>
      </c>
      <c r="B78" t="s">
        <v>11</v>
      </c>
      <c r="C78" t="s">
        <v>4</v>
      </c>
      <c r="D78" t="s">
        <v>5</v>
      </c>
      <c r="E78" t="s">
        <v>6</v>
      </c>
      <c r="F78" t="s">
        <v>145</v>
      </c>
      <c r="G78" t="s">
        <v>8</v>
      </c>
      <c r="H78" t="s">
        <v>5</v>
      </c>
      <c r="I78" t="s">
        <v>6</v>
      </c>
      <c r="J78">
        <v>2.91466</v>
      </c>
      <c r="R78" t="s">
        <v>2</v>
      </c>
      <c r="S78" t="s">
        <v>11</v>
      </c>
      <c r="T78" t="s">
        <v>4</v>
      </c>
      <c r="U78" t="s">
        <v>5</v>
      </c>
      <c r="V78" t="s">
        <v>6</v>
      </c>
      <c r="W78" t="s">
        <v>145</v>
      </c>
      <c r="X78" t="s">
        <v>8</v>
      </c>
      <c r="Y78" t="s">
        <v>5</v>
      </c>
      <c r="Z78" t="s">
        <v>6</v>
      </c>
      <c r="AA78">
        <v>2.96461</v>
      </c>
    </row>
    <row r="79" spans="1:27" x14ac:dyDescent="0.25">
      <c r="A79" t="s">
        <v>2</v>
      </c>
      <c r="B79" t="s">
        <v>13</v>
      </c>
      <c r="C79" t="s">
        <v>4</v>
      </c>
      <c r="D79" t="s">
        <v>5</v>
      </c>
      <c r="E79" t="s">
        <v>6</v>
      </c>
      <c r="F79" t="s">
        <v>146</v>
      </c>
      <c r="G79" t="s">
        <v>8</v>
      </c>
      <c r="H79" t="s">
        <v>5</v>
      </c>
      <c r="I79" t="s">
        <v>6</v>
      </c>
      <c r="J79">
        <v>6.7766400000000004E-2</v>
      </c>
      <c r="R79" t="s">
        <v>2</v>
      </c>
      <c r="S79" t="s">
        <v>13</v>
      </c>
      <c r="T79" t="s">
        <v>4</v>
      </c>
      <c r="U79" t="s">
        <v>5</v>
      </c>
      <c r="V79" t="s">
        <v>6</v>
      </c>
      <c r="W79" t="s">
        <v>146</v>
      </c>
      <c r="X79" t="s">
        <v>8</v>
      </c>
      <c r="Y79" t="s">
        <v>5</v>
      </c>
      <c r="Z79" t="s">
        <v>6</v>
      </c>
      <c r="AA79">
        <v>6.8927600000000006E-2</v>
      </c>
    </row>
    <row r="80" spans="1:27" x14ac:dyDescent="0.25">
      <c r="A80" t="s">
        <v>2</v>
      </c>
      <c r="B80" t="s">
        <v>15</v>
      </c>
      <c r="C80" t="s">
        <v>4</v>
      </c>
      <c r="D80" t="s">
        <v>5</v>
      </c>
      <c r="E80" t="s">
        <v>6</v>
      </c>
      <c r="F80" t="s">
        <v>147</v>
      </c>
      <c r="G80" t="s">
        <v>8</v>
      </c>
      <c r="H80" t="s">
        <v>5</v>
      </c>
      <c r="I80" t="s">
        <v>6</v>
      </c>
      <c r="J80">
        <v>7.8615299999999999E-2</v>
      </c>
      <c r="R80" t="s">
        <v>2</v>
      </c>
      <c r="S80" t="s">
        <v>15</v>
      </c>
      <c r="T80" t="s">
        <v>4</v>
      </c>
      <c r="U80" t="s">
        <v>5</v>
      </c>
      <c r="V80" t="s">
        <v>6</v>
      </c>
      <c r="W80" t="s">
        <v>147</v>
      </c>
      <c r="X80" t="s">
        <v>8</v>
      </c>
      <c r="Y80" t="s">
        <v>5</v>
      </c>
      <c r="Z80" t="s">
        <v>6</v>
      </c>
      <c r="AA80">
        <v>7.9962400000000003E-2</v>
      </c>
    </row>
    <row r="81" spans="1:27" x14ac:dyDescent="0.25">
      <c r="A81" t="s">
        <v>2</v>
      </c>
      <c r="B81" t="s">
        <v>17</v>
      </c>
      <c r="C81" t="s">
        <v>4</v>
      </c>
      <c r="D81" t="s">
        <v>5</v>
      </c>
      <c r="E81" t="s">
        <v>6</v>
      </c>
      <c r="F81" t="s">
        <v>148</v>
      </c>
      <c r="G81" t="s">
        <v>8</v>
      </c>
      <c r="H81" t="s">
        <v>5</v>
      </c>
      <c r="I81" t="s">
        <v>6</v>
      </c>
      <c r="J81">
        <v>0.98269099999999998</v>
      </c>
      <c r="R81" t="s">
        <v>2</v>
      </c>
      <c r="S81" t="s">
        <v>17</v>
      </c>
      <c r="T81" t="s">
        <v>4</v>
      </c>
      <c r="U81" t="s">
        <v>5</v>
      </c>
      <c r="V81" t="s">
        <v>6</v>
      </c>
      <c r="W81" t="s">
        <v>148</v>
      </c>
      <c r="X81" t="s">
        <v>8</v>
      </c>
      <c r="Y81" t="s">
        <v>5</v>
      </c>
      <c r="Z81" t="s">
        <v>6</v>
      </c>
      <c r="AA81">
        <v>0.99953000000000003</v>
      </c>
    </row>
    <row r="82" spans="1:27" x14ac:dyDescent="0.25">
      <c r="A82" t="s">
        <v>2</v>
      </c>
      <c r="B82" t="s">
        <v>19</v>
      </c>
      <c r="C82" t="s">
        <v>4</v>
      </c>
      <c r="D82" t="s">
        <v>5</v>
      </c>
      <c r="E82" t="s">
        <v>6</v>
      </c>
      <c r="F82" t="s">
        <v>149</v>
      </c>
      <c r="G82" t="s">
        <v>8</v>
      </c>
      <c r="H82" t="s">
        <v>5</v>
      </c>
      <c r="I82" t="s">
        <v>6</v>
      </c>
      <c r="J82">
        <v>0.17028099999999999</v>
      </c>
      <c r="R82" t="s">
        <v>2</v>
      </c>
      <c r="S82" t="s">
        <v>19</v>
      </c>
      <c r="T82" t="s">
        <v>4</v>
      </c>
      <c r="U82" t="s">
        <v>5</v>
      </c>
      <c r="V82" t="s">
        <v>6</v>
      </c>
      <c r="W82" t="s">
        <v>149</v>
      </c>
      <c r="X82" t="s">
        <v>8</v>
      </c>
      <c r="Y82" t="s">
        <v>5</v>
      </c>
      <c r="Z82" t="s">
        <v>6</v>
      </c>
      <c r="AA82">
        <v>0.17319899999999999</v>
      </c>
    </row>
    <row r="83" spans="1:27" x14ac:dyDescent="0.25">
      <c r="A83" t="s">
        <v>2</v>
      </c>
      <c r="B83" t="s">
        <v>21</v>
      </c>
      <c r="C83" t="s">
        <v>4</v>
      </c>
      <c r="D83" t="s">
        <v>5</v>
      </c>
      <c r="E83" t="s">
        <v>6</v>
      </c>
      <c r="F83" t="s">
        <v>144</v>
      </c>
      <c r="G83" t="s">
        <v>8</v>
      </c>
      <c r="H83" t="s">
        <v>5</v>
      </c>
      <c r="I83" t="s">
        <v>6</v>
      </c>
      <c r="J83">
        <v>7.3123199999999997</v>
      </c>
      <c r="R83" t="s">
        <v>2</v>
      </c>
      <c r="S83" t="s">
        <v>21</v>
      </c>
      <c r="T83" t="s">
        <v>4</v>
      </c>
      <c r="U83" t="s">
        <v>5</v>
      </c>
      <c r="V83" t="s">
        <v>6</v>
      </c>
      <c r="W83" t="s">
        <v>144</v>
      </c>
      <c r="X83" t="s">
        <v>8</v>
      </c>
      <c r="Y83" t="s">
        <v>5</v>
      </c>
      <c r="Z83" t="s">
        <v>6</v>
      </c>
      <c r="AA83">
        <v>7.4376199999999999</v>
      </c>
    </row>
    <row r="84" spans="1:27" x14ac:dyDescent="0.25">
      <c r="A84" t="s">
        <v>2</v>
      </c>
      <c r="B84" t="s">
        <v>22</v>
      </c>
      <c r="C84" t="s">
        <v>4</v>
      </c>
      <c r="D84" t="s">
        <v>5</v>
      </c>
      <c r="E84" t="s">
        <v>6</v>
      </c>
      <c r="F84" t="s">
        <v>145</v>
      </c>
      <c r="G84" t="s">
        <v>8</v>
      </c>
      <c r="H84" t="s">
        <v>5</v>
      </c>
      <c r="I84" t="s">
        <v>6</v>
      </c>
      <c r="J84">
        <v>2.91466</v>
      </c>
      <c r="R84" t="s">
        <v>2</v>
      </c>
      <c r="S84" t="s">
        <v>22</v>
      </c>
      <c r="T84" t="s">
        <v>4</v>
      </c>
      <c r="U84" t="s">
        <v>5</v>
      </c>
      <c r="V84" t="s">
        <v>6</v>
      </c>
      <c r="W84" t="s">
        <v>145</v>
      </c>
      <c r="X84" t="s">
        <v>8</v>
      </c>
      <c r="Y84" t="s">
        <v>5</v>
      </c>
      <c r="Z84" t="s">
        <v>6</v>
      </c>
      <c r="AA84">
        <v>2.96461</v>
      </c>
    </row>
    <row r="85" spans="1:27" x14ac:dyDescent="0.25">
      <c r="A85" t="s">
        <v>2</v>
      </c>
      <c r="B85" t="s">
        <v>23</v>
      </c>
      <c r="C85" t="s">
        <v>4</v>
      </c>
      <c r="D85" t="s">
        <v>5</v>
      </c>
      <c r="E85" t="s">
        <v>6</v>
      </c>
      <c r="F85" t="s">
        <v>146</v>
      </c>
      <c r="G85" t="s">
        <v>8</v>
      </c>
      <c r="H85" t="s">
        <v>5</v>
      </c>
      <c r="I85" t="s">
        <v>6</v>
      </c>
      <c r="J85">
        <v>6.7766400000000004E-2</v>
      </c>
      <c r="R85" t="s">
        <v>2</v>
      </c>
      <c r="S85" t="s">
        <v>23</v>
      </c>
      <c r="T85" t="s">
        <v>4</v>
      </c>
      <c r="U85" t="s">
        <v>5</v>
      </c>
      <c r="V85" t="s">
        <v>6</v>
      </c>
      <c r="W85" t="s">
        <v>146</v>
      </c>
      <c r="X85" t="s">
        <v>8</v>
      </c>
      <c r="Y85" t="s">
        <v>5</v>
      </c>
      <c r="Z85" t="s">
        <v>6</v>
      </c>
      <c r="AA85">
        <v>6.8927600000000006E-2</v>
      </c>
    </row>
    <row r="86" spans="1:27" x14ac:dyDescent="0.25">
      <c r="A86" t="s">
        <v>2</v>
      </c>
      <c r="B86" t="s">
        <v>24</v>
      </c>
      <c r="C86" t="s">
        <v>4</v>
      </c>
      <c r="D86" t="s">
        <v>5</v>
      </c>
      <c r="E86" t="s">
        <v>6</v>
      </c>
      <c r="F86" t="s">
        <v>147</v>
      </c>
      <c r="G86" t="s">
        <v>8</v>
      </c>
      <c r="H86" t="s">
        <v>5</v>
      </c>
      <c r="I86" t="s">
        <v>6</v>
      </c>
      <c r="J86">
        <v>7.8615299999999999E-2</v>
      </c>
      <c r="R86" t="s">
        <v>2</v>
      </c>
      <c r="S86" t="s">
        <v>24</v>
      </c>
      <c r="T86" t="s">
        <v>4</v>
      </c>
      <c r="U86" t="s">
        <v>5</v>
      </c>
      <c r="V86" t="s">
        <v>6</v>
      </c>
      <c r="W86" t="s">
        <v>147</v>
      </c>
      <c r="X86" t="s">
        <v>8</v>
      </c>
      <c r="Y86" t="s">
        <v>5</v>
      </c>
      <c r="Z86" t="s">
        <v>6</v>
      </c>
      <c r="AA86">
        <v>7.9962400000000003E-2</v>
      </c>
    </row>
    <row r="87" spans="1:27" x14ac:dyDescent="0.25">
      <c r="A87" t="s">
        <v>2</v>
      </c>
      <c r="B87" t="s">
        <v>25</v>
      </c>
      <c r="C87" t="s">
        <v>4</v>
      </c>
      <c r="D87" t="s">
        <v>5</v>
      </c>
      <c r="E87" t="s">
        <v>6</v>
      </c>
      <c r="F87" t="s">
        <v>148</v>
      </c>
      <c r="G87" t="s">
        <v>8</v>
      </c>
      <c r="H87" t="s">
        <v>5</v>
      </c>
      <c r="I87" t="s">
        <v>6</v>
      </c>
      <c r="J87">
        <v>0.98269099999999998</v>
      </c>
      <c r="R87" t="s">
        <v>2</v>
      </c>
      <c r="S87" t="s">
        <v>25</v>
      </c>
      <c r="T87" t="s">
        <v>4</v>
      </c>
      <c r="U87" t="s">
        <v>5</v>
      </c>
      <c r="V87" t="s">
        <v>6</v>
      </c>
      <c r="W87" t="s">
        <v>148</v>
      </c>
      <c r="X87" t="s">
        <v>8</v>
      </c>
      <c r="Y87" t="s">
        <v>5</v>
      </c>
      <c r="Z87" t="s">
        <v>6</v>
      </c>
      <c r="AA87">
        <v>0.99953000000000003</v>
      </c>
    </row>
    <row r="88" spans="1:27" x14ac:dyDescent="0.25">
      <c r="A88" t="s">
        <v>2</v>
      </c>
      <c r="B88" t="s">
        <v>26</v>
      </c>
      <c r="C88" t="s">
        <v>4</v>
      </c>
      <c r="D88" t="s">
        <v>5</v>
      </c>
      <c r="E88" t="s">
        <v>6</v>
      </c>
      <c r="F88" t="s">
        <v>149</v>
      </c>
      <c r="G88" t="s">
        <v>8</v>
      </c>
      <c r="H88" t="s">
        <v>5</v>
      </c>
      <c r="I88" t="s">
        <v>6</v>
      </c>
      <c r="J88">
        <v>0.17028099999999999</v>
      </c>
      <c r="R88" t="s">
        <v>2</v>
      </c>
      <c r="S88" t="s">
        <v>26</v>
      </c>
      <c r="T88" t="s">
        <v>4</v>
      </c>
      <c r="U88" t="s">
        <v>5</v>
      </c>
      <c r="V88" t="s">
        <v>6</v>
      </c>
      <c r="W88" t="s">
        <v>149</v>
      </c>
      <c r="X88" t="s">
        <v>8</v>
      </c>
      <c r="Y88" t="s">
        <v>5</v>
      </c>
      <c r="Z88" t="s">
        <v>6</v>
      </c>
      <c r="AA88">
        <v>0.17319899999999999</v>
      </c>
    </row>
    <row r="89" spans="1:27" x14ac:dyDescent="0.25">
      <c r="A89" t="s">
        <v>2</v>
      </c>
      <c r="B89" t="s">
        <v>27</v>
      </c>
      <c r="C89" t="s">
        <v>4</v>
      </c>
      <c r="D89" t="s">
        <v>5</v>
      </c>
      <c r="E89" t="s">
        <v>6</v>
      </c>
      <c r="F89" t="s">
        <v>150</v>
      </c>
      <c r="G89" t="s">
        <v>8</v>
      </c>
      <c r="H89" t="s">
        <v>5</v>
      </c>
      <c r="I89" t="s">
        <v>6</v>
      </c>
      <c r="J89">
        <v>26.915199999999999</v>
      </c>
      <c r="R89" t="s">
        <v>2</v>
      </c>
      <c r="S89" t="s">
        <v>27</v>
      </c>
      <c r="T89" t="s">
        <v>4</v>
      </c>
      <c r="U89" t="s">
        <v>5</v>
      </c>
      <c r="V89" t="s">
        <v>6</v>
      </c>
      <c r="W89" t="s">
        <v>150</v>
      </c>
      <c r="X89" t="s">
        <v>8</v>
      </c>
      <c r="Y89" t="s">
        <v>5</v>
      </c>
      <c r="Z89" t="s">
        <v>6</v>
      </c>
      <c r="AA89">
        <v>27.3764</v>
      </c>
    </row>
    <row r="90" spans="1:27" x14ac:dyDescent="0.25">
      <c r="I90" t="s">
        <v>38</v>
      </c>
      <c r="J90">
        <v>-4.3220300000000003E-2</v>
      </c>
      <c r="Z90" t="s">
        <v>38</v>
      </c>
      <c r="AA90">
        <v>-6.2673199999999998E-2</v>
      </c>
    </row>
    <row r="91" spans="1:27" x14ac:dyDescent="0.25">
      <c r="I91" t="s">
        <v>115</v>
      </c>
      <c r="J91">
        <v>0.31414700000000001</v>
      </c>
      <c r="Z91" t="s">
        <v>115</v>
      </c>
      <c r="AA91">
        <v>0.31414700000000001</v>
      </c>
    </row>
    <row r="92" spans="1:27" x14ac:dyDescent="0.25">
      <c r="I92" t="s">
        <v>39</v>
      </c>
      <c r="J92">
        <v>4.1149699999999997E-2</v>
      </c>
      <c r="Z92" t="s">
        <v>39</v>
      </c>
      <c r="AA92">
        <v>6.5973699999999996E-2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1E5043F2CF384FB5FE4BAABF9D3983" ma:contentTypeVersion="0" ma:contentTypeDescription="Create a new document." ma:contentTypeScope="" ma:versionID="b0614cff9d23b461af25b2cda1cf936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86adf9787ee73c67b04c35b5de664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B9ACA7-37DF-4944-968A-289D2787D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F0E59F2-971D-44F0-9248-BBD9881E8E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9FE168-8224-4CD3-BB9D-EAE6AF2DB1C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welk001</vt:lpstr>
      <vt:lpstr>welk002</vt:lpstr>
      <vt:lpstr>welk003</vt:lpstr>
      <vt:lpstr>welk004</vt:lpstr>
      <vt:lpstr>welk007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Stingel</dc:creator>
  <cp:lastModifiedBy>Jon Stingel</cp:lastModifiedBy>
  <dcterms:created xsi:type="dcterms:W3CDTF">2021-06-16T21:58:25Z</dcterms:created>
  <dcterms:modified xsi:type="dcterms:W3CDTF">2022-03-09T18:31:01Z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0x010100AE1E5043F2CF384FB5FE4BAABF9D3983</vt:lpwstr>
  </property>
</Properties>
</file>