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code\repos\Stanford\delplab\projects\muscleModel\muscleEnergyModel\"/>
    </mc:Choice>
  </mc:AlternateContent>
  <xr:revisionPtr revIDLastSave="0" documentId="13_ncr:1_{797EA41F-2333-40E2-B852-D0AF15D6F245}" xr6:coauthVersionLast="47" xr6:coauthVersionMax="47" xr10:uidLastSave="{00000000-0000-0000-0000-000000000000}"/>
  <bookViews>
    <workbookView xWindow="-120" yWindow="-120" windowWidth="29040" windowHeight="15840" xr2:uid="{CE15F475-ED09-4E78-B0C4-C13E019F565F}"/>
  </bookViews>
  <sheets>
    <sheet name="Sheet1 (2)" sheetId="2" r:id="rId1"/>
    <sheet name="Sheet1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2" i="2" l="1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21" i="2"/>
  <c r="O16" i="2" l="1"/>
  <c r="P16" i="2"/>
  <c r="Q16" i="2"/>
  <c r="O17" i="2"/>
  <c r="P17" i="2"/>
  <c r="Q17" i="2"/>
  <c r="N17" i="2"/>
  <c r="N16" i="2"/>
  <c r="N34" i="2" s="1"/>
  <c r="O15" i="2"/>
  <c r="P15" i="2"/>
  <c r="Q15" i="2"/>
  <c r="N15" i="2"/>
  <c r="N27" i="2" s="1"/>
  <c r="O9" i="2"/>
  <c r="P9" i="2"/>
  <c r="Q9" i="2"/>
  <c r="N9" i="2"/>
  <c r="O14" i="2"/>
  <c r="P14" i="2"/>
  <c r="Q14" i="2"/>
  <c r="N14" i="2"/>
  <c r="O13" i="2"/>
  <c r="P13" i="2"/>
  <c r="Q13" i="2"/>
  <c r="N13" i="2"/>
  <c r="O12" i="2"/>
  <c r="P12" i="2"/>
  <c r="Q12" i="2"/>
  <c r="N12" i="2"/>
  <c r="O10" i="2"/>
  <c r="P10" i="2"/>
  <c r="Q10" i="2"/>
  <c r="N10" i="2"/>
  <c r="I66" i="2"/>
  <c r="H66" i="2"/>
  <c r="J66" i="2" s="1"/>
  <c r="I65" i="2"/>
  <c r="H65" i="2"/>
  <c r="I64" i="2"/>
  <c r="H64" i="2"/>
  <c r="I63" i="2"/>
  <c r="H63" i="2"/>
  <c r="I62" i="2"/>
  <c r="H62" i="2"/>
  <c r="J62" i="2" s="1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0" i="2"/>
  <c r="H50" i="2"/>
  <c r="I49" i="2"/>
  <c r="H49" i="2"/>
  <c r="J49" i="2" s="1"/>
  <c r="I48" i="2"/>
  <c r="H48" i="2"/>
  <c r="I47" i="2"/>
  <c r="H47" i="2"/>
  <c r="I46" i="2"/>
  <c r="H46" i="2"/>
  <c r="I45" i="2"/>
  <c r="H45" i="2"/>
  <c r="I43" i="2"/>
  <c r="H43" i="2"/>
  <c r="I40" i="2"/>
  <c r="H40" i="2"/>
  <c r="K17" i="2"/>
  <c r="Q11" i="2" s="1"/>
  <c r="J17" i="2"/>
  <c r="I17" i="2"/>
  <c r="H17" i="2"/>
  <c r="N11" i="2" s="1"/>
  <c r="K15" i="2"/>
  <c r="J15" i="2"/>
  <c r="P8" i="2" s="1"/>
  <c r="I15" i="2"/>
  <c r="O8" i="2" s="1"/>
  <c r="H15" i="2"/>
  <c r="N8" i="2" s="1"/>
  <c r="K14" i="2"/>
  <c r="Q7" i="2" s="1"/>
  <c r="J14" i="2"/>
  <c r="I14" i="2"/>
  <c r="O7" i="2" s="1"/>
  <c r="H14" i="2"/>
  <c r="N7" i="2" s="1"/>
  <c r="K13" i="2"/>
  <c r="Q6" i="2" s="1"/>
  <c r="J13" i="2"/>
  <c r="P6" i="2" s="1"/>
  <c r="I13" i="2"/>
  <c r="O6" i="2" s="1"/>
  <c r="H13" i="2"/>
  <c r="N6" i="2" s="1"/>
  <c r="K12" i="2"/>
  <c r="Q5" i="2" s="1"/>
  <c r="J12" i="2"/>
  <c r="P5" i="2" s="1"/>
  <c r="I12" i="2"/>
  <c r="H12" i="2"/>
  <c r="N5" i="2" s="1"/>
  <c r="K5" i="2"/>
  <c r="Q3" i="2" s="1"/>
  <c r="J5" i="2"/>
  <c r="P3" i="2" s="1"/>
  <c r="I5" i="2"/>
  <c r="O3" i="2" s="1"/>
  <c r="H5" i="2"/>
  <c r="N3" i="2" s="1"/>
  <c r="Q4" i="2"/>
  <c r="P4" i="2"/>
  <c r="O4" i="2"/>
  <c r="N4" i="2"/>
  <c r="N10" i="1"/>
  <c r="Q19" i="1"/>
  <c r="Q26" i="1"/>
  <c r="Q18" i="1"/>
  <c r="O18" i="1"/>
  <c r="O28" i="2" l="1"/>
  <c r="N29" i="2"/>
  <c r="O27" i="2"/>
  <c r="P27" i="2" s="1"/>
  <c r="O30" i="2"/>
  <c r="O34" i="2"/>
  <c r="P34" i="2" s="1"/>
  <c r="O29" i="2"/>
  <c r="P29" i="2" s="1"/>
  <c r="O31" i="2"/>
  <c r="J46" i="2"/>
  <c r="J50" i="2"/>
  <c r="N32" i="2"/>
  <c r="J56" i="2"/>
  <c r="J60" i="2"/>
  <c r="J64" i="2"/>
  <c r="I41" i="2"/>
  <c r="J48" i="2"/>
  <c r="N31" i="2"/>
  <c r="P31" i="2" s="1"/>
  <c r="J59" i="2"/>
  <c r="H38" i="2"/>
  <c r="O35" i="2"/>
  <c r="J52" i="2"/>
  <c r="O33" i="2"/>
  <c r="H42" i="2"/>
  <c r="N35" i="2"/>
  <c r="J45" i="2"/>
  <c r="J63" i="2"/>
  <c r="O24" i="2"/>
  <c r="N25" i="2"/>
  <c r="N28" i="2"/>
  <c r="P28" i="2" s="1"/>
  <c r="N33" i="2"/>
  <c r="P33" i="2" s="1"/>
  <c r="Q8" i="2"/>
  <c r="O25" i="2" s="1"/>
  <c r="J40" i="2"/>
  <c r="J43" i="2"/>
  <c r="J53" i="2"/>
  <c r="J61" i="2"/>
  <c r="N30" i="2"/>
  <c r="P30" i="2" s="1"/>
  <c r="O32" i="2"/>
  <c r="J57" i="2"/>
  <c r="N24" i="2"/>
  <c r="I44" i="2"/>
  <c r="J54" i="2"/>
  <c r="J58" i="2"/>
  <c r="J65" i="2"/>
  <c r="P7" i="2"/>
  <c r="N22" i="2" s="1"/>
  <c r="H51" i="2"/>
  <c r="J47" i="2"/>
  <c r="H41" i="2"/>
  <c r="J41" i="2" s="1"/>
  <c r="N21" i="2"/>
  <c r="P11" i="2"/>
  <c r="N23" i="2" s="1"/>
  <c r="H39" i="2"/>
  <c r="J55" i="2"/>
  <c r="O26" i="2"/>
  <c r="I39" i="2"/>
  <c r="O22" i="2"/>
  <c r="I42" i="2"/>
  <c r="N26" i="2"/>
  <c r="I51" i="2"/>
  <c r="I38" i="2"/>
  <c r="H44" i="2"/>
  <c r="O5" i="2"/>
  <c r="O21" i="2" s="1"/>
  <c r="O11" i="2"/>
  <c r="O23" i="2" s="1"/>
  <c r="N4" i="1"/>
  <c r="N26" i="1" s="1"/>
  <c r="N8" i="1"/>
  <c r="N22" i="1" s="1"/>
  <c r="N11" i="1"/>
  <c r="J43" i="1"/>
  <c r="J51" i="1"/>
  <c r="J45" i="1"/>
  <c r="J57" i="1"/>
  <c r="J65" i="1"/>
  <c r="J61" i="1"/>
  <c r="J56" i="1"/>
  <c r="J59" i="1"/>
  <c r="J39" i="1"/>
  <c r="J44" i="1"/>
  <c r="J38" i="1"/>
  <c r="J41" i="1"/>
  <c r="J47" i="1"/>
  <c r="J42" i="1"/>
  <c r="J58" i="1"/>
  <c r="J62" i="1"/>
  <c r="J53" i="1"/>
  <c r="J46" i="1"/>
  <c r="J54" i="1"/>
  <c r="J64" i="1"/>
  <c r="J48" i="1"/>
  <c r="J40" i="1"/>
  <c r="J50" i="1"/>
  <c r="J66" i="1"/>
  <c r="J60" i="1"/>
  <c r="J55" i="1"/>
  <c r="J52" i="1"/>
  <c r="J63" i="1"/>
  <c r="J49" i="1"/>
  <c r="H43" i="1"/>
  <c r="I43" i="1"/>
  <c r="H51" i="1"/>
  <c r="I51" i="1"/>
  <c r="H45" i="1"/>
  <c r="I45" i="1"/>
  <c r="H57" i="1"/>
  <c r="I57" i="1"/>
  <c r="H65" i="1"/>
  <c r="I65" i="1"/>
  <c r="H61" i="1"/>
  <c r="I61" i="1"/>
  <c r="H56" i="1"/>
  <c r="I56" i="1"/>
  <c r="H59" i="1"/>
  <c r="I59" i="1"/>
  <c r="H39" i="1"/>
  <c r="I39" i="1"/>
  <c r="H44" i="1"/>
  <c r="I44" i="1"/>
  <c r="H38" i="1"/>
  <c r="I38" i="1"/>
  <c r="H41" i="1"/>
  <c r="I41" i="1"/>
  <c r="H47" i="1"/>
  <c r="I47" i="1"/>
  <c r="H42" i="1"/>
  <c r="I42" i="1"/>
  <c r="H58" i="1"/>
  <c r="I58" i="1"/>
  <c r="H62" i="1"/>
  <c r="I62" i="1"/>
  <c r="H53" i="1"/>
  <c r="I53" i="1"/>
  <c r="H46" i="1"/>
  <c r="I46" i="1"/>
  <c r="H54" i="1"/>
  <c r="I54" i="1"/>
  <c r="H64" i="1"/>
  <c r="I64" i="1"/>
  <c r="H48" i="1"/>
  <c r="I48" i="1"/>
  <c r="H40" i="1"/>
  <c r="I40" i="1"/>
  <c r="H50" i="1"/>
  <c r="I50" i="1"/>
  <c r="H66" i="1"/>
  <c r="I66" i="1"/>
  <c r="H60" i="1"/>
  <c r="I60" i="1"/>
  <c r="H55" i="1"/>
  <c r="I55" i="1"/>
  <c r="H52" i="1"/>
  <c r="I52" i="1"/>
  <c r="H63" i="1"/>
  <c r="I63" i="1"/>
  <c r="I49" i="1"/>
  <c r="H49" i="1"/>
  <c r="O26" i="1"/>
  <c r="N18" i="1"/>
  <c r="N23" i="1"/>
  <c r="O23" i="1"/>
  <c r="N19" i="1"/>
  <c r="O19" i="1"/>
  <c r="O22" i="1"/>
  <c r="N24" i="1"/>
  <c r="O24" i="1"/>
  <c r="N25" i="1"/>
  <c r="O25" i="1"/>
  <c r="N20" i="1"/>
  <c r="O20" i="1"/>
  <c r="O21" i="1"/>
  <c r="N21" i="1"/>
  <c r="O6" i="1"/>
  <c r="P6" i="1"/>
  <c r="Q6" i="1"/>
  <c r="N6" i="1"/>
  <c r="O7" i="1"/>
  <c r="P7" i="1"/>
  <c r="Q7" i="1"/>
  <c r="N7" i="1"/>
  <c r="O8" i="1"/>
  <c r="P8" i="1"/>
  <c r="Q8" i="1"/>
  <c r="O11" i="1"/>
  <c r="P11" i="1"/>
  <c r="Q11" i="1"/>
  <c r="N5" i="1"/>
  <c r="O5" i="1"/>
  <c r="P5" i="1"/>
  <c r="Q5" i="1"/>
  <c r="O4" i="1"/>
  <c r="P4" i="1"/>
  <c r="Q4" i="1"/>
  <c r="O10" i="1"/>
  <c r="P10" i="1"/>
  <c r="Q10" i="1"/>
  <c r="O9" i="1"/>
  <c r="P9" i="1"/>
  <c r="Q9" i="1"/>
  <c r="N9" i="1"/>
  <c r="O3" i="1"/>
  <c r="P3" i="1"/>
  <c r="Q3" i="1"/>
  <c r="N3" i="1"/>
  <c r="I17" i="1"/>
  <c r="J17" i="1"/>
  <c r="K17" i="1"/>
  <c r="H17" i="1"/>
  <c r="I15" i="1"/>
  <c r="J15" i="1"/>
  <c r="K15" i="1"/>
  <c r="H15" i="1"/>
  <c r="I14" i="1"/>
  <c r="J14" i="1"/>
  <c r="K14" i="1"/>
  <c r="H14" i="1"/>
  <c r="I13" i="1"/>
  <c r="J13" i="1"/>
  <c r="K13" i="1"/>
  <c r="H13" i="1"/>
  <c r="I12" i="1"/>
  <c r="J12" i="1"/>
  <c r="K12" i="1"/>
  <c r="H12" i="1"/>
  <c r="I5" i="1"/>
  <c r="J5" i="1"/>
  <c r="K5" i="1"/>
  <c r="H5" i="1"/>
  <c r="P32" i="2" l="1"/>
  <c r="P35" i="2"/>
  <c r="Q35" i="2" s="1"/>
  <c r="P25" i="2"/>
  <c r="P24" i="2"/>
  <c r="J42" i="2"/>
  <c r="P22" i="2"/>
  <c r="Q22" i="2" s="1"/>
  <c r="J38" i="2"/>
  <c r="J51" i="2"/>
  <c r="J39" i="2"/>
  <c r="J44" i="2"/>
  <c r="P23" i="2"/>
  <c r="P21" i="2"/>
  <c r="Q21" i="2" s="1"/>
  <c r="P26" i="2"/>
  <c r="P22" i="1"/>
  <c r="P26" i="1"/>
  <c r="P25" i="1"/>
  <c r="P20" i="1"/>
  <c r="P19" i="1"/>
  <c r="P23" i="1"/>
  <c r="P24" i="1"/>
  <c r="P18" i="1"/>
  <c r="P21" i="1"/>
</calcChain>
</file>

<file path=xl/sharedStrings.xml><?xml version="1.0" encoding="utf-8"?>
<sst xmlns="http://schemas.openxmlformats.org/spreadsheetml/2006/main" count="304" uniqueCount="112">
  <si>
    <t>'metabolics_combined_addbrev_r_TOTAL'</t>
  </si>
  <si>
    <t>'metabolics_combined_addlong_r_TOTAL'</t>
  </si>
  <si>
    <t>'metabolics_combined_addmagDist_r_TOTAL'</t>
  </si>
  <si>
    <t>'metabolics_combined_addmagIsch_r_TOTAL'</t>
  </si>
  <si>
    <t>'metabolics_combined_addmagMid_r_TOTAL'</t>
  </si>
  <si>
    <t>'metabolics_combined_addmagProx_r_TOTAL'</t>
  </si>
  <si>
    <t>'metabolics_combined_bflh_r_TOTAL'</t>
  </si>
  <si>
    <t>'metabolics_combined_bfsh_r_TOTAL'</t>
  </si>
  <si>
    <t>'metabolics_combined_edl_r_TOTAL'</t>
  </si>
  <si>
    <t>'metabolics_combined_ehl_r_TOTAL'</t>
  </si>
  <si>
    <t>'metabolics_combined_fdl_r_TOTAL'</t>
  </si>
  <si>
    <t>'metabolics_combined_fhl_r_TOTAL'</t>
  </si>
  <si>
    <t>'metabolics_combined_gaslat_r_TOTAL'</t>
  </si>
  <si>
    <t>'metabolics_combined_gasmed_r_TOTAL'</t>
  </si>
  <si>
    <t>'metabolics_combined_glmax1_r_TOTAL'</t>
  </si>
  <si>
    <t>'metabolics_combined_glmax2_r_TOTAL'</t>
  </si>
  <si>
    <t>'metabolics_combined_glmax3_r_TOTAL'</t>
  </si>
  <si>
    <t>'metabolics_combined_glmed1_r_TOTAL'</t>
  </si>
  <si>
    <t>'metabolics_combined_glmed2_r_TOTAL'</t>
  </si>
  <si>
    <t>'metabolics_combined_glmed3_r_TOTAL'</t>
  </si>
  <si>
    <t>'metabolics_combined_glmin1_r_TOTAL'</t>
  </si>
  <si>
    <t>'metabolics_combined_glmin2_r_TOTAL'</t>
  </si>
  <si>
    <t>'metabolics_combined_glmin3_r_TOTAL'</t>
  </si>
  <si>
    <t>'metabolics_combined_grac_r_TOTAL'</t>
  </si>
  <si>
    <t>'metabolics_combined_iliacus_r_TOTAL'</t>
  </si>
  <si>
    <t>'metabolics_combined_perbrev_r_TOTAL'</t>
  </si>
  <si>
    <t>'metabolics_combined_perlong_r_TOTAL'</t>
  </si>
  <si>
    <t>'metabolics_combined_piri_r_TOTAL'</t>
  </si>
  <si>
    <t>'metabolics_combined_psoas_r_TOTAL'</t>
  </si>
  <si>
    <t>'metabolics_combined_recfem_r_TOTAL'</t>
  </si>
  <si>
    <t>'metabolics_combined_sart_r_TOTAL'</t>
  </si>
  <si>
    <t>'metabolics_combined_semimem_r_TOTAL'</t>
  </si>
  <si>
    <t>'metabolics_combined_semiten_r_TOTAL'</t>
  </si>
  <si>
    <t>'metabolics_combined_soleus_r_TOTAL'</t>
  </si>
  <si>
    <t>'metabolics_combined_tfl_r_TOTAL'</t>
  </si>
  <si>
    <t>'metabolics_combined_tibant_r_TOTAL'</t>
  </si>
  <si>
    <t>'metabolics_combined_tibpost_r_TOTAL'</t>
  </si>
  <si>
    <t>'metabolics_combined_vasint_r_TOTAL'</t>
  </si>
  <si>
    <t>'metabolics_combined_vaslat_r_TOTAL'</t>
  </si>
  <si>
    <t>'metabolics_combined_vasmed_r_TOTAL'</t>
  </si>
  <si>
    <t>Muscles</t>
  </si>
  <si>
    <t>welk003 natural</t>
  </si>
  <si>
    <t>welk002 natural</t>
  </si>
  <si>
    <t>welk002 exotendon</t>
  </si>
  <si>
    <t>welk003 exotendon</t>
  </si>
  <si>
    <t>Full muscle set</t>
  </si>
  <si>
    <t>Combined path muscle set</t>
  </si>
  <si>
    <t>addbrev_r</t>
  </si>
  <si>
    <t>addlong_r</t>
  </si>
  <si>
    <t>addmag_r</t>
  </si>
  <si>
    <t>bflh_r</t>
  </si>
  <si>
    <t>bfsh_r</t>
  </si>
  <si>
    <t>edl_r</t>
  </si>
  <si>
    <t>ehl_r</t>
  </si>
  <si>
    <t>fdl_r</t>
  </si>
  <si>
    <t>fhl_r</t>
  </si>
  <si>
    <t>gastroc_r</t>
  </si>
  <si>
    <t>glmax_r</t>
  </si>
  <si>
    <t>glmed_r</t>
  </si>
  <si>
    <t>glmin_r</t>
  </si>
  <si>
    <t>grac_r</t>
  </si>
  <si>
    <t>iliopsoas_r</t>
  </si>
  <si>
    <t>perbrev_r</t>
  </si>
  <si>
    <t>perlong_r</t>
  </si>
  <si>
    <t>piri_r</t>
  </si>
  <si>
    <t>recfem_r</t>
  </si>
  <si>
    <t>sart_r</t>
  </si>
  <si>
    <t>semimem_r</t>
  </si>
  <si>
    <t>semiten_r</t>
  </si>
  <si>
    <t>soleus_r</t>
  </si>
  <si>
    <t>tfl_r</t>
  </si>
  <si>
    <t>tibant_r</t>
  </si>
  <si>
    <t>tibpost_r</t>
  </si>
  <si>
    <t>vasint_r</t>
  </si>
  <si>
    <t>vaslat_r</t>
  </si>
  <si>
    <t>vasmed_r</t>
  </si>
  <si>
    <t>Muscle grouping set</t>
  </si>
  <si>
    <t>dorsiflex_r</t>
  </si>
  <si>
    <t>plantarflex_r</t>
  </si>
  <si>
    <t>hamstrings_r</t>
  </si>
  <si>
    <t>quads_r</t>
  </si>
  <si>
    <t>hipadductors_r</t>
  </si>
  <si>
    <t>hipflexors_r</t>
  </si>
  <si>
    <t>Differences</t>
  </si>
  <si>
    <t>welk002</t>
  </si>
  <si>
    <t>welk003</t>
  </si>
  <si>
    <t>average</t>
  </si>
  <si>
    <t>Glut. Med.</t>
  </si>
  <si>
    <t>Hip Flexors</t>
  </si>
  <si>
    <t>Hip Adductors</t>
  </si>
  <si>
    <t>Glut. Min.</t>
  </si>
  <si>
    <t>Glut. Max.</t>
  </si>
  <si>
    <t>Hamstrings</t>
  </si>
  <si>
    <t>Quads</t>
  </si>
  <si>
    <t>Dorsiflexors</t>
  </si>
  <si>
    <t>Plantarflexors</t>
  </si>
  <si>
    <t xml:space="preserve">Glut. Med. </t>
  </si>
  <si>
    <t xml:space="preserve">Gastroc. </t>
  </si>
  <si>
    <t>Soleus</t>
  </si>
  <si>
    <t>Tib. Ant.</t>
  </si>
  <si>
    <t>Ext. Dig. Longus</t>
  </si>
  <si>
    <t>percent reduction</t>
  </si>
  <si>
    <t xml:space="preserve">Rec. Fem. </t>
  </si>
  <si>
    <t>Vas. Lat</t>
  </si>
  <si>
    <t xml:space="preserve">Vas Med. </t>
  </si>
  <si>
    <t xml:space="preserve">Vas Int. </t>
  </si>
  <si>
    <t>Bifem. Long Head</t>
  </si>
  <si>
    <t>Bifem. Short Head</t>
  </si>
  <si>
    <t xml:space="preserve">Semimem. </t>
  </si>
  <si>
    <t xml:space="preserve">Semiten. </t>
  </si>
  <si>
    <t>SE</t>
  </si>
  <si>
    <t>sttdev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</si>
</sst>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14276286904270277"/>
          <c:w val="0.75455632164623831"/>
          <c:h val="0.68415079141140112"/>
        </c:manualLayout>
      </c:layout>
      <c:barChart>
        <c:barDir val="bar"/>
        <c:grouping val="clustered"/>
        <c:varyColors val="0"/>
        <c:ser>
          <c:idx val="0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43-4D67-B75E-F284F931084E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43-4D67-B75E-F284F931084E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43-4D67-B75E-F284F931084E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43-4D67-B75E-F284F931084E}"/>
              </c:ext>
            </c:extLst>
          </c:dPt>
          <c:cat>
            <c:strRef>
              <c:f>'Sheet1 (2)'!$M$21:$M$35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(2)'!$P$21:$P$35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B43-4D67-B75E-F284F9310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spPr>
                  <a:solidFill>
                    <a:schemeClr val="accent1"/>
                  </a:solidFill>
                  <a:ln>
                    <a:solidFill>
                      <a:schemeClr val="accent1"/>
                    </a:solidFill>
                  </a:ln>
                  <a:effectLst/>
                </c:spPr>
                <c:invertIfNegative val="0"/>
                <c:dPt>
                  <c:idx val="11"/>
                  <c:invertIfNegative val="0"/>
                  <c:bubble3D val="0"/>
                  <c:spPr>
                    <a:solidFill>
                      <a:srgbClr val="C00000"/>
                    </a:solidFill>
                    <a:ln>
                      <a:solidFill>
                        <a:srgbClr val="C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CB43-4D67-B75E-F284F931084E}"/>
                    </c:ext>
                  </c:extLst>
                </c:dPt>
                <c:dPt>
                  <c:idx val="12"/>
                  <c:invertIfNegative val="0"/>
                  <c:bubble3D val="0"/>
                  <c:spPr>
                    <a:solidFill>
                      <a:srgbClr val="C00000"/>
                    </a:solidFill>
                    <a:ln>
                      <a:solidFill>
                        <a:srgbClr val="C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CB43-4D67-B75E-F284F931084E}"/>
                    </c:ext>
                  </c:extLst>
                </c:dPt>
                <c:dPt>
                  <c:idx val="13"/>
                  <c:invertIfNegative val="0"/>
                  <c:bubble3D val="0"/>
                  <c:spPr>
                    <a:solidFill>
                      <a:srgbClr val="C00000"/>
                    </a:solidFill>
                    <a:ln>
                      <a:solidFill>
                        <a:srgbClr val="C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CB43-4D67-B75E-F284F931084E}"/>
                    </c:ext>
                  </c:extLst>
                </c:dPt>
                <c:dPt>
                  <c:idx val="14"/>
                  <c:invertIfNegative val="0"/>
                  <c:bubble3D val="0"/>
                  <c:spPr>
                    <a:solidFill>
                      <a:srgbClr val="C00000"/>
                    </a:solidFill>
                    <a:ln>
                      <a:solidFill>
                        <a:srgbClr val="C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CB43-4D67-B75E-F284F931084E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'Sheet1 (2)'!$M$21:$M$35</c15:sqref>
                        </c15:formulaRef>
                      </c:ext>
                    </c:extLst>
                    <c:strCache>
                      <c:ptCount val="15"/>
                      <c:pt idx="0">
                        <c:v>Plantarflexors</c:v>
                      </c:pt>
                      <c:pt idx="1">
                        <c:v>Glut. Med.</c:v>
                      </c:pt>
                      <c:pt idx="2">
                        <c:v>Hip Flexors</c:v>
                      </c:pt>
                      <c:pt idx="3">
                        <c:v>Hip Adductors</c:v>
                      </c:pt>
                      <c:pt idx="4">
                        <c:v>Glut. Min.</c:v>
                      </c:pt>
                      <c:pt idx="5">
                        <c:v>Glut. Max.</c:v>
                      </c:pt>
                      <c:pt idx="6">
                        <c:v>Bifem. Long Head</c:v>
                      </c:pt>
                      <c:pt idx="7">
                        <c:v>Rec. Fem. </c:v>
                      </c:pt>
                      <c:pt idx="8">
                        <c:v>Semiten. </c:v>
                      </c:pt>
                      <c:pt idx="9">
                        <c:v>Vas. Lat</c:v>
                      </c:pt>
                      <c:pt idx="10">
                        <c:v>Vas Int. </c:v>
                      </c:pt>
                      <c:pt idx="11">
                        <c:v>Bifem. Short Head</c:v>
                      </c:pt>
                      <c:pt idx="12">
                        <c:v>Vas Med. </c:v>
                      </c:pt>
                      <c:pt idx="13">
                        <c:v>Semimem. </c:v>
                      </c:pt>
                      <c:pt idx="14">
                        <c:v>Dorsiflexors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'Sheet1 (2)'!$P$21:$P$35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9.3379954430192535E-2</c:v>
                      </c:pt>
                      <c:pt idx="1">
                        <c:v>7.5209242026738954E-2</c:v>
                      </c:pt>
                      <c:pt idx="2">
                        <c:v>5.6930362614287799E-2</c:v>
                      </c:pt>
                      <c:pt idx="3">
                        <c:v>4.6395772696476656E-2</c:v>
                      </c:pt>
                      <c:pt idx="4">
                        <c:v>3.4986477819054104E-2</c:v>
                      </c:pt>
                      <c:pt idx="5">
                        <c:v>2.3092656959581841E-2</c:v>
                      </c:pt>
                      <c:pt idx="6">
                        <c:v>2.1182060659515202E-2</c:v>
                      </c:pt>
                      <c:pt idx="7">
                        <c:v>1.4850214914313795E-2</c:v>
                      </c:pt>
                      <c:pt idx="8">
                        <c:v>1.3209940170816E-2</c:v>
                      </c:pt>
                      <c:pt idx="9">
                        <c:v>4.7992810111035511E-3</c:v>
                      </c:pt>
                      <c:pt idx="10">
                        <c:v>1.3255786036606015E-3</c:v>
                      </c:pt>
                      <c:pt idx="11">
                        <c:v>-2.7215386688995286E-4</c:v>
                      </c:pt>
                      <c:pt idx="12">
                        <c:v>-7.1359477316770142E-3</c:v>
                      </c:pt>
                      <c:pt idx="13">
                        <c:v>-1.3950190982223012E-2</c:v>
                      </c:pt>
                      <c:pt idx="14">
                        <c:v>-8.4197980719032228E-2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CB43-4D67-B75E-F284F931084E}"/>
                  </c:ext>
                </c:extLst>
              </c15:ser>
            </c15:filteredBarSeries>
          </c:ext>
        </c:extLst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011911867665989"/>
              <c:y val="0.43215531581283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Reduction in Metabolic Rate per Gait Cycle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[W/kg]</a:t>
                </a:r>
              </a:p>
            </c:rich>
          </c:tx>
          <c:layout>
            <c:manualLayout>
              <c:xMode val="edge"/>
              <c:yMode val="edge"/>
              <c:x val="0.16529098361096503"/>
              <c:y val="2.78186808207830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807014459798104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F0-4F97-8555-D8A0277233C6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F0-4F97-8555-D8A0277233C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(2)'!$G$38:$G$66</c15:sqref>
                  </c15:fullRef>
                </c:ext>
              </c:extLst>
              <c:f>('Sheet1 (2)'!$G$38:$G$40,'Sheet1 (2)'!$G$65:$G$66)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(2)'!$J$38:$J$66</c15:sqref>
                  </c15:fullRef>
                </c:ext>
              </c:extLst>
              <c:f>('Sheet1 (2)'!$J$38:$J$40,'Sheet1 (2)'!$J$65:$J$66)</c:f>
              <c:numCache>
                <c:formatCode>General</c:formatCode>
                <c:ptCount val="5"/>
                <c:pt idx="0">
                  <c:v>7.5209242026738954E-2</c:v>
                </c:pt>
                <c:pt idx="1">
                  <c:v>5.9836063795169536E-2</c:v>
                </c:pt>
                <c:pt idx="2">
                  <c:v>4.4665573797224023E-2</c:v>
                </c:pt>
                <c:pt idx="3">
                  <c:v>-1.836982139057735E-2</c:v>
                </c:pt>
                <c:pt idx="4">
                  <c:v>-6.1718467600211505E-2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'Sheet1 (2)'!$J$57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(2)'!$J$58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(2)'!$J$59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(2)'!$J$60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(2)'!$J$61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(2)'!$J$62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(2)'!$J$63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(2)'!$J$64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F9F0-4F97-8555-D8A02772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(2)'!$R$21:$R$35</c:f>
                <c:numCache>
                  <c:formatCode>General</c:formatCode>
                  <c:ptCount val="15"/>
                  <c:pt idx="0">
                    <c:v>2.5815251790771168E-2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4.0465615086299894E-3</c:v>
                  </c:pt>
                  <c:pt idx="10">
                    <c:v>2.5069955981681822E-3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1.4561610694501383E-2</c:v>
                  </c:pt>
                </c:numCache>
              </c:numRef>
            </c:plus>
            <c:minus>
              <c:numRef>
                <c:f>'Sheet1 (2)'!$R$21:$R$35</c:f>
                <c:numCache>
                  <c:formatCode>General</c:formatCode>
                  <c:ptCount val="15"/>
                  <c:pt idx="0">
                    <c:v>2.5815251790771168E-2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4.0465615086299894E-3</c:v>
                  </c:pt>
                  <c:pt idx="10">
                    <c:v>2.5069955981681822E-3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1.4561610694501383E-2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(2)'!$M$21:$M$35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(2)'!$P$21:$P$35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F6-4801-828A-03AC22CF8FCF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(2)'!$R$21:$R$35</c:f>
                <c:numCache>
                  <c:formatCode>General</c:formatCode>
                  <c:ptCount val="15"/>
                  <c:pt idx="0">
                    <c:v>2.5815251790771168E-2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4.0465615086299894E-3</c:v>
                  </c:pt>
                  <c:pt idx="10">
                    <c:v>2.5069955981681822E-3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1.4561610694501383E-2</c:v>
                  </c:pt>
                </c:numCache>
              </c:numRef>
            </c:plus>
            <c:minus>
              <c:numRef>
                <c:f>'Sheet1 (2)'!$R$21:$R$35</c:f>
                <c:numCache>
                  <c:formatCode>General</c:formatCode>
                  <c:ptCount val="15"/>
                  <c:pt idx="0">
                    <c:v>2.5815251790771168E-2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4.0465615086299894E-3</c:v>
                  </c:pt>
                  <c:pt idx="10">
                    <c:v>2.5069955981681822E-3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1.4561610694501383E-2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(2)'!$M$21:$M$35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(2)'!$P$21:$P$35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F6-4801-828A-03AC22CF8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6724181756239616"/>
              <c:y val="0.43717534702200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3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26-4B70-89BA-6AA6B21BDFD1}"/>
              </c:ext>
            </c:extLst>
          </c:dPt>
          <c:cat>
            <c:strRef>
              <c:f>Sheet1!$M$18:$M$26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Sheet1!$P$18:$P$26</c:f>
              <c:numCache>
                <c:formatCode>General</c:formatCode>
                <c:ptCount val="9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2.0169655981218254E-2</c:v>
                </c:pt>
                <c:pt idx="7">
                  <c:v>1.3839126797400958E-2</c:v>
                </c:pt>
                <c:pt idx="8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B70-89BA-6AA6B21B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807014459798104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3-4186-B19B-F4C974EDBD43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43-4186-B19B-F4C974EDBD4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Sheet1!$G$38:$G$66</c15:sqref>
                  </c15:fullRef>
                </c:ext>
              </c:extLst>
              <c:f>(Sheet1!$G$38:$G$40,Sheet1!$G$65:$G$66)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Sheet1!$J$38:$J$66</c15:sqref>
                  </c15:fullRef>
                </c:ext>
              </c:extLst>
              <c:f>(Sheet1!$J$38:$J$40,Sheet1!$J$65:$J$66)</c:f>
              <c:numCache>
                <c:formatCode>General</c:formatCode>
                <c:ptCount val="5"/>
                <c:pt idx="0">
                  <c:v>7.5209242026738954E-2</c:v>
                </c:pt>
                <c:pt idx="1">
                  <c:v>5.9836063795169536E-2</c:v>
                </c:pt>
                <c:pt idx="2">
                  <c:v>4.4665573797224023E-2</c:v>
                </c:pt>
                <c:pt idx="3">
                  <c:v>-1.836982139057735E-2</c:v>
                </c:pt>
                <c:pt idx="4">
                  <c:v>-6.1718467600211505E-2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Sheet1!$J$57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Sheet1!$J$58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Sheet1!$J$59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Sheet1!$J$60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Sheet1!$J$61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Sheet1!$J$62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Sheet1!$J$63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Sheet1!$J$64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DF43-4186-B19B-F4C974ED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172098</xdr:colOff>
      <xdr:row>38</xdr:row>
      <xdr:rowOff>75700</xdr:rowOff>
    </xdr:from>
    <xdr:to>
      <xdr:col>33</xdr:col>
      <xdr:colOff>392851</xdr:colOff>
      <xdr:row>104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2A26C-E45C-42B4-994C-9E9A4DC87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2813641</xdr:colOff>
      <xdr:row>73</xdr:row>
      <xdr:rowOff>138155</xdr:rowOff>
    </xdr:from>
    <xdr:to>
      <xdr:col>10</xdr:col>
      <xdr:colOff>1422566</xdr:colOff>
      <xdr:row>112</xdr:row>
      <xdr:rowOff>156606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BE327-6463-420A-9C7A-3EDDC02D0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535780</xdr:colOff>
      <xdr:row>40</xdr:row>
      <xdr:rowOff>29765</xdr:rowOff>
    </xdr:from>
    <xdr:to>
      <xdr:col>65</xdr:col>
      <xdr:colOff>388522</xdr:colOff>
      <xdr:row>93</xdr:row>
      <xdr:rowOff>52724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6D1F9-6652-4013-85BA-42BF9D44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8362188" y="10831643"/>
          <a:ext cx="3928661" cy="681031"/>
          <a:chOff x="8946454" y="10627992"/>
          <a:chExt cx="3927407" cy="587761"/>
        </a:xfrm>
      </cdr:grpSpPr>
      <cdr:cxnSp macro="">
        <cdr:nvCxnSpPr>
          <cdr:cNvPr id="4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5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14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469428" y="10831644"/>
          <a:ext cx="4225718" cy="681031"/>
          <a:chOff x="3397173" y="10627993"/>
          <a:chExt cx="4224369" cy="587761"/>
        </a:xfrm>
      </cdr:grpSpPr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0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535779</xdr:colOff>
      <xdr:row>28</xdr:row>
      <xdr:rowOff>110725</xdr:rowOff>
    </xdr:from>
    <xdr:to>
      <xdr:col>34</xdr:col>
      <xdr:colOff>150395</xdr:colOff>
      <xdr:row>81</xdr:row>
      <xdr:rowOff>133684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E120D-0DE9-4F69-9E4D-346C7FBF8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1319082</xdr:colOff>
      <xdr:row>84</xdr:row>
      <xdr:rowOff>35978</xdr:rowOff>
    </xdr:from>
    <xdr:to>
      <xdr:col>14</xdr:col>
      <xdr:colOff>530680</xdr:colOff>
      <xdr:row>123</xdr:row>
      <xdr:rowOff>54429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45D86-2720-4424-9738-045ED1D8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E58A-BFCC-47A5-850F-F7F52B044D8D}">
  <dimension ref="A1:S66"/>
  <sheetViews>
    <sheetView tabSelected="1" topLeftCell="D46" zoomScale="53" zoomScaleNormal="85" workbookViewId="0">
      <selection activeCell="Q111" sqref="Q111"/>
    </sheetView>
  </sheetViews>
  <sheetFormatPr defaultRowHeight="15" x14ac:dyDescent="0.25"/>
  <cols>
    <col min="1" max="1" width="42.85546875" bestFit="1" customWidth="1"/>
    <col min="2" max="3" width="20.42578125" bestFit="1" customWidth="1"/>
    <col min="4" max="5" width="24.7109375" bestFit="1" customWidth="1"/>
    <col min="7" max="7" width="24.85546875" bestFit="1" customWidth="1"/>
    <col min="8" max="9" width="20.42578125" bestFit="1" customWidth="1"/>
    <col min="10" max="11" width="24.7109375" bestFit="1" customWidth="1"/>
    <col min="13" max="15" width="20.42578125" bestFit="1" customWidth="1"/>
    <col min="16" max="17" width="24.7109375" bestFit="1" customWidth="1"/>
    <col min="18" max="18" width="18" customWidth="1"/>
  </cols>
  <sheetData>
    <row r="1" spans="1:17" x14ac:dyDescent="0.25">
      <c r="A1" t="s">
        <v>45</v>
      </c>
      <c r="G1" t="s">
        <v>46</v>
      </c>
      <c r="M1" t="s">
        <v>76</v>
      </c>
    </row>
    <row r="2" spans="1:17" x14ac:dyDescent="0.25">
      <c r="A2" s="1" t="s">
        <v>40</v>
      </c>
      <c r="B2" s="1" t="s">
        <v>42</v>
      </c>
      <c r="C2" s="1" t="s">
        <v>41</v>
      </c>
      <c r="D2" s="1" t="s">
        <v>43</v>
      </c>
      <c r="E2" s="1" t="s">
        <v>44</v>
      </c>
      <c r="G2" s="1" t="s">
        <v>40</v>
      </c>
      <c r="H2" s="1" t="s">
        <v>42</v>
      </c>
      <c r="I2" s="1" t="s">
        <v>41</v>
      </c>
      <c r="J2" s="1" t="s">
        <v>43</v>
      </c>
      <c r="K2" s="1" t="s">
        <v>44</v>
      </c>
      <c r="M2" s="1" t="s">
        <v>40</v>
      </c>
      <c r="N2" s="1" t="s">
        <v>42</v>
      </c>
      <c r="O2" s="1" t="s">
        <v>41</v>
      </c>
      <c r="P2" s="1" t="s">
        <v>43</v>
      </c>
      <c r="Q2" s="1" t="s">
        <v>44</v>
      </c>
    </row>
    <row r="3" spans="1:17" x14ac:dyDescent="0.25">
      <c r="A3" t="s">
        <v>0</v>
      </c>
      <c r="B3">
        <v>3.7481603004601599E-2</v>
      </c>
      <c r="C3">
        <v>3.8673982949791998E-2</v>
      </c>
      <c r="D3">
        <v>2.8867679734952498E-2</v>
      </c>
      <c r="E3">
        <v>2.70769659245703E-2</v>
      </c>
      <c r="G3" s="2" t="s">
        <v>47</v>
      </c>
      <c r="H3">
        <v>3.7481603004601599E-2</v>
      </c>
      <c r="I3">
        <v>3.8673982949791998E-2</v>
      </c>
      <c r="J3">
        <v>2.8867679734952498E-2</v>
      </c>
      <c r="K3">
        <v>2.70769659245703E-2</v>
      </c>
      <c r="M3" t="s">
        <v>81</v>
      </c>
      <c r="N3">
        <f>SUM(H3:H5)</f>
        <v>0.29409495082989451</v>
      </c>
      <c r="O3">
        <f>SUM(I3:I5)</f>
        <v>0.27905160716980709</v>
      </c>
      <c r="P3">
        <f>SUM(J3:J5)</f>
        <v>0.25836012473452652</v>
      </c>
      <c r="Q3">
        <f>SUM(K3:K5)</f>
        <v>0.22199488787222177</v>
      </c>
    </row>
    <row r="4" spans="1:17" x14ac:dyDescent="0.25">
      <c r="A4" t="s">
        <v>1</v>
      </c>
      <c r="B4">
        <v>0.15923445626190999</v>
      </c>
      <c r="C4">
        <v>0.146675024903622</v>
      </c>
      <c r="D4">
        <v>0.13857728069209899</v>
      </c>
      <c r="E4">
        <v>0.108815990248015</v>
      </c>
      <c r="G4" s="2" t="s">
        <v>48</v>
      </c>
      <c r="H4">
        <v>0.15923445626190999</v>
      </c>
      <c r="I4">
        <v>0.146675024903622</v>
      </c>
      <c r="J4">
        <v>0.13857728069209899</v>
      </c>
      <c r="K4">
        <v>0.108815990248015</v>
      </c>
      <c r="M4" t="s">
        <v>77</v>
      </c>
      <c r="N4">
        <f>SUM(H8:H9,H27)</f>
        <v>0.31078908559959717</v>
      </c>
      <c r="O4">
        <f>SUM(I8:I9,I27)</f>
        <v>0.32815028097230969</v>
      </c>
      <c r="P4">
        <f>SUM(J8:J9,J27)</f>
        <v>0.37439383898446843</v>
      </c>
      <c r="Q4">
        <f>SUM(K8:K9,K27)</f>
        <v>0.43294148902550289</v>
      </c>
    </row>
    <row r="5" spans="1:17" x14ac:dyDescent="0.25">
      <c r="A5" s="2" t="s">
        <v>2</v>
      </c>
      <c r="B5">
        <v>1.8991466837108999E-2</v>
      </c>
      <c r="C5">
        <v>1.8488249406841802E-2</v>
      </c>
      <c r="D5">
        <v>1.48037803735145E-2</v>
      </c>
      <c r="E5">
        <v>1.9529718211899399E-2</v>
      </c>
      <c r="G5" s="2" t="s">
        <v>49</v>
      </c>
      <c r="H5">
        <f>SUM(B5:B8)</f>
        <v>9.7378891563382905E-2</v>
      </c>
      <c r="I5">
        <f>SUM(C5:C8)</f>
        <v>9.3702599316393104E-2</v>
      </c>
      <c r="J5">
        <f>SUM(D5:D8)</f>
        <v>9.091516430747501E-2</v>
      </c>
      <c r="K5">
        <f>SUM(E5:E8)</f>
        <v>8.6101931699636494E-2</v>
      </c>
      <c r="M5" t="s">
        <v>78</v>
      </c>
      <c r="N5">
        <f>SUM(H10:H11,H12,H18:H19,H25,H28)</f>
        <v>0.95308205611647612</v>
      </c>
      <c r="O5">
        <f>SUM(I10:I11,I12,I18:I19,I25,I28)</f>
        <v>1.3576614469420909</v>
      </c>
      <c r="P5">
        <f>SUM(J10:J11,J12,J18:J19,J25,J28)</f>
        <v>0.89621038088486848</v>
      </c>
      <c r="Q5">
        <f>SUM(K10:K11,K12,K18:K19,K25,K28)</f>
        <v>1.2277732133133135</v>
      </c>
    </row>
    <row r="6" spans="1:17" x14ac:dyDescent="0.25">
      <c r="A6" s="2" t="s">
        <v>3</v>
      </c>
      <c r="B6">
        <v>3.2985804972329502E-2</v>
      </c>
      <c r="C6">
        <v>2.8916097810538801E-2</v>
      </c>
      <c r="D6">
        <v>4.5370150665107703E-2</v>
      </c>
      <c r="E6">
        <v>3.1897312816302099E-2</v>
      </c>
      <c r="G6" s="8" t="s">
        <v>50</v>
      </c>
      <c r="H6">
        <v>9.4741533081623794E-2</v>
      </c>
      <c r="I6">
        <v>8.3810057870062807E-2</v>
      </c>
      <c r="J6">
        <v>6.5524391766942497E-2</v>
      </c>
      <c r="K6">
        <v>7.06630778657137E-2</v>
      </c>
      <c r="M6" t="s">
        <v>57</v>
      </c>
      <c r="N6">
        <f t="shared" ref="N6:Q7" si="0">H13</f>
        <v>0.13822277934839369</v>
      </c>
      <c r="O6">
        <f t="shared" si="0"/>
        <v>0.14551864270180881</v>
      </c>
      <c r="P6">
        <f t="shared" si="0"/>
        <v>9.9327805688677814E-2</v>
      </c>
      <c r="Q6">
        <f t="shared" si="0"/>
        <v>0.13822830244236101</v>
      </c>
    </row>
    <row r="7" spans="1:17" x14ac:dyDescent="0.25">
      <c r="A7" s="2" t="s">
        <v>4</v>
      </c>
      <c r="B7">
        <v>2.0113895474943799E-2</v>
      </c>
      <c r="C7">
        <v>1.9302578899758598E-2</v>
      </c>
      <c r="D7">
        <v>1.34020357183945E-2</v>
      </c>
      <c r="E7">
        <v>1.59198960223947E-2</v>
      </c>
      <c r="G7" s="8" t="s">
        <v>51</v>
      </c>
      <c r="H7">
        <v>7.6878398082582303E-2</v>
      </c>
      <c r="I7">
        <v>0.102288864046807</v>
      </c>
      <c r="J7">
        <v>7.1733991877166198E-2</v>
      </c>
      <c r="K7">
        <v>0.10797757798600301</v>
      </c>
      <c r="M7" t="s">
        <v>58</v>
      </c>
      <c r="N7">
        <f t="shared" si="0"/>
        <v>0.54092588158624955</v>
      </c>
      <c r="O7">
        <f t="shared" si="0"/>
        <v>0.50031033766522182</v>
      </c>
      <c r="P7">
        <f t="shared" si="0"/>
        <v>0.41494914003095218</v>
      </c>
      <c r="Q7">
        <f t="shared" si="0"/>
        <v>0.47586859516704128</v>
      </c>
    </row>
    <row r="8" spans="1:17" x14ac:dyDescent="0.25">
      <c r="A8" s="2" t="s">
        <v>5</v>
      </c>
      <c r="B8">
        <v>2.5287724279000601E-2</v>
      </c>
      <c r="C8">
        <v>2.6995673199253899E-2</v>
      </c>
      <c r="D8">
        <v>1.7339197550458301E-2</v>
      </c>
      <c r="E8">
        <v>1.8755004649040299E-2</v>
      </c>
      <c r="G8" s="3" t="s">
        <v>52</v>
      </c>
      <c r="H8">
        <v>6.2888176587144601E-2</v>
      </c>
      <c r="I8">
        <v>6.9740489941495398E-2</v>
      </c>
      <c r="J8">
        <v>8.1183157373934001E-2</v>
      </c>
      <c r="K8">
        <v>8.8185151935860698E-2</v>
      </c>
      <c r="M8" t="s">
        <v>59</v>
      </c>
      <c r="N8">
        <f>SUM(H15,H20)</f>
        <v>0.15048126581133359</v>
      </c>
      <c r="O8">
        <f>SUM(I15,I20)</f>
        <v>0.1158879969683453</v>
      </c>
      <c r="P8">
        <f>SUM(J15,J20)</f>
        <v>8.6602814671065176E-2</v>
      </c>
      <c r="Q8">
        <f>SUM(K15,K20)</f>
        <v>0.1097934924705055</v>
      </c>
    </row>
    <row r="9" spans="1:17" x14ac:dyDescent="0.25">
      <c r="A9" t="s">
        <v>6</v>
      </c>
      <c r="B9">
        <v>9.4741533081623794E-2</v>
      </c>
      <c r="C9">
        <v>8.3810057870062807E-2</v>
      </c>
      <c r="D9">
        <v>6.5524391766942497E-2</v>
      </c>
      <c r="E9">
        <v>7.06630778657137E-2</v>
      </c>
      <c r="G9" s="3" t="s">
        <v>53</v>
      </c>
      <c r="H9">
        <v>1.6262220922253601E-2</v>
      </c>
      <c r="I9">
        <v>1.6741403131683302E-2</v>
      </c>
      <c r="J9">
        <v>1.8886533682429402E-2</v>
      </c>
      <c r="K9">
        <v>2.23364738279942E-2</v>
      </c>
      <c r="M9" t="s">
        <v>51</v>
      </c>
      <c r="N9">
        <f>SUM(H7)</f>
        <v>7.6878398082582303E-2</v>
      </c>
      <c r="O9">
        <f t="shared" ref="O9:Q9" si="1">SUM(I7)</f>
        <v>0.102288864046807</v>
      </c>
      <c r="P9">
        <f t="shared" si="1"/>
        <v>7.1733991877166198E-2</v>
      </c>
      <c r="Q9">
        <f t="shared" si="1"/>
        <v>0.10797757798600301</v>
      </c>
    </row>
    <row r="10" spans="1:17" x14ac:dyDescent="0.25">
      <c r="A10" t="s">
        <v>7</v>
      </c>
      <c r="B10">
        <v>7.6878398082582303E-2</v>
      </c>
      <c r="C10">
        <v>0.102288864046807</v>
      </c>
      <c r="D10">
        <v>7.1733991877166198E-2</v>
      </c>
      <c r="E10">
        <v>0.10797757798600301</v>
      </c>
      <c r="G10" s="4" t="s">
        <v>54</v>
      </c>
      <c r="H10">
        <v>6.0358799949649603E-3</v>
      </c>
      <c r="I10">
        <v>7.2111567653611701E-3</v>
      </c>
      <c r="J10">
        <v>5.11056628278152E-3</v>
      </c>
      <c r="K10">
        <v>7.2958239791396703E-3</v>
      </c>
      <c r="M10" t="s">
        <v>65</v>
      </c>
      <c r="N10">
        <f>SUM(H21)</f>
        <v>4.5094804536802501E-2</v>
      </c>
      <c r="O10">
        <f t="shared" ref="O10:Q10" si="2">SUM(I21)</f>
        <v>0.128843925031425</v>
      </c>
      <c r="P10">
        <f t="shared" si="2"/>
        <v>8.0639151877857404E-2</v>
      </c>
      <c r="Q10">
        <f t="shared" si="2"/>
        <v>6.3599147861742505E-2</v>
      </c>
    </row>
    <row r="11" spans="1:17" x14ac:dyDescent="0.25">
      <c r="A11" t="s">
        <v>8</v>
      </c>
      <c r="B11">
        <v>6.2888176587144601E-2</v>
      </c>
      <c r="C11">
        <v>6.9740489941495398E-2</v>
      </c>
      <c r="D11">
        <v>8.1183157373934001E-2</v>
      </c>
      <c r="E11">
        <v>8.8185151935860698E-2</v>
      </c>
      <c r="G11" s="4" t="s">
        <v>55</v>
      </c>
      <c r="H11">
        <v>2.37139002099966E-2</v>
      </c>
      <c r="I11">
        <v>3.4095386750121102E-2</v>
      </c>
      <c r="J11">
        <v>2.3901160934834999E-2</v>
      </c>
      <c r="K11">
        <v>3.6876574096474997E-2</v>
      </c>
      <c r="M11" t="s">
        <v>82</v>
      </c>
      <c r="N11">
        <f>SUM(H16,H17,H22,H26)</f>
        <v>0.74393149274886039</v>
      </c>
      <c r="O11">
        <f>SUM(I16,I17,I22,I26)</f>
        <v>0.83549716832213838</v>
      </c>
      <c r="P11">
        <f>SUM(J16,J17,J22,J26)</f>
        <v>0.67513399115283457</v>
      </c>
      <c r="Q11">
        <f>SUM(K16,K17,K22,K26)</f>
        <v>0.79043394468958861</v>
      </c>
    </row>
    <row r="12" spans="1:17" x14ac:dyDescent="0.25">
      <c r="A12" t="s">
        <v>9</v>
      </c>
      <c r="B12">
        <v>1.6262220922253601E-2</v>
      </c>
      <c r="C12">
        <v>1.6741403131683302E-2</v>
      </c>
      <c r="D12">
        <v>1.8886533682429402E-2</v>
      </c>
      <c r="E12">
        <v>2.23364738279942E-2</v>
      </c>
      <c r="G12" s="4" t="s">
        <v>56</v>
      </c>
      <c r="H12">
        <f>SUM(B15:B16)</f>
        <v>0.359150188901036</v>
      </c>
      <c r="I12">
        <f>SUM(C15:C16)</f>
        <v>0.52764076926951797</v>
      </c>
      <c r="J12">
        <f>SUM(D15:D16)</f>
        <v>0.33527386284658189</v>
      </c>
      <c r="K12">
        <f>SUM(E15:E16)</f>
        <v>0.43184496773363301</v>
      </c>
      <c r="M12" t="s">
        <v>103</v>
      </c>
      <c r="N12">
        <f>H30</f>
        <v>0.70366113419686505</v>
      </c>
      <c r="O12">
        <f t="shared" ref="O12:Q12" si="3">I30</f>
        <v>0.57364845405290998</v>
      </c>
      <c r="P12">
        <f t="shared" si="3"/>
        <v>0.70458455535224296</v>
      </c>
      <c r="Q12">
        <f t="shared" si="3"/>
        <v>0.56312647087532497</v>
      </c>
    </row>
    <row r="13" spans="1:17" x14ac:dyDescent="0.25">
      <c r="A13" t="s">
        <v>10</v>
      </c>
      <c r="B13">
        <v>6.0358799949649603E-3</v>
      </c>
      <c r="C13">
        <v>7.2111567653611701E-3</v>
      </c>
      <c r="D13">
        <v>5.11056628278152E-3</v>
      </c>
      <c r="E13">
        <v>7.2958239791396703E-3</v>
      </c>
      <c r="G13" t="s">
        <v>57</v>
      </c>
      <c r="H13">
        <f>SUM(B17:B19)</f>
        <v>0.13822277934839369</v>
      </c>
      <c r="I13">
        <f>SUM(C17:C19)</f>
        <v>0.14551864270180881</v>
      </c>
      <c r="J13">
        <f>SUM(D17:D19)</f>
        <v>9.9327805688677814E-2</v>
      </c>
      <c r="K13">
        <f>SUM(E17:E19)</f>
        <v>0.13822830244236101</v>
      </c>
      <c r="M13" t="s">
        <v>104</v>
      </c>
      <c r="N13">
        <f>H31</f>
        <v>0.19806177342512599</v>
      </c>
      <c r="O13">
        <f t="shared" ref="O13:Q13" si="4">I31</f>
        <v>0.15271659956235301</v>
      </c>
      <c r="P13">
        <f t="shared" si="4"/>
        <v>0.20435385551004001</v>
      </c>
      <c r="Q13">
        <f t="shared" si="4"/>
        <v>0.16069641294079301</v>
      </c>
    </row>
    <row r="14" spans="1:17" x14ac:dyDescent="0.25">
      <c r="A14" t="s">
        <v>11</v>
      </c>
      <c r="B14">
        <v>2.37139002099966E-2</v>
      </c>
      <c r="C14">
        <v>3.4095386750121102E-2</v>
      </c>
      <c r="D14">
        <v>2.3901160934834999E-2</v>
      </c>
      <c r="E14">
        <v>3.6876574096474997E-2</v>
      </c>
      <c r="G14" t="s">
        <v>58</v>
      </c>
      <c r="H14">
        <f>SUM(B20:B22)</f>
        <v>0.54092588158624955</v>
      </c>
      <c r="I14">
        <f>SUM(C20:C22)</f>
        <v>0.50031033766522182</v>
      </c>
      <c r="J14">
        <f>SUM(D20:D22)</f>
        <v>0.41494914003095218</v>
      </c>
      <c r="K14">
        <f>SUM(E20:E22)</f>
        <v>0.47586859516704128</v>
      </c>
      <c r="M14" t="s">
        <v>105</v>
      </c>
      <c r="N14">
        <f>H29</f>
        <v>9.6223019609504398E-2</v>
      </c>
      <c r="O14">
        <f t="shared" ref="O14:Q14" si="5">I29</f>
        <v>7.0662982586563505E-2</v>
      </c>
      <c r="P14">
        <f t="shared" si="5"/>
        <v>9.1352013830104703E-2</v>
      </c>
      <c r="Q14">
        <f t="shared" si="5"/>
        <v>7.2882831158641997E-2</v>
      </c>
    </row>
    <row r="15" spans="1:17" x14ac:dyDescent="0.25">
      <c r="A15" s="3" t="s">
        <v>12</v>
      </c>
      <c r="B15">
        <v>0.10005708161072401</v>
      </c>
      <c r="C15">
        <v>0.16036631911597901</v>
      </c>
      <c r="D15">
        <v>8.5564459278197905E-2</v>
      </c>
      <c r="E15">
        <v>0.119474614214774</v>
      </c>
      <c r="G15" s="10" t="s">
        <v>59</v>
      </c>
      <c r="H15">
        <f>SUM(B23:B25)</f>
        <v>0.13546237120570009</v>
      </c>
      <c r="I15">
        <f>SUM(C23:C25)</f>
        <v>0.1026504929795066</v>
      </c>
      <c r="J15">
        <f>SUM(D23:D25)</f>
        <v>7.6213822050185981E-2</v>
      </c>
      <c r="K15">
        <f>SUM(E23:E25)</f>
        <v>9.7414178903024604E-2</v>
      </c>
      <c r="M15" t="s">
        <v>50</v>
      </c>
      <c r="N15">
        <f>SUM(H6)</f>
        <v>9.4741533081623794E-2</v>
      </c>
      <c r="O15">
        <f t="shared" ref="O15:Q15" si="6">SUM(I6)</f>
        <v>8.3810057870062807E-2</v>
      </c>
      <c r="P15">
        <f t="shared" si="6"/>
        <v>6.5524391766942497E-2</v>
      </c>
      <c r="Q15">
        <f t="shared" si="6"/>
        <v>7.06630778657137E-2</v>
      </c>
    </row>
    <row r="16" spans="1:17" x14ac:dyDescent="0.25">
      <c r="A16" s="3" t="s">
        <v>13</v>
      </c>
      <c r="B16">
        <v>0.25909310729031199</v>
      </c>
      <c r="C16">
        <v>0.36727445015353899</v>
      </c>
      <c r="D16">
        <v>0.249709403568384</v>
      </c>
      <c r="E16">
        <v>0.312370353518859</v>
      </c>
      <c r="G16" s="9" t="s">
        <v>60</v>
      </c>
      <c r="H16">
        <v>6.4468197517780601E-2</v>
      </c>
      <c r="I16">
        <v>7.7372427908297306E-2</v>
      </c>
      <c r="J16">
        <v>4.6629532822427197E-2</v>
      </c>
      <c r="K16">
        <v>6.7140539211125796E-2</v>
      </c>
      <c r="M16" t="s">
        <v>67</v>
      </c>
      <c r="N16">
        <f>H23</f>
        <v>0.251339488533533</v>
      </c>
      <c r="O16">
        <f t="shared" ref="O16:Q16" si="7">I23</f>
        <v>0.17398207554213699</v>
      </c>
      <c r="P16">
        <f t="shared" si="7"/>
        <v>0.214088987909581</v>
      </c>
      <c r="Q16">
        <f t="shared" si="7"/>
        <v>0.23913295813053501</v>
      </c>
    </row>
    <row r="17" spans="1:19" x14ac:dyDescent="0.25">
      <c r="A17" s="4" t="s">
        <v>14</v>
      </c>
      <c r="B17">
        <v>3.0079799799768901E-2</v>
      </c>
      <c r="C17">
        <v>3.3717617633333703E-2</v>
      </c>
      <c r="D17">
        <v>2.7567217662098902E-2</v>
      </c>
      <c r="E17">
        <v>3.0334665525955599E-2</v>
      </c>
      <c r="G17" s="9" t="s">
        <v>61</v>
      </c>
      <c r="H17">
        <f>SUM(B27,B31)</f>
        <v>0.53534423223405203</v>
      </c>
      <c r="I17">
        <f>SUM(C27,C31)</f>
        <v>0.58867129043722</v>
      </c>
      <c r="J17">
        <f>SUM(D27,D31)</f>
        <v>0.502745789150566</v>
      </c>
      <c r="K17">
        <f>SUM(E27,E31)</f>
        <v>0.55791674241939693</v>
      </c>
      <c r="M17" t="s">
        <v>68</v>
      </c>
      <c r="N17">
        <f>H24</f>
        <v>7.0672666222696898E-2</v>
      </c>
      <c r="O17">
        <f t="shared" ref="O17:Q17" si="8">I24</f>
        <v>9.6427217021541403E-2</v>
      </c>
      <c r="P17">
        <f t="shared" si="8"/>
        <v>5.5750939218714803E-2</v>
      </c>
      <c r="Q17">
        <f t="shared" si="8"/>
        <v>8.4929063683891498E-2</v>
      </c>
    </row>
    <row r="18" spans="1:19" x14ac:dyDescent="0.25">
      <c r="A18" s="4" t="s">
        <v>15</v>
      </c>
      <c r="B18">
        <v>7.0434215348731802E-2</v>
      </c>
      <c r="C18">
        <v>7.2421176903255696E-2</v>
      </c>
      <c r="D18">
        <v>4.6798981166592701E-2</v>
      </c>
      <c r="E18">
        <v>6.8525622132786804E-2</v>
      </c>
      <c r="G18" s="4" t="s">
        <v>62</v>
      </c>
      <c r="H18">
        <v>1.05117967822213E-2</v>
      </c>
      <c r="I18">
        <v>1.0361699759321E-2</v>
      </c>
      <c r="J18">
        <v>1.06237562383159E-2</v>
      </c>
      <c r="K18">
        <v>1.1971549515368701E-2</v>
      </c>
    </row>
    <row r="19" spans="1:19" x14ac:dyDescent="0.25">
      <c r="A19" s="4" t="s">
        <v>16</v>
      </c>
      <c r="B19">
        <v>3.7708764199892997E-2</v>
      </c>
      <c r="C19">
        <v>3.9379848165219403E-2</v>
      </c>
      <c r="D19">
        <v>2.4961606859986201E-2</v>
      </c>
      <c r="E19">
        <v>3.93680147836186E-2</v>
      </c>
      <c r="G19" s="4" t="s">
        <v>63</v>
      </c>
      <c r="H19">
        <v>3.0222402946745199E-2</v>
      </c>
      <c r="I19">
        <v>3.1773713727786E-2</v>
      </c>
      <c r="J19">
        <v>3.5073010756908399E-2</v>
      </c>
      <c r="K19">
        <v>3.9931231429446497E-2</v>
      </c>
      <c r="M19" t="s">
        <v>83</v>
      </c>
    </row>
    <row r="20" spans="1:19" x14ac:dyDescent="0.25">
      <c r="A20" s="5" t="s">
        <v>17</v>
      </c>
      <c r="B20">
        <v>0.29694565156629299</v>
      </c>
      <c r="C20">
        <v>0.24634468290474801</v>
      </c>
      <c r="D20">
        <v>0.255222014016879</v>
      </c>
      <c r="E20">
        <v>0.23652793927789201</v>
      </c>
      <c r="G20" s="10" t="s">
        <v>64</v>
      </c>
      <c r="H20">
        <v>1.50188946056335E-2</v>
      </c>
      <c r="I20">
        <v>1.32375039888387E-2</v>
      </c>
      <c r="J20">
        <v>1.03889926208792E-2</v>
      </c>
      <c r="K20">
        <v>1.23793135674809E-2</v>
      </c>
      <c r="M20" s="1" t="s">
        <v>40</v>
      </c>
      <c r="N20" s="1" t="s">
        <v>84</v>
      </c>
      <c r="O20" s="1" t="s">
        <v>85</v>
      </c>
      <c r="P20" s="1" t="s">
        <v>86</v>
      </c>
      <c r="Q20" s="1" t="s">
        <v>101</v>
      </c>
      <c r="R20" s="1" t="s">
        <v>110</v>
      </c>
      <c r="S20" s="1" t="s">
        <v>111</v>
      </c>
    </row>
    <row r="21" spans="1:19" x14ac:dyDescent="0.25">
      <c r="A21" s="5" t="s">
        <v>18</v>
      </c>
      <c r="B21">
        <v>0.199956572725278</v>
      </c>
      <c r="C21">
        <v>0.179469464629708</v>
      </c>
      <c r="D21">
        <v>0.12671731291185601</v>
      </c>
      <c r="E21">
        <v>0.168213238546363</v>
      </c>
      <c r="G21" s="5" t="s">
        <v>65</v>
      </c>
      <c r="H21">
        <v>4.5094804536802501E-2</v>
      </c>
      <c r="I21">
        <v>0.128843925031425</v>
      </c>
      <c r="J21">
        <v>8.0639151877857404E-2</v>
      </c>
      <c r="K21">
        <v>6.3599147861742505E-2</v>
      </c>
      <c r="M21" t="s">
        <v>95</v>
      </c>
      <c r="N21">
        <f>N5-P5</f>
        <v>5.6871675231607632E-2</v>
      </c>
      <c r="O21">
        <f>O5-Q5</f>
        <v>0.12988823362877744</v>
      </c>
      <c r="P21">
        <f t="shared" ref="P21:P35" si="9">AVERAGE(N21:O21)</f>
        <v>9.3379954430192535E-2</v>
      </c>
      <c r="Q21">
        <f>P21/(AVERAGE(N5:O5))*100</f>
        <v>8.082243166027915</v>
      </c>
      <c r="R21">
        <f>_xlfn.STDEV.P(N21:O21)/SQRT(2)</f>
        <v>2.5815251790771168E-2</v>
      </c>
      <c r="S21">
        <f>_xlfn.STDEV.P(N21:O21)</f>
        <v>3.6508279198584917E-2</v>
      </c>
    </row>
    <row r="22" spans="1:19" x14ac:dyDescent="0.25">
      <c r="A22" s="5" t="s">
        <v>19</v>
      </c>
      <c r="B22">
        <v>4.4023657294678602E-2</v>
      </c>
      <c r="C22">
        <v>7.4496190130765805E-2</v>
      </c>
      <c r="D22">
        <v>3.3009813102217199E-2</v>
      </c>
      <c r="E22">
        <v>7.1127417342786298E-2</v>
      </c>
      <c r="G22" s="9" t="s">
        <v>66</v>
      </c>
      <c r="H22">
        <v>9.9964434472730498E-2</v>
      </c>
      <c r="I22">
        <v>0.13735625176202301</v>
      </c>
      <c r="J22">
        <v>9.5554048028766894E-2</v>
      </c>
      <c r="K22">
        <v>0.13766045224279599</v>
      </c>
      <c r="M22" t="s">
        <v>87</v>
      </c>
      <c r="N22">
        <f>N7-P7</f>
        <v>0.12597674155529737</v>
      </c>
      <c r="O22">
        <f>O7-Q7</f>
        <v>2.4441742498180541E-2</v>
      </c>
      <c r="P22">
        <f t="shared" si="9"/>
        <v>7.5209242026738954E-2</v>
      </c>
      <c r="Q22">
        <f>P22/(AVERAGE(N7:O7))*100</f>
        <v>14.446144042281919</v>
      </c>
      <c r="R22">
        <f t="shared" ref="R22:R35" si="10">_xlfn.STDEV.P(N22:O22)/SQRT(2)</f>
        <v>3.5898043180528499E-2</v>
      </c>
      <c r="S22">
        <f t="shared" ref="S22:S35" si="11">_xlfn.STDEV.P(N22:O22)</f>
        <v>5.0767499528558406E-2</v>
      </c>
    </row>
    <row r="23" spans="1:19" x14ac:dyDescent="0.25">
      <c r="A23" s="6" t="s">
        <v>20</v>
      </c>
      <c r="B23">
        <v>5.6053199761994001E-2</v>
      </c>
      <c r="C23">
        <v>3.6372590145109698E-2</v>
      </c>
      <c r="D23">
        <v>3.5303275763720499E-2</v>
      </c>
      <c r="E23">
        <v>3.0766730175082E-2</v>
      </c>
      <c r="G23" s="8" t="s">
        <v>67</v>
      </c>
      <c r="H23">
        <v>0.251339488533533</v>
      </c>
      <c r="I23">
        <v>0.17398207554213699</v>
      </c>
      <c r="J23">
        <v>0.214088987909581</v>
      </c>
      <c r="K23">
        <v>0.23913295813053501</v>
      </c>
      <c r="M23" t="s">
        <v>88</v>
      </c>
      <c r="N23">
        <f>N11-P11</f>
        <v>6.8797501596025823E-2</v>
      </c>
      <c r="O23">
        <f>O11-Q11</f>
        <v>4.5063223632549776E-2</v>
      </c>
      <c r="P23">
        <f t="shared" si="9"/>
        <v>5.6930362614287799E-2</v>
      </c>
      <c r="R23">
        <f t="shared" si="10"/>
        <v>8.3913344472701813E-3</v>
      </c>
      <c r="S23">
        <f t="shared" si="11"/>
        <v>1.186713898173803E-2</v>
      </c>
    </row>
    <row r="24" spans="1:19" x14ac:dyDescent="0.25">
      <c r="A24" s="6" t="s">
        <v>21</v>
      </c>
      <c r="B24">
        <v>5.8315128860942297E-2</v>
      </c>
      <c r="C24">
        <v>4.80963831147544E-2</v>
      </c>
      <c r="D24">
        <v>3.1900413607349298E-2</v>
      </c>
      <c r="E24">
        <v>4.3837220474323098E-2</v>
      </c>
      <c r="G24" s="8" t="s">
        <v>68</v>
      </c>
      <c r="H24">
        <v>7.0672666222696898E-2</v>
      </c>
      <c r="I24">
        <v>9.6427217021541403E-2</v>
      </c>
      <c r="J24">
        <v>5.5750939218714803E-2</v>
      </c>
      <c r="K24">
        <v>8.4929063683891498E-2</v>
      </c>
      <c r="M24" t="s">
        <v>89</v>
      </c>
      <c r="N24">
        <f>N3-P3</f>
        <v>3.5734826095367989E-2</v>
      </c>
      <c r="O24">
        <f>O3-Q3</f>
        <v>5.7056719297585323E-2</v>
      </c>
      <c r="P24">
        <f t="shared" si="9"/>
        <v>4.6395772696476656E-2</v>
      </c>
      <c r="R24">
        <f t="shared" si="10"/>
        <v>7.5384276355116133E-3</v>
      </c>
      <c r="S24">
        <f t="shared" si="11"/>
        <v>1.0660946601108667E-2</v>
      </c>
    </row>
    <row r="25" spans="1:19" x14ac:dyDescent="0.25">
      <c r="A25" s="6" t="s">
        <v>22</v>
      </c>
      <c r="B25">
        <v>2.1094042582763799E-2</v>
      </c>
      <c r="C25">
        <v>1.8181519719642499E-2</v>
      </c>
      <c r="D25">
        <v>9.0101326791161805E-3</v>
      </c>
      <c r="E25">
        <v>2.2810228253619499E-2</v>
      </c>
      <c r="G25" s="4" t="s">
        <v>69</v>
      </c>
      <c r="H25">
        <v>0.47011050099519403</v>
      </c>
      <c r="I25">
        <v>0.67400302902200904</v>
      </c>
      <c r="J25">
        <v>0.43014426261536098</v>
      </c>
      <c r="K25">
        <v>0.62463811980739403</v>
      </c>
      <c r="M25" t="s">
        <v>90</v>
      </c>
      <c r="N25">
        <f>N8-P8</f>
        <v>6.3878451140268411E-2</v>
      </c>
      <c r="O25">
        <f>O8-Q8</f>
        <v>6.0945044978397978E-3</v>
      </c>
      <c r="P25">
        <f t="shared" si="9"/>
        <v>3.4986477819054104E-2</v>
      </c>
      <c r="R25">
        <f t="shared" si="10"/>
        <v>2.0429710257291449E-2</v>
      </c>
      <c r="S25">
        <f t="shared" si="11"/>
        <v>2.8891973321214303E-2</v>
      </c>
    </row>
    <row r="26" spans="1:19" x14ac:dyDescent="0.25">
      <c r="A26" t="s">
        <v>23</v>
      </c>
      <c r="B26">
        <v>6.4468197517780601E-2</v>
      </c>
      <c r="C26">
        <v>7.7372427908297306E-2</v>
      </c>
      <c r="D26">
        <v>4.6629532822427197E-2</v>
      </c>
      <c r="E26">
        <v>6.7140539211125796E-2</v>
      </c>
      <c r="G26" s="9" t="s">
        <v>70</v>
      </c>
      <c r="H26">
        <v>4.4154628524297301E-2</v>
      </c>
      <c r="I26">
        <v>3.2097198214597999E-2</v>
      </c>
      <c r="J26">
        <v>3.0204621151074501E-2</v>
      </c>
      <c r="K26">
        <v>2.77162108162698E-2</v>
      </c>
      <c r="M26" t="s">
        <v>91</v>
      </c>
      <c r="N26">
        <f>N6-P6</f>
        <v>3.8894973659715879E-2</v>
      </c>
      <c r="O26">
        <f>O6-Q6</f>
        <v>7.2903402594478028E-3</v>
      </c>
      <c r="P26">
        <f t="shared" si="9"/>
        <v>2.3092656959581841E-2</v>
      </c>
      <c r="R26">
        <f t="shared" si="10"/>
        <v>1.1173925297122205E-2</v>
      </c>
      <c r="S26">
        <f t="shared" si="11"/>
        <v>1.5802316700134038E-2</v>
      </c>
    </row>
    <row r="27" spans="1:19" x14ac:dyDescent="0.25">
      <c r="A27" s="7" t="s">
        <v>24</v>
      </c>
      <c r="B27">
        <v>0.22433497683842499</v>
      </c>
      <c r="C27">
        <v>0.232483675594781</v>
      </c>
      <c r="D27">
        <v>0.22019320052834401</v>
      </c>
      <c r="E27">
        <v>0.221790212714012</v>
      </c>
      <c r="G27" s="3" t="s">
        <v>71</v>
      </c>
      <c r="H27">
        <v>0.231638688090199</v>
      </c>
      <c r="I27">
        <v>0.241668387899131</v>
      </c>
      <c r="J27">
        <v>0.274324147928105</v>
      </c>
      <c r="K27">
        <v>0.32241986326164801</v>
      </c>
      <c r="M27" t="s">
        <v>106</v>
      </c>
      <c r="N27">
        <f>N15-P15</f>
        <v>2.9217141314681297E-2</v>
      </c>
      <c r="O27">
        <f>O15-Q15</f>
        <v>1.3146980004349107E-2</v>
      </c>
      <c r="P27">
        <f>AVERAGE(N27:O27)</f>
        <v>2.1182060659515202E-2</v>
      </c>
      <c r="R27">
        <f t="shared" si="10"/>
        <v>5.6816600186487924E-3</v>
      </c>
      <c r="S27">
        <f t="shared" si="11"/>
        <v>8.035080655166095E-3</v>
      </c>
    </row>
    <row r="28" spans="1:19" x14ac:dyDescent="0.25">
      <c r="A28" t="s">
        <v>25</v>
      </c>
      <c r="B28">
        <v>1.05117967822213E-2</v>
      </c>
      <c r="C28">
        <v>1.0361699759321E-2</v>
      </c>
      <c r="D28">
        <v>1.06237562383159E-2</v>
      </c>
      <c r="E28">
        <v>1.1971549515368701E-2</v>
      </c>
      <c r="G28" s="4" t="s">
        <v>72</v>
      </c>
      <c r="H28">
        <v>5.3337386286317998E-2</v>
      </c>
      <c r="I28">
        <v>7.2575691647974797E-2</v>
      </c>
      <c r="J28">
        <v>5.60837612100848E-2</v>
      </c>
      <c r="K28">
        <v>7.5214946751856596E-2</v>
      </c>
      <c r="M28" t="s">
        <v>102</v>
      </c>
      <c r="N28">
        <f>N10-P10</f>
        <v>-3.5544347341054904E-2</v>
      </c>
      <c r="O28">
        <f>O10-Q10</f>
        <v>6.5244777169682494E-2</v>
      </c>
      <c r="P28">
        <f>AVERAGE(N28:O28)</f>
        <v>1.4850214914313795E-2</v>
      </c>
      <c r="R28">
        <f t="shared" si="10"/>
        <v>3.5634336705698842E-2</v>
      </c>
      <c r="S28">
        <f t="shared" si="11"/>
        <v>5.0394562255368702E-2</v>
      </c>
    </row>
    <row r="29" spans="1:19" x14ac:dyDescent="0.25">
      <c r="A29" t="s">
        <v>26</v>
      </c>
      <c r="B29">
        <v>3.0222402946745199E-2</v>
      </c>
      <c r="C29">
        <v>3.1773713727786E-2</v>
      </c>
      <c r="D29">
        <v>3.5073010756908399E-2</v>
      </c>
      <c r="E29">
        <v>3.9931231429446497E-2</v>
      </c>
      <c r="G29" s="5" t="s">
        <v>73</v>
      </c>
      <c r="H29">
        <v>9.6223019609504398E-2</v>
      </c>
      <c r="I29">
        <v>7.0662982586563505E-2</v>
      </c>
      <c r="J29">
        <v>9.1352013830104703E-2</v>
      </c>
      <c r="K29">
        <v>7.2882831158641997E-2</v>
      </c>
      <c r="M29" t="s">
        <v>109</v>
      </c>
      <c r="N29">
        <f>N17-P17</f>
        <v>1.4921727003982095E-2</v>
      </c>
      <c r="O29">
        <f>O17-Q17</f>
        <v>1.1498153337649905E-2</v>
      </c>
      <c r="P29">
        <f>AVERAGE(N29:O29)</f>
        <v>1.3209940170816E-2</v>
      </c>
      <c r="R29">
        <f t="shared" si="10"/>
        <v>1.2104160776775909E-3</v>
      </c>
      <c r="S29">
        <f t="shared" si="11"/>
        <v>1.711786833166095E-3</v>
      </c>
    </row>
    <row r="30" spans="1:19" x14ac:dyDescent="0.25">
      <c r="A30" t="s">
        <v>27</v>
      </c>
      <c r="B30">
        <v>1.50188946056335E-2</v>
      </c>
      <c r="C30">
        <v>1.32375039888387E-2</v>
      </c>
      <c r="D30">
        <v>1.03889926208792E-2</v>
      </c>
      <c r="E30">
        <v>1.23793135674809E-2</v>
      </c>
      <c r="G30" s="5" t="s">
        <v>74</v>
      </c>
      <c r="H30">
        <v>0.70366113419686505</v>
      </c>
      <c r="I30">
        <v>0.57364845405290998</v>
      </c>
      <c r="J30">
        <v>0.70458455535224296</v>
      </c>
      <c r="K30">
        <v>0.56312647087532497</v>
      </c>
      <c r="M30" t="s">
        <v>103</v>
      </c>
      <c r="N30">
        <f>N12-P12</f>
        <v>-9.2342115537791258E-4</v>
      </c>
      <c r="O30">
        <f>O12-Q12</f>
        <v>1.0521983177585015E-2</v>
      </c>
      <c r="P30">
        <f>AVERAGE(N30:O30)</f>
        <v>4.7992810111035511E-3</v>
      </c>
      <c r="R30">
        <f t="shared" si="10"/>
        <v>4.0465615086299894E-3</v>
      </c>
      <c r="S30">
        <f t="shared" si="11"/>
        <v>5.7227021664814637E-3</v>
      </c>
    </row>
    <row r="31" spans="1:19" x14ac:dyDescent="0.25">
      <c r="A31" s="7" t="s">
        <v>28</v>
      </c>
      <c r="B31">
        <v>0.31100925539562702</v>
      </c>
      <c r="C31">
        <v>0.35618761484243899</v>
      </c>
      <c r="D31">
        <v>0.28255258862222199</v>
      </c>
      <c r="E31">
        <v>0.33612652970538498</v>
      </c>
      <c r="G31" s="5" t="s">
        <v>75</v>
      </c>
      <c r="H31">
        <v>0.19806177342512599</v>
      </c>
      <c r="I31">
        <v>0.15271659956235301</v>
      </c>
      <c r="J31">
        <v>0.20435385551004001</v>
      </c>
      <c r="K31">
        <v>0.16069641294079301</v>
      </c>
      <c r="M31" t="s">
        <v>105</v>
      </c>
      <c r="N31">
        <f>N14-P14</f>
        <v>4.8710057793996953E-3</v>
      </c>
      <c r="O31">
        <f>O14-Q14</f>
        <v>-2.2198485720784922E-3</v>
      </c>
      <c r="P31">
        <f>AVERAGE(N31:O31)</f>
        <v>1.3255786036606015E-3</v>
      </c>
      <c r="R31">
        <f t="shared" si="10"/>
        <v>2.5069955981681822E-3</v>
      </c>
      <c r="S31">
        <f t="shared" si="11"/>
        <v>3.5454271757390937E-3</v>
      </c>
    </row>
    <row r="32" spans="1:19" x14ac:dyDescent="0.25">
      <c r="A32" t="s">
        <v>29</v>
      </c>
      <c r="B32">
        <v>4.5094804536802501E-2</v>
      </c>
      <c r="C32">
        <v>0.128843925031425</v>
      </c>
      <c r="D32">
        <v>8.0639151877857404E-2</v>
      </c>
      <c r="E32">
        <v>6.3599147861742505E-2</v>
      </c>
      <c r="M32" t="s">
        <v>107</v>
      </c>
      <c r="N32">
        <f>N9-P9</f>
        <v>5.1444062054161049E-3</v>
      </c>
      <c r="O32">
        <f>O9-Q9</f>
        <v>-5.6887139391960106E-3</v>
      </c>
      <c r="P32">
        <f t="shared" si="9"/>
        <v>-2.7215386688995286E-4</v>
      </c>
      <c r="R32">
        <f t="shared" si="10"/>
        <v>3.8300863578319094E-3</v>
      </c>
      <c r="S32">
        <f t="shared" si="11"/>
        <v>5.4165600723060578E-3</v>
      </c>
    </row>
    <row r="33" spans="1:19" x14ac:dyDescent="0.25">
      <c r="A33" t="s">
        <v>30</v>
      </c>
      <c r="B33">
        <v>9.9964434472730498E-2</v>
      </c>
      <c r="C33">
        <v>0.13735625176202301</v>
      </c>
      <c r="D33">
        <v>9.5554048028766894E-2</v>
      </c>
      <c r="E33">
        <v>0.13766045224279599</v>
      </c>
      <c r="M33" t="s">
        <v>104</v>
      </c>
      <c r="N33">
        <f>N13-P13</f>
        <v>-6.2920820849140247E-3</v>
      </c>
      <c r="O33">
        <f>O13-Q13</f>
        <v>-7.9798133784400038E-3</v>
      </c>
      <c r="P33">
        <f>AVERAGE(N33:O33)</f>
        <v>-7.1359477316770142E-3</v>
      </c>
      <c r="R33">
        <f t="shared" si="10"/>
        <v>5.9670312123648165E-4</v>
      </c>
      <c r="S33">
        <f t="shared" si="11"/>
        <v>8.4386564676298959E-4</v>
      </c>
    </row>
    <row r="34" spans="1:19" x14ac:dyDescent="0.25">
      <c r="A34" t="s">
        <v>31</v>
      </c>
      <c r="B34">
        <v>0.251339488533533</v>
      </c>
      <c r="C34">
        <v>0.17398207554213699</v>
      </c>
      <c r="D34">
        <v>0.214088987909581</v>
      </c>
      <c r="E34">
        <v>0.23913295813053501</v>
      </c>
      <c r="M34" t="s">
        <v>108</v>
      </c>
      <c r="N34">
        <f>N16-P16</f>
        <v>3.7250500623951993E-2</v>
      </c>
      <c r="O34">
        <f>O16-Q16</f>
        <v>-6.5150882588398018E-2</v>
      </c>
      <c r="P34">
        <f t="shared" ref="P34" si="12">AVERAGE(N34:O34)</f>
        <v>-1.3950190982223012E-2</v>
      </c>
      <c r="R34">
        <f t="shared" si="10"/>
        <v>3.6204356236167488E-2</v>
      </c>
      <c r="S34">
        <f t="shared" si="11"/>
        <v>5.1200691606175006E-2</v>
      </c>
    </row>
    <row r="35" spans="1:19" x14ac:dyDescent="0.25">
      <c r="A35" t="s">
        <v>32</v>
      </c>
      <c r="B35">
        <v>7.0672666222696898E-2</v>
      </c>
      <c r="C35">
        <v>9.6427217021541403E-2</v>
      </c>
      <c r="D35">
        <v>5.5750939218714803E-2</v>
      </c>
      <c r="E35">
        <v>8.4929063683891498E-2</v>
      </c>
      <c r="M35" t="s">
        <v>94</v>
      </c>
      <c r="N35">
        <f>N4-P4</f>
        <v>-6.360475338487126E-2</v>
      </c>
      <c r="O35">
        <f>O4-Q4</f>
        <v>-0.1047912080531932</v>
      </c>
      <c r="P35">
        <f t="shared" si="9"/>
        <v>-8.4197980719032228E-2</v>
      </c>
      <c r="Q35">
        <f>P35/(AVERAGE(N4:O4))*100</f>
        <v>-26.355546433389627</v>
      </c>
      <c r="R35">
        <f t="shared" si="10"/>
        <v>1.4561610694501383E-2</v>
      </c>
      <c r="S35">
        <f t="shared" si="11"/>
        <v>2.0593227334160961E-2</v>
      </c>
    </row>
    <row r="36" spans="1:19" x14ac:dyDescent="0.25">
      <c r="A36" t="s">
        <v>33</v>
      </c>
      <c r="B36">
        <v>0.47011050099519403</v>
      </c>
      <c r="C36">
        <v>0.67400302902200904</v>
      </c>
      <c r="D36">
        <v>0.43014426261536098</v>
      </c>
      <c r="E36">
        <v>0.62463811980739403</v>
      </c>
      <c r="G36" t="s">
        <v>83</v>
      </c>
    </row>
    <row r="37" spans="1:19" x14ac:dyDescent="0.25">
      <c r="A37" t="s">
        <v>34</v>
      </c>
      <c r="B37">
        <v>4.4154628524297301E-2</v>
      </c>
      <c r="C37">
        <v>3.2097198214597999E-2</v>
      </c>
      <c r="D37">
        <v>3.0204621151074501E-2</v>
      </c>
      <c r="E37">
        <v>2.77162108162698E-2</v>
      </c>
      <c r="G37" s="1" t="s">
        <v>40</v>
      </c>
      <c r="H37" s="1" t="s">
        <v>84</v>
      </c>
      <c r="I37" s="1" t="s">
        <v>85</v>
      </c>
      <c r="J37" s="1" t="s">
        <v>86</v>
      </c>
      <c r="K37" s="1"/>
    </row>
    <row r="38" spans="1:19" x14ac:dyDescent="0.25">
      <c r="A38" t="s">
        <v>35</v>
      </c>
      <c r="B38">
        <v>0.231638688090199</v>
      </c>
      <c r="C38">
        <v>0.241668387899131</v>
      </c>
      <c r="D38">
        <v>0.274324147928105</v>
      </c>
      <c r="E38">
        <v>0.32241986326164801</v>
      </c>
      <c r="G38" t="s">
        <v>96</v>
      </c>
      <c r="H38">
        <f>H14-J14</f>
        <v>0.12597674155529737</v>
      </c>
      <c r="I38">
        <f>I14-K14</f>
        <v>2.4441742498180541E-2</v>
      </c>
      <c r="J38">
        <f t="shared" ref="J38:J66" si="13">AVERAGE(H38:I38)</f>
        <v>7.5209242026738954E-2</v>
      </c>
    </row>
    <row r="39" spans="1:19" x14ac:dyDescent="0.25">
      <c r="A39" t="s">
        <v>36</v>
      </c>
      <c r="B39">
        <v>5.3337386286317998E-2</v>
      </c>
      <c r="C39">
        <v>7.2575691647974797E-2</v>
      </c>
      <c r="D39">
        <v>5.60837612100848E-2</v>
      </c>
      <c r="E39">
        <v>7.5214946751856596E-2</v>
      </c>
      <c r="G39" t="s">
        <v>97</v>
      </c>
      <c r="H39">
        <f>H12-J12</f>
        <v>2.3876326054454111E-2</v>
      </c>
      <c r="I39">
        <f>I12-K12</f>
        <v>9.5795801535884961E-2</v>
      </c>
      <c r="J39">
        <f t="shared" si="13"/>
        <v>5.9836063795169536E-2</v>
      </c>
    </row>
    <row r="40" spans="1:19" x14ac:dyDescent="0.25">
      <c r="A40" t="s">
        <v>37</v>
      </c>
      <c r="B40">
        <v>9.6223019609504398E-2</v>
      </c>
      <c r="C40">
        <v>7.0662982586563505E-2</v>
      </c>
      <c r="D40">
        <v>9.1352013830104703E-2</v>
      </c>
      <c r="E40">
        <v>7.2882831158641997E-2</v>
      </c>
      <c r="G40" t="s">
        <v>98</v>
      </c>
      <c r="H40">
        <f>H25-J25</f>
        <v>3.9966238379833041E-2</v>
      </c>
      <c r="I40">
        <f>I25-K25</f>
        <v>4.9364909214615005E-2</v>
      </c>
      <c r="J40">
        <f t="shared" si="13"/>
        <v>4.4665573797224023E-2</v>
      </c>
    </row>
    <row r="41" spans="1:19" x14ac:dyDescent="0.25">
      <c r="A41" t="s">
        <v>38</v>
      </c>
      <c r="B41">
        <v>0.70366113419686505</v>
      </c>
      <c r="C41">
        <v>0.57364845405290998</v>
      </c>
      <c r="D41">
        <v>0.70458455535224296</v>
      </c>
      <c r="E41">
        <v>0.56312647087532497</v>
      </c>
      <c r="G41" t="s">
        <v>59</v>
      </c>
      <c r="H41">
        <f>H15-J15</f>
        <v>5.9248549155514113E-2</v>
      </c>
      <c r="I41">
        <f>I15-K15</f>
        <v>5.2363140764819932E-3</v>
      </c>
      <c r="J41">
        <f t="shared" si="13"/>
        <v>3.2242431615998053E-2</v>
      </c>
    </row>
    <row r="42" spans="1:19" x14ac:dyDescent="0.25">
      <c r="A42" t="s">
        <v>39</v>
      </c>
      <c r="B42">
        <v>0.19806177342512599</v>
      </c>
      <c r="C42">
        <v>0.15271659956235301</v>
      </c>
      <c r="D42">
        <v>0.20435385551004001</v>
      </c>
      <c r="E42">
        <v>0.16069641294079301</v>
      </c>
      <c r="G42" t="s">
        <v>61</v>
      </c>
      <c r="H42">
        <f>H17-J17</f>
        <v>3.2598443083486028E-2</v>
      </c>
      <c r="I42">
        <f>I17-K17</f>
        <v>3.0754548017823069E-2</v>
      </c>
      <c r="J42">
        <f t="shared" si="13"/>
        <v>3.1676495550654549E-2</v>
      </c>
    </row>
    <row r="43" spans="1:19" x14ac:dyDescent="0.25">
      <c r="G43" t="s">
        <v>48</v>
      </c>
      <c r="H43">
        <f>H4-J4</f>
        <v>2.0657175569811004E-2</v>
      </c>
      <c r="I43">
        <f>I4-K4</f>
        <v>3.7859034655606999E-2</v>
      </c>
      <c r="J43">
        <f t="shared" si="13"/>
        <v>2.9258105112709001E-2</v>
      </c>
    </row>
    <row r="44" spans="1:19" x14ac:dyDescent="0.25">
      <c r="G44" t="s">
        <v>57</v>
      </c>
      <c r="H44">
        <f>H13-J13</f>
        <v>3.8894973659715879E-2</v>
      </c>
      <c r="I44">
        <f>I13-K13</f>
        <v>7.2903402594478028E-3</v>
      </c>
      <c r="J44">
        <f t="shared" si="13"/>
        <v>2.3092656959581841E-2</v>
      </c>
    </row>
    <row r="45" spans="1:19" x14ac:dyDescent="0.25">
      <c r="G45" t="s">
        <v>50</v>
      </c>
      <c r="H45">
        <f>H6-J6</f>
        <v>2.9217141314681297E-2</v>
      </c>
      <c r="I45">
        <f>I6-K6</f>
        <v>1.3146980004349107E-2</v>
      </c>
      <c r="J45">
        <f t="shared" si="13"/>
        <v>2.1182060659515202E-2</v>
      </c>
    </row>
    <row r="46" spans="1:19" x14ac:dyDescent="0.25">
      <c r="G46" t="s">
        <v>65</v>
      </c>
      <c r="H46">
        <f>H21-J21</f>
        <v>-3.5544347341054904E-2</v>
      </c>
      <c r="I46">
        <f>I21-K21</f>
        <v>6.5244777169682494E-2</v>
      </c>
      <c r="J46">
        <f t="shared" si="13"/>
        <v>1.4850214914313795E-2</v>
      </c>
    </row>
    <row r="47" spans="1:19" x14ac:dyDescent="0.25">
      <c r="G47" t="s">
        <v>60</v>
      </c>
      <c r="H47">
        <f>H16-J16</f>
        <v>1.7838664695353404E-2</v>
      </c>
      <c r="I47">
        <f>I16-K16</f>
        <v>1.023188869717151E-2</v>
      </c>
      <c r="J47">
        <f t="shared" si="13"/>
        <v>1.4035276696262457E-2</v>
      </c>
    </row>
    <row r="48" spans="1:19" x14ac:dyDescent="0.25">
      <c r="G48" t="s">
        <v>68</v>
      </c>
      <c r="H48">
        <f>H24-J24</f>
        <v>1.4921727003982095E-2</v>
      </c>
      <c r="I48">
        <f>I24-K24</f>
        <v>1.1498153337649905E-2</v>
      </c>
      <c r="J48">
        <f t="shared" si="13"/>
        <v>1.3209940170816E-2</v>
      </c>
    </row>
    <row r="49" spans="7:10" x14ac:dyDescent="0.25">
      <c r="G49" t="s">
        <v>47</v>
      </c>
      <c r="H49">
        <f>H3-J3</f>
        <v>8.6139232696491007E-3</v>
      </c>
      <c r="I49">
        <f>I3-K3</f>
        <v>1.1597017025221697E-2</v>
      </c>
      <c r="J49">
        <f t="shared" si="13"/>
        <v>1.0105470147435399E-2</v>
      </c>
    </row>
    <row r="50" spans="7:10" x14ac:dyDescent="0.25">
      <c r="G50" t="s">
        <v>70</v>
      </c>
      <c r="H50">
        <f>H26-J26</f>
        <v>1.39500073732228E-2</v>
      </c>
      <c r="I50">
        <f>I26-K26</f>
        <v>4.3809873983281997E-3</v>
      </c>
      <c r="J50">
        <f t="shared" si="13"/>
        <v>9.1654973857755E-3</v>
      </c>
    </row>
    <row r="51" spans="7:10" x14ac:dyDescent="0.25">
      <c r="G51" t="s">
        <v>49</v>
      </c>
      <c r="H51">
        <f>H5-J5</f>
        <v>6.4637272559078945E-3</v>
      </c>
      <c r="I51">
        <f>I5-K5</f>
        <v>7.6006676167566095E-3</v>
      </c>
      <c r="J51">
        <f t="shared" si="13"/>
        <v>7.032197436332252E-3</v>
      </c>
    </row>
    <row r="52" spans="7:10" x14ac:dyDescent="0.25">
      <c r="G52" t="s">
        <v>74</v>
      </c>
      <c r="H52">
        <f>H30-J30</f>
        <v>-9.2342115537791258E-4</v>
      </c>
      <c r="I52">
        <f>I30-K30</f>
        <v>1.0521983177585015E-2</v>
      </c>
      <c r="J52">
        <f t="shared" si="13"/>
        <v>4.7992810111035511E-3</v>
      </c>
    </row>
    <row r="53" spans="7:10" x14ac:dyDescent="0.25">
      <c r="G53" t="s">
        <v>64</v>
      </c>
      <c r="H53">
        <f>H20-J20</f>
        <v>4.6299019847542994E-3</v>
      </c>
      <c r="I53">
        <f>I20-K20</f>
        <v>8.5819042135779934E-4</v>
      </c>
      <c r="J53">
        <f t="shared" si="13"/>
        <v>2.7440462030560494E-3</v>
      </c>
    </row>
    <row r="54" spans="7:10" x14ac:dyDescent="0.25">
      <c r="G54" t="s">
        <v>66</v>
      </c>
      <c r="H54">
        <f>H22-J22</f>
        <v>4.4103864439636042E-3</v>
      </c>
      <c r="I54">
        <f>I22-K22</f>
        <v>-3.0420048077298145E-4</v>
      </c>
      <c r="J54">
        <f t="shared" si="13"/>
        <v>2.0530929815953114E-3</v>
      </c>
    </row>
    <row r="55" spans="7:10" x14ac:dyDescent="0.25">
      <c r="G55" t="s">
        <v>73</v>
      </c>
      <c r="H55">
        <f>H29-J29</f>
        <v>4.8710057793996953E-3</v>
      </c>
      <c r="I55">
        <f>I29-K29</f>
        <v>-2.2198485720784922E-3</v>
      </c>
      <c r="J55">
        <f t="shared" si="13"/>
        <v>1.3255786036606015E-3</v>
      </c>
    </row>
    <row r="56" spans="7:10" x14ac:dyDescent="0.25">
      <c r="G56" t="s">
        <v>54</v>
      </c>
      <c r="H56">
        <f>H10-J10</f>
        <v>9.2531371218344035E-4</v>
      </c>
      <c r="I56">
        <f>I10-K10</f>
        <v>-8.4667213778500186E-5</v>
      </c>
      <c r="J56">
        <f t="shared" si="13"/>
        <v>4.2032324920247008E-4</v>
      </c>
    </row>
    <row r="57" spans="7:10" x14ac:dyDescent="0.25">
      <c r="G57" t="s">
        <v>51</v>
      </c>
      <c r="H57">
        <f>H7-J7</f>
        <v>5.1444062054161049E-3</v>
      </c>
      <c r="I57">
        <f>I7-K7</f>
        <v>-5.6887139391960106E-3</v>
      </c>
      <c r="J57">
        <f t="shared" si="13"/>
        <v>-2.7215386688995286E-4</v>
      </c>
    </row>
    <row r="58" spans="7:10" x14ac:dyDescent="0.25">
      <c r="G58" t="s">
        <v>62</v>
      </c>
      <c r="H58">
        <f>H18-J18</f>
        <v>-1.119594560945996E-4</v>
      </c>
      <c r="I58">
        <f>I18-K18</f>
        <v>-1.6098497560477001E-3</v>
      </c>
      <c r="J58">
        <f t="shared" si="13"/>
        <v>-8.6090460607114987E-4</v>
      </c>
    </row>
    <row r="59" spans="7:10" x14ac:dyDescent="0.25">
      <c r="G59" t="s">
        <v>55</v>
      </c>
      <c r="H59">
        <f>H11-J11</f>
        <v>-1.8726072483839923E-4</v>
      </c>
      <c r="I59">
        <f>I11-K11</f>
        <v>-2.7811873463538944E-3</v>
      </c>
      <c r="J59">
        <f t="shared" si="13"/>
        <v>-1.4842240355961468E-3</v>
      </c>
    </row>
    <row r="60" spans="7:10" x14ac:dyDescent="0.25">
      <c r="G60" t="s">
        <v>72</v>
      </c>
      <c r="H60">
        <f>H28-J28</f>
        <v>-2.746374923766802E-3</v>
      </c>
      <c r="I60">
        <f>I28-K28</f>
        <v>-2.6392551038817991E-3</v>
      </c>
      <c r="J60">
        <f t="shared" si="13"/>
        <v>-2.6928150138243005E-3</v>
      </c>
    </row>
    <row r="61" spans="7:10" x14ac:dyDescent="0.25">
      <c r="G61" t="s">
        <v>53</v>
      </c>
      <c r="H61">
        <f>H9-J9</f>
        <v>-2.624312760175801E-3</v>
      </c>
      <c r="I61">
        <f>I9-K9</f>
        <v>-5.5950706963108984E-3</v>
      </c>
      <c r="J61">
        <f t="shared" si="13"/>
        <v>-4.1096917282433497E-3</v>
      </c>
    </row>
    <row r="62" spans="7:10" x14ac:dyDescent="0.25">
      <c r="G62" t="s">
        <v>63</v>
      </c>
      <c r="H62">
        <f>H19-J19</f>
        <v>-4.8506078101632003E-3</v>
      </c>
      <c r="I62">
        <f>I19-K19</f>
        <v>-8.1575177016604966E-3</v>
      </c>
      <c r="J62">
        <f t="shared" si="13"/>
        <v>-6.5040627559118484E-3</v>
      </c>
    </row>
    <row r="63" spans="7:10" x14ac:dyDescent="0.25">
      <c r="G63" t="s">
        <v>75</v>
      </c>
      <c r="H63">
        <f>H31-J31</f>
        <v>-6.2920820849140247E-3</v>
      </c>
      <c r="I63">
        <f>I31-K31</f>
        <v>-7.9798133784400038E-3</v>
      </c>
      <c r="J63">
        <f t="shared" si="13"/>
        <v>-7.1359477316770142E-3</v>
      </c>
    </row>
    <row r="64" spans="7:10" x14ac:dyDescent="0.25">
      <c r="G64" t="s">
        <v>67</v>
      </c>
      <c r="H64">
        <f>H23-J23</f>
        <v>3.7250500623951993E-2</v>
      </c>
      <c r="I64">
        <f>I23-K23</f>
        <v>-6.5150882588398018E-2</v>
      </c>
      <c r="J64">
        <f t="shared" si="13"/>
        <v>-1.3950190982223012E-2</v>
      </c>
    </row>
    <row r="65" spans="7:10" x14ac:dyDescent="0.25">
      <c r="G65" t="s">
        <v>100</v>
      </c>
      <c r="H65">
        <f>H8-J8</f>
        <v>-1.82949807867894E-2</v>
      </c>
      <c r="I65">
        <f>I8-K8</f>
        <v>-1.84446619943653E-2</v>
      </c>
      <c r="J65">
        <f t="shared" si="13"/>
        <v>-1.836982139057735E-2</v>
      </c>
    </row>
    <row r="66" spans="7:10" x14ac:dyDescent="0.25">
      <c r="G66" t="s">
        <v>99</v>
      </c>
      <c r="H66">
        <f>H27-J27</f>
        <v>-4.2685459837906004E-2</v>
      </c>
      <c r="I66">
        <f>I27-K27</f>
        <v>-8.0751475362517006E-2</v>
      </c>
      <c r="J66">
        <f t="shared" si="13"/>
        <v>-6.1718467600211505E-2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01D6-903F-4996-A78B-1108649D94A1}">
  <dimension ref="A1:Q66"/>
  <sheetViews>
    <sheetView topLeftCell="J24" zoomScaleNormal="100" workbookViewId="0">
      <selection activeCell="M10" sqref="M10"/>
    </sheetView>
  </sheetViews>
  <sheetFormatPr defaultRowHeight="15" x14ac:dyDescent="0.25"/>
  <cols>
    <col min="1" max="1" width="42.85546875" bestFit="1" customWidth="1"/>
    <col min="2" max="3" width="20.42578125" bestFit="1" customWidth="1"/>
    <col min="4" max="5" width="24.7109375" bestFit="1" customWidth="1"/>
    <col min="7" max="7" width="24.85546875" bestFit="1" customWidth="1"/>
    <col min="8" max="9" width="20.42578125" bestFit="1" customWidth="1"/>
    <col min="10" max="11" width="24.7109375" bestFit="1" customWidth="1"/>
    <col min="13" max="15" width="20.42578125" bestFit="1" customWidth="1"/>
    <col min="16" max="17" width="24.7109375" bestFit="1" customWidth="1"/>
  </cols>
  <sheetData>
    <row r="1" spans="1:17" x14ac:dyDescent="0.25">
      <c r="A1" t="s">
        <v>45</v>
      </c>
      <c r="G1" t="s">
        <v>46</v>
      </c>
      <c r="M1" t="s">
        <v>76</v>
      </c>
    </row>
    <row r="2" spans="1:17" x14ac:dyDescent="0.25">
      <c r="A2" s="1" t="s">
        <v>40</v>
      </c>
      <c r="B2" s="1" t="s">
        <v>42</v>
      </c>
      <c r="C2" s="1" t="s">
        <v>41</v>
      </c>
      <c r="D2" s="1" t="s">
        <v>43</v>
      </c>
      <c r="E2" s="1" t="s">
        <v>44</v>
      </c>
      <c r="G2" s="1" t="s">
        <v>40</v>
      </c>
      <c r="H2" s="1" t="s">
        <v>42</v>
      </c>
      <c r="I2" s="1" t="s">
        <v>41</v>
      </c>
      <c r="J2" s="1" t="s">
        <v>43</v>
      </c>
      <c r="K2" s="1" t="s">
        <v>44</v>
      </c>
      <c r="M2" s="1" t="s">
        <v>40</v>
      </c>
      <c r="N2" s="1" t="s">
        <v>42</v>
      </c>
      <c r="O2" s="1" t="s">
        <v>41</v>
      </c>
      <c r="P2" s="1" t="s">
        <v>43</v>
      </c>
      <c r="Q2" s="1" t="s">
        <v>44</v>
      </c>
    </row>
    <row r="3" spans="1:17" x14ac:dyDescent="0.25">
      <c r="A3" t="s">
        <v>0</v>
      </c>
      <c r="B3">
        <v>3.7481603004601599E-2</v>
      </c>
      <c r="C3">
        <v>3.8673982949791998E-2</v>
      </c>
      <c r="D3">
        <v>2.8867679734952498E-2</v>
      </c>
      <c r="E3">
        <v>2.70769659245703E-2</v>
      </c>
      <c r="G3" s="2" t="s">
        <v>47</v>
      </c>
      <c r="H3">
        <v>3.7481603004601599E-2</v>
      </c>
      <c r="I3">
        <v>3.8673982949791998E-2</v>
      </c>
      <c r="J3">
        <v>2.8867679734952498E-2</v>
      </c>
      <c r="K3">
        <v>2.70769659245703E-2</v>
      </c>
      <c r="M3" t="s">
        <v>81</v>
      </c>
      <c r="N3">
        <f>SUM(H3:H5)</f>
        <v>0.29409495082989451</v>
      </c>
      <c r="O3">
        <f>SUM(I3:I5)</f>
        <v>0.27905160716980709</v>
      </c>
      <c r="P3">
        <f>SUM(J3:J5)</f>
        <v>0.25836012473452652</v>
      </c>
      <c r="Q3">
        <f>SUM(K3:K5)</f>
        <v>0.22199488787222177</v>
      </c>
    </row>
    <row r="4" spans="1:17" x14ac:dyDescent="0.25">
      <c r="A4" t="s">
        <v>1</v>
      </c>
      <c r="B4">
        <v>0.15923445626190999</v>
      </c>
      <c r="C4">
        <v>0.146675024903622</v>
      </c>
      <c r="D4">
        <v>0.13857728069209899</v>
      </c>
      <c r="E4">
        <v>0.108815990248015</v>
      </c>
      <c r="G4" s="2" t="s">
        <v>48</v>
      </c>
      <c r="H4">
        <v>0.15923445626190999</v>
      </c>
      <c r="I4">
        <v>0.146675024903622</v>
      </c>
      <c r="J4">
        <v>0.13857728069209899</v>
      </c>
      <c r="K4">
        <v>0.108815990248015</v>
      </c>
      <c r="M4" t="s">
        <v>77</v>
      </c>
      <c r="N4">
        <f>SUM(H8:H9,H27)</f>
        <v>0.31078908559959717</v>
      </c>
      <c r="O4">
        <f>SUM(I8:I9,I27)</f>
        <v>0.32815028097230969</v>
      </c>
      <c r="P4">
        <f>SUM(J8:J9,J27)</f>
        <v>0.37439383898446843</v>
      </c>
      <c r="Q4">
        <f>SUM(K8:K9,K27)</f>
        <v>0.43294148902550289</v>
      </c>
    </row>
    <row r="5" spans="1:17" x14ac:dyDescent="0.25">
      <c r="A5" s="2" t="s">
        <v>2</v>
      </c>
      <c r="B5">
        <v>1.8991466837108999E-2</v>
      </c>
      <c r="C5">
        <v>1.8488249406841802E-2</v>
      </c>
      <c r="D5">
        <v>1.48037803735145E-2</v>
      </c>
      <c r="E5">
        <v>1.9529718211899399E-2</v>
      </c>
      <c r="G5" s="2" t="s">
        <v>49</v>
      </c>
      <c r="H5">
        <f>SUM(B5:B8)</f>
        <v>9.7378891563382905E-2</v>
      </c>
      <c r="I5">
        <f>SUM(C5:C8)</f>
        <v>9.3702599316393104E-2</v>
      </c>
      <c r="J5">
        <f>SUM(D5:D8)</f>
        <v>9.091516430747501E-2</v>
      </c>
      <c r="K5">
        <f>SUM(E5:E8)</f>
        <v>8.6101931699636494E-2</v>
      </c>
      <c r="M5" t="s">
        <v>78</v>
      </c>
      <c r="N5">
        <f>SUM(H10:H11,H12,H18:H19,H25,H28)</f>
        <v>0.95308205611647612</v>
      </c>
      <c r="O5">
        <f>SUM(I10:I11,I12,I18:I19,I25,I28)</f>
        <v>1.3576614469420909</v>
      </c>
      <c r="P5">
        <f>SUM(J10:J11,J12,J18:J19,J25,J28)</f>
        <v>0.89621038088486848</v>
      </c>
      <c r="Q5">
        <f>SUM(K10:K11,K12,K18:K19,K25,K28)</f>
        <v>1.2277732133133135</v>
      </c>
    </row>
    <row r="6" spans="1:17" x14ac:dyDescent="0.25">
      <c r="A6" s="2" t="s">
        <v>3</v>
      </c>
      <c r="B6">
        <v>3.2985804972329502E-2</v>
      </c>
      <c r="C6">
        <v>2.8916097810538801E-2</v>
      </c>
      <c r="D6">
        <v>4.5370150665107703E-2</v>
      </c>
      <c r="E6">
        <v>3.1897312816302099E-2</v>
      </c>
      <c r="G6" s="8" t="s">
        <v>50</v>
      </c>
      <c r="H6">
        <v>9.4741533081623794E-2</v>
      </c>
      <c r="I6">
        <v>8.3810057870062807E-2</v>
      </c>
      <c r="J6">
        <v>6.5524391766942497E-2</v>
      </c>
      <c r="K6">
        <v>7.06630778657137E-2</v>
      </c>
      <c r="M6" t="s">
        <v>57</v>
      </c>
      <c r="N6">
        <f t="shared" ref="N6:Q7" si="0">H13</f>
        <v>0.13822277934839369</v>
      </c>
      <c r="O6">
        <f t="shared" si="0"/>
        <v>0.14551864270180881</v>
      </c>
      <c r="P6">
        <f t="shared" si="0"/>
        <v>9.9327805688677814E-2</v>
      </c>
      <c r="Q6">
        <f t="shared" si="0"/>
        <v>0.13822830244236101</v>
      </c>
    </row>
    <row r="7" spans="1:17" x14ac:dyDescent="0.25">
      <c r="A7" s="2" t="s">
        <v>4</v>
      </c>
      <c r="B7">
        <v>2.0113895474943799E-2</v>
      </c>
      <c r="C7">
        <v>1.9302578899758598E-2</v>
      </c>
      <c r="D7">
        <v>1.34020357183945E-2</v>
      </c>
      <c r="E7">
        <v>1.59198960223947E-2</v>
      </c>
      <c r="G7" s="8" t="s">
        <v>51</v>
      </c>
      <c r="H7">
        <v>7.6878398082582303E-2</v>
      </c>
      <c r="I7">
        <v>0.102288864046807</v>
      </c>
      <c r="J7">
        <v>7.1733991877166198E-2</v>
      </c>
      <c r="K7">
        <v>0.10797757798600301</v>
      </c>
      <c r="M7" t="s">
        <v>58</v>
      </c>
      <c r="N7">
        <f t="shared" si="0"/>
        <v>0.54092588158624955</v>
      </c>
      <c r="O7">
        <f t="shared" si="0"/>
        <v>0.50031033766522182</v>
      </c>
      <c r="P7">
        <f t="shared" si="0"/>
        <v>0.41494914003095218</v>
      </c>
      <c r="Q7">
        <f t="shared" si="0"/>
        <v>0.47586859516704128</v>
      </c>
    </row>
    <row r="8" spans="1:17" x14ac:dyDescent="0.25">
      <c r="A8" s="2" t="s">
        <v>5</v>
      </c>
      <c r="B8">
        <v>2.5287724279000601E-2</v>
      </c>
      <c r="C8">
        <v>2.6995673199253899E-2</v>
      </c>
      <c r="D8">
        <v>1.7339197550458301E-2</v>
      </c>
      <c r="E8">
        <v>1.8755004649040299E-2</v>
      </c>
      <c r="G8" s="3" t="s">
        <v>52</v>
      </c>
      <c r="H8">
        <v>6.2888176587144601E-2</v>
      </c>
      <c r="I8">
        <v>6.9740489941495398E-2</v>
      </c>
      <c r="J8">
        <v>8.1183157373934001E-2</v>
      </c>
      <c r="K8">
        <v>8.8185151935860698E-2</v>
      </c>
      <c r="M8" t="s">
        <v>59</v>
      </c>
      <c r="N8">
        <f>SUM(H15,H20)</f>
        <v>0.15048126581133359</v>
      </c>
      <c r="O8">
        <f>SUM(I15,I20)</f>
        <v>0.1158879969683453</v>
      </c>
      <c r="P8">
        <f>SUM(J15,J20)</f>
        <v>8.6602814671065176E-2</v>
      </c>
      <c r="Q8">
        <f>SUM(K15,K20)</f>
        <v>0.1097934924705055</v>
      </c>
    </row>
    <row r="9" spans="1:17" x14ac:dyDescent="0.25">
      <c r="A9" t="s">
        <v>6</v>
      </c>
      <c r="B9">
        <v>9.4741533081623794E-2</v>
      </c>
      <c r="C9">
        <v>8.3810057870062807E-2</v>
      </c>
      <c r="D9">
        <v>6.5524391766942497E-2</v>
      </c>
      <c r="E9">
        <v>7.06630778657137E-2</v>
      </c>
      <c r="G9" s="3" t="s">
        <v>53</v>
      </c>
      <c r="H9">
        <v>1.6262220922253601E-2</v>
      </c>
      <c r="I9">
        <v>1.6741403131683302E-2</v>
      </c>
      <c r="J9">
        <v>1.8886533682429402E-2</v>
      </c>
      <c r="K9">
        <v>2.23364738279942E-2</v>
      </c>
      <c r="M9" t="s">
        <v>79</v>
      </c>
      <c r="N9">
        <f>SUM(H6:H7,H23:H24)</f>
        <v>0.493632085920436</v>
      </c>
      <c r="O9">
        <f>SUM(I6:I7,I23:I24)</f>
        <v>0.45650821448054818</v>
      </c>
      <c r="P9">
        <f>SUM(J6:J7,J23:J24)</f>
        <v>0.40709831077240449</v>
      </c>
      <c r="Q9">
        <f>SUM(K6:K7,K23:K24)</f>
        <v>0.50270267766614318</v>
      </c>
    </row>
    <row r="10" spans="1:17" x14ac:dyDescent="0.25">
      <c r="A10" t="s">
        <v>7</v>
      </c>
      <c r="B10">
        <v>7.6878398082582303E-2</v>
      </c>
      <c r="C10">
        <v>0.102288864046807</v>
      </c>
      <c r="D10">
        <v>7.1733991877166198E-2</v>
      </c>
      <c r="E10">
        <v>0.10797757798600301</v>
      </c>
      <c r="G10" s="4" t="s">
        <v>54</v>
      </c>
      <c r="H10">
        <v>6.0358799949649603E-3</v>
      </c>
      <c r="I10">
        <v>7.2111567653611701E-3</v>
      </c>
      <c r="J10">
        <v>5.11056628278152E-3</v>
      </c>
      <c r="K10">
        <v>7.2958239791396703E-3</v>
      </c>
      <c r="M10" t="s">
        <v>80</v>
      </c>
      <c r="N10">
        <f>SUM(H21,H29:H31)</f>
        <v>1.0430407317682979</v>
      </c>
      <c r="O10">
        <f>SUM(I21,I29:I31)</f>
        <v>0.92587196123325155</v>
      </c>
      <c r="P10">
        <f>SUM(J21,J29:J31)</f>
        <v>1.0809295765702451</v>
      </c>
      <c r="Q10">
        <f>SUM(K21,K29:K31)</f>
        <v>0.86030486283650243</v>
      </c>
    </row>
    <row r="11" spans="1:17" x14ac:dyDescent="0.25">
      <c r="A11" t="s">
        <v>8</v>
      </c>
      <c r="B11">
        <v>6.2888176587144601E-2</v>
      </c>
      <c r="C11">
        <v>6.9740489941495398E-2</v>
      </c>
      <c r="D11">
        <v>8.1183157373934001E-2</v>
      </c>
      <c r="E11">
        <v>8.8185151935860698E-2</v>
      </c>
      <c r="G11" s="4" t="s">
        <v>55</v>
      </c>
      <c r="H11">
        <v>2.37139002099966E-2</v>
      </c>
      <c r="I11">
        <v>3.4095386750121102E-2</v>
      </c>
      <c r="J11">
        <v>2.3901160934834999E-2</v>
      </c>
      <c r="K11">
        <v>3.6876574096474997E-2</v>
      </c>
      <c r="M11" t="s">
        <v>82</v>
      </c>
      <c r="N11">
        <f>SUM(H16,H17,H22,H26)</f>
        <v>0.74393149274886039</v>
      </c>
      <c r="O11">
        <f>SUM(I16,I17,I22,I26)</f>
        <v>0.83549716832213838</v>
      </c>
      <c r="P11">
        <f>SUM(J16,J17,J22,J26)</f>
        <v>0.67513399115283457</v>
      </c>
      <c r="Q11">
        <f>SUM(K16,K17,K22,K26)</f>
        <v>0.79043394468958861</v>
      </c>
    </row>
    <row r="12" spans="1:17" x14ac:dyDescent="0.25">
      <c r="A12" t="s">
        <v>9</v>
      </c>
      <c r="B12">
        <v>1.6262220922253601E-2</v>
      </c>
      <c r="C12">
        <v>1.6741403131683302E-2</v>
      </c>
      <c r="D12">
        <v>1.8886533682429402E-2</v>
      </c>
      <c r="E12">
        <v>2.23364738279942E-2</v>
      </c>
      <c r="G12" s="4" t="s">
        <v>56</v>
      </c>
      <c r="H12">
        <f>SUM(B15:B16)</f>
        <v>0.359150188901036</v>
      </c>
      <c r="I12">
        <f>SUM(C15:C16)</f>
        <v>0.52764076926951797</v>
      </c>
      <c r="J12">
        <f>SUM(D15:D16)</f>
        <v>0.33527386284658189</v>
      </c>
      <c r="K12">
        <f>SUM(E15:E16)</f>
        <v>0.43184496773363301</v>
      </c>
    </row>
    <row r="13" spans="1:17" x14ac:dyDescent="0.25">
      <c r="A13" t="s">
        <v>10</v>
      </c>
      <c r="B13">
        <v>6.0358799949649603E-3</v>
      </c>
      <c r="C13">
        <v>7.2111567653611701E-3</v>
      </c>
      <c r="D13">
        <v>5.11056628278152E-3</v>
      </c>
      <c r="E13">
        <v>7.2958239791396703E-3</v>
      </c>
      <c r="G13" t="s">
        <v>57</v>
      </c>
      <c r="H13">
        <f>SUM(B17:B19)</f>
        <v>0.13822277934839369</v>
      </c>
      <c r="I13">
        <f>SUM(C17:C19)</f>
        <v>0.14551864270180881</v>
      </c>
      <c r="J13">
        <f>SUM(D17:D19)</f>
        <v>9.9327805688677814E-2</v>
      </c>
      <c r="K13">
        <f>SUM(E17:E19)</f>
        <v>0.13822830244236101</v>
      </c>
    </row>
    <row r="14" spans="1:17" x14ac:dyDescent="0.25">
      <c r="A14" t="s">
        <v>11</v>
      </c>
      <c r="B14">
        <v>2.37139002099966E-2</v>
      </c>
      <c r="C14">
        <v>3.4095386750121102E-2</v>
      </c>
      <c r="D14">
        <v>2.3901160934834999E-2</v>
      </c>
      <c r="E14">
        <v>3.6876574096474997E-2</v>
      </c>
      <c r="G14" t="s">
        <v>58</v>
      </c>
      <c r="H14">
        <f>SUM(B20:B22)</f>
        <v>0.54092588158624955</v>
      </c>
      <c r="I14">
        <f>SUM(C20:C22)</f>
        <v>0.50031033766522182</v>
      </c>
      <c r="J14">
        <f>SUM(D20:D22)</f>
        <v>0.41494914003095218</v>
      </c>
      <c r="K14">
        <f>SUM(E20:E22)</f>
        <v>0.47586859516704128</v>
      </c>
    </row>
    <row r="15" spans="1:17" x14ac:dyDescent="0.25">
      <c r="A15" s="3" t="s">
        <v>12</v>
      </c>
      <c r="B15">
        <v>0.10005708161072401</v>
      </c>
      <c r="C15">
        <v>0.16036631911597901</v>
      </c>
      <c r="D15">
        <v>8.5564459278197905E-2</v>
      </c>
      <c r="E15">
        <v>0.119474614214774</v>
      </c>
      <c r="G15" s="10" t="s">
        <v>59</v>
      </c>
      <c r="H15">
        <f>SUM(B23:B25)</f>
        <v>0.13546237120570009</v>
      </c>
      <c r="I15">
        <f>SUM(C23:C25)</f>
        <v>0.1026504929795066</v>
      </c>
      <c r="J15">
        <f>SUM(D23:D25)</f>
        <v>7.6213822050185981E-2</v>
      </c>
      <c r="K15">
        <f>SUM(E23:E25)</f>
        <v>9.7414178903024604E-2</v>
      </c>
    </row>
    <row r="16" spans="1:17" x14ac:dyDescent="0.25">
      <c r="A16" s="3" t="s">
        <v>13</v>
      </c>
      <c r="B16">
        <v>0.25909310729031199</v>
      </c>
      <c r="C16">
        <v>0.36727445015353899</v>
      </c>
      <c r="D16">
        <v>0.249709403568384</v>
      </c>
      <c r="E16">
        <v>0.312370353518859</v>
      </c>
      <c r="G16" s="9" t="s">
        <v>60</v>
      </c>
      <c r="H16">
        <v>6.4468197517780601E-2</v>
      </c>
      <c r="I16">
        <v>7.7372427908297306E-2</v>
      </c>
      <c r="J16">
        <v>4.6629532822427197E-2</v>
      </c>
      <c r="K16">
        <v>6.7140539211125796E-2</v>
      </c>
      <c r="M16" t="s">
        <v>83</v>
      </c>
    </row>
    <row r="17" spans="1:17" x14ac:dyDescent="0.25">
      <c r="A17" s="4" t="s">
        <v>14</v>
      </c>
      <c r="B17">
        <v>3.0079799799768901E-2</v>
      </c>
      <c r="C17">
        <v>3.3717617633333703E-2</v>
      </c>
      <c r="D17">
        <v>2.7567217662098902E-2</v>
      </c>
      <c r="E17">
        <v>3.0334665525955599E-2</v>
      </c>
      <c r="G17" s="9" t="s">
        <v>61</v>
      </c>
      <c r="H17">
        <f>SUM(B27,B31)</f>
        <v>0.53534423223405203</v>
      </c>
      <c r="I17">
        <f>SUM(C27,C31)</f>
        <v>0.58867129043722</v>
      </c>
      <c r="J17">
        <f>SUM(D27,D31)</f>
        <v>0.502745789150566</v>
      </c>
      <c r="K17">
        <f>SUM(E27,E31)</f>
        <v>0.55791674241939693</v>
      </c>
      <c r="M17" s="1" t="s">
        <v>40</v>
      </c>
      <c r="N17" s="1" t="s">
        <v>84</v>
      </c>
      <c r="O17" s="1" t="s">
        <v>85</v>
      </c>
      <c r="P17" s="1" t="s">
        <v>86</v>
      </c>
      <c r="Q17" s="1" t="s">
        <v>101</v>
      </c>
    </row>
    <row r="18" spans="1:17" x14ac:dyDescent="0.25">
      <c r="A18" s="4" t="s">
        <v>15</v>
      </c>
      <c r="B18">
        <v>7.0434215348731802E-2</v>
      </c>
      <c r="C18">
        <v>7.2421176903255696E-2</v>
      </c>
      <c r="D18">
        <v>4.6798981166592701E-2</v>
      </c>
      <c r="E18">
        <v>6.8525622132786804E-2</v>
      </c>
      <c r="G18" s="4" t="s">
        <v>62</v>
      </c>
      <c r="H18">
        <v>1.05117967822213E-2</v>
      </c>
      <c r="I18">
        <v>1.0361699759321E-2</v>
      </c>
      <c r="J18">
        <v>1.06237562383159E-2</v>
      </c>
      <c r="K18">
        <v>1.1971549515368701E-2</v>
      </c>
      <c r="M18" t="s">
        <v>95</v>
      </c>
      <c r="N18">
        <f>N5-P5</f>
        <v>5.6871675231607632E-2</v>
      </c>
      <c r="O18">
        <f>O5-Q5</f>
        <v>0.12988823362877744</v>
      </c>
      <c r="P18">
        <f t="shared" ref="P18:P26" si="1">AVERAGE(N18:O18)</f>
        <v>9.3379954430192535E-2</v>
      </c>
      <c r="Q18">
        <f>P18/(AVERAGE(N5:O5))*100</f>
        <v>8.082243166027915</v>
      </c>
    </row>
    <row r="19" spans="1:17" x14ac:dyDescent="0.25">
      <c r="A19" s="4" t="s">
        <v>16</v>
      </c>
      <c r="B19">
        <v>3.7708764199892997E-2</v>
      </c>
      <c r="C19">
        <v>3.9379848165219403E-2</v>
      </c>
      <c r="D19">
        <v>2.4961606859986201E-2</v>
      </c>
      <c r="E19">
        <v>3.93680147836186E-2</v>
      </c>
      <c r="G19" s="4" t="s">
        <v>63</v>
      </c>
      <c r="H19">
        <v>3.0222402946745199E-2</v>
      </c>
      <c r="I19">
        <v>3.1773713727786E-2</v>
      </c>
      <c r="J19">
        <v>3.5073010756908399E-2</v>
      </c>
      <c r="K19">
        <v>3.9931231429446497E-2</v>
      </c>
      <c r="M19" t="s">
        <v>87</v>
      </c>
      <c r="N19">
        <f>N7-P7</f>
        <v>0.12597674155529737</v>
      </c>
      <c r="O19">
        <f>O7-Q7</f>
        <v>2.4441742498180541E-2</v>
      </c>
      <c r="P19">
        <f t="shared" si="1"/>
        <v>7.5209242026738954E-2</v>
      </c>
      <c r="Q19">
        <f>P19/(AVERAGE(N7:O7))*100</f>
        <v>14.446144042281919</v>
      </c>
    </row>
    <row r="20" spans="1:17" x14ac:dyDescent="0.25">
      <c r="A20" s="5" t="s">
        <v>17</v>
      </c>
      <c r="B20">
        <v>0.29694565156629299</v>
      </c>
      <c r="C20">
        <v>0.24634468290474801</v>
      </c>
      <c r="D20">
        <v>0.255222014016879</v>
      </c>
      <c r="E20">
        <v>0.23652793927789201</v>
      </c>
      <c r="G20" s="10" t="s">
        <v>64</v>
      </c>
      <c r="H20">
        <v>1.50188946056335E-2</v>
      </c>
      <c r="I20">
        <v>1.32375039888387E-2</v>
      </c>
      <c r="J20">
        <v>1.03889926208792E-2</v>
      </c>
      <c r="K20">
        <v>1.23793135674809E-2</v>
      </c>
      <c r="M20" t="s">
        <v>88</v>
      </c>
      <c r="N20">
        <f>N11-P11</f>
        <v>6.8797501596025823E-2</v>
      </c>
      <c r="O20">
        <f>O11-Q11</f>
        <v>4.5063223632549776E-2</v>
      </c>
      <c r="P20">
        <f t="shared" si="1"/>
        <v>5.6930362614287799E-2</v>
      </c>
    </row>
    <row r="21" spans="1:17" x14ac:dyDescent="0.25">
      <c r="A21" s="5" t="s">
        <v>18</v>
      </c>
      <c r="B21">
        <v>0.199956572725278</v>
      </c>
      <c r="C21">
        <v>0.179469464629708</v>
      </c>
      <c r="D21">
        <v>0.12671731291185601</v>
      </c>
      <c r="E21">
        <v>0.168213238546363</v>
      </c>
      <c r="G21" s="5" t="s">
        <v>65</v>
      </c>
      <c r="H21">
        <v>4.5094804536802501E-2</v>
      </c>
      <c r="I21">
        <v>0.128843925031425</v>
      </c>
      <c r="J21">
        <v>8.0639151877857404E-2</v>
      </c>
      <c r="K21">
        <v>6.3599147861742505E-2</v>
      </c>
      <c r="M21" t="s">
        <v>89</v>
      </c>
      <c r="N21">
        <f>N3-P3</f>
        <v>3.5734826095367989E-2</v>
      </c>
      <c r="O21">
        <f>O3-Q3</f>
        <v>5.7056719297585323E-2</v>
      </c>
      <c r="P21">
        <f t="shared" si="1"/>
        <v>4.6395772696476656E-2</v>
      </c>
    </row>
    <row r="22" spans="1:17" x14ac:dyDescent="0.25">
      <c r="A22" s="5" t="s">
        <v>19</v>
      </c>
      <c r="B22">
        <v>4.4023657294678602E-2</v>
      </c>
      <c r="C22">
        <v>7.4496190130765805E-2</v>
      </c>
      <c r="D22">
        <v>3.3009813102217199E-2</v>
      </c>
      <c r="E22">
        <v>7.1127417342786298E-2</v>
      </c>
      <c r="G22" s="9" t="s">
        <v>66</v>
      </c>
      <c r="H22">
        <v>9.9964434472730498E-2</v>
      </c>
      <c r="I22">
        <v>0.13735625176202301</v>
      </c>
      <c r="J22">
        <v>9.5554048028766894E-2</v>
      </c>
      <c r="K22">
        <v>0.13766045224279599</v>
      </c>
      <c r="M22" t="s">
        <v>90</v>
      </c>
      <c r="N22">
        <f>N8-P8</f>
        <v>6.3878451140268411E-2</v>
      </c>
      <c r="O22">
        <f>O8-Q8</f>
        <v>6.0945044978397978E-3</v>
      </c>
      <c r="P22">
        <f t="shared" si="1"/>
        <v>3.4986477819054104E-2</v>
      </c>
    </row>
    <row r="23" spans="1:17" x14ac:dyDescent="0.25">
      <c r="A23" s="6" t="s">
        <v>20</v>
      </c>
      <c r="B23">
        <v>5.6053199761994001E-2</v>
      </c>
      <c r="C23">
        <v>3.6372590145109698E-2</v>
      </c>
      <c r="D23">
        <v>3.5303275763720499E-2</v>
      </c>
      <c r="E23">
        <v>3.0766730175082E-2</v>
      </c>
      <c r="G23" s="8" t="s">
        <v>67</v>
      </c>
      <c r="H23">
        <v>0.251339488533533</v>
      </c>
      <c r="I23">
        <v>0.17398207554213699</v>
      </c>
      <c r="J23">
        <v>0.214088987909581</v>
      </c>
      <c r="K23">
        <v>0.23913295813053501</v>
      </c>
      <c r="M23" t="s">
        <v>91</v>
      </c>
      <c r="N23">
        <f>N6-P6</f>
        <v>3.8894973659715879E-2</v>
      </c>
      <c r="O23">
        <f>O6-Q6</f>
        <v>7.2903402594478028E-3</v>
      </c>
      <c r="P23">
        <f t="shared" si="1"/>
        <v>2.3092656959581841E-2</v>
      </c>
    </row>
    <row r="24" spans="1:17" x14ac:dyDescent="0.25">
      <c r="A24" s="6" t="s">
        <v>21</v>
      </c>
      <c r="B24">
        <v>5.8315128860942297E-2</v>
      </c>
      <c r="C24">
        <v>4.80963831147544E-2</v>
      </c>
      <c r="D24">
        <v>3.1900413607349298E-2</v>
      </c>
      <c r="E24">
        <v>4.3837220474323098E-2</v>
      </c>
      <c r="G24" s="8" t="s">
        <v>68</v>
      </c>
      <c r="H24">
        <v>7.0672666222696898E-2</v>
      </c>
      <c r="I24">
        <v>9.6427217021541403E-2</v>
      </c>
      <c r="J24">
        <v>5.5750939218714803E-2</v>
      </c>
      <c r="K24">
        <v>8.4929063683891498E-2</v>
      </c>
      <c r="M24" t="s">
        <v>92</v>
      </c>
      <c r="N24">
        <f>N9-P9</f>
        <v>8.6533775148031511E-2</v>
      </c>
      <c r="O24">
        <f>O9-Q9</f>
        <v>-4.6194463185595003E-2</v>
      </c>
      <c r="P24">
        <f t="shared" si="1"/>
        <v>2.0169655981218254E-2</v>
      </c>
    </row>
    <row r="25" spans="1:17" x14ac:dyDescent="0.25">
      <c r="A25" s="6" t="s">
        <v>22</v>
      </c>
      <c r="B25">
        <v>2.1094042582763799E-2</v>
      </c>
      <c r="C25">
        <v>1.8181519719642499E-2</v>
      </c>
      <c r="D25">
        <v>9.0101326791161805E-3</v>
      </c>
      <c r="E25">
        <v>2.2810228253619499E-2</v>
      </c>
      <c r="G25" s="4" t="s">
        <v>69</v>
      </c>
      <c r="H25">
        <v>0.47011050099519403</v>
      </c>
      <c r="I25">
        <v>0.67400302902200904</v>
      </c>
      <c r="J25">
        <v>0.43014426261536098</v>
      </c>
      <c r="K25">
        <v>0.62463811980739403</v>
      </c>
      <c r="M25" t="s">
        <v>93</v>
      </c>
      <c r="N25">
        <f>N10-P10</f>
        <v>-3.7888844801947208E-2</v>
      </c>
      <c r="O25">
        <f>O10-Q10</f>
        <v>6.5567098396749124E-2</v>
      </c>
      <c r="P25">
        <f t="shared" si="1"/>
        <v>1.3839126797400958E-2</v>
      </c>
    </row>
    <row r="26" spans="1:17" x14ac:dyDescent="0.25">
      <c r="A26" t="s">
        <v>23</v>
      </c>
      <c r="B26">
        <v>6.4468197517780601E-2</v>
      </c>
      <c r="C26">
        <v>7.7372427908297306E-2</v>
      </c>
      <c r="D26">
        <v>4.6629532822427197E-2</v>
      </c>
      <c r="E26">
        <v>6.7140539211125796E-2</v>
      </c>
      <c r="G26" s="9" t="s">
        <v>70</v>
      </c>
      <c r="H26">
        <v>4.4154628524297301E-2</v>
      </c>
      <c r="I26">
        <v>3.2097198214597999E-2</v>
      </c>
      <c r="J26">
        <v>3.0204621151074501E-2</v>
      </c>
      <c r="K26">
        <v>2.77162108162698E-2</v>
      </c>
      <c r="M26" t="s">
        <v>94</v>
      </c>
      <c r="N26">
        <f>N4-P4</f>
        <v>-6.360475338487126E-2</v>
      </c>
      <c r="O26">
        <f>O4-Q4</f>
        <v>-0.1047912080531932</v>
      </c>
      <c r="P26">
        <f t="shared" si="1"/>
        <v>-8.4197980719032228E-2</v>
      </c>
      <c r="Q26">
        <f>P26/(AVERAGE(N4:O4))*100</f>
        <v>-26.355546433389627</v>
      </c>
    </row>
    <row r="27" spans="1:17" x14ac:dyDescent="0.25">
      <c r="A27" s="7" t="s">
        <v>24</v>
      </c>
      <c r="B27">
        <v>0.22433497683842499</v>
      </c>
      <c r="C27">
        <v>0.232483675594781</v>
      </c>
      <c r="D27">
        <v>0.22019320052834401</v>
      </c>
      <c r="E27">
        <v>0.221790212714012</v>
      </c>
      <c r="G27" s="3" t="s">
        <v>71</v>
      </c>
      <c r="H27">
        <v>0.231638688090199</v>
      </c>
      <c r="I27">
        <v>0.241668387899131</v>
      </c>
      <c r="J27">
        <v>0.274324147928105</v>
      </c>
      <c r="K27">
        <v>0.32241986326164801</v>
      </c>
    </row>
    <row r="28" spans="1:17" x14ac:dyDescent="0.25">
      <c r="A28" t="s">
        <v>25</v>
      </c>
      <c r="B28">
        <v>1.05117967822213E-2</v>
      </c>
      <c r="C28">
        <v>1.0361699759321E-2</v>
      </c>
      <c r="D28">
        <v>1.06237562383159E-2</v>
      </c>
      <c r="E28">
        <v>1.1971549515368701E-2</v>
      </c>
      <c r="G28" s="4" t="s">
        <v>72</v>
      </c>
      <c r="H28">
        <v>5.3337386286317998E-2</v>
      </c>
      <c r="I28">
        <v>7.2575691647974797E-2</v>
      </c>
      <c r="J28">
        <v>5.60837612100848E-2</v>
      </c>
      <c r="K28">
        <v>7.5214946751856596E-2</v>
      </c>
    </row>
    <row r="29" spans="1:17" x14ac:dyDescent="0.25">
      <c r="A29" t="s">
        <v>26</v>
      </c>
      <c r="B29">
        <v>3.0222402946745199E-2</v>
      </c>
      <c r="C29">
        <v>3.1773713727786E-2</v>
      </c>
      <c r="D29">
        <v>3.5073010756908399E-2</v>
      </c>
      <c r="E29">
        <v>3.9931231429446497E-2</v>
      </c>
      <c r="G29" s="5" t="s">
        <v>73</v>
      </c>
      <c r="H29">
        <v>9.6223019609504398E-2</v>
      </c>
      <c r="I29">
        <v>7.0662982586563505E-2</v>
      </c>
      <c r="J29">
        <v>9.1352013830104703E-2</v>
      </c>
      <c r="K29">
        <v>7.2882831158641997E-2</v>
      </c>
    </row>
    <row r="30" spans="1:17" x14ac:dyDescent="0.25">
      <c r="A30" t="s">
        <v>27</v>
      </c>
      <c r="B30">
        <v>1.50188946056335E-2</v>
      </c>
      <c r="C30">
        <v>1.32375039888387E-2</v>
      </c>
      <c r="D30">
        <v>1.03889926208792E-2</v>
      </c>
      <c r="E30">
        <v>1.23793135674809E-2</v>
      </c>
      <c r="G30" s="5" t="s">
        <v>74</v>
      </c>
      <c r="H30">
        <v>0.70366113419686505</v>
      </c>
      <c r="I30">
        <v>0.57364845405290998</v>
      </c>
      <c r="J30">
        <v>0.70458455535224296</v>
      </c>
      <c r="K30">
        <v>0.56312647087532497</v>
      </c>
    </row>
    <row r="31" spans="1:17" x14ac:dyDescent="0.25">
      <c r="A31" s="7" t="s">
        <v>28</v>
      </c>
      <c r="B31">
        <v>0.31100925539562702</v>
      </c>
      <c r="C31">
        <v>0.35618761484243899</v>
      </c>
      <c r="D31">
        <v>0.28255258862222199</v>
      </c>
      <c r="E31">
        <v>0.33612652970538498</v>
      </c>
      <c r="G31" s="5" t="s">
        <v>75</v>
      </c>
      <c r="H31">
        <v>0.19806177342512599</v>
      </c>
      <c r="I31">
        <v>0.15271659956235301</v>
      </c>
      <c r="J31">
        <v>0.20435385551004001</v>
      </c>
      <c r="K31">
        <v>0.16069641294079301</v>
      </c>
    </row>
    <row r="32" spans="1:17" x14ac:dyDescent="0.25">
      <c r="A32" t="s">
        <v>29</v>
      </c>
      <c r="B32">
        <v>4.5094804536802501E-2</v>
      </c>
      <c r="C32">
        <v>0.128843925031425</v>
      </c>
      <c r="D32">
        <v>8.0639151877857404E-2</v>
      </c>
      <c r="E32">
        <v>6.3599147861742505E-2</v>
      </c>
    </row>
    <row r="33" spans="1:11" x14ac:dyDescent="0.25">
      <c r="A33" t="s">
        <v>30</v>
      </c>
      <c r="B33">
        <v>9.9964434472730498E-2</v>
      </c>
      <c r="C33">
        <v>0.13735625176202301</v>
      </c>
      <c r="D33">
        <v>9.5554048028766894E-2</v>
      </c>
      <c r="E33">
        <v>0.13766045224279599</v>
      </c>
    </row>
    <row r="34" spans="1:11" x14ac:dyDescent="0.25">
      <c r="A34" t="s">
        <v>31</v>
      </c>
      <c r="B34">
        <v>0.251339488533533</v>
      </c>
      <c r="C34">
        <v>0.17398207554213699</v>
      </c>
      <c r="D34">
        <v>0.214088987909581</v>
      </c>
      <c r="E34">
        <v>0.23913295813053501</v>
      </c>
    </row>
    <row r="35" spans="1:11" x14ac:dyDescent="0.25">
      <c r="A35" t="s">
        <v>32</v>
      </c>
      <c r="B35">
        <v>7.0672666222696898E-2</v>
      </c>
      <c r="C35">
        <v>9.6427217021541403E-2</v>
      </c>
      <c r="D35">
        <v>5.5750939218714803E-2</v>
      </c>
      <c r="E35">
        <v>8.4929063683891498E-2</v>
      </c>
    </row>
    <row r="36" spans="1:11" x14ac:dyDescent="0.25">
      <c r="A36" t="s">
        <v>33</v>
      </c>
      <c r="B36">
        <v>0.47011050099519403</v>
      </c>
      <c r="C36">
        <v>0.67400302902200904</v>
      </c>
      <c r="D36">
        <v>0.43014426261536098</v>
      </c>
      <c r="E36">
        <v>0.62463811980739403</v>
      </c>
      <c r="G36" t="s">
        <v>83</v>
      </c>
    </row>
    <row r="37" spans="1:11" x14ac:dyDescent="0.25">
      <c r="A37" t="s">
        <v>34</v>
      </c>
      <c r="B37">
        <v>4.4154628524297301E-2</v>
      </c>
      <c r="C37">
        <v>3.2097198214597999E-2</v>
      </c>
      <c r="D37">
        <v>3.0204621151074501E-2</v>
      </c>
      <c r="E37">
        <v>2.77162108162698E-2</v>
      </c>
      <c r="G37" s="1" t="s">
        <v>40</v>
      </c>
      <c r="H37" s="1" t="s">
        <v>84</v>
      </c>
      <c r="I37" s="1" t="s">
        <v>85</v>
      </c>
      <c r="J37" s="1" t="s">
        <v>86</v>
      </c>
      <c r="K37" s="1"/>
    </row>
    <row r="38" spans="1:11" x14ac:dyDescent="0.25">
      <c r="A38" t="s">
        <v>35</v>
      </c>
      <c r="B38">
        <v>0.231638688090199</v>
      </c>
      <c r="C38">
        <v>0.241668387899131</v>
      </c>
      <c r="D38">
        <v>0.274324147928105</v>
      </c>
      <c r="E38">
        <v>0.32241986326164801</v>
      </c>
      <c r="G38" t="s">
        <v>96</v>
      </c>
      <c r="H38">
        <f>H14-J14</f>
        <v>0.12597674155529737</v>
      </c>
      <c r="I38">
        <f>I14-K14</f>
        <v>2.4441742498180541E-2</v>
      </c>
      <c r="J38">
        <f t="shared" ref="J38:J66" si="2">AVERAGE(H38:I38)</f>
        <v>7.5209242026738954E-2</v>
      </c>
    </row>
    <row r="39" spans="1:11" x14ac:dyDescent="0.25">
      <c r="A39" t="s">
        <v>36</v>
      </c>
      <c r="B39">
        <v>5.3337386286317998E-2</v>
      </c>
      <c r="C39">
        <v>7.2575691647974797E-2</v>
      </c>
      <c r="D39">
        <v>5.60837612100848E-2</v>
      </c>
      <c r="E39">
        <v>7.5214946751856596E-2</v>
      </c>
      <c r="G39" t="s">
        <v>97</v>
      </c>
      <c r="H39">
        <f>H12-J12</f>
        <v>2.3876326054454111E-2</v>
      </c>
      <c r="I39">
        <f>I12-K12</f>
        <v>9.5795801535884961E-2</v>
      </c>
      <c r="J39">
        <f t="shared" si="2"/>
        <v>5.9836063795169536E-2</v>
      </c>
    </row>
    <row r="40" spans="1:11" x14ac:dyDescent="0.25">
      <c r="A40" t="s">
        <v>37</v>
      </c>
      <c r="B40">
        <v>9.6223019609504398E-2</v>
      </c>
      <c r="C40">
        <v>7.0662982586563505E-2</v>
      </c>
      <c r="D40">
        <v>9.1352013830104703E-2</v>
      </c>
      <c r="E40">
        <v>7.2882831158641997E-2</v>
      </c>
      <c r="G40" t="s">
        <v>98</v>
      </c>
      <c r="H40">
        <f>H25-J25</f>
        <v>3.9966238379833041E-2</v>
      </c>
      <c r="I40">
        <f>I25-K25</f>
        <v>4.9364909214615005E-2</v>
      </c>
      <c r="J40">
        <f t="shared" si="2"/>
        <v>4.4665573797224023E-2</v>
      </c>
    </row>
    <row r="41" spans="1:11" x14ac:dyDescent="0.25">
      <c r="A41" t="s">
        <v>38</v>
      </c>
      <c r="B41">
        <v>0.70366113419686505</v>
      </c>
      <c r="C41">
        <v>0.57364845405290998</v>
      </c>
      <c r="D41">
        <v>0.70458455535224296</v>
      </c>
      <c r="E41">
        <v>0.56312647087532497</v>
      </c>
      <c r="G41" t="s">
        <v>59</v>
      </c>
      <c r="H41">
        <f>H15-J15</f>
        <v>5.9248549155514113E-2</v>
      </c>
      <c r="I41">
        <f>I15-K15</f>
        <v>5.2363140764819932E-3</v>
      </c>
      <c r="J41">
        <f t="shared" si="2"/>
        <v>3.2242431615998053E-2</v>
      </c>
    </row>
    <row r="42" spans="1:11" x14ac:dyDescent="0.25">
      <c r="A42" t="s">
        <v>39</v>
      </c>
      <c r="B42">
        <v>0.19806177342512599</v>
      </c>
      <c r="C42">
        <v>0.15271659956235301</v>
      </c>
      <c r="D42">
        <v>0.20435385551004001</v>
      </c>
      <c r="E42">
        <v>0.16069641294079301</v>
      </c>
      <c r="G42" t="s">
        <v>61</v>
      </c>
      <c r="H42">
        <f>H17-J17</f>
        <v>3.2598443083486028E-2</v>
      </c>
      <c r="I42">
        <f>I17-K17</f>
        <v>3.0754548017823069E-2</v>
      </c>
      <c r="J42">
        <f t="shared" si="2"/>
        <v>3.1676495550654549E-2</v>
      </c>
    </row>
    <row r="43" spans="1:11" x14ac:dyDescent="0.25">
      <c r="G43" t="s">
        <v>48</v>
      </c>
      <c r="H43">
        <f>H4-J4</f>
        <v>2.0657175569811004E-2</v>
      </c>
      <c r="I43">
        <f>I4-K4</f>
        <v>3.7859034655606999E-2</v>
      </c>
      <c r="J43">
        <f t="shared" si="2"/>
        <v>2.9258105112709001E-2</v>
      </c>
    </row>
    <row r="44" spans="1:11" x14ac:dyDescent="0.25">
      <c r="G44" t="s">
        <v>57</v>
      </c>
      <c r="H44">
        <f>H13-J13</f>
        <v>3.8894973659715879E-2</v>
      </c>
      <c r="I44">
        <f>I13-K13</f>
        <v>7.2903402594478028E-3</v>
      </c>
      <c r="J44">
        <f t="shared" si="2"/>
        <v>2.3092656959581841E-2</v>
      </c>
    </row>
    <row r="45" spans="1:11" x14ac:dyDescent="0.25">
      <c r="G45" t="s">
        <v>50</v>
      </c>
      <c r="H45">
        <f>H6-J6</f>
        <v>2.9217141314681297E-2</v>
      </c>
      <c r="I45">
        <f>I6-K6</f>
        <v>1.3146980004349107E-2</v>
      </c>
      <c r="J45">
        <f t="shared" si="2"/>
        <v>2.1182060659515202E-2</v>
      </c>
    </row>
    <row r="46" spans="1:11" x14ac:dyDescent="0.25">
      <c r="G46" t="s">
        <v>65</v>
      </c>
      <c r="H46">
        <f>H21-J21</f>
        <v>-3.5544347341054904E-2</v>
      </c>
      <c r="I46">
        <f>I21-K21</f>
        <v>6.5244777169682494E-2</v>
      </c>
      <c r="J46">
        <f t="shared" si="2"/>
        <v>1.4850214914313795E-2</v>
      </c>
    </row>
    <row r="47" spans="1:11" x14ac:dyDescent="0.25">
      <c r="G47" t="s">
        <v>60</v>
      </c>
      <c r="H47">
        <f>H16-J16</f>
        <v>1.7838664695353404E-2</v>
      </c>
      <c r="I47">
        <f>I16-K16</f>
        <v>1.023188869717151E-2</v>
      </c>
      <c r="J47">
        <f t="shared" si="2"/>
        <v>1.4035276696262457E-2</v>
      </c>
    </row>
    <row r="48" spans="1:11" x14ac:dyDescent="0.25">
      <c r="G48" t="s">
        <v>68</v>
      </c>
      <c r="H48">
        <f>H24-J24</f>
        <v>1.4921727003982095E-2</v>
      </c>
      <c r="I48">
        <f>I24-K24</f>
        <v>1.1498153337649905E-2</v>
      </c>
      <c r="J48">
        <f t="shared" si="2"/>
        <v>1.3209940170816E-2</v>
      </c>
    </row>
    <row r="49" spans="7:10" x14ac:dyDescent="0.25">
      <c r="G49" t="s">
        <v>47</v>
      </c>
      <c r="H49">
        <f>H3-J3</f>
        <v>8.6139232696491007E-3</v>
      </c>
      <c r="I49">
        <f>I3-K3</f>
        <v>1.1597017025221697E-2</v>
      </c>
      <c r="J49">
        <f t="shared" si="2"/>
        <v>1.0105470147435399E-2</v>
      </c>
    </row>
    <row r="50" spans="7:10" x14ac:dyDescent="0.25">
      <c r="G50" t="s">
        <v>70</v>
      </c>
      <c r="H50">
        <f>H26-J26</f>
        <v>1.39500073732228E-2</v>
      </c>
      <c r="I50">
        <f>I26-K26</f>
        <v>4.3809873983281997E-3</v>
      </c>
      <c r="J50">
        <f t="shared" si="2"/>
        <v>9.1654973857755E-3</v>
      </c>
    </row>
    <row r="51" spans="7:10" x14ac:dyDescent="0.25">
      <c r="G51" t="s">
        <v>49</v>
      </c>
      <c r="H51">
        <f>H5-J5</f>
        <v>6.4637272559078945E-3</v>
      </c>
      <c r="I51">
        <f>I5-K5</f>
        <v>7.6006676167566095E-3</v>
      </c>
      <c r="J51">
        <f t="shared" si="2"/>
        <v>7.032197436332252E-3</v>
      </c>
    </row>
    <row r="52" spans="7:10" x14ac:dyDescent="0.25">
      <c r="G52" t="s">
        <v>74</v>
      </c>
      <c r="H52">
        <f>H30-J30</f>
        <v>-9.2342115537791258E-4</v>
      </c>
      <c r="I52">
        <f>I30-K30</f>
        <v>1.0521983177585015E-2</v>
      </c>
      <c r="J52">
        <f t="shared" si="2"/>
        <v>4.7992810111035511E-3</v>
      </c>
    </row>
    <row r="53" spans="7:10" x14ac:dyDescent="0.25">
      <c r="G53" t="s">
        <v>64</v>
      </c>
      <c r="H53">
        <f>H20-J20</f>
        <v>4.6299019847542994E-3</v>
      </c>
      <c r="I53">
        <f>I20-K20</f>
        <v>8.5819042135779934E-4</v>
      </c>
      <c r="J53">
        <f t="shared" si="2"/>
        <v>2.7440462030560494E-3</v>
      </c>
    </row>
    <row r="54" spans="7:10" x14ac:dyDescent="0.25">
      <c r="G54" t="s">
        <v>66</v>
      </c>
      <c r="H54">
        <f>H22-J22</f>
        <v>4.4103864439636042E-3</v>
      </c>
      <c r="I54">
        <f>I22-K22</f>
        <v>-3.0420048077298145E-4</v>
      </c>
      <c r="J54">
        <f t="shared" si="2"/>
        <v>2.0530929815953114E-3</v>
      </c>
    </row>
    <row r="55" spans="7:10" x14ac:dyDescent="0.25">
      <c r="G55" t="s">
        <v>73</v>
      </c>
      <c r="H55">
        <f>H29-J29</f>
        <v>4.8710057793996953E-3</v>
      </c>
      <c r="I55">
        <f>I29-K29</f>
        <v>-2.2198485720784922E-3</v>
      </c>
      <c r="J55">
        <f t="shared" si="2"/>
        <v>1.3255786036606015E-3</v>
      </c>
    </row>
    <row r="56" spans="7:10" x14ac:dyDescent="0.25">
      <c r="G56" t="s">
        <v>54</v>
      </c>
      <c r="H56">
        <f>H10-J10</f>
        <v>9.2531371218344035E-4</v>
      </c>
      <c r="I56">
        <f>I10-K10</f>
        <v>-8.4667213778500186E-5</v>
      </c>
      <c r="J56">
        <f t="shared" si="2"/>
        <v>4.2032324920247008E-4</v>
      </c>
    </row>
    <row r="57" spans="7:10" x14ac:dyDescent="0.25">
      <c r="G57" t="s">
        <v>51</v>
      </c>
      <c r="H57">
        <f>H7-J7</f>
        <v>5.1444062054161049E-3</v>
      </c>
      <c r="I57">
        <f>I7-K7</f>
        <v>-5.6887139391960106E-3</v>
      </c>
      <c r="J57">
        <f t="shared" si="2"/>
        <v>-2.7215386688995286E-4</v>
      </c>
    </row>
    <row r="58" spans="7:10" x14ac:dyDescent="0.25">
      <c r="G58" t="s">
        <v>62</v>
      </c>
      <c r="H58">
        <f>H18-J18</f>
        <v>-1.119594560945996E-4</v>
      </c>
      <c r="I58">
        <f>I18-K18</f>
        <v>-1.6098497560477001E-3</v>
      </c>
      <c r="J58">
        <f t="shared" si="2"/>
        <v>-8.6090460607114987E-4</v>
      </c>
    </row>
    <row r="59" spans="7:10" x14ac:dyDescent="0.25">
      <c r="G59" t="s">
        <v>55</v>
      </c>
      <c r="H59">
        <f>H11-J11</f>
        <v>-1.8726072483839923E-4</v>
      </c>
      <c r="I59">
        <f>I11-K11</f>
        <v>-2.7811873463538944E-3</v>
      </c>
      <c r="J59">
        <f t="shared" si="2"/>
        <v>-1.4842240355961468E-3</v>
      </c>
    </row>
    <row r="60" spans="7:10" x14ac:dyDescent="0.25">
      <c r="G60" t="s">
        <v>72</v>
      </c>
      <c r="H60">
        <f>H28-J28</f>
        <v>-2.746374923766802E-3</v>
      </c>
      <c r="I60">
        <f>I28-K28</f>
        <v>-2.6392551038817991E-3</v>
      </c>
      <c r="J60">
        <f t="shared" si="2"/>
        <v>-2.6928150138243005E-3</v>
      </c>
    </row>
    <row r="61" spans="7:10" x14ac:dyDescent="0.25">
      <c r="G61" t="s">
        <v>53</v>
      </c>
      <c r="H61">
        <f>H9-J9</f>
        <v>-2.624312760175801E-3</v>
      </c>
      <c r="I61">
        <f>I9-K9</f>
        <v>-5.5950706963108984E-3</v>
      </c>
      <c r="J61">
        <f t="shared" si="2"/>
        <v>-4.1096917282433497E-3</v>
      </c>
    </row>
    <row r="62" spans="7:10" x14ac:dyDescent="0.25">
      <c r="G62" t="s">
        <v>63</v>
      </c>
      <c r="H62">
        <f>H19-J19</f>
        <v>-4.8506078101632003E-3</v>
      </c>
      <c r="I62">
        <f>I19-K19</f>
        <v>-8.1575177016604966E-3</v>
      </c>
      <c r="J62">
        <f t="shared" si="2"/>
        <v>-6.5040627559118484E-3</v>
      </c>
    </row>
    <row r="63" spans="7:10" x14ac:dyDescent="0.25">
      <c r="G63" t="s">
        <v>75</v>
      </c>
      <c r="H63">
        <f>H31-J31</f>
        <v>-6.2920820849140247E-3</v>
      </c>
      <c r="I63">
        <f>I31-K31</f>
        <v>-7.9798133784400038E-3</v>
      </c>
      <c r="J63">
        <f t="shared" si="2"/>
        <v>-7.1359477316770142E-3</v>
      </c>
    </row>
    <row r="64" spans="7:10" x14ac:dyDescent="0.25">
      <c r="G64" t="s">
        <v>67</v>
      </c>
      <c r="H64">
        <f>H23-J23</f>
        <v>3.7250500623951993E-2</v>
      </c>
      <c r="I64">
        <f>I23-K23</f>
        <v>-6.5150882588398018E-2</v>
      </c>
      <c r="J64">
        <f t="shared" si="2"/>
        <v>-1.3950190982223012E-2</v>
      </c>
    </row>
    <row r="65" spans="7:10" x14ac:dyDescent="0.25">
      <c r="G65" t="s">
        <v>100</v>
      </c>
      <c r="H65">
        <f>H8-J8</f>
        <v>-1.82949807867894E-2</v>
      </c>
      <c r="I65">
        <f>I8-K8</f>
        <v>-1.84446619943653E-2</v>
      </c>
      <c r="J65">
        <f t="shared" si="2"/>
        <v>-1.836982139057735E-2</v>
      </c>
    </row>
    <row r="66" spans="7:10" x14ac:dyDescent="0.25">
      <c r="G66" t="s">
        <v>99</v>
      </c>
      <c r="H66">
        <f>H27-J27</f>
        <v>-4.2685459837906004E-2</v>
      </c>
      <c r="I66">
        <f>I27-K27</f>
        <v>-8.0751475362517006E-2</v>
      </c>
      <c r="J66">
        <f t="shared" si="2"/>
        <v>-6.1718467600211505E-2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2021-10-24T05:21:50Z</dcterms:created>
  <dcterms:modified xsi:type="dcterms:W3CDTF">2021-11-15T23:30:53Z</dcterms:modified>
</cp:coreProperties>
</file>