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019C0958-CD14-4347-842B-5080E368A376}" xr6:coauthVersionLast="47" xr6:coauthVersionMax="47" xr10:uidLastSave="{00000000-0000-0000-0000-000000000000}"/>
  <bookViews>
    <workbookView xWindow="2145" yWindow="1995" windowWidth="21600" windowHeight="11385" tabRatio="500" activeTab="3" xr2:uid="{00000000-000D-0000-FFFF-FFFF00000000}"/>
  </bookViews>
  <sheets>
    <sheet name="alldata" sheetId="3" r:id="rId1"/>
    <sheet name="swing t test" sheetId="1" r:id="rId2"/>
    <sheet name="stance t test" sheetId="8" r:id="rId3"/>
    <sheet name="alldata_1step" sheetId="4" r:id="rId4"/>
    <sheet name="soleus_r" sheetId="13" r:id="rId5"/>
    <sheet name="pythonout" sheetId="5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4" l="1"/>
  <c r="Q4" i="4"/>
  <c r="Q8" i="4"/>
  <c r="Q2" i="4"/>
  <c r="P2" i="4"/>
  <c r="BI7" i="4"/>
  <c r="AO7" i="4"/>
  <c r="AO5" i="4"/>
  <c r="AU13" i="4"/>
  <c r="BQ5" i="4"/>
  <c r="BQ4" i="4" s="1"/>
  <c r="BQ9" i="4"/>
  <c r="BQ8" i="4" s="1"/>
  <c r="BF9" i="4"/>
  <c r="BF8" i="4" s="1"/>
  <c r="BF5" i="4"/>
  <c r="BF4" i="4" s="1"/>
  <c r="AL9" i="4"/>
  <c r="AL8" i="4" s="1"/>
  <c r="AL5" i="4"/>
  <c r="AL4" i="4" s="1"/>
  <c r="AW5" i="4"/>
  <c r="AW4" i="4" s="1"/>
  <c r="AW9" i="4"/>
  <c r="AW8" i="4" s="1"/>
  <c r="BQ7" i="4"/>
  <c r="BQ3" i="4"/>
  <c r="BF7" i="4"/>
  <c r="BF3" i="4"/>
  <c r="BG3" i="4" s="1"/>
  <c r="AW7" i="4"/>
  <c r="AW3" i="4"/>
  <c r="AL7" i="4"/>
  <c r="AL3" i="4"/>
  <c r="F3" i="13"/>
  <c r="F4" i="13"/>
  <c r="F5" i="13"/>
  <c r="F8" i="13"/>
  <c r="F9" i="13"/>
  <c r="F10" i="13"/>
  <c r="F11" i="13"/>
  <c r="F2" i="13"/>
  <c r="M13" i="1"/>
  <c r="P14" i="8"/>
  <c r="O14" i="8"/>
  <c r="N14" i="8"/>
  <c r="L13" i="1"/>
  <c r="K13" i="1"/>
  <c r="BI3" i="4" l="1"/>
  <c r="BI5" i="4" s="1"/>
  <c r="BG7" i="4"/>
  <c r="BJ3" i="4" s="1"/>
  <c r="AM3" i="4"/>
  <c r="AM7" i="4"/>
  <c r="H2" i="4"/>
  <c r="F10" i="4"/>
  <c r="AP3" i="4" l="1"/>
  <c r="AO3" i="4"/>
  <c r="J2" i="4"/>
  <c r="J3" i="4"/>
  <c r="J9" i="4"/>
  <c r="J8" i="4"/>
  <c r="F22" i="4"/>
  <c r="J7" i="4" s="1"/>
  <c r="F18" i="4"/>
  <c r="J6" i="4" s="1"/>
  <c r="O14" i="4" s="1"/>
  <c r="F14" i="4"/>
  <c r="J5" i="4" s="1"/>
  <c r="K5" i="4" s="1"/>
  <c r="BH3" i="4" s="1"/>
  <c r="J4" i="4"/>
  <c r="I9" i="4"/>
  <c r="I8" i="4"/>
  <c r="I7" i="4"/>
  <c r="I6" i="4"/>
  <c r="I5" i="4"/>
  <c r="I4" i="4"/>
  <c r="I3" i="4"/>
  <c r="H3" i="4"/>
  <c r="I2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O15" i="4" l="1"/>
  <c r="K4" i="4"/>
  <c r="O13" i="4"/>
  <c r="N13" i="4"/>
  <c r="M3" i="4"/>
  <c r="AN3" i="4"/>
  <c r="M4" i="4"/>
  <c r="N14" i="4"/>
  <c r="O5" i="4"/>
  <c r="N15" i="4"/>
  <c r="N12" i="4"/>
  <c r="M2" i="4"/>
  <c r="O12" i="4"/>
  <c r="O2" i="4"/>
  <c r="M5" i="4"/>
  <c r="N4" i="4"/>
  <c r="N3" i="4"/>
  <c r="L14" i="4"/>
  <c r="P3" i="4"/>
  <c r="L15" i="4"/>
  <c r="K9" i="4"/>
  <c r="L19" i="4"/>
  <c r="J19" i="4"/>
  <c r="N2" i="4"/>
  <c r="L13" i="4"/>
  <c r="J13" i="4"/>
  <c r="K3" i="4"/>
  <c r="J2" i="3"/>
  <c r="P2" i="3" s="1"/>
  <c r="O2" i="3"/>
  <c r="M2" i="3"/>
  <c r="M5" i="3"/>
  <c r="J9" i="3"/>
  <c r="J5" i="3"/>
  <c r="O3" i="3"/>
  <c r="M4" i="3"/>
  <c r="J6" i="3"/>
  <c r="P4" i="3" s="1"/>
  <c r="O4" i="3"/>
  <c r="L17" i="4"/>
  <c r="J17" i="4"/>
  <c r="P4" i="4"/>
  <c r="K7" i="4"/>
  <c r="P5" i="3"/>
  <c r="N5" i="4"/>
  <c r="K8" i="4"/>
  <c r="J18" i="4"/>
  <c r="P5" i="4"/>
  <c r="L18" i="4"/>
  <c r="M3" i="3"/>
  <c r="O3" i="4"/>
  <c r="J14" i="4"/>
  <c r="J12" i="4"/>
  <c r="J15" i="4"/>
  <c r="J4" i="3"/>
  <c r="P3" i="3" s="1"/>
  <c r="K2" i="4"/>
  <c r="L12" i="4"/>
  <c r="J16" i="4"/>
  <c r="L16" i="4"/>
  <c r="K6" i="4"/>
  <c r="O5" i="3"/>
  <c r="P15" i="4" l="1"/>
  <c r="P14" i="4"/>
  <c r="BH7" i="4"/>
  <c r="AN7" i="4"/>
  <c r="Q3" i="4"/>
  <c r="P13" i="4"/>
  <c r="K12" i="4"/>
  <c r="P12" i="4"/>
  <c r="Q5" i="4"/>
  <c r="I12" i="4"/>
</calcChain>
</file>

<file path=xl/sharedStrings.xml><?xml version="1.0" encoding="utf-8"?>
<sst xmlns="http://schemas.openxmlformats.org/spreadsheetml/2006/main" count="1051" uniqueCount="107">
  <si>
    <t>t-Test: Paired Two Sample for Means</t>
  </si>
  <si>
    <t>Variable 1</t>
  </si>
  <si>
    <t>Variable 2</t>
  </si>
  <si>
    <t>Mean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</si>
  <si>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</si>
  <si>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</si>
  <si>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</si>
  <si>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</si>
  <si>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</si>
  <si>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</si>
  <si>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</si>
  <si>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</si>
  <si>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</si>
  <si>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</si>
  <si>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</si>
  <si>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</si>
  <si>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</si>
  <si>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</si>
  <si>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</si>
  <si>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</si>
  <si>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</si>
  <si>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</si>
  <si>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</si>
  <si>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</si>
  <si>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</si>
  <si>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</si>
  <si>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</si>
  <si>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</si>
  <si>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</si>
  <si>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</si>
  <si>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</si>
  <si>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</si>
  <si>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</si>
  <si>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</si>
  <si>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</si>
  <si>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</si>
  <si>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</si>
  <si>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</si>
  <si>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</si>
  <si>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</si>
  <si>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</si>
  <si>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</si>
  <si>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</si>
  <si>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</si>
  <si>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</si>
  <si>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</si>
  <si>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testing metabolics vo2 diff 1.12 w/kg</t>
  </si>
  <si>
    <t>experiment minus standing (average)</t>
  </si>
  <si>
    <t>simulated average</t>
  </si>
  <si>
    <t>simulated minus basal (average)</t>
  </si>
  <si>
    <t>Percent reduction simulation (with basal)</t>
  </si>
  <si>
    <t>stance_df</t>
  </si>
  <si>
    <t>swing_df</t>
  </si>
  <si>
    <t>metabolics_stance_avg_mean</t>
  </si>
  <si>
    <t>metabolics_swing_avg_mean</t>
  </si>
  <si>
    <t>MSE</t>
  </si>
  <si>
    <t>SE</t>
  </si>
  <si>
    <t>no repeated measures</t>
  </si>
  <si>
    <t>repeated measures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</si>
  <si>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</si>
  <si>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</si>
  <si>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</si>
  <si>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</si>
  <si>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</si>
  <si>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</si>
  <si>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</si>
  <si>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</si>
  <si>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</si>
  <si>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</si>
  <si>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</si>
  <si>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</si>
  <si>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</si>
  <si>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</si>
  <si>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</si>
  <si>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</si>
  <si>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</si>
  <si>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</si>
  <si>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no repeated measures t test</t>
  </si>
  <si>
    <t xml:space="preserve">exo </t>
  </si>
  <si>
    <t>mean</t>
  </si>
  <si>
    <t>percent change</t>
  </si>
  <si>
    <t>mean natural</t>
  </si>
  <si>
    <t>mean exo</t>
  </si>
  <si>
    <t>'metabolics_combined_soleus_r_TOTAL'</t>
  </si>
  <si>
    <t>'activation_maintenance_rate_soleus_r_TOTAL'</t>
  </si>
  <si>
    <t>'shortening_rate_soleus_r_TOTAL'</t>
  </si>
  <si>
    <t>'mechanical_work_rate_soleus_r_TOTAL'</t>
  </si>
  <si>
    <t>swing exo</t>
  </si>
  <si>
    <t>swing natural</t>
  </si>
  <si>
    <t>stance exo</t>
  </si>
  <si>
    <t>stance natural</t>
  </si>
  <si>
    <t>subject avg</t>
  </si>
  <si>
    <t>Absolute difference experiment</t>
  </si>
  <si>
    <t>absolute difference simulation with basal</t>
  </si>
  <si>
    <t>absolute differnce without basal</t>
  </si>
  <si>
    <t>delta</t>
  </si>
  <si>
    <t>delta percent whole</t>
  </si>
  <si>
    <t>STDEV</t>
  </si>
  <si>
    <t>Avg Delta</t>
  </si>
  <si>
    <t>delta average</t>
  </si>
  <si>
    <t>delta stddev</t>
  </si>
  <si>
    <t>delta avg</t>
  </si>
  <si>
    <t>delta perc whole</t>
  </si>
  <si>
    <t>delta perc stance</t>
  </si>
  <si>
    <t>delta perc swing</t>
  </si>
  <si>
    <t>delta perc swing whole</t>
  </si>
  <si>
    <t>delta perc stance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</si>
</sst>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B8B"/>
      <color rgb="FF2A1F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alldata_1step!$J$2:$J$3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4D36-891B-0037244EE5A3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alldata_1step!$J$8:$J$9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4D36-891B-0037244E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alldata_1step!$K$2:$K$3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alldata_1step!$I$2:$I$3</c:f>
              <c:numCache>
                <c:formatCode>General</c:formatCode>
                <c:ptCount val="2"/>
                <c:pt idx="0">
                  <c:v>11.061007999999999</c:v>
                </c:pt>
                <c:pt idx="1">
                  <c:v>11.276054999999999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1-475F-B172-92ACE69A5823}"/>
            </c:ext>
          </c:extLst>
        </c:ser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4"/>
          <c:order val="4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alldata_1step!$K$8:$K$9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alldata_1step!$I$8:$I$9</c:f>
              <c:numCache>
                <c:formatCode>General</c:formatCode>
                <c:ptCount val="2"/>
                <c:pt idx="0">
                  <c:v>9.1254899999999992</c:v>
                </c:pt>
                <c:pt idx="1">
                  <c:v>9.0093949999999996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xVal>
          <c:yVal>
            <c:numLit>
              <c:formatCode>General</c:formatCode>
              <c:ptCount val="2"/>
              <c:pt idx="0">
                <c:v>8</c:v>
              </c:pt>
              <c:pt idx="1">
                <c:v>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9.9410080000000001</c:v>
                      </c:pt>
                      <c:pt idx="1">
                        <c:v>10.156054999999999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5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alldata_1step!$M$2:$M$5</c15:sqref>
                  </c15:fullRef>
                </c:ext>
              </c:extLst>
              <c:f>alldata_1step!$M$3:$M$4</c:f>
              <c:numCache>
                <c:formatCode>General</c:formatCode>
                <c:ptCount val="2"/>
                <c:pt idx="0">
                  <c:v>-4.4476325130031995</c:v>
                </c:pt>
                <c:pt idx="1">
                  <c:v>-3.1402286791878598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tx>
            <c:v>Simulation (w/o basal)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alldata_1step!$Q$2:$Q$5</c15:sqref>
                  </c15:fullRef>
                </c:ext>
              </c:extLst>
              <c:f>alldata_1step!$Q$3:$Q$4</c:f>
              <c:numCache>
                <c:formatCode>General</c:formatCode>
                <c:ptCount val="2"/>
                <c:pt idx="0">
                  <c:v>-8.0372380116609783</c:v>
                </c:pt>
                <c:pt idx="1">
                  <c:v>-3.7297543833232742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alldata_1step!$M$3:$M$4</c15:sqref>
                        </c15:fullRef>
                        <c15:formulaRef>
                          <c15:sqref>alldata_1step!$M$4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-3.1402286791878598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alldata_1step!$Q$3:$Q$4</c15:sqref>
                        </c15:fullRef>
                        <c15:formulaRef>
                          <c15:sqref>alldata_1step!$Q$4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-3.7297543833232742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-1.9071120174564617</c:v>
                </c:pt>
                <c:pt idx="1">
                  <c:v>-4.4476325130031995</c:v>
                </c:pt>
                <c:pt idx="2">
                  <c:v>-3.1402286791878598</c:v>
                </c:pt>
                <c:pt idx="3">
                  <c:v>1.2885992899634173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alldata_1step!$N$12:$N$15</c15:sqref>
                  </c15:fullRef>
                </c:ext>
              </c:extLst>
              <c:f>alldata_1step!$N$13:$N$14</c:f>
              <c:numCache>
                <c:formatCode>General</c:formatCode>
                <c:ptCount val="2"/>
                <c:pt idx="0">
                  <c:v>-0.41765799999999942</c:v>
                </c:pt>
                <c:pt idx="1">
                  <c:v>-0.30866300000000102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tx>
            <c:v>Simulation (w/o basal)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cat>
            <c:strLit>
              <c:ptCount val="2"/>
              <c:pt idx="0">
                <c:v>2</c:v>
              </c:pt>
              <c:pt idx="1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alldata_1step!$O$12:$O$15</c15:sqref>
                  </c15:fullRef>
                </c:ext>
              </c:extLst>
              <c:f>alldata_1step!$O$13:$O$14</c:f>
              <c:numCache>
                <c:formatCode>General</c:formatCode>
                <c:ptCount val="2"/>
                <c:pt idx="0">
                  <c:v>-0.75038875000000083</c:v>
                </c:pt>
                <c:pt idx="1">
                  <c:v>-0.36883224999999875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alldata_1step!$N$12:$N$15</c15:sqref>
                        </c15:fullRef>
                        <c15:formulaRef>
                          <c15:sqref>alldata_1step!$N$13:$N$14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-0.41765799999999942</c:v>
                      </c:pt>
                      <c:pt idx="1">
                        <c:v>-0.30866300000000102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alldata_1step!$P$12:$P$15</c15:sqref>
                        </c15:fullRef>
                        <c15:formulaRef>
                          <c15:sqref>alldata_1step!$P$13:$P$14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-0.75038875000000083</c:v>
                      </c:pt>
                      <c:pt idx="1">
                        <c:v>-0.36883224999999875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(alldata_1step!$AW$3,alldata_1step!$AW$7)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(alldata_1step!$AL$3,alldata_1step!$AL$7)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7-4881-9B43-FFFBEDB1D735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(alldata_1step!$BQ$3,alldata_1step!$BQ$7)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7-4881-9B43-FFFBEDB1D735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(alldata_1step!$BF$3,alldata_1step!$BF$7)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27-4881-9B43-FFFBEDB1D7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1131398</xdr:colOff>
      <xdr:row>20</xdr:row>
      <xdr:rowOff>150813</xdr:rowOff>
    </xdr:from>
    <xdr:to>
      <xdr:col>11</xdr:col>
      <xdr:colOff>513586</xdr:colOff>
      <xdr:row>54</xdr:row>
      <xdr:rowOff>66902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1342654</xdr:colOff>
      <xdr:row>20</xdr:row>
      <xdr:rowOff>127872</xdr:rowOff>
    </xdr:from>
    <xdr:to>
      <xdr:col>18</xdr:col>
      <xdr:colOff>278441</xdr:colOff>
      <xdr:row>63</xdr:row>
      <xdr:rowOff>70811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544687</xdr:colOff>
      <xdr:row>20</xdr:row>
      <xdr:rowOff>158882</xdr:rowOff>
    </xdr:from>
    <xdr:to>
      <xdr:col>37</xdr:col>
      <xdr:colOff>86767</xdr:colOff>
      <xdr:row>56</xdr:row>
      <xdr:rowOff>5801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42120</xdr:colOff>
      <xdr:row>0</xdr:row>
      <xdr:rowOff>87840</xdr:rowOff>
    </xdr:from>
    <xdr:to>
      <xdr:col>26</xdr:col>
      <xdr:colOff>367560</xdr:colOff>
      <xdr:row>17</xdr:row>
      <xdr:rowOff>94320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556723</xdr:colOff>
      <xdr:row>56</xdr:row>
      <xdr:rowOff>5801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116E992A-80BD-46DF-9205-791C4242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70</xdr:col>
      <xdr:colOff>311620</xdr:colOff>
      <xdr:row>56</xdr:row>
      <xdr:rowOff>5801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9E35F509-C703-44D1-B5D8-DDD15800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topLeftCell="E1" zoomScale="91" zoomScaleNormal="65" workbookViewId="0">
      <selection activeCell="F26" sqref="F26:F30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AF1" t="s">
        <v>29</v>
      </c>
      <c r="AG1">
        <v>3.77461059</v>
      </c>
      <c r="AI1">
        <v>3.7516286299999999</v>
      </c>
      <c r="AJ1" t="s">
        <v>29</v>
      </c>
      <c r="AL1" t="s">
        <v>30</v>
      </c>
      <c r="AM1">
        <v>6.9261488900000003</v>
      </c>
      <c r="AO1">
        <v>6.7013630500000003</v>
      </c>
      <c r="AP1" t="s">
        <v>31</v>
      </c>
    </row>
    <row r="2" spans="2:42" x14ac:dyDescent="0.25">
      <c r="B2" t="s">
        <v>32</v>
      </c>
      <c r="C2" t="s">
        <v>33</v>
      </c>
      <c r="D2" t="s">
        <v>34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35</v>
      </c>
      <c r="AG2">
        <v>4.2300951299999996</v>
      </c>
      <c r="AI2">
        <v>3.5749870600000002</v>
      </c>
      <c r="AJ2" t="s">
        <v>36</v>
      </c>
      <c r="AL2" t="s">
        <v>35</v>
      </c>
      <c r="AM2">
        <v>7.4632141599999997</v>
      </c>
      <c r="AO2">
        <v>6.74777776</v>
      </c>
      <c r="AP2" t="s">
        <v>36</v>
      </c>
    </row>
    <row r="3" spans="2:42" x14ac:dyDescent="0.25">
      <c r="B3" t="s">
        <v>32</v>
      </c>
      <c r="C3" t="s">
        <v>33</v>
      </c>
      <c r="D3" t="s">
        <v>37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32</v>
      </c>
      <c r="C4" t="s">
        <v>33</v>
      </c>
      <c r="D4" t="s">
        <v>38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32</v>
      </c>
      <c r="C5" t="s">
        <v>33</v>
      </c>
      <c r="D5" t="s">
        <v>39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32</v>
      </c>
      <c r="C6" t="s">
        <v>40</v>
      </c>
      <c r="D6" t="s">
        <v>34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32</v>
      </c>
      <c r="C7" t="s">
        <v>40</v>
      </c>
      <c r="D7" t="s">
        <v>37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32</v>
      </c>
      <c r="C8" t="s">
        <v>40</v>
      </c>
      <c r="D8" t="s">
        <v>38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41</v>
      </c>
      <c r="N8" t="s">
        <v>42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32</v>
      </c>
      <c r="C9" t="s">
        <v>40</v>
      </c>
      <c r="D9" t="s">
        <v>39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43</v>
      </c>
      <c r="C10" t="s">
        <v>33</v>
      </c>
      <c r="D10" t="s">
        <v>34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43</v>
      </c>
      <c r="C11" t="s">
        <v>33</v>
      </c>
      <c r="D11" t="s">
        <v>37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43</v>
      </c>
      <c r="C12" t="s">
        <v>33</v>
      </c>
      <c r="D12" t="s">
        <v>38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43</v>
      </c>
      <c r="C13" t="s">
        <v>33</v>
      </c>
      <c r="D13" t="s">
        <v>39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43</v>
      </c>
      <c r="C14" t="s">
        <v>40</v>
      </c>
      <c r="D14" t="s">
        <v>34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43</v>
      </c>
      <c r="C15" t="s">
        <v>40</v>
      </c>
      <c r="D15" t="s">
        <v>37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43</v>
      </c>
      <c r="C16" t="s">
        <v>40</v>
      </c>
      <c r="D16" t="s">
        <v>38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43</v>
      </c>
      <c r="C17" t="s">
        <v>40</v>
      </c>
      <c r="D17" t="s">
        <v>39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44</v>
      </c>
      <c r="C18" t="s">
        <v>33</v>
      </c>
      <c r="D18" t="s">
        <v>34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44</v>
      </c>
      <c r="C19" t="s">
        <v>33</v>
      </c>
      <c r="D19" t="s">
        <v>37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44</v>
      </c>
      <c r="C20" t="s">
        <v>33</v>
      </c>
      <c r="D20" t="s">
        <v>38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44</v>
      </c>
      <c r="C21" t="s">
        <v>33</v>
      </c>
      <c r="D21" t="s">
        <v>39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44</v>
      </c>
      <c r="C22" t="s">
        <v>40</v>
      </c>
      <c r="D22" t="s">
        <v>34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44</v>
      </c>
      <c r="C23" t="s">
        <v>40</v>
      </c>
      <c r="D23" t="s">
        <v>37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44</v>
      </c>
      <c r="C24" t="s">
        <v>40</v>
      </c>
      <c r="D24" t="s">
        <v>38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44</v>
      </c>
      <c r="C25" t="s">
        <v>40</v>
      </c>
      <c r="D25" t="s">
        <v>39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45</v>
      </c>
      <c r="C26" t="s">
        <v>33</v>
      </c>
      <c r="D26" t="s">
        <v>34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45</v>
      </c>
      <c r="C27" t="s">
        <v>33</v>
      </c>
      <c r="D27" t="s">
        <v>37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45</v>
      </c>
      <c r="C28" t="s">
        <v>33</v>
      </c>
      <c r="D28" t="s">
        <v>38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45</v>
      </c>
      <c r="C29" t="s">
        <v>33</v>
      </c>
      <c r="D29" t="s">
        <v>39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45</v>
      </c>
      <c r="C30" t="s">
        <v>40</v>
      </c>
      <c r="D30" t="s">
        <v>34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45</v>
      </c>
      <c r="C31" t="s">
        <v>40</v>
      </c>
      <c r="D31" t="s">
        <v>37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45</v>
      </c>
      <c r="C32" t="s">
        <v>40</v>
      </c>
      <c r="D32" t="s">
        <v>38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45</v>
      </c>
      <c r="C33" t="s">
        <v>40</v>
      </c>
      <c r="D33" t="s">
        <v>39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4" zoomScaleNormal="65" workbookViewId="0">
      <selection activeCell="M14" sqref="M14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16" x14ac:dyDescent="0.25">
      <c r="A1" t="s">
        <v>77</v>
      </c>
      <c r="G1" t="s">
        <v>52</v>
      </c>
      <c r="L1" t="s">
        <v>35</v>
      </c>
    </row>
    <row r="2" spans="1:16" x14ac:dyDescent="0.25">
      <c r="A2" t="s">
        <v>0</v>
      </c>
      <c r="H2" t="s">
        <v>14</v>
      </c>
      <c r="I2" t="s">
        <v>15</v>
      </c>
      <c r="J2" t="s">
        <v>16</v>
      </c>
      <c r="K2" t="s">
        <v>54</v>
      </c>
    </row>
    <row r="3" spans="1:16" ht="15.75" thickBot="1" x14ac:dyDescent="0.3">
      <c r="E3" s="1"/>
      <c r="G3">
        <v>0</v>
      </c>
      <c r="H3" t="s">
        <v>43</v>
      </c>
      <c r="I3" t="s">
        <v>33</v>
      </c>
      <c r="J3" t="s">
        <v>34</v>
      </c>
      <c r="K3">
        <v>2.8224860000000001</v>
      </c>
      <c r="L3">
        <v>2.670731</v>
      </c>
      <c r="M3">
        <v>4</v>
      </c>
      <c r="N3" t="s">
        <v>43</v>
      </c>
      <c r="O3" t="s">
        <v>40</v>
      </c>
      <c r="P3" t="s">
        <v>34</v>
      </c>
    </row>
    <row r="4" spans="1:16" x14ac:dyDescent="0.25">
      <c r="A4" s="5"/>
      <c r="B4" s="5" t="s">
        <v>78</v>
      </c>
      <c r="C4" s="5" t="s">
        <v>35</v>
      </c>
      <c r="G4">
        <v>1</v>
      </c>
      <c r="H4" t="s">
        <v>43</v>
      </c>
      <c r="I4" t="s">
        <v>33</v>
      </c>
      <c r="J4" t="s">
        <v>37</v>
      </c>
      <c r="K4">
        <v>2.7806150000000001</v>
      </c>
      <c r="L4">
        <v>3.1026220000000002</v>
      </c>
      <c r="M4">
        <v>5</v>
      </c>
      <c r="N4" t="s">
        <v>43</v>
      </c>
      <c r="O4" t="s">
        <v>40</v>
      </c>
      <c r="P4" t="s">
        <v>37</v>
      </c>
    </row>
    <row r="5" spans="1:16" x14ac:dyDescent="0.25">
      <c r="A5" s="3" t="s">
        <v>3</v>
      </c>
      <c r="B5" s="3">
        <v>3.0089970000000004</v>
      </c>
      <c r="C5" s="3">
        <v>2.9848901249999997</v>
      </c>
      <c r="G5">
        <v>2</v>
      </c>
      <c r="H5" t="s">
        <v>43</v>
      </c>
      <c r="I5" t="s">
        <v>33</v>
      </c>
      <c r="J5" t="s">
        <v>38</v>
      </c>
      <c r="K5">
        <v>2.5526460000000002</v>
      </c>
      <c r="L5">
        <v>2.6562060000000001</v>
      </c>
      <c r="M5">
        <v>6</v>
      </c>
      <c r="N5" t="s">
        <v>43</v>
      </c>
      <c r="O5" t="s">
        <v>40</v>
      </c>
      <c r="P5" t="s">
        <v>38</v>
      </c>
    </row>
    <row r="6" spans="1:16" x14ac:dyDescent="0.25">
      <c r="A6" s="3" t="s">
        <v>4</v>
      </c>
      <c r="B6" s="3">
        <v>9.7467034999999966E-2</v>
      </c>
      <c r="C6" s="3">
        <v>6.4262108197267881E-2</v>
      </c>
      <c r="F6" s="1"/>
      <c r="G6" s="1">
        <v>3</v>
      </c>
      <c r="H6" t="s">
        <v>43</v>
      </c>
      <c r="I6" t="s">
        <v>33</v>
      </c>
      <c r="J6" t="s">
        <v>39</v>
      </c>
      <c r="K6">
        <v>2.8426930000000001</v>
      </c>
      <c r="L6">
        <v>2.774289</v>
      </c>
      <c r="M6">
        <v>7</v>
      </c>
      <c r="N6" t="s">
        <v>43</v>
      </c>
      <c r="O6" t="s">
        <v>40</v>
      </c>
      <c r="P6" t="s">
        <v>39</v>
      </c>
    </row>
    <row r="7" spans="1:16" x14ac:dyDescent="0.25">
      <c r="A7" s="3" t="s">
        <v>6</v>
      </c>
      <c r="B7" s="3">
        <v>8</v>
      </c>
      <c r="C7" s="3">
        <v>8</v>
      </c>
      <c r="G7">
        <v>8</v>
      </c>
      <c r="H7" t="s">
        <v>44</v>
      </c>
      <c r="I7" t="s">
        <v>33</v>
      </c>
      <c r="J7" t="s">
        <v>34</v>
      </c>
      <c r="K7">
        <v>3.190118</v>
      </c>
      <c r="L7">
        <v>3.3469850000000001</v>
      </c>
      <c r="M7">
        <v>12</v>
      </c>
      <c r="N7" t="s">
        <v>44</v>
      </c>
      <c r="O7" t="s">
        <v>40</v>
      </c>
      <c r="P7" t="s">
        <v>34</v>
      </c>
    </row>
    <row r="8" spans="1:16" x14ac:dyDescent="0.25">
      <c r="A8" s="3" t="s">
        <v>7</v>
      </c>
      <c r="B8" s="3">
        <v>0.7461556513661306</v>
      </c>
      <c r="C8" s="3"/>
      <c r="G8">
        <v>9</v>
      </c>
      <c r="H8" t="s">
        <v>44</v>
      </c>
      <c r="I8" t="s">
        <v>33</v>
      </c>
      <c r="J8" t="s">
        <v>37</v>
      </c>
      <c r="K8">
        <v>3.1468889999999998</v>
      </c>
      <c r="L8">
        <v>3.0652469999999998</v>
      </c>
      <c r="M8">
        <v>13</v>
      </c>
      <c r="N8" t="s">
        <v>44</v>
      </c>
      <c r="O8" t="s">
        <v>40</v>
      </c>
      <c r="P8" t="s">
        <v>37</v>
      </c>
    </row>
    <row r="9" spans="1:16" x14ac:dyDescent="0.25">
      <c r="A9" s="3" t="s">
        <v>5</v>
      </c>
      <c r="B9" s="3">
        <v>0</v>
      </c>
      <c r="C9" s="3"/>
      <c r="G9">
        <v>10</v>
      </c>
      <c r="H9" t="s">
        <v>44</v>
      </c>
      <c r="I9" t="s">
        <v>33</v>
      </c>
      <c r="J9" t="s">
        <v>38</v>
      </c>
      <c r="K9">
        <v>3.2110289999999999</v>
      </c>
      <c r="L9">
        <v>3.0850390000000001</v>
      </c>
      <c r="M9">
        <v>14</v>
      </c>
      <c r="N9" t="s">
        <v>44</v>
      </c>
      <c r="O9" t="s">
        <v>40</v>
      </c>
      <c r="P9" t="s">
        <v>38</v>
      </c>
    </row>
    <row r="10" spans="1:16" x14ac:dyDescent="0.25">
      <c r="A10" s="3" t="s">
        <v>8</v>
      </c>
      <c r="B10" s="3">
        <v>7</v>
      </c>
      <c r="C10" s="3"/>
      <c r="G10">
        <v>11</v>
      </c>
      <c r="H10" t="s">
        <v>44</v>
      </c>
      <c r="I10" t="s">
        <v>33</v>
      </c>
      <c r="J10" t="s">
        <v>39</v>
      </c>
      <c r="K10">
        <v>3.5255000000000001</v>
      </c>
      <c r="L10">
        <v>3.1780020000000002</v>
      </c>
      <c r="M10">
        <v>15</v>
      </c>
      <c r="N10" t="s">
        <v>44</v>
      </c>
      <c r="O10" t="s">
        <v>40</v>
      </c>
      <c r="P10" t="s">
        <v>39</v>
      </c>
    </row>
    <row r="11" spans="1:16" x14ac:dyDescent="0.25">
      <c r="A11" s="3" t="s">
        <v>9</v>
      </c>
      <c r="B11" s="3">
        <v>0.32645180837455229</v>
      </c>
      <c r="C11" s="3"/>
    </row>
    <row r="12" spans="1:16" x14ac:dyDescent="0.25">
      <c r="A12" s="3" t="s">
        <v>10</v>
      </c>
      <c r="B12" s="3">
        <v>0.37681305123248171</v>
      </c>
      <c r="C12" s="3"/>
      <c r="K12" t="s">
        <v>79</v>
      </c>
      <c r="L12" t="s">
        <v>79</v>
      </c>
      <c r="M12" t="s">
        <v>80</v>
      </c>
    </row>
    <row r="13" spans="1:16" x14ac:dyDescent="0.25">
      <c r="A13" s="3" t="s">
        <v>11</v>
      </c>
      <c r="B13" s="3">
        <v>1.8945786050900073</v>
      </c>
      <c r="C13" s="3"/>
      <c r="K13">
        <f>AVERAGE(K3:K10)</f>
        <v>3.0089970000000004</v>
      </c>
      <c r="L13">
        <f>AVERAGE(L3:L10)</f>
        <v>2.9848901249999997</v>
      </c>
      <c r="M13">
        <f>(K13-L13)/L13*100</f>
        <v>0.80763023061026873</v>
      </c>
    </row>
    <row r="14" spans="1:16" x14ac:dyDescent="0.25">
      <c r="A14" s="3" t="s">
        <v>12</v>
      </c>
      <c r="B14" s="3">
        <v>0.75362610246496342</v>
      </c>
      <c r="C14" s="3"/>
    </row>
    <row r="15" spans="1:16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24.071976000000003</v>
      </c>
      <c r="D23" s="3">
        <v>3.0089970000000004</v>
      </c>
      <c r="E23" s="3">
        <v>9.7467034999999966E-2</v>
      </c>
    </row>
    <row r="24" spans="1:7" ht="15.75" thickBot="1" x14ac:dyDescent="0.3">
      <c r="A24" s="4" t="s">
        <v>66</v>
      </c>
      <c r="B24" s="4">
        <v>8</v>
      </c>
      <c r="C24" s="4">
        <v>23.879120999999998</v>
      </c>
      <c r="D24" s="4">
        <v>2.9848901249999997</v>
      </c>
      <c r="E24" s="4">
        <v>6.4262108197267881E-2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2.3245656890626964E-3</v>
      </c>
      <c r="C29" s="3">
        <v>1</v>
      </c>
      <c r="D29" s="3">
        <v>2.3245656890626964E-3</v>
      </c>
      <c r="E29" s="3">
        <v>2.8746404551557241E-2</v>
      </c>
      <c r="F29" s="3">
        <v>0.86779140093905838</v>
      </c>
      <c r="G29" s="3">
        <v>4.6001099366694227</v>
      </c>
    </row>
    <row r="30" spans="1:7" x14ac:dyDescent="0.25">
      <c r="A30" s="3" t="s">
        <v>75</v>
      </c>
      <c r="B30" s="3">
        <v>1.1321040023808748</v>
      </c>
      <c r="C30" s="3">
        <v>14</v>
      </c>
      <c r="D30" s="3">
        <v>8.0864571598633916E-2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1.1344285680699375</v>
      </c>
      <c r="C32" s="4">
        <v>15</v>
      </c>
      <c r="D32" s="4"/>
      <c r="E32" s="4"/>
      <c r="F32" s="4"/>
      <c r="G32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C57-F672-4F0F-AF5A-E40E874EA6E6}">
  <dimension ref="A1:S32"/>
  <sheetViews>
    <sheetView topLeftCell="A13" workbookViewId="0">
      <selection activeCell="A18" sqref="A18:A20"/>
    </sheetView>
  </sheetViews>
  <sheetFormatPr defaultRowHeight="15" x14ac:dyDescent="0.25"/>
  <cols>
    <col min="1" max="1" width="34.140625" bestFit="1" customWidth="1"/>
    <col min="14" max="14" width="28" bestFit="1" customWidth="1"/>
    <col min="15" max="15" width="12.7109375" bestFit="1" customWidth="1"/>
  </cols>
  <sheetData>
    <row r="1" spans="1:19" x14ac:dyDescent="0.25">
      <c r="A1" t="s">
        <v>57</v>
      </c>
      <c r="J1" s="6" t="s">
        <v>51</v>
      </c>
      <c r="K1" s="7" t="s">
        <v>36</v>
      </c>
      <c r="L1" s="7"/>
      <c r="M1" s="7"/>
      <c r="N1" s="8"/>
      <c r="O1" s="6" t="s">
        <v>35</v>
      </c>
      <c r="P1" s="7"/>
      <c r="Q1" s="7"/>
      <c r="R1" s="7"/>
      <c r="S1" s="8"/>
    </row>
    <row r="2" spans="1:19" x14ac:dyDescent="0.25">
      <c r="A2" t="s">
        <v>0</v>
      </c>
      <c r="J2" s="9"/>
      <c r="K2" s="10" t="s">
        <v>14</v>
      </c>
      <c r="L2" s="10" t="s">
        <v>15</v>
      </c>
      <c r="M2" s="10" t="s">
        <v>16</v>
      </c>
      <c r="N2" s="11" t="s">
        <v>53</v>
      </c>
      <c r="O2" s="9"/>
      <c r="P2" s="10"/>
      <c r="Q2" s="10"/>
      <c r="R2" s="10"/>
      <c r="S2" s="11"/>
    </row>
    <row r="3" spans="1:19" ht="15.75" thickBot="1" x14ac:dyDescent="0.3">
      <c r="J3" s="9">
        <v>0</v>
      </c>
      <c r="K3" s="10" t="s">
        <v>43</v>
      </c>
      <c r="L3" s="10" t="s">
        <v>33</v>
      </c>
      <c r="M3" s="10" t="s">
        <v>34</v>
      </c>
      <c r="N3" s="11">
        <v>6.6376109999999997</v>
      </c>
      <c r="O3" s="9">
        <v>7.4643920000000001</v>
      </c>
      <c r="P3" s="10">
        <v>4</v>
      </c>
      <c r="Q3" s="10" t="s">
        <v>43</v>
      </c>
      <c r="R3" s="10" t="s">
        <v>40</v>
      </c>
      <c r="S3" s="11" t="s">
        <v>34</v>
      </c>
    </row>
    <row r="4" spans="1:19" x14ac:dyDescent="0.25">
      <c r="A4" s="5"/>
      <c r="B4" s="5" t="s">
        <v>1</v>
      </c>
      <c r="C4" s="5" t="s">
        <v>2</v>
      </c>
      <c r="J4" s="9">
        <v>1</v>
      </c>
      <c r="K4" s="10" t="s">
        <v>43</v>
      </c>
      <c r="L4" s="10" t="s">
        <v>33</v>
      </c>
      <c r="M4" s="10" t="s">
        <v>37</v>
      </c>
      <c r="N4" s="11">
        <v>5.9639850000000001</v>
      </c>
      <c r="O4" s="9">
        <v>7.6236660000000001</v>
      </c>
      <c r="P4" s="10">
        <v>5</v>
      </c>
      <c r="Q4" s="10" t="s">
        <v>43</v>
      </c>
      <c r="R4" s="10" t="s">
        <v>40</v>
      </c>
      <c r="S4" s="11" t="s">
        <v>37</v>
      </c>
    </row>
    <row r="5" spans="1:19" x14ac:dyDescent="0.25">
      <c r="A5" s="3" t="s">
        <v>3</v>
      </c>
      <c r="B5" s="3">
        <v>6.4791441250000004</v>
      </c>
      <c r="C5" s="3">
        <v>7.4053071250000002</v>
      </c>
      <c r="J5" s="9">
        <v>2</v>
      </c>
      <c r="K5" s="10" t="s">
        <v>43</v>
      </c>
      <c r="L5" s="10" t="s">
        <v>33</v>
      </c>
      <c r="M5" s="10" t="s">
        <v>38</v>
      </c>
      <c r="N5" s="11">
        <v>6.6552610000000003</v>
      </c>
      <c r="O5" s="9">
        <v>6.9179539999999999</v>
      </c>
      <c r="P5" s="10">
        <v>6</v>
      </c>
      <c r="Q5" s="10" t="s">
        <v>43</v>
      </c>
      <c r="R5" s="10" t="s">
        <v>40</v>
      </c>
      <c r="S5" s="11" t="s">
        <v>38</v>
      </c>
    </row>
    <row r="6" spans="1:19" x14ac:dyDescent="0.25">
      <c r="A6" s="3" t="s">
        <v>4</v>
      </c>
      <c r="B6" s="3">
        <v>0.16640886674869651</v>
      </c>
      <c r="C6" s="3">
        <v>0.12278253916469642</v>
      </c>
      <c r="J6" s="9">
        <v>3</v>
      </c>
      <c r="K6" s="10" t="s">
        <v>43</v>
      </c>
      <c r="L6" s="10" t="s">
        <v>33</v>
      </c>
      <c r="M6" s="10" t="s">
        <v>39</v>
      </c>
      <c r="N6" s="11">
        <v>5.8253329999999997</v>
      </c>
      <c r="O6" s="9">
        <v>6.8632220000000004</v>
      </c>
      <c r="P6" s="10">
        <v>7</v>
      </c>
      <c r="Q6" s="10" t="s">
        <v>43</v>
      </c>
      <c r="R6" s="10" t="s">
        <v>40</v>
      </c>
      <c r="S6" s="11" t="s">
        <v>39</v>
      </c>
    </row>
    <row r="7" spans="1:19" x14ac:dyDescent="0.25">
      <c r="A7" s="3" t="s">
        <v>6</v>
      </c>
      <c r="B7" s="3">
        <v>8</v>
      </c>
      <c r="C7" s="3">
        <v>8</v>
      </c>
      <c r="J7" s="9">
        <v>8</v>
      </c>
      <c r="K7" s="10" t="s">
        <v>44</v>
      </c>
      <c r="L7" s="10" t="s">
        <v>33</v>
      </c>
      <c r="M7" s="10" t="s">
        <v>34</v>
      </c>
      <c r="N7" s="11">
        <v>6.9033720000000001</v>
      </c>
      <c r="O7" s="9">
        <v>7.3225720000000001</v>
      </c>
      <c r="P7" s="10">
        <v>12</v>
      </c>
      <c r="Q7" s="10" t="s">
        <v>44</v>
      </c>
      <c r="R7" s="10" t="s">
        <v>40</v>
      </c>
      <c r="S7" s="11" t="s">
        <v>34</v>
      </c>
    </row>
    <row r="8" spans="1:19" x14ac:dyDescent="0.25">
      <c r="A8" s="3" t="s">
        <v>7</v>
      </c>
      <c r="B8" s="3">
        <v>0.32636165876877316</v>
      </c>
      <c r="C8" s="3"/>
      <c r="J8" s="9">
        <v>9</v>
      </c>
      <c r="K8" s="10" t="s">
        <v>44</v>
      </c>
      <c r="L8" s="10" t="s">
        <v>33</v>
      </c>
      <c r="M8" s="10" t="s">
        <v>37</v>
      </c>
      <c r="N8" s="11">
        <v>6.647322</v>
      </c>
      <c r="O8" s="9">
        <v>7.7138470000000003</v>
      </c>
      <c r="P8" s="10">
        <v>13</v>
      </c>
      <c r="Q8" s="10" t="s">
        <v>44</v>
      </c>
      <c r="R8" s="10" t="s">
        <v>40</v>
      </c>
      <c r="S8" s="11" t="s">
        <v>37</v>
      </c>
    </row>
    <row r="9" spans="1:19" x14ac:dyDescent="0.25">
      <c r="A9" s="3" t="s">
        <v>5</v>
      </c>
      <c r="B9" s="3">
        <v>0</v>
      </c>
      <c r="C9" s="3"/>
      <c r="J9" s="9">
        <v>10</v>
      </c>
      <c r="K9" s="10" t="s">
        <v>44</v>
      </c>
      <c r="L9" s="10" t="s">
        <v>33</v>
      </c>
      <c r="M9" s="10" t="s">
        <v>38</v>
      </c>
      <c r="N9" s="11">
        <v>6.3015169999999996</v>
      </c>
      <c r="O9" s="9">
        <v>7.5333889999999997</v>
      </c>
      <c r="P9" s="10">
        <v>14</v>
      </c>
      <c r="Q9" s="10" t="s">
        <v>44</v>
      </c>
      <c r="R9" s="10" t="s">
        <v>40</v>
      </c>
      <c r="S9" s="11" t="s">
        <v>38</v>
      </c>
    </row>
    <row r="10" spans="1:19" ht="15.75" thickBot="1" x14ac:dyDescent="0.3">
      <c r="A10" s="3" t="s">
        <v>8</v>
      </c>
      <c r="B10" s="3">
        <v>7</v>
      </c>
      <c r="C10" s="3"/>
      <c r="J10" s="12">
        <v>11</v>
      </c>
      <c r="K10" s="13" t="s">
        <v>44</v>
      </c>
      <c r="L10" s="13" t="s">
        <v>33</v>
      </c>
      <c r="M10" s="13" t="s">
        <v>39</v>
      </c>
      <c r="N10" s="14">
        <v>6.898752</v>
      </c>
      <c r="O10" s="12">
        <v>7.8034150000000002</v>
      </c>
      <c r="P10" s="13">
        <v>15</v>
      </c>
      <c r="Q10" s="13" t="s">
        <v>44</v>
      </c>
      <c r="R10" s="13" t="s">
        <v>40</v>
      </c>
      <c r="S10" s="14" t="s">
        <v>39</v>
      </c>
    </row>
    <row r="11" spans="1:19" x14ac:dyDescent="0.25">
      <c r="A11" s="3" t="s">
        <v>9</v>
      </c>
      <c r="B11" s="3">
        <v>-5.9186912624042964</v>
      </c>
      <c r="C11" s="3"/>
    </row>
    <row r="12" spans="1:19" x14ac:dyDescent="0.25">
      <c r="A12" s="3" t="s">
        <v>10</v>
      </c>
      <c r="B12" s="3">
        <v>2.94144982007533E-4</v>
      </c>
      <c r="C12" s="3"/>
    </row>
    <row r="13" spans="1:19" x14ac:dyDescent="0.25">
      <c r="A13" s="3" t="s">
        <v>11</v>
      </c>
      <c r="B13" s="3">
        <v>1.8945786050900073</v>
      </c>
      <c r="C13" s="3"/>
      <c r="N13" t="s">
        <v>82</v>
      </c>
      <c r="O13" t="s">
        <v>81</v>
      </c>
      <c r="P13" t="s">
        <v>80</v>
      </c>
    </row>
    <row r="14" spans="1:19" x14ac:dyDescent="0.25">
      <c r="A14" s="3" t="s">
        <v>12</v>
      </c>
      <c r="B14" s="3">
        <v>5.8828996401506599E-4</v>
      </c>
      <c r="C14" s="3"/>
      <c r="N14">
        <f>AVERAGE(N3:N10)</f>
        <v>6.4791441250000004</v>
      </c>
      <c r="O14">
        <f>AVERAGE(O3:O10)</f>
        <v>7.4053071250000002</v>
      </c>
      <c r="P14">
        <f>(N14-O14)/O14*100</f>
        <v>-12.506746639492009</v>
      </c>
    </row>
    <row r="15" spans="1:19" ht="15.75" thickBot="1" x14ac:dyDescent="0.3">
      <c r="A15" s="4" t="s">
        <v>13</v>
      </c>
      <c r="B15" s="4">
        <v>2.3646242515927849</v>
      </c>
      <c r="C15" s="4"/>
    </row>
    <row r="18" spans="1:7" x14ac:dyDescent="0.25">
      <c r="A18" t="s">
        <v>58</v>
      </c>
    </row>
    <row r="19" spans="1:7" x14ac:dyDescent="0.25">
      <c r="A19" t="s">
        <v>59</v>
      </c>
    </row>
    <row r="21" spans="1:7" ht="15.75" thickBot="1" x14ac:dyDescent="0.3">
      <c r="A21" t="s">
        <v>60</v>
      </c>
    </row>
    <row r="22" spans="1:7" x14ac:dyDescent="0.25">
      <c r="A22" s="5" t="s">
        <v>61</v>
      </c>
      <c r="B22" s="5" t="s">
        <v>62</v>
      </c>
      <c r="C22" s="5" t="s">
        <v>63</v>
      </c>
      <c r="D22" s="5" t="s">
        <v>64</v>
      </c>
      <c r="E22" s="5" t="s">
        <v>4</v>
      </c>
    </row>
    <row r="23" spans="1:7" x14ac:dyDescent="0.25">
      <c r="A23" s="3" t="s">
        <v>65</v>
      </c>
      <c r="B23" s="3">
        <v>8</v>
      </c>
      <c r="C23" s="3">
        <v>51.833153000000003</v>
      </c>
      <c r="D23" s="3">
        <v>6.4791441250000004</v>
      </c>
      <c r="E23" s="3">
        <v>0.16640886674869651</v>
      </c>
    </row>
    <row r="24" spans="1:7" ht="15.75" thickBot="1" x14ac:dyDescent="0.3">
      <c r="A24" s="4" t="s">
        <v>66</v>
      </c>
      <c r="B24" s="4">
        <v>8</v>
      </c>
      <c r="C24" s="4">
        <v>59.242457000000002</v>
      </c>
      <c r="D24" s="4">
        <v>7.4053071250000002</v>
      </c>
      <c r="E24" s="4">
        <v>0.12278253916469642</v>
      </c>
    </row>
    <row r="27" spans="1:7" ht="15.75" thickBot="1" x14ac:dyDescent="0.3">
      <c r="A27" t="s">
        <v>67</v>
      </c>
    </row>
    <row r="28" spans="1:7" x14ac:dyDescent="0.25">
      <c r="A28" s="5" t="s">
        <v>68</v>
      </c>
      <c r="B28" s="5" t="s">
        <v>69</v>
      </c>
      <c r="C28" s="5" t="s">
        <v>8</v>
      </c>
      <c r="D28" s="5" t="s">
        <v>70</v>
      </c>
      <c r="E28" s="5" t="s">
        <v>71</v>
      </c>
      <c r="F28" s="5" t="s">
        <v>72</v>
      </c>
      <c r="G28" s="5" t="s">
        <v>73</v>
      </c>
    </row>
    <row r="29" spans="1:7" x14ac:dyDescent="0.25">
      <c r="A29" s="3" t="s">
        <v>74</v>
      </c>
      <c r="B29" s="3">
        <v>3.4311116102760018</v>
      </c>
      <c r="C29" s="3">
        <v>1</v>
      </c>
      <c r="D29" s="3">
        <v>3.4311116102760018</v>
      </c>
      <c r="E29" s="3">
        <v>23.729001209002398</v>
      </c>
      <c r="F29" s="3">
        <v>2.4723268614697236E-4</v>
      </c>
      <c r="G29" s="3">
        <v>4.6001099366694227</v>
      </c>
    </row>
    <row r="30" spans="1:7" x14ac:dyDescent="0.25">
      <c r="A30" s="3" t="s">
        <v>75</v>
      </c>
      <c r="B30" s="3">
        <v>2.0243398413937506</v>
      </c>
      <c r="C30" s="3">
        <v>14</v>
      </c>
      <c r="D30" s="3">
        <v>0.14459570295669646</v>
      </c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4" t="s">
        <v>76</v>
      </c>
      <c r="B32" s="4">
        <v>5.4554514516697523</v>
      </c>
      <c r="C32" s="4">
        <v>15</v>
      </c>
      <c r="D32" s="4"/>
      <c r="E32" s="4"/>
      <c r="F32" s="4"/>
      <c r="G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R33"/>
  <sheetViews>
    <sheetView tabSelected="1" topLeftCell="Q1" zoomScale="81" zoomScaleNormal="55" workbookViewId="0">
      <selection activeCell="N19" sqref="N19:P19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7.140625" bestFit="1" customWidth="1"/>
    <col min="9" max="9" width="38.28515625" bestFit="1" customWidth="1"/>
    <col min="10" max="10" width="21.140625" customWidth="1"/>
    <col min="11" max="11" width="34" bestFit="1" customWidth="1"/>
    <col min="13" max="13" width="30" bestFit="1" customWidth="1"/>
    <col min="14" max="14" width="44" customWidth="1"/>
    <col min="15" max="15" width="29.85546875" customWidth="1"/>
    <col min="16" max="16" width="29.140625" customWidth="1"/>
    <col min="17" max="17" width="29.42578125" customWidth="1"/>
    <col min="32" max="32" width="9.85546875" bestFit="1" customWidth="1"/>
    <col min="37" max="37" width="8.7109375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24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</cols>
  <sheetData>
    <row r="1" spans="2:70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46</v>
      </c>
      <c r="I1" t="s">
        <v>47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26</v>
      </c>
      <c r="P1" t="s">
        <v>27</v>
      </c>
      <c r="Q1" t="s">
        <v>28</v>
      </c>
      <c r="AF1" t="s">
        <v>87</v>
      </c>
      <c r="AG1" t="s">
        <v>52</v>
      </c>
      <c r="AM1" t="s">
        <v>95</v>
      </c>
      <c r="AN1" t="s">
        <v>96</v>
      </c>
      <c r="AO1" t="s">
        <v>99</v>
      </c>
      <c r="AP1" t="s">
        <v>100</v>
      </c>
      <c r="AQ1" t="s">
        <v>88</v>
      </c>
      <c r="AZ1" t="s">
        <v>89</v>
      </c>
      <c r="BA1" t="s">
        <v>51</v>
      </c>
      <c r="BG1" t="s">
        <v>95</v>
      </c>
      <c r="BH1" t="s">
        <v>102</v>
      </c>
      <c r="BI1" t="s">
        <v>101</v>
      </c>
      <c r="BJ1" t="s">
        <v>100</v>
      </c>
      <c r="BK1" t="s">
        <v>90</v>
      </c>
    </row>
    <row r="2" spans="2:70" x14ac:dyDescent="0.25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H2">
        <f>G2-1.12</f>
        <v>9.9410080000000001</v>
      </c>
      <c r="I2">
        <f>G2</f>
        <v>11.061007999999999</v>
      </c>
      <c r="J2">
        <f>F2</f>
        <v>10.656892499999998</v>
      </c>
      <c r="K2">
        <f t="shared" ref="K2:K9" si="0">J2-1.2</f>
        <v>9.4568924999999986</v>
      </c>
      <c r="L2">
        <v>1</v>
      </c>
      <c r="M2">
        <f>(AVERAGE(I2:I2)-AVERAGE(I3:I3))/(AVERAGE(I3:I3))*100</f>
        <v>-1.9071120174564617</v>
      </c>
      <c r="N2">
        <f>(AVERAGE(J2:J2)-AVERAGE(J3:J3))/(AVERAGE(J3:J3))*100</f>
        <v>-9.6593786402293969</v>
      </c>
      <c r="O2">
        <f>(I2-I3)/I3*100</f>
        <v>-1.9071120174564617</v>
      </c>
      <c r="P2">
        <f>(J2-J3)/J3*100</f>
        <v>-9.6593786402293969</v>
      </c>
      <c r="Q2">
        <f>(K2-K3)/K3*100</f>
        <v>-10.753270260491925</v>
      </c>
      <c r="AH2" t="s">
        <v>14</v>
      </c>
      <c r="AI2" t="s">
        <v>15</v>
      </c>
      <c r="AJ2" t="s">
        <v>16</v>
      </c>
      <c r="AK2" t="s">
        <v>54</v>
      </c>
      <c r="AL2" t="s">
        <v>91</v>
      </c>
      <c r="AS2" t="s">
        <v>14</v>
      </c>
      <c r="AT2" t="s">
        <v>15</v>
      </c>
      <c r="AU2" t="s">
        <v>16</v>
      </c>
      <c r="AV2" t="s">
        <v>54</v>
      </c>
      <c r="BB2" t="s">
        <v>14</v>
      </c>
      <c r="BC2" t="s">
        <v>15</v>
      </c>
      <c r="BD2" t="s">
        <v>16</v>
      </c>
      <c r="BE2" t="s">
        <v>53</v>
      </c>
      <c r="BM2" t="s">
        <v>14</v>
      </c>
      <c r="BN2" t="s">
        <v>15</v>
      </c>
      <c r="BO2" t="s">
        <v>16</v>
      </c>
      <c r="BP2" t="s">
        <v>53</v>
      </c>
    </row>
    <row r="3" spans="2:70" x14ac:dyDescent="0.25">
      <c r="B3" t="s">
        <v>32</v>
      </c>
      <c r="C3" t="s">
        <v>33</v>
      </c>
      <c r="D3" t="s">
        <v>37</v>
      </c>
      <c r="G3">
        <v>11.061007999999999</v>
      </c>
      <c r="H3">
        <f>G6-1.12</f>
        <v>10.156054999999999</v>
      </c>
      <c r="I3">
        <f>G6</f>
        <v>11.276054999999999</v>
      </c>
      <c r="J3">
        <f>F6</f>
        <v>11.796346249999999</v>
      </c>
      <c r="K3">
        <f t="shared" si="0"/>
        <v>10.59634625</v>
      </c>
      <c r="L3">
        <v>2</v>
      </c>
      <c r="M3">
        <f>(AVERAGE(I4:I4)-AVERAGE(I5:I5))/(AVERAGE(I5:I5))*100</f>
        <v>-4.4476325130031995</v>
      </c>
      <c r="N3">
        <f>(AVERAGE(J4:J4)-AVERAGE(J5:J5))/(AVERAGE(J5:J5))*100</f>
        <v>-7.1218698662349267</v>
      </c>
      <c r="O3">
        <f>(I4-I5)/(I5)*100</f>
        <v>-4.4476325130031995</v>
      </c>
      <c r="P3">
        <f>(J4-J5)/(J5)*100</f>
        <v>-7.1218698662349267</v>
      </c>
      <c r="Q3">
        <f>(K4-K5)/(K5)*100</f>
        <v>-8.0372380116609783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6">
        <f>AVERAGE(AK3:AK6)</f>
        <v>2.7496100000000006</v>
      </c>
      <c r="AM3" s="16">
        <f>AL3-AW3</f>
        <v>-5.135199999999962E-2</v>
      </c>
      <c r="AN3">
        <f>AM3/K5*100</f>
        <v>-0.55001923519617146</v>
      </c>
      <c r="AO3" s="16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6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6">
        <f>AVERAGE(BE3:BE6)</f>
        <v>6.2705475000000002</v>
      </c>
      <c r="BG3" s="16">
        <f>BF3-BQ3</f>
        <v>-0.94676099999999952</v>
      </c>
      <c r="BH3">
        <f>BG3/K5*100</f>
        <v>-10.140535152156996</v>
      </c>
      <c r="BI3" s="16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6">
        <f>AVERAGE(BP3:BP6)</f>
        <v>7.2173084999999997</v>
      </c>
    </row>
    <row r="4" spans="2:70" x14ac:dyDescent="0.25">
      <c r="B4" t="s">
        <v>32</v>
      </c>
      <c r="C4" t="s">
        <v>33</v>
      </c>
      <c r="D4" t="s">
        <v>38</v>
      </c>
      <c r="G4">
        <v>11.061007999999999</v>
      </c>
      <c r="I4">
        <f>G10</f>
        <v>8.9729109999999999</v>
      </c>
      <c r="J4">
        <f>F10</f>
        <v>9.7860119999999995</v>
      </c>
      <c r="K4">
        <f>J4-1.2</f>
        <v>8.5860120000000002</v>
      </c>
      <c r="L4">
        <v>3</v>
      </c>
      <c r="M4">
        <f>(AVERAGE(I6:I6)-AVERAGE(I7:I7))/(AVERAGE(I7:I7))*100</f>
        <v>-3.1402286791878598</v>
      </c>
      <c r="N4">
        <f>(AVERAGE(J6:J6)-AVERAGE(J7:J7))/(AVERAGE(J7:J7))*100</f>
        <v>-3.3261346280015869</v>
      </c>
      <c r="O4">
        <f>(I6-I7)/I7*100</f>
        <v>-3.1402286791878598</v>
      </c>
      <c r="P4">
        <f>(J6-J7)/J7*100</f>
        <v>-3.3261346280015869</v>
      </c>
      <c r="Q4">
        <f>(K6-K7)/K7*100</f>
        <v>-3.7297543833232742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56</v>
      </c>
      <c r="AO4" t="s">
        <v>104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56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56</v>
      </c>
      <c r="BI4" t="s">
        <v>103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56</v>
      </c>
    </row>
    <row r="5" spans="2:70" x14ac:dyDescent="0.25">
      <c r="B5" t="s">
        <v>32</v>
      </c>
      <c r="C5" t="s">
        <v>33</v>
      </c>
      <c r="D5" t="s">
        <v>39</v>
      </c>
      <c r="G5">
        <v>11.061007999999999</v>
      </c>
      <c r="I5">
        <f>G14</f>
        <v>9.3905689999999993</v>
      </c>
      <c r="J5">
        <f>F14</f>
        <v>10.53640075</v>
      </c>
      <c r="K5">
        <f t="shared" si="0"/>
        <v>9.336400750000001</v>
      </c>
      <c r="L5">
        <v>4</v>
      </c>
      <c r="M5">
        <f>(AVERAGE(I8:I8)-AVERAGE(I9:I9))/(AVERAGE(I9:I9))*100</f>
        <v>1.2885992899634173</v>
      </c>
      <c r="N5">
        <f>(AVERAGE(J8:J8)-AVERAGE(J9:J9))/(AVERAGE(J9:J9))*100</f>
        <v>-5.5144191139625365</v>
      </c>
      <c r="O5">
        <f>(I8-I9)/I9*100</f>
        <v>1.2885992899634173</v>
      </c>
      <c r="P5">
        <f>(J8-J9)/J9*100</f>
        <v>-5.5144191139625365</v>
      </c>
      <c r="Q5">
        <f>(K8-K9)/K9*100</f>
        <v>-6.1489278867575043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97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97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97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97</v>
      </c>
    </row>
    <row r="6" spans="2:70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I6">
        <f>G18</f>
        <v>9.5206529999999994</v>
      </c>
      <c r="J6">
        <f>F18</f>
        <v>10.720083000000001</v>
      </c>
      <c r="K6">
        <f t="shared" si="0"/>
        <v>9.5200830000000014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O6" t="s">
        <v>105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I6" t="s">
        <v>106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</row>
    <row r="7" spans="2:70" x14ac:dyDescent="0.25">
      <c r="B7" t="s">
        <v>32</v>
      </c>
      <c r="C7" t="s">
        <v>40</v>
      </c>
      <c r="D7" t="s">
        <v>37</v>
      </c>
      <c r="G7">
        <v>11.276054999999999</v>
      </c>
      <c r="I7">
        <f>G22</f>
        <v>9.8293160000000004</v>
      </c>
      <c r="J7">
        <f>F22</f>
        <v>11.088915249999999</v>
      </c>
      <c r="K7">
        <f t="shared" si="0"/>
        <v>9.8889152500000002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6">
        <f>AVERAGE(AK7:AK10)</f>
        <v>3.2683840000000002</v>
      </c>
      <c r="AM7" s="16">
        <f>AL7-AW7</f>
        <v>9.9565750000000008E-2</v>
      </c>
      <c r="AN7">
        <f>AM7/K7*100</f>
        <v>1.0068419789521406</v>
      </c>
      <c r="AO7">
        <f>AO3/AVERAGE(K5,K7)*100</f>
        <v>0.25078261392426726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6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6">
        <f>AVERAGE(BE7:BE10)</f>
        <v>6.6877407499999997</v>
      </c>
      <c r="BG7" s="16">
        <f>BF7-BQ7</f>
        <v>-0.90556500000000106</v>
      </c>
      <c r="BH7">
        <f>BG7/K7*100</f>
        <v>-9.1573744653135858</v>
      </c>
      <c r="BI7">
        <f>BI3/AVERAGE(K5,K7)*100</f>
        <v>-9.6348273287159536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6">
        <f>AVERAGE(BP7:BP10)</f>
        <v>7.5933057500000007</v>
      </c>
    </row>
    <row r="8" spans="2:70" x14ac:dyDescent="0.25">
      <c r="B8" t="s">
        <v>32</v>
      </c>
      <c r="C8" t="s">
        <v>40</v>
      </c>
      <c r="D8" t="s">
        <v>38</v>
      </c>
      <c r="G8">
        <v>11.276054999999999</v>
      </c>
      <c r="I8">
        <f>G26</f>
        <v>9.1254899999999992</v>
      </c>
      <c r="J8">
        <f>F26</f>
        <v>10.9877445</v>
      </c>
      <c r="K8">
        <f t="shared" si="0"/>
        <v>9.7877445000000005</v>
      </c>
      <c r="M8" t="s">
        <v>41</v>
      </c>
      <c r="O8" t="s">
        <v>42</v>
      </c>
      <c r="Q8">
        <f>AVERAGE(Q3:Q4)</f>
        <v>-5.8834961974921267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56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56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56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56</v>
      </c>
    </row>
    <row r="9" spans="2:70" x14ac:dyDescent="0.25">
      <c r="B9" t="s">
        <v>32</v>
      </c>
      <c r="C9" t="s">
        <v>40</v>
      </c>
      <c r="D9" t="s">
        <v>39</v>
      </c>
      <c r="G9">
        <v>11.276054999999999</v>
      </c>
      <c r="I9">
        <f>G30</f>
        <v>9.0093949999999996</v>
      </c>
      <c r="J9">
        <f>F30</f>
        <v>11.62901725</v>
      </c>
      <c r="K9">
        <f t="shared" si="0"/>
        <v>10.429017250000001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97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97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97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97</v>
      </c>
    </row>
    <row r="10" spans="2:70" x14ac:dyDescent="0.25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</row>
    <row r="11" spans="2:70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I11" t="s">
        <v>55</v>
      </c>
      <c r="J11" t="s">
        <v>56</v>
      </c>
      <c r="K11" t="s">
        <v>55</v>
      </c>
      <c r="L11" t="s">
        <v>56</v>
      </c>
      <c r="N11" t="s">
        <v>92</v>
      </c>
      <c r="O11" t="s">
        <v>93</v>
      </c>
      <c r="P11" t="s">
        <v>94</v>
      </c>
    </row>
    <row r="12" spans="2:70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I12">
        <f>AVERAGE(J12:J19)</f>
        <v>1.9704638885802201</v>
      </c>
      <c r="J12">
        <f t="shared" ref="J12:J19" si="1">(J2-I2)^2</f>
        <v>0.16330933734025113</v>
      </c>
      <c r="K12">
        <f>AVERAGE(L12:L19)</f>
        <v>2.3165930985802197</v>
      </c>
      <c r="L12">
        <f>(J2-H2)^2</f>
        <v>0.51249061734024692</v>
      </c>
      <c r="N12">
        <f>I2-I3</f>
        <v>-0.21504700000000021</v>
      </c>
      <c r="O12">
        <f>J2-J3</f>
        <v>-1.1394537500000013</v>
      </c>
      <c r="P12">
        <f>K2-K3</f>
        <v>-1.1394537500000013</v>
      </c>
      <c r="AM12" t="s">
        <v>98</v>
      </c>
    </row>
    <row r="13" spans="2:70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J13">
        <f t="shared" si="1"/>
        <v>0.27070298482656213</v>
      </c>
      <c r="L13">
        <f>(J3-H3)^2</f>
        <v>2.6905553848265646</v>
      </c>
      <c r="N13">
        <f>I4-I5</f>
        <v>-0.41765799999999942</v>
      </c>
      <c r="O13">
        <f>J4-J5</f>
        <v>-0.75038875000000083</v>
      </c>
      <c r="P13">
        <f>K4-K5</f>
        <v>-0.75038875000000083</v>
      </c>
      <c r="AU13">
        <f>AVERAGE(AV3:AV10)</f>
        <v>2.9848901249999997</v>
      </c>
    </row>
    <row r="14" spans="2:70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J14">
        <f t="shared" si="1"/>
        <v>0.6611332362009994</v>
      </c>
      <c r="L14">
        <f t="shared" ref="L14:L19" si="2">(J4-I4)^2</f>
        <v>0.6611332362009994</v>
      </c>
      <c r="N14">
        <f>I6-I7</f>
        <v>-0.30866300000000102</v>
      </c>
      <c r="O14">
        <f>J6-J7</f>
        <v>-0.36883224999999875</v>
      </c>
      <c r="P14">
        <f>K6-K7</f>
        <v>-0.36883224999999875</v>
      </c>
    </row>
    <row r="15" spans="2:70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J15">
        <f t="shared" si="1"/>
        <v>1.3129303993080648</v>
      </c>
      <c r="L15">
        <f t="shared" si="2"/>
        <v>1.3129303993080648</v>
      </c>
      <c r="N15">
        <f>I8-I9</f>
        <v>0.11609499999999962</v>
      </c>
      <c r="O15">
        <f>J8-J9</f>
        <v>-0.64127275000000061</v>
      </c>
      <c r="P15">
        <f>K8-K9</f>
        <v>-0.64127275000000061</v>
      </c>
    </row>
    <row r="16" spans="2:70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J16">
        <f t="shared" si="1"/>
        <v>1.4386323249000033</v>
      </c>
      <c r="L16">
        <f t="shared" si="2"/>
        <v>1.4386323249000033</v>
      </c>
    </row>
    <row r="17" spans="2:12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J17">
        <f t="shared" si="1"/>
        <v>1.5865902706005601</v>
      </c>
      <c r="L17">
        <f t="shared" si="2"/>
        <v>1.5865902706005601</v>
      </c>
    </row>
    <row r="18" spans="2:12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 s="2">
        <v>9.5206529999999994</v>
      </c>
      <c r="H18" s="2"/>
      <c r="J18">
        <f t="shared" si="1"/>
        <v>3.4679918227702524</v>
      </c>
      <c r="L18">
        <f t="shared" si="2"/>
        <v>3.4679918227702524</v>
      </c>
    </row>
    <row r="19" spans="2:12" x14ac:dyDescent="0.25">
      <c r="B19" t="s">
        <v>44</v>
      </c>
      <c r="C19" t="s">
        <v>33</v>
      </c>
      <c r="D19" t="s">
        <v>37</v>
      </c>
      <c r="E19">
        <v>10.524960999999999</v>
      </c>
      <c r="G19" s="2">
        <v>9.5206529999999994</v>
      </c>
      <c r="H19" s="2"/>
      <c r="J19">
        <f t="shared" si="1"/>
        <v>6.8624207326950666</v>
      </c>
      <c r="L19">
        <f t="shared" si="2"/>
        <v>6.8624207326950666</v>
      </c>
    </row>
    <row r="20" spans="2:12" x14ac:dyDescent="0.25">
      <c r="B20" t="s">
        <v>44</v>
      </c>
      <c r="C20" t="s">
        <v>33</v>
      </c>
      <c r="D20" t="s">
        <v>38</v>
      </c>
      <c r="E20">
        <v>10.395058000000001</v>
      </c>
      <c r="G20" s="2">
        <v>9.5206529999999994</v>
      </c>
      <c r="H20" s="2"/>
    </row>
    <row r="21" spans="2:12" x14ac:dyDescent="0.25">
      <c r="B21" t="s">
        <v>44</v>
      </c>
      <c r="C21" t="s">
        <v>33</v>
      </c>
      <c r="D21" t="s">
        <v>39</v>
      </c>
      <c r="E21">
        <v>11.132913</v>
      </c>
      <c r="G21" s="2">
        <v>9.5206529999999994</v>
      </c>
      <c r="H21" s="2"/>
    </row>
    <row r="22" spans="2:12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 s="2">
        <v>9.8293160000000004</v>
      </c>
      <c r="H22" s="2"/>
    </row>
    <row r="23" spans="2:12" x14ac:dyDescent="0.25">
      <c r="B23" t="s">
        <v>44</v>
      </c>
      <c r="C23" t="s">
        <v>40</v>
      </c>
      <c r="D23" t="s">
        <v>37</v>
      </c>
      <c r="E23">
        <v>11.047166000000001</v>
      </c>
      <c r="G23" s="2">
        <v>9.8293160000000004</v>
      </c>
      <c r="H23" s="2"/>
    </row>
    <row r="24" spans="2:12" x14ac:dyDescent="0.25">
      <c r="B24" t="s">
        <v>44</v>
      </c>
      <c r="C24" t="s">
        <v>40</v>
      </c>
      <c r="D24" t="s">
        <v>38</v>
      </c>
      <c r="E24">
        <v>11.052873</v>
      </c>
      <c r="G24" s="2">
        <v>9.8293160000000004</v>
      </c>
      <c r="H24" s="2"/>
    </row>
    <row r="25" spans="2:12" x14ac:dyDescent="0.25">
      <c r="B25" t="s">
        <v>44</v>
      </c>
      <c r="C25" t="s">
        <v>40</v>
      </c>
      <c r="D25" t="s">
        <v>39</v>
      </c>
      <c r="E25">
        <v>11.209542000000001</v>
      </c>
      <c r="G25" s="2">
        <v>9.8293160000000004</v>
      </c>
      <c r="H25" s="2"/>
    </row>
    <row r="26" spans="2:12" x14ac:dyDescent="0.25">
      <c r="B26" t="s">
        <v>45</v>
      </c>
      <c r="C26" t="s">
        <v>33</v>
      </c>
      <c r="D26" t="s">
        <v>34</v>
      </c>
      <c r="F26">
        <v>10.9877445</v>
      </c>
      <c r="G26" s="2">
        <v>9.1254899999999992</v>
      </c>
      <c r="H26" s="2"/>
    </row>
    <row r="27" spans="2:12" x14ac:dyDescent="0.25">
      <c r="B27" t="s">
        <v>45</v>
      </c>
      <c r="C27" t="s">
        <v>33</v>
      </c>
      <c r="D27" t="s">
        <v>37</v>
      </c>
      <c r="G27" s="2">
        <v>9.1254899999999992</v>
      </c>
      <c r="H27" s="2"/>
    </row>
    <row r="28" spans="2:12" x14ac:dyDescent="0.25">
      <c r="B28" t="s">
        <v>45</v>
      </c>
      <c r="C28" t="s">
        <v>33</v>
      </c>
      <c r="D28" t="s">
        <v>38</v>
      </c>
      <c r="G28" s="2">
        <v>9.1254899999999992</v>
      </c>
      <c r="H28" s="2"/>
    </row>
    <row r="29" spans="2:12" x14ac:dyDescent="0.25">
      <c r="B29" t="s">
        <v>45</v>
      </c>
      <c r="C29" t="s">
        <v>33</v>
      </c>
      <c r="D29" t="s">
        <v>39</v>
      </c>
      <c r="G29" s="2">
        <v>9.1254899999999992</v>
      </c>
      <c r="H29" s="2"/>
    </row>
    <row r="30" spans="2:12" x14ac:dyDescent="0.25">
      <c r="B30" t="s">
        <v>45</v>
      </c>
      <c r="C30" t="s">
        <v>40</v>
      </c>
      <c r="D30" t="s">
        <v>34</v>
      </c>
      <c r="F30">
        <v>11.62901725</v>
      </c>
      <c r="G30" s="2">
        <v>9.0093949999999996</v>
      </c>
      <c r="H30" s="2"/>
    </row>
    <row r="31" spans="2:12" x14ac:dyDescent="0.25">
      <c r="B31" t="s">
        <v>45</v>
      </c>
      <c r="C31" t="s">
        <v>40</v>
      </c>
      <c r="D31" t="s">
        <v>37</v>
      </c>
      <c r="G31" s="2">
        <v>9.0093949999999996</v>
      </c>
      <c r="H31" s="2"/>
    </row>
    <row r="32" spans="2:12" x14ac:dyDescent="0.25">
      <c r="B32" t="s">
        <v>45</v>
      </c>
      <c r="C32" t="s">
        <v>40</v>
      </c>
      <c r="D32" t="s">
        <v>38</v>
      </c>
      <c r="G32" s="2">
        <v>9.0093949999999996</v>
      </c>
      <c r="H32" s="2"/>
    </row>
    <row r="33" spans="2:8" x14ac:dyDescent="0.25">
      <c r="B33" t="s">
        <v>45</v>
      </c>
      <c r="C33" t="s">
        <v>40</v>
      </c>
      <c r="D33" t="s">
        <v>39</v>
      </c>
      <c r="G33" s="2">
        <v>9.0093949999999996</v>
      </c>
      <c r="H33" s="2"/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A78-2FC9-4865-9BC7-BB12D6CD7BC9}">
  <dimension ref="A1:F11"/>
  <sheetViews>
    <sheetView workbookViewId="0">
      <selection activeCell="A17" sqref="A17"/>
    </sheetView>
  </sheetViews>
  <sheetFormatPr defaultRowHeight="15" x14ac:dyDescent="0.25"/>
  <cols>
    <col min="1" max="1" width="43.85546875" bestFit="1" customWidth="1"/>
  </cols>
  <sheetData>
    <row r="1" spans="1:6" x14ac:dyDescent="0.25">
      <c r="B1" t="s">
        <v>36</v>
      </c>
      <c r="F1" s="15" t="s">
        <v>79</v>
      </c>
    </row>
    <row r="2" spans="1:6" x14ac:dyDescent="0.25">
      <c r="A2" t="s">
        <v>83</v>
      </c>
      <c r="B2">
        <v>0.39381156586865601</v>
      </c>
      <c r="C2">
        <v>0.41723257845219502</v>
      </c>
      <c r="D2">
        <v>0.47684509886857601</v>
      </c>
      <c r="E2">
        <v>0.432687807272017</v>
      </c>
      <c r="F2" s="15">
        <f>AVERAGE(B2:E2)</f>
        <v>0.43014426261536104</v>
      </c>
    </row>
    <row r="3" spans="1:6" x14ac:dyDescent="0.25">
      <c r="A3" t="s">
        <v>84</v>
      </c>
      <c r="B3">
        <v>0.11034074817976</v>
      </c>
      <c r="C3">
        <v>0.120588691592476</v>
      </c>
      <c r="D3">
        <v>0.14307105670509401</v>
      </c>
      <c r="E3">
        <v>0.13379651730117401</v>
      </c>
      <c r="F3" s="15">
        <f t="shared" ref="F3:F11" si="0">AVERAGE(B3:E3)</f>
        <v>0.12694925344462601</v>
      </c>
    </row>
    <row r="4" spans="1:6" x14ac:dyDescent="0.25">
      <c r="A4" t="s">
        <v>85</v>
      </c>
      <c r="B4">
        <v>0.23761965148089001</v>
      </c>
      <c r="C4">
        <v>0.346613695098696</v>
      </c>
      <c r="D4">
        <v>0.57661196814973303</v>
      </c>
      <c r="E4">
        <v>0.55180413898735303</v>
      </c>
      <c r="F4" s="15">
        <f t="shared" si="0"/>
        <v>0.42816236342916802</v>
      </c>
    </row>
    <row r="5" spans="1:6" x14ac:dyDescent="0.25">
      <c r="A5" t="s">
        <v>86</v>
      </c>
      <c r="B5">
        <v>4.58511662029027E-2</v>
      </c>
      <c r="C5">
        <v>-4.9969808257689201E-2</v>
      </c>
      <c r="D5">
        <v>-0.24283792599926801</v>
      </c>
      <c r="E5">
        <v>-0.25291284899949801</v>
      </c>
      <c r="F5" s="15">
        <f t="shared" si="0"/>
        <v>-0.12496735426338813</v>
      </c>
    </row>
    <row r="6" spans="1:6" x14ac:dyDescent="0.25">
      <c r="F6" s="15"/>
    </row>
    <row r="7" spans="1:6" x14ac:dyDescent="0.25">
      <c r="B7" t="s">
        <v>35</v>
      </c>
      <c r="F7" s="15" t="s">
        <v>79</v>
      </c>
    </row>
    <row r="8" spans="1:6" x14ac:dyDescent="0.25">
      <c r="A8" t="s">
        <v>83</v>
      </c>
      <c r="B8">
        <v>0.487673466022642</v>
      </c>
      <c r="C8">
        <v>0.51392067056923296</v>
      </c>
      <c r="D8">
        <v>0.37677068841692102</v>
      </c>
      <c r="E8">
        <v>0.50207717897197901</v>
      </c>
      <c r="F8" s="15">
        <f t="shared" si="0"/>
        <v>0.4701105009951938</v>
      </c>
    </row>
    <row r="9" spans="1:6" x14ac:dyDescent="0.25">
      <c r="A9" t="s">
        <v>84</v>
      </c>
      <c r="B9">
        <v>0.16681187674182901</v>
      </c>
      <c r="C9">
        <v>0.16110992445483699</v>
      </c>
      <c r="D9">
        <v>0.12735618208426899</v>
      </c>
      <c r="E9">
        <v>0.16704855284723599</v>
      </c>
      <c r="F9" s="15">
        <f t="shared" si="0"/>
        <v>0.15558163403204275</v>
      </c>
    </row>
    <row r="10" spans="1:6" x14ac:dyDescent="0.25">
      <c r="A10" t="s">
        <v>85</v>
      </c>
      <c r="B10">
        <v>0.92761759127682097</v>
      </c>
      <c r="C10">
        <v>0.59394697282917397</v>
      </c>
      <c r="D10">
        <v>0.51943657703342905</v>
      </c>
      <c r="E10">
        <v>0.81951452615154197</v>
      </c>
      <c r="F10" s="15">
        <f t="shared" si="0"/>
        <v>0.71512891682274149</v>
      </c>
    </row>
    <row r="11" spans="1:6" x14ac:dyDescent="0.25">
      <c r="A11" t="s">
        <v>86</v>
      </c>
      <c r="B11">
        <v>-0.60675600202563595</v>
      </c>
      <c r="C11">
        <v>-0.24113622672257601</v>
      </c>
      <c r="D11">
        <v>-0.27002207069453998</v>
      </c>
      <c r="E11">
        <v>-0.48448590004395198</v>
      </c>
      <c r="F11" s="15">
        <f t="shared" si="0"/>
        <v>-0.40060004987167597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6"/>
  <sheetViews>
    <sheetView topLeftCell="A28" zoomScale="65" zoomScaleNormal="65" workbookViewId="0">
      <selection activeCell="K59" sqref="K59:P76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14</v>
      </c>
      <c r="C1" t="s">
        <v>15</v>
      </c>
      <c r="D1" t="s">
        <v>16</v>
      </c>
      <c r="E1" t="s">
        <v>17</v>
      </c>
      <c r="F1" t="s">
        <v>19</v>
      </c>
      <c r="J1" t="s">
        <v>51</v>
      </c>
      <c r="P1" t="s">
        <v>52</v>
      </c>
    </row>
    <row r="2" spans="1:20" x14ac:dyDescent="0.25">
      <c r="A2">
        <v>481</v>
      </c>
      <c r="B2" t="s">
        <v>32</v>
      </c>
      <c r="C2" t="s">
        <v>33</v>
      </c>
      <c r="D2" t="s">
        <v>34</v>
      </c>
      <c r="E2">
        <v>9.3871509999999994</v>
      </c>
      <c r="F2">
        <v>11.061007999999999</v>
      </c>
      <c r="K2" t="s">
        <v>14</v>
      </c>
      <c r="L2" t="s">
        <v>15</v>
      </c>
      <c r="M2" t="s">
        <v>16</v>
      </c>
      <c r="N2" t="s">
        <v>53</v>
      </c>
      <c r="Q2" t="s">
        <v>14</v>
      </c>
      <c r="R2" t="s">
        <v>15</v>
      </c>
      <c r="S2" t="s">
        <v>16</v>
      </c>
      <c r="T2" t="s">
        <v>54</v>
      </c>
    </row>
    <row r="3" spans="1:20" x14ac:dyDescent="0.25">
      <c r="A3">
        <v>482</v>
      </c>
      <c r="B3" t="s">
        <v>32</v>
      </c>
      <c r="C3" t="s">
        <v>33</v>
      </c>
      <c r="D3" t="s">
        <v>37</v>
      </c>
      <c r="E3">
        <v>10.119400000000001</v>
      </c>
      <c r="F3">
        <v>11.061007999999999</v>
      </c>
      <c r="J3">
        <v>0</v>
      </c>
      <c r="K3" t="s">
        <v>32</v>
      </c>
      <c r="L3" t="s">
        <v>33</v>
      </c>
      <c r="M3" t="s">
        <v>34</v>
      </c>
      <c r="N3">
        <v>5.7093870000000004</v>
      </c>
      <c r="P3">
        <v>0</v>
      </c>
      <c r="Q3" t="s">
        <v>32</v>
      </c>
      <c r="R3" t="s">
        <v>33</v>
      </c>
      <c r="S3" t="s">
        <v>34</v>
      </c>
      <c r="T3">
        <v>2.9823819999999999</v>
      </c>
    </row>
    <row r="4" spans="1:20" x14ac:dyDescent="0.25">
      <c r="A4">
        <v>483</v>
      </c>
      <c r="B4" t="s">
        <v>32</v>
      </c>
      <c r="C4" t="s">
        <v>33</v>
      </c>
      <c r="D4" t="s">
        <v>38</v>
      </c>
      <c r="E4">
        <v>9.0773960000000002</v>
      </c>
      <c r="F4">
        <v>11.061007999999999</v>
      </c>
      <c r="J4">
        <v>1</v>
      </c>
      <c r="K4" t="s">
        <v>32</v>
      </c>
      <c r="L4" t="s">
        <v>33</v>
      </c>
      <c r="M4" t="s">
        <v>37</v>
      </c>
      <c r="N4">
        <v>6.6018739999999996</v>
      </c>
      <c r="P4">
        <v>1</v>
      </c>
      <c r="Q4" t="s">
        <v>32</v>
      </c>
      <c r="R4" t="s">
        <v>33</v>
      </c>
      <c r="S4" t="s">
        <v>37</v>
      </c>
      <c r="T4">
        <v>2.9537140000000002</v>
      </c>
    </row>
    <row r="5" spans="1:20" x14ac:dyDescent="0.25">
      <c r="A5">
        <v>484</v>
      </c>
      <c r="B5" t="s">
        <v>32</v>
      </c>
      <c r="C5" t="s">
        <v>33</v>
      </c>
      <c r="D5" t="s">
        <v>39</v>
      </c>
      <c r="E5">
        <v>9.6214030000000008</v>
      </c>
      <c r="F5">
        <v>11.061007999999999</v>
      </c>
      <c r="J5">
        <v>2</v>
      </c>
      <c r="K5" t="s">
        <v>32</v>
      </c>
      <c r="L5" t="s">
        <v>33</v>
      </c>
      <c r="M5" t="s">
        <v>38</v>
      </c>
      <c r="N5">
        <v>5.2269589999999999</v>
      </c>
      <c r="P5">
        <v>2</v>
      </c>
      <c r="Q5" t="s">
        <v>32</v>
      </c>
      <c r="R5" t="s">
        <v>33</v>
      </c>
      <c r="S5" t="s">
        <v>38</v>
      </c>
      <c r="T5">
        <v>2.9966629999999999</v>
      </c>
    </row>
    <row r="6" spans="1:20" x14ac:dyDescent="0.25">
      <c r="A6">
        <v>497</v>
      </c>
      <c r="B6" t="s">
        <v>32</v>
      </c>
      <c r="C6" t="s">
        <v>40</v>
      </c>
      <c r="D6" t="s">
        <v>34</v>
      </c>
      <c r="E6">
        <v>10.156669000000001</v>
      </c>
      <c r="F6">
        <v>11.276054999999999</v>
      </c>
      <c r="J6">
        <v>3</v>
      </c>
      <c r="K6" t="s">
        <v>32</v>
      </c>
      <c r="L6" t="s">
        <v>33</v>
      </c>
      <c r="M6" t="s">
        <v>39</v>
      </c>
      <c r="N6">
        <v>6.045452</v>
      </c>
      <c r="P6">
        <v>3</v>
      </c>
      <c r="Q6" t="s">
        <v>32</v>
      </c>
      <c r="R6" t="s">
        <v>33</v>
      </c>
      <c r="S6" t="s">
        <v>39</v>
      </c>
      <c r="T6">
        <v>2.957643</v>
      </c>
    </row>
    <row r="7" spans="1:20" x14ac:dyDescent="0.25">
      <c r="A7">
        <v>498</v>
      </c>
      <c r="B7" t="s">
        <v>32</v>
      </c>
      <c r="C7" t="s">
        <v>40</v>
      </c>
      <c r="D7" t="s">
        <v>37</v>
      </c>
      <c r="E7">
        <v>10.552236000000001</v>
      </c>
      <c r="F7">
        <v>11.276054999999999</v>
      </c>
      <c r="J7">
        <v>4</v>
      </c>
      <c r="K7" t="s">
        <v>32</v>
      </c>
      <c r="L7" t="s">
        <v>40</v>
      </c>
      <c r="M7" t="s">
        <v>34</v>
      </c>
      <c r="N7">
        <v>6.1065969999999998</v>
      </c>
      <c r="P7">
        <v>4</v>
      </c>
      <c r="Q7" t="s">
        <v>32</v>
      </c>
      <c r="R7" t="s">
        <v>40</v>
      </c>
      <c r="S7" t="s">
        <v>34</v>
      </c>
      <c r="T7">
        <v>3.3153860000000002</v>
      </c>
    </row>
    <row r="8" spans="1:20" x14ac:dyDescent="0.25">
      <c r="A8">
        <v>499</v>
      </c>
      <c r="B8" t="s">
        <v>32</v>
      </c>
      <c r="C8" t="s">
        <v>40</v>
      </c>
      <c r="D8" t="s">
        <v>38</v>
      </c>
      <c r="E8">
        <v>10.569394000000001</v>
      </c>
      <c r="F8">
        <v>11.276054999999999</v>
      </c>
      <c r="J8">
        <v>5</v>
      </c>
      <c r="K8" t="s">
        <v>32</v>
      </c>
      <c r="L8" t="s">
        <v>40</v>
      </c>
      <c r="M8" t="s">
        <v>37</v>
      </c>
      <c r="N8">
        <v>6.7520709999999999</v>
      </c>
      <c r="P8">
        <v>5</v>
      </c>
      <c r="Q8" t="s">
        <v>32</v>
      </c>
      <c r="R8" t="s">
        <v>40</v>
      </c>
      <c r="S8" t="s">
        <v>37</v>
      </c>
      <c r="T8">
        <v>3.2434959999999999</v>
      </c>
    </row>
    <row r="9" spans="1:20" x14ac:dyDescent="0.25">
      <c r="A9">
        <v>500</v>
      </c>
      <c r="B9" t="s">
        <v>32</v>
      </c>
      <c r="C9" t="s">
        <v>40</v>
      </c>
      <c r="D9" t="s">
        <v>39</v>
      </c>
      <c r="E9">
        <v>10.248759</v>
      </c>
      <c r="F9">
        <v>11.276054999999999</v>
      </c>
      <c r="J9">
        <v>6</v>
      </c>
      <c r="K9" t="s">
        <v>32</v>
      </c>
      <c r="L9" t="s">
        <v>40</v>
      </c>
      <c r="M9" t="s">
        <v>38</v>
      </c>
      <c r="N9">
        <v>6.5153059999999998</v>
      </c>
      <c r="P9">
        <v>6</v>
      </c>
      <c r="Q9" t="s">
        <v>32</v>
      </c>
      <c r="R9" t="s">
        <v>40</v>
      </c>
      <c r="S9" t="s">
        <v>38</v>
      </c>
      <c r="T9">
        <v>3.3281550000000002</v>
      </c>
    </row>
    <row r="10" spans="1:20" x14ac:dyDescent="0.25">
      <c r="A10">
        <v>513</v>
      </c>
      <c r="B10" t="s">
        <v>43</v>
      </c>
      <c r="C10" t="s">
        <v>33</v>
      </c>
      <c r="D10" t="s">
        <v>34</v>
      </c>
      <c r="E10">
        <v>10.006568</v>
      </c>
      <c r="F10">
        <v>8.9729109999999999</v>
      </c>
      <c r="J10">
        <v>7</v>
      </c>
      <c r="K10" t="s">
        <v>32</v>
      </c>
      <c r="L10" t="s">
        <v>40</v>
      </c>
      <c r="M10" t="s">
        <v>39</v>
      </c>
      <c r="N10">
        <v>6.4289120000000004</v>
      </c>
      <c r="P10">
        <v>7</v>
      </c>
      <c r="Q10" t="s">
        <v>32</v>
      </c>
      <c r="R10" t="s">
        <v>40</v>
      </c>
      <c r="S10" t="s">
        <v>39</v>
      </c>
      <c r="T10">
        <v>3.2258420000000001</v>
      </c>
    </row>
    <row r="11" spans="1:20" x14ac:dyDescent="0.25">
      <c r="A11">
        <v>514</v>
      </c>
      <c r="B11" t="s">
        <v>43</v>
      </c>
      <c r="C11" t="s">
        <v>33</v>
      </c>
      <c r="D11" t="s">
        <v>37</v>
      </c>
      <c r="E11">
        <v>9.5207770000000007</v>
      </c>
      <c r="F11">
        <v>8.9729109999999999</v>
      </c>
      <c r="J11">
        <v>8</v>
      </c>
      <c r="K11" t="s">
        <v>43</v>
      </c>
      <c r="L11" t="s">
        <v>33</v>
      </c>
      <c r="M11" t="s">
        <v>34</v>
      </c>
      <c r="N11">
        <v>6.6376109999999997</v>
      </c>
      <c r="P11">
        <v>8</v>
      </c>
      <c r="Q11" t="s">
        <v>43</v>
      </c>
      <c r="R11" t="s">
        <v>33</v>
      </c>
      <c r="S11" t="s">
        <v>34</v>
      </c>
      <c r="T11">
        <v>2.8224860000000001</v>
      </c>
    </row>
    <row r="12" spans="1:20" x14ac:dyDescent="0.25">
      <c r="A12">
        <v>515</v>
      </c>
      <c r="B12" t="s">
        <v>43</v>
      </c>
      <c r="C12" t="s">
        <v>33</v>
      </c>
      <c r="D12" t="s">
        <v>38</v>
      </c>
      <c r="E12">
        <v>10.042546</v>
      </c>
      <c r="F12">
        <v>8.9729109999999999</v>
      </c>
      <c r="J12">
        <v>9</v>
      </c>
      <c r="K12" t="s">
        <v>43</v>
      </c>
      <c r="L12" t="s">
        <v>33</v>
      </c>
      <c r="M12" t="s">
        <v>37</v>
      </c>
      <c r="N12">
        <v>5.9639850000000001</v>
      </c>
      <c r="P12">
        <v>9</v>
      </c>
      <c r="Q12" t="s">
        <v>43</v>
      </c>
      <c r="R12" t="s">
        <v>33</v>
      </c>
      <c r="S12" t="s">
        <v>37</v>
      </c>
      <c r="T12">
        <v>2.7806150000000001</v>
      </c>
    </row>
    <row r="13" spans="1:20" x14ac:dyDescent="0.25">
      <c r="A13">
        <v>516</v>
      </c>
      <c r="B13" t="s">
        <v>43</v>
      </c>
      <c r="C13" t="s">
        <v>33</v>
      </c>
      <c r="D13" t="s">
        <v>39</v>
      </c>
      <c r="E13">
        <v>9.5741569999999996</v>
      </c>
      <c r="F13">
        <v>8.9729109999999999</v>
      </c>
      <c r="J13">
        <v>10</v>
      </c>
      <c r="K13" t="s">
        <v>43</v>
      </c>
      <c r="L13" t="s">
        <v>33</v>
      </c>
      <c r="M13" t="s">
        <v>38</v>
      </c>
      <c r="N13">
        <v>6.6552610000000003</v>
      </c>
      <c r="P13">
        <v>10</v>
      </c>
      <c r="Q13" t="s">
        <v>43</v>
      </c>
      <c r="R13" t="s">
        <v>33</v>
      </c>
      <c r="S13" t="s">
        <v>38</v>
      </c>
      <c r="T13">
        <v>2.5526460000000002</v>
      </c>
    </row>
    <row r="14" spans="1:20" x14ac:dyDescent="0.25">
      <c r="A14">
        <v>529</v>
      </c>
      <c r="B14" t="s">
        <v>43</v>
      </c>
      <c r="C14" t="s">
        <v>40</v>
      </c>
      <c r="D14" t="s">
        <v>34</v>
      </c>
      <c r="E14">
        <v>10.400014000000001</v>
      </c>
      <c r="F14">
        <v>9.3905689999999993</v>
      </c>
      <c r="J14">
        <v>11</v>
      </c>
      <c r="K14" t="s">
        <v>43</v>
      </c>
      <c r="L14" t="s">
        <v>33</v>
      </c>
      <c r="M14" t="s">
        <v>39</v>
      </c>
      <c r="N14">
        <v>5.8253329999999997</v>
      </c>
      <c r="P14">
        <v>11</v>
      </c>
      <c r="Q14" t="s">
        <v>43</v>
      </c>
      <c r="R14" t="s">
        <v>33</v>
      </c>
      <c r="S14" t="s">
        <v>39</v>
      </c>
      <c r="T14">
        <v>2.8426930000000001</v>
      </c>
    </row>
    <row r="15" spans="1:20" x14ac:dyDescent="0.25">
      <c r="A15">
        <v>530</v>
      </c>
      <c r="B15" t="s">
        <v>43</v>
      </c>
      <c r="C15" t="s">
        <v>40</v>
      </c>
      <c r="D15" t="s">
        <v>37</v>
      </c>
      <c r="E15">
        <v>11.22617</v>
      </c>
      <c r="F15">
        <v>9.3905689999999993</v>
      </c>
      <c r="J15">
        <v>12</v>
      </c>
      <c r="K15" t="s">
        <v>43</v>
      </c>
      <c r="L15" t="s">
        <v>40</v>
      </c>
      <c r="M15" t="s">
        <v>34</v>
      </c>
      <c r="N15">
        <v>7.4643920000000001</v>
      </c>
      <c r="P15">
        <v>12</v>
      </c>
      <c r="Q15" t="s">
        <v>43</v>
      </c>
      <c r="R15" t="s">
        <v>40</v>
      </c>
      <c r="S15" t="s">
        <v>34</v>
      </c>
      <c r="T15">
        <v>2.670731</v>
      </c>
    </row>
    <row r="16" spans="1:20" x14ac:dyDescent="0.25">
      <c r="A16">
        <v>531</v>
      </c>
      <c r="B16" t="s">
        <v>43</v>
      </c>
      <c r="C16" t="s">
        <v>40</v>
      </c>
      <c r="D16" t="s">
        <v>38</v>
      </c>
      <c r="E16">
        <v>10.226703000000001</v>
      </c>
      <c r="F16">
        <v>9.3905689999999993</v>
      </c>
      <c r="J16">
        <v>13</v>
      </c>
      <c r="K16" t="s">
        <v>43</v>
      </c>
      <c r="L16" t="s">
        <v>40</v>
      </c>
      <c r="M16" t="s">
        <v>37</v>
      </c>
      <c r="N16">
        <v>7.6236660000000001</v>
      </c>
      <c r="P16">
        <v>13</v>
      </c>
      <c r="Q16" t="s">
        <v>43</v>
      </c>
      <c r="R16" t="s">
        <v>40</v>
      </c>
      <c r="S16" t="s">
        <v>37</v>
      </c>
      <c r="T16">
        <v>3.1026220000000002</v>
      </c>
    </row>
    <row r="17" spans="1:20" x14ac:dyDescent="0.25">
      <c r="A17">
        <v>532</v>
      </c>
      <c r="B17" t="s">
        <v>43</v>
      </c>
      <c r="C17" t="s">
        <v>40</v>
      </c>
      <c r="D17" t="s">
        <v>39</v>
      </c>
      <c r="E17">
        <v>10.292716</v>
      </c>
      <c r="F17">
        <v>9.3905689999999993</v>
      </c>
      <c r="J17">
        <v>14</v>
      </c>
      <c r="K17" t="s">
        <v>43</v>
      </c>
      <c r="L17" t="s">
        <v>40</v>
      </c>
      <c r="M17" t="s">
        <v>38</v>
      </c>
      <c r="N17">
        <v>6.9179539999999999</v>
      </c>
      <c r="P17">
        <v>14</v>
      </c>
      <c r="Q17" t="s">
        <v>43</v>
      </c>
      <c r="R17" t="s">
        <v>40</v>
      </c>
      <c r="S17" t="s">
        <v>38</v>
      </c>
      <c r="T17">
        <v>2.6562060000000001</v>
      </c>
    </row>
    <row r="18" spans="1:20" x14ac:dyDescent="0.25">
      <c r="A18">
        <v>545</v>
      </c>
      <c r="B18" t="s">
        <v>44</v>
      </c>
      <c r="C18" t="s">
        <v>33</v>
      </c>
      <c r="D18" t="s">
        <v>34</v>
      </c>
      <c r="E18">
        <v>10.827400000000001</v>
      </c>
      <c r="F18">
        <v>9.5206529999999994</v>
      </c>
      <c r="J18">
        <v>15</v>
      </c>
      <c r="K18" t="s">
        <v>43</v>
      </c>
      <c r="L18" t="s">
        <v>40</v>
      </c>
      <c r="M18" t="s">
        <v>39</v>
      </c>
      <c r="N18">
        <v>6.8632220000000004</v>
      </c>
      <c r="P18">
        <v>15</v>
      </c>
      <c r="Q18" t="s">
        <v>43</v>
      </c>
      <c r="R18" t="s">
        <v>40</v>
      </c>
      <c r="S18" t="s">
        <v>39</v>
      </c>
      <c r="T18">
        <v>2.774289</v>
      </c>
    </row>
    <row r="19" spans="1:20" x14ac:dyDescent="0.25">
      <c r="A19">
        <v>546</v>
      </c>
      <c r="B19" t="s">
        <v>44</v>
      </c>
      <c r="C19" t="s">
        <v>33</v>
      </c>
      <c r="D19" t="s">
        <v>37</v>
      </c>
      <c r="E19">
        <v>10.524960999999999</v>
      </c>
      <c r="F19">
        <v>9.5206529999999994</v>
      </c>
      <c r="J19">
        <v>16</v>
      </c>
      <c r="K19" t="s">
        <v>44</v>
      </c>
      <c r="L19" t="s">
        <v>33</v>
      </c>
      <c r="M19" t="s">
        <v>34</v>
      </c>
      <c r="N19">
        <v>6.9033720000000001</v>
      </c>
      <c r="P19">
        <v>16</v>
      </c>
      <c r="Q19" t="s">
        <v>44</v>
      </c>
      <c r="R19" t="s">
        <v>33</v>
      </c>
      <c r="S19" t="s">
        <v>34</v>
      </c>
      <c r="T19">
        <v>3.190118</v>
      </c>
    </row>
    <row r="20" spans="1:20" x14ac:dyDescent="0.25">
      <c r="A20">
        <v>547</v>
      </c>
      <c r="B20" t="s">
        <v>44</v>
      </c>
      <c r="C20" t="s">
        <v>33</v>
      </c>
      <c r="D20" t="s">
        <v>38</v>
      </c>
      <c r="E20">
        <v>10.395058000000001</v>
      </c>
      <c r="F20">
        <v>9.5206529999999994</v>
      </c>
      <c r="J20">
        <v>17</v>
      </c>
      <c r="K20" t="s">
        <v>44</v>
      </c>
      <c r="L20" t="s">
        <v>33</v>
      </c>
      <c r="M20" t="s">
        <v>37</v>
      </c>
      <c r="N20">
        <v>6.647322</v>
      </c>
      <c r="P20">
        <v>17</v>
      </c>
      <c r="Q20" t="s">
        <v>44</v>
      </c>
      <c r="R20" t="s">
        <v>33</v>
      </c>
      <c r="S20" t="s">
        <v>37</v>
      </c>
      <c r="T20">
        <v>3.1468889999999998</v>
      </c>
    </row>
    <row r="21" spans="1:20" x14ac:dyDescent="0.25">
      <c r="A21">
        <v>548</v>
      </c>
      <c r="B21" t="s">
        <v>44</v>
      </c>
      <c r="C21" t="s">
        <v>33</v>
      </c>
      <c r="D21" t="s">
        <v>39</v>
      </c>
      <c r="E21">
        <v>11.132913</v>
      </c>
      <c r="F21">
        <v>9.5206529999999994</v>
      </c>
      <c r="J21">
        <v>18</v>
      </c>
      <c r="K21" t="s">
        <v>44</v>
      </c>
      <c r="L21" t="s">
        <v>33</v>
      </c>
      <c r="M21" t="s">
        <v>38</v>
      </c>
      <c r="N21">
        <v>6.3015169999999996</v>
      </c>
      <c r="P21">
        <v>18</v>
      </c>
      <c r="Q21" t="s">
        <v>44</v>
      </c>
      <c r="R21" t="s">
        <v>33</v>
      </c>
      <c r="S21" t="s">
        <v>38</v>
      </c>
      <c r="T21">
        <v>3.2110289999999999</v>
      </c>
    </row>
    <row r="22" spans="1:20" x14ac:dyDescent="0.25">
      <c r="A22">
        <v>561</v>
      </c>
      <c r="B22" t="s">
        <v>44</v>
      </c>
      <c r="C22" t="s">
        <v>40</v>
      </c>
      <c r="D22" t="s">
        <v>34</v>
      </c>
      <c r="E22">
        <v>11.04608</v>
      </c>
      <c r="F22">
        <v>9.8293160000000004</v>
      </c>
      <c r="J22">
        <v>19</v>
      </c>
      <c r="K22" t="s">
        <v>44</v>
      </c>
      <c r="L22" t="s">
        <v>33</v>
      </c>
      <c r="M22" t="s">
        <v>39</v>
      </c>
      <c r="N22">
        <v>6.898752</v>
      </c>
      <c r="P22">
        <v>19</v>
      </c>
      <c r="Q22" t="s">
        <v>44</v>
      </c>
      <c r="R22" t="s">
        <v>33</v>
      </c>
      <c r="S22" t="s">
        <v>39</v>
      </c>
      <c r="T22">
        <v>3.5255000000000001</v>
      </c>
    </row>
    <row r="23" spans="1:20" x14ac:dyDescent="0.25">
      <c r="A23">
        <v>562</v>
      </c>
      <c r="B23" t="s">
        <v>44</v>
      </c>
      <c r="C23" t="s">
        <v>40</v>
      </c>
      <c r="D23" t="s">
        <v>37</v>
      </c>
      <c r="E23">
        <v>11.047166000000001</v>
      </c>
      <c r="F23">
        <v>9.8293160000000004</v>
      </c>
      <c r="J23">
        <v>20</v>
      </c>
      <c r="K23" t="s">
        <v>44</v>
      </c>
      <c r="L23" t="s">
        <v>40</v>
      </c>
      <c r="M23" t="s">
        <v>34</v>
      </c>
      <c r="N23">
        <v>7.3225720000000001</v>
      </c>
      <c r="P23">
        <v>20</v>
      </c>
      <c r="Q23" t="s">
        <v>44</v>
      </c>
      <c r="R23" t="s">
        <v>40</v>
      </c>
      <c r="S23" t="s">
        <v>34</v>
      </c>
      <c r="T23">
        <v>3.3469850000000001</v>
      </c>
    </row>
    <row r="24" spans="1:20" x14ac:dyDescent="0.25">
      <c r="A24">
        <v>563</v>
      </c>
      <c r="B24" t="s">
        <v>44</v>
      </c>
      <c r="C24" t="s">
        <v>40</v>
      </c>
      <c r="D24" t="s">
        <v>38</v>
      </c>
      <c r="E24">
        <v>11.052873</v>
      </c>
      <c r="F24">
        <v>9.8293160000000004</v>
      </c>
      <c r="J24">
        <v>21</v>
      </c>
      <c r="K24" t="s">
        <v>44</v>
      </c>
      <c r="L24" t="s">
        <v>40</v>
      </c>
      <c r="M24" t="s">
        <v>37</v>
      </c>
      <c r="N24">
        <v>7.7138470000000003</v>
      </c>
      <c r="P24">
        <v>21</v>
      </c>
      <c r="Q24" t="s">
        <v>44</v>
      </c>
      <c r="R24" t="s">
        <v>40</v>
      </c>
      <c r="S24" t="s">
        <v>37</v>
      </c>
      <c r="T24">
        <v>3.0652469999999998</v>
      </c>
    </row>
    <row r="25" spans="1:20" x14ac:dyDescent="0.25">
      <c r="A25">
        <v>564</v>
      </c>
      <c r="B25" t="s">
        <v>44</v>
      </c>
      <c r="C25" t="s">
        <v>40</v>
      </c>
      <c r="D25" t="s">
        <v>39</v>
      </c>
      <c r="E25">
        <v>11.209542000000001</v>
      </c>
      <c r="F25">
        <v>9.8293160000000004</v>
      </c>
      <c r="J25">
        <v>22</v>
      </c>
      <c r="K25" t="s">
        <v>44</v>
      </c>
      <c r="L25" t="s">
        <v>40</v>
      </c>
      <c r="M25" t="s">
        <v>38</v>
      </c>
      <c r="N25">
        <v>7.5333889999999997</v>
      </c>
      <c r="P25">
        <v>22</v>
      </c>
      <c r="Q25" t="s">
        <v>44</v>
      </c>
      <c r="R25" t="s">
        <v>40</v>
      </c>
      <c r="S25" t="s">
        <v>38</v>
      </c>
      <c r="T25">
        <v>3.0850390000000001</v>
      </c>
    </row>
    <row r="26" spans="1:20" x14ac:dyDescent="0.25">
      <c r="A26">
        <v>577</v>
      </c>
      <c r="B26" t="s">
        <v>45</v>
      </c>
      <c r="C26" t="s">
        <v>33</v>
      </c>
      <c r="D26" t="s">
        <v>34</v>
      </c>
      <c r="E26">
        <v>9.584301</v>
      </c>
      <c r="F26">
        <v>9.1254899999999992</v>
      </c>
      <c r="J26">
        <v>23</v>
      </c>
      <c r="K26" t="s">
        <v>44</v>
      </c>
      <c r="L26" t="s">
        <v>40</v>
      </c>
      <c r="M26" t="s">
        <v>39</v>
      </c>
      <c r="N26">
        <v>7.8034150000000002</v>
      </c>
      <c r="P26">
        <v>23</v>
      </c>
      <c r="Q26" t="s">
        <v>44</v>
      </c>
      <c r="R26" t="s">
        <v>40</v>
      </c>
      <c r="S26" t="s">
        <v>39</v>
      </c>
      <c r="T26">
        <v>3.1780020000000002</v>
      </c>
    </row>
    <row r="27" spans="1:20" x14ac:dyDescent="0.25">
      <c r="A27">
        <v>578</v>
      </c>
      <c r="B27" t="s">
        <v>45</v>
      </c>
      <c r="C27" t="s">
        <v>33</v>
      </c>
      <c r="D27" t="s">
        <v>37</v>
      </c>
      <c r="E27">
        <v>9.0162069999999996</v>
      </c>
      <c r="F27">
        <v>9.1254899999999992</v>
      </c>
      <c r="J27">
        <v>24</v>
      </c>
      <c r="K27" t="s">
        <v>45</v>
      </c>
      <c r="L27" t="s">
        <v>33</v>
      </c>
      <c r="M27" t="s">
        <v>34</v>
      </c>
      <c r="N27">
        <v>6.1153700000000004</v>
      </c>
      <c r="P27">
        <v>24</v>
      </c>
      <c r="Q27" t="s">
        <v>45</v>
      </c>
      <c r="R27" t="s">
        <v>33</v>
      </c>
      <c r="S27" t="s">
        <v>34</v>
      </c>
      <c r="T27">
        <v>2.9394070000000001</v>
      </c>
    </row>
    <row r="28" spans="1:20" x14ac:dyDescent="0.25">
      <c r="A28">
        <v>579</v>
      </c>
      <c r="B28" t="s">
        <v>45</v>
      </c>
      <c r="C28" t="s">
        <v>33</v>
      </c>
      <c r="D28" t="s">
        <v>38</v>
      </c>
      <c r="E28">
        <v>9.5586479999999998</v>
      </c>
      <c r="F28">
        <v>9.1254899999999992</v>
      </c>
      <c r="J28">
        <v>25</v>
      </c>
      <c r="K28" t="s">
        <v>45</v>
      </c>
      <c r="L28" t="s">
        <v>33</v>
      </c>
      <c r="M28" t="s">
        <v>37</v>
      </c>
      <c r="N28">
        <v>5.5948729999999998</v>
      </c>
      <c r="P28">
        <v>25</v>
      </c>
      <c r="Q28" t="s">
        <v>45</v>
      </c>
      <c r="R28" t="s">
        <v>33</v>
      </c>
      <c r="S28" t="s">
        <v>37</v>
      </c>
      <c r="T28">
        <v>2.7081900000000001</v>
      </c>
    </row>
    <row r="29" spans="1:20" x14ac:dyDescent="0.25">
      <c r="A29">
        <v>580</v>
      </c>
      <c r="B29" t="s">
        <v>45</v>
      </c>
      <c r="C29" t="s">
        <v>33</v>
      </c>
      <c r="D29" t="s">
        <v>39</v>
      </c>
      <c r="E29">
        <v>9.7812999999999999</v>
      </c>
      <c r="F29">
        <v>9.1254899999999992</v>
      </c>
      <c r="J29">
        <v>26</v>
      </c>
      <c r="K29" t="s">
        <v>45</v>
      </c>
      <c r="L29" t="s">
        <v>33</v>
      </c>
      <c r="M29" t="s">
        <v>38</v>
      </c>
      <c r="N29">
        <v>6.2622799999999996</v>
      </c>
      <c r="P29">
        <v>26</v>
      </c>
      <c r="Q29" t="s">
        <v>45</v>
      </c>
      <c r="R29" t="s">
        <v>33</v>
      </c>
      <c r="S29" t="s">
        <v>38</v>
      </c>
      <c r="T29">
        <v>2.745412</v>
      </c>
    </row>
    <row r="30" spans="1:20" x14ac:dyDescent="0.25">
      <c r="A30">
        <v>593</v>
      </c>
      <c r="B30" t="s">
        <v>45</v>
      </c>
      <c r="C30" t="s">
        <v>40</v>
      </c>
      <c r="D30" t="s">
        <v>34</v>
      </c>
      <c r="E30">
        <v>13.220052000000001</v>
      </c>
      <c r="F30">
        <v>9.0093949999999996</v>
      </c>
      <c r="J30">
        <v>27</v>
      </c>
      <c r="K30" t="s">
        <v>45</v>
      </c>
      <c r="L30" t="s">
        <v>33</v>
      </c>
      <c r="M30" t="s">
        <v>39</v>
      </c>
      <c r="N30">
        <v>6.3861290000000004</v>
      </c>
      <c r="P30">
        <v>27</v>
      </c>
      <c r="Q30" t="s">
        <v>45</v>
      </c>
      <c r="R30" t="s">
        <v>33</v>
      </c>
      <c r="S30" t="s">
        <v>39</v>
      </c>
      <c r="T30">
        <v>2.8493110000000001</v>
      </c>
    </row>
    <row r="31" spans="1:20" x14ac:dyDescent="0.25">
      <c r="A31">
        <v>594</v>
      </c>
      <c r="B31" t="s">
        <v>45</v>
      </c>
      <c r="C31" t="s">
        <v>40</v>
      </c>
      <c r="D31" t="s">
        <v>37</v>
      </c>
      <c r="E31">
        <v>9.8514009999999992</v>
      </c>
      <c r="F31">
        <v>9.0093949999999996</v>
      </c>
      <c r="J31">
        <v>28</v>
      </c>
      <c r="K31" t="s">
        <v>45</v>
      </c>
      <c r="L31" t="s">
        <v>40</v>
      </c>
      <c r="M31" t="s">
        <v>34</v>
      </c>
      <c r="N31">
        <v>8.0594289999999997</v>
      </c>
      <c r="P31">
        <v>28</v>
      </c>
      <c r="Q31" t="s">
        <v>45</v>
      </c>
      <c r="R31" t="s">
        <v>40</v>
      </c>
      <c r="S31" t="s">
        <v>34</v>
      </c>
      <c r="T31">
        <v>4.6571119999999997</v>
      </c>
    </row>
    <row r="32" spans="1:20" x14ac:dyDescent="0.25">
      <c r="A32">
        <v>595</v>
      </c>
      <c r="B32" t="s">
        <v>45</v>
      </c>
      <c r="C32" t="s">
        <v>40</v>
      </c>
      <c r="D32" t="s">
        <v>38</v>
      </c>
      <c r="E32">
        <v>10.149334</v>
      </c>
      <c r="F32">
        <v>9.0093949999999996</v>
      </c>
      <c r="J32">
        <v>29</v>
      </c>
      <c r="K32" t="s">
        <v>45</v>
      </c>
      <c r="L32" t="s">
        <v>40</v>
      </c>
      <c r="M32" t="s">
        <v>37</v>
      </c>
      <c r="N32">
        <v>6.5402509999999996</v>
      </c>
      <c r="P32">
        <v>29</v>
      </c>
      <c r="Q32" t="s">
        <v>45</v>
      </c>
      <c r="R32" t="s">
        <v>40</v>
      </c>
      <c r="S32" t="s">
        <v>37</v>
      </c>
      <c r="T32">
        <v>2.8593359999999999</v>
      </c>
    </row>
    <row r="33" spans="1:20" x14ac:dyDescent="0.25">
      <c r="A33">
        <v>596</v>
      </c>
      <c r="B33" t="s">
        <v>45</v>
      </c>
      <c r="C33" t="s">
        <v>40</v>
      </c>
      <c r="D33" t="s">
        <v>39</v>
      </c>
      <c r="E33">
        <v>10.328068</v>
      </c>
      <c r="F33">
        <v>9.0093949999999996</v>
      </c>
      <c r="J33">
        <v>30</v>
      </c>
      <c r="K33" t="s">
        <v>45</v>
      </c>
      <c r="L33" t="s">
        <v>40</v>
      </c>
      <c r="M33" t="s">
        <v>38</v>
      </c>
      <c r="N33">
        <v>6.828112</v>
      </c>
      <c r="P33">
        <v>30</v>
      </c>
      <c r="Q33" t="s">
        <v>45</v>
      </c>
      <c r="R33" t="s">
        <v>40</v>
      </c>
      <c r="S33" t="s">
        <v>38</v>
      </c>
      <c r="T33">
        <v>2.6554950000000002</v>
      </c>
    </row>
    <row r="34" spans="1:20" x14ac:dyDescent="0.25">
      <c r="J34">
        <v>31</v>
      </c>
      <c r="K34" t="s">
        <v>45</v>
      </c>
      <c r="L34" t="s">
        <v>40</v>
      </c>
      <c r="M34" t="s">
        <v>39</v>
      </c>
      <c r="N34">
        <v>6.919009</v>
      </c>
      <c r="P34">
        <v>31</v>
      </c>
      <c r="Q34" t="s">
        <v>45</v>
      </c>
      <c r="R34" t="s">
        <v>40</v>
      </c>
      <c r="S34" t="s">
        <v>39</v>
      </c>
      <c r="T34">
        <v>2.8705859999999999</v>
      </c>
    </row>
    <row r="41" spans="1:20" x14ac:dyDescent="0.25">
      <c r="B41" t="s">
        <v>14</v>
      </c>
      <c r="C41" t="s">
        <v>15</v>
      </c>
      <c r="D41" t="s">
        <v>16</v>
      </c>
      <c r="E41" t="s">
        <v>17</v>
      </c>
      <c r="F41" t="s">
        <v>19</v>
      </c>
      <c r="K41" t="s">
        <v>52</v>
      </c>
    </row>
    <row r="42" spans="1:20" x14ac:dyDescent="0.25">
      <c r="A42">
        <v>513</v>
      </c>
      <c r="B42" t="s">
        <v>43</v>
      </c>
      <c r="C42" t="s">
        <v>33</v>
      </c>
      <c r="D42" t="s">
        <v>34</v>
      </c>
      <c r="E42">
        <v>10.006568</v>
      </c>
      <c r="F42">
        <v>8.9729109999999999</v>
      </c>
      <c r="L42" t="s">
        <v>14</v>
      </c>
      <c r="M42" t="s">
        <v>15</v>
      </c>
      <c r="N42" t="s">
        <v>16</v>
      </c>
      <c r="O42" t="s">
        <v>54</v>
      </c>
    </row>
    <row r="43" spans="1:20" x14ac:dyDescent="0.25">
      <c r="A43">
        <v>514</v>
      </c>
      <c r="B43" t="s">
        <v>43</v>
      </c>
      <c r="C43" t="s">
        <v>33</v>
      </c>
      <c r="D43" t="s">
        <v>37</v>
      </c>
      <c r="E43">
        <v>9.5207770000000007</v>
      </c>
      <c r="F43">
        <v>8.9729109999999999</v>
      </c>
      <c r="K43">
        <v>0</v>
      </c>
      <c r="L43" t="s">
        <v>43</v>
      </c>
      <c r="M43" t="s">
        <v>33</v>
      </c>
      <c r="N43" t="s">
        <v>34</v>
      </c>
      <c r="O43">
        <v>2.8224860000000001</v>
      </c>
    </row>
    <row r="44" spans="1:20" x14ac:dyDescent="0.25">
      <c r="A44">
        <v>515</v>
      </c>
      <c r="B44" t="s">
        <v>43</v>
      </c>
      <c r="C44" t="s">
        <v>33</v>
      </c>
      <c r="D44" t="s">
        <v>38</v>
      </c>
      <c r="E44">
        <v>10.042546</v>
      </c>
      <c r="F44">
        <v>8.9729109999999999</v>
      </c>
      <c r="K44">
        <v>1</v>
      </c>
      <c r="L44" t="s">
        <v>43</v>
      </c>
      <c r="M44" t="s">
        <v>33</v>
      </c>
      <c r="N44" t="s">
        <v>37</v>
      </c>
      <c r="O44">
        <v>2.7806150000000001</v>
      </c>
    </row>
    <row r="45" spans="1:20" x14ac:dyDescent="0.25">
      <c r="A45">
        <v>516</v>
      </c>
      <c r="B45" t="s">
        <v>43</v>
      </c>
      <c r="C45" t="s">
        <v>33</v>
      </c>
      <c r="D45" t="s">
        <v>39</v>
      </c>
      <c r="E45">
        <v>9.5741569999999996</v>
      </c>
      <c r="F45">
        <v>8.9729109999999999</v>
      </c>
      <c r="K45">
        <v>2</v>
      </c>
      <c r="L45" t="s">
        <v>43</v>
      </c>
      <c r="M45" t="s">
        <v>33</v>
      </c>
      <c r="N45" t="s">
        <v>38</v>
      </c>
      <c r="O45">
        <v>2.5526460000000002</v>
      </c>
    </row>
    <row r="46" spans="1:20" x14ac:dyDescent="0.25">
      <c r="A46">
        <v>529</v>
      </c>
      <c r="B46" t="s">
        <v>43</v>
      </c>
      <c r="C46" t="s">
        <v>40</v>
      </c>
      <c r="D46" t="s">
        <v>34</v>
      </c>
      <c r="E46">
        <v>10.400014000000001</v>
      </c>
      <c r="F46">
        <v>9.3905689999999993</v>
      </c>
      <c r="K46">
        <v>3</v>
      </c>
      <c r="L46" t="s">
        <v>43</v>
      </c>
      <c r="M46" t="s">
        <v>33</v>
      </c>
      <c r="N46" t="s">
        <v>39</v>
      </c>
      <c r="O46">
        <v>2.8426930000000001</v>
      </c>
    </row>
    <row r="47" spans="1:20" x14ac:dyDescent="0.25">
      <c r="A47">
        <v>530</v>
      </c>
      <c r="B47" t="s">
        <v>43</v>
      </c>
      <c r="C47" t="s">
        <v>40</v>
      </c>
      <c r="D47" t="s">
        <v>37</v>
      </c>
      <c r="E47">
        <v>11.22617</v>
      </c>
      <c r="F47">
        <v>9.3905689999999993</v>
      </c>
      <c r="K47">
        <v>4</v>
      </c>
      <c r="L47" t="s">
        <v>43</v>
      </c>
      <c r="M47" t="s">
        <v>40</v>
      </c>
      <c r="N47" t="s">
        <v>34</v>
      </c>
      <c r="O47">
        <v>2.670731</v>
      </c>
    </row>
    <row r="48" spans="1:20" x14ac:dyDescent="0.25">
      <c r="A48">
        <v>531</v>
      </c>
      <c r="B48" t="s">
        <v>43</v>
      </c>
      <c r="C48" t="s">
        <v>40</v>
      </c>
      <c r="D48" t="s">
        <v>38</v>
      </c>
      <c r="E48">
        <v>10.226703000000001</v>
      </c>
      <c r="F48">
        <v>9.3905689999999993</v>
      </c>
      <c r="K48">
        <v>5</v>
      </c>
      <c r="L48" t="s">
        <v>43</v>
      </c>
      <c r="M48" t="s">
        <v>40</v>
      </c>
      <c r="N48" t="s">
        <v>37</v>
      </c>
      <c r="O48">
        <v>3.1026220000000002</v>
      </c>
    </row>
    <row r="49" spans="1:15" x14ac:dyDescent="0.25">
      <c r="A49">
        <v>532</v>
      </c>
      <c r="B49" t="s">
        <v>43</v>
      </c>
      <c r="C49" t="s">
        <v>40</v>
      </c>
      <c r="D49" t="s">
        <v>39</v>
      </c>
      <c r="E49">
        <v>10.292716</v>
      </c>
      <c r="F49">
        <v>9.3905689999999993</v>
      </c>
      <c r="K49">
        <v>6</v>
      </c>
      <c r="L49" t="s">
        <v>43</v>
      </c>
      <c r="M49" t="s">
        <v>40</v>
      </c>
      <c r="N49" t="s">
        <v>38</v>
      </c>
      <c r="O49">
        <v>2.6562060000000001</v>
      </c>
    </row>
    <row r="50" spans="1:15" x14ac:dyDescent="0.25">
      <c r="A50">
        <v>545</v>
      </c>
      <c r="B50" t="s">
        <v>44</v>
      </c>
      <c r="C50" t="s">
        <v>33</v>
      </c>
      <c r="D50" t="s">
        <v>34</v>
      </c>
      <c r="E50">
        <v>10.827400000000001</v>
      </c>
      <c r="F50">
        <v>9.5206529999999994</v>
      </c>
      <c r="K50">
        <v>7</v>
      </c>
      <c r="L50" t="s">
        <v>43</v>
      </c>
      <c r="M50" t="s">
        <v>40</v>
      </c>
      <c r="N50" t="s">
        <v>39</v>
      </c>
      <c r="O50">
        <v>2.774289</v>
      </c>
    </row>
    <row r="51" spans="1:15" x14ac:dyDescent="0.25">
      <c r="A51">
        <v>546</v>
      </c>
      <c r="B51" t="s">
        <v>44</v>
      </c>
      <c r="C51" t="s">
        <v>33</v>
      </c>
      <c r="D51" t="s">
        <v>37</v>
      </c>
      <c r="E51">
        <v>10.524960999999999</v>
      </c>
      <c r="F51">
        <v>9.5206529999999994</v>
      </c>
      <c r="K51">
        <v>8</v>
      </c>
      <c r="L51" t="s">
        <v>44</v>
      </c>
      <c r="M51" t="s">
        <v>33</v>
      </c>
      <c r="N51" t="s">
        <v>34</v>
      </c>
      <c r="O51">
        <v>3.190118</v>
      </c>
    </row>
    <row r="52" spans="1:15" x14ac:dyDescent="0.25">
      <c r="A52">
        <v>547</v>
      </c>
      <c r="B52" t="s">
        <v>44</v>
      </c>
      <c r="C52" t="s">
        <v>33</v>
      </c>
      <c r="D52" t="s">
        <v>38</v>
      </c>
      <c r="E52">
        <v>10.395058000000001</v>
      </c>
      <c r="F52">
        <v>9.5206529999999994</v>
      </c>
      <c r="K52">
        <v>9</v>
      </c>
      <c r="L52" t="s">
        <v>44</v>
      </c>
      <c r="M52" t="s">
        <v>33</v>
      </c>
      <c r="N52" t="s">
        <v>37</v>
      </c>
      <c r="O52">
        <v>3.1468889999999998</v>
      </c>
    </row>
    <row r="53" spans="1:15" x14ac:dyDescent="0.25">
      <c r="A53">
        <v>548</v>
      </c>
      <c r="B53" t="s">
        <v>44</v>
      </c>
      <c r="C53" t="s">
        <v>33</v>
      </c>
      <c r="D53" t="s">
        <v>39</v>
      </c>
      <c r="E53">
        <v>11.132913</v>
      </c>
      <c r="F53">
        <v>9.5206529999999994</v>
      </c>
      <c r="K53">
        <v>10</v>
      </c>
      <c r="L53" t="s">
        <v>44</v>
      </c>
      <c r="M53" t="s">
        <v>33</v>
      </c>
      <c r="N53" t="s">
        <v>38</v>
      </c>
      <c r="O53">
        <v>3.2110289999999999</v>
      </c>
    </row>
    <row r="54" spans="1:15" x14ac:dyDescent="0.25">
      <c r="A54">
        <v>561</v>
      </c>
      <c r="B54" t="s">
        <v>44</v>
      </c>
      <c r="C54" t="s">
        <v>40</v>
      </c>
      <c r="D54" t="s">
        <v>34</v>
      </c>
      <c r="E54">
        <v>11.04608</v>
      </c>
      <c r="F54">
        <v>9.8293160000000004</v>
      </c>
      <c r="K54">
        <v>11</v>
      </c>
      <c r="L54" t="s">
        <v>44</v>
      </c>
      <c r="M54" t="s">
        <v>33</v>
      </c>
      <c r="N54" t="s">
        <v>39</v>
      </c>
      <c r="O54">
        <v>3.5255000000000001</v>
      </c>
    </row>
    <row r="55" spans="1:15" x14ac:dyDescent="0.25">
      <c r="A55">
        <v>562</v>
      </c>
      <c r="B55" t="s">
        <v>44</v>
      </c>
      <c r="C55" t="s">
        <v>40</v>
      </c>
      <c r="D55" t="s">
        <v>37</v>
      </c>
      <c r="E55">
        <v>11.047166000000001</v>
      </c>
      <c r="F55">
        <v>9.8293160000000004</v>
      </c>
      <c r="K55">
        <v>12</v>
      </c>
      <c r="L55" t="s">
        <v>44</v>
      </c>
      <c r="M55" t="s">
        <v>40</v>
      </c>
      <c r="N55" t="s">
        <v>34</v>
      </c>
      <c r="O55">
        <v>3.3469850000000001</v>
      </c>
    </row>
    <row r="56" spans="1:15" x14ac:dyDescent="0.25">
      <c r="A56">
        <v>563</v>
      </c>
      <c r="B56" t="s">
        <v>44</v>
      </c>
      <c r="C56" t="s">
        <v>40</v>
      </c>
      <c r="D56" t="s">
        <v>38</v>
      </c>
      <c r="E56">
        <v>11.052873</v>
      </c>
      <c r="F56">
        <v>9.8293160000000004</v>
      </c>
      <c r="K56">
        <v>13</v>
      </c>
      <c r="L56" t="s">
        <v>44</v>
      </c>
      <c r="M56" t="s">
        <v>40</v>
      </c>
      <c r="N56" t="s">
        <v>37</v>
      </c>
      <c r="O56">
        <v>3.0652469999999998</v>
      </c>
    </row>
    <row r="57" spans="1:15" x14ac:dyDescent="0.25">
      <c r="A57">
        <v>564</v>
      </c>
      <c r="B57" t="s">
        <v>44</v>
      </c>
      <c r="C57" t="s">
        <v>40</v>
      </c>
      <c r="D57" t="s">
        <v>39</v>
      </c>
      <c r="E57">
        <v>11.209542000000001</v>
      </c>
      <c r="F57">
        <v>9.8293160000000004</v>
      </c>
      <c r="K57">
        <v>14</v>
      </c>
      <c r="L57" t="s">
        <v>44</v>
      </c>
      <c r="M57" t="s">
        <v>40</v>
      </c>
      <c r="N57" t="s">
        <v>38</v>
      </c>
      <c r="O57">
        <v>3.0850390000000001</v>
      </c>
    </row>
    <row r="58" spans="1:15" x14ac:dyDescent="0.25">
      <c r="K58">
        <v>15</v>
      </c>
      <c r="L58" t="s">
        <v>44</v>
      </c>
      <c r="M58" t="s">
        <v>40</v>
      </c>
      <c r="N58" t="s">
        <v>39</v>
      </c>
      <c r="O58">
        <v>3.1780020000000002</v>
      </c>
    </row>
    <row r="59" spans="1:15" x14ac:dyDescent="0.25">
      <c r="K59" t="s">
        <v>51</v>
      </c>
    </row>
    <row r="60" spans="1:15" x14ac:dyDescent="0.25">
      <c r="L60" t="s">
        <v>14</v>
      </c>
      <c r="M60" t="s">
        <v>15</v>
      </c>
      <c r="N60" t="s">
        <v>16</v>
      </c>
      <c r="O60" t="s">
        <v>53</v>
      </c>
    </row>
    <row r="61" spans="1:15" x14ac:dyDescent="0.25">
      <c r="K61">
        <v>0</v>
      </c>
      <c r="L61" t="s">
        <v>43</v>
      </c>
      <c r="M61" t="s">
        <v>33</v>
      </c>
      <c r="N61" t="s">
        <v>34</v>
      </c>
      <c r="O61">
        <v>6.6376109999999997</v>
      </c>
    </row>
    <row r="62" spans="1:15" x14ac:dyDescent="0.25">
      <c r="K62">
        <v>1</v>
      </c>
      <c r="L62" t="s">
        <v>43</v>
      </c>
      <c r="M62" t="s">
        <v>33</v>
      </c>
      <c r="N62" t="s">
        <v>37</v>
      </c>
      <c r="O62">
        <v>5.9639850000000001</v>
      </c>
    </row>
    <row r="63" spans="1:15" x14ac:dyDescent="0.25">
      <c r="K63">
        <v>2</v>
      </c>
      <c r="L63" t="s">
        <v>43</v>
      </c>
      <c r="M63" t="s">
        <v>33</v>
      </c>
      <c r="N63" t="s">
        <v>38</v>
      </c>
      <c r="O63">
        <v>6.6552610000000003</v>
      </c>
    </row>
    <row r="64" spans="1:15" x14ac:dyDescent="0.25">
      <c r="K64">
        <v>3</v>
      </c>
      <c r="L64" t="s">
        <v>43</v>
      </c>
      <c r="M64" t="s">
        <v>33</v>
      </c>
      <c r="N64" t="s">
        <v>39</v>
      </c>
      <c r="O64">
        <v>5.8253329999999997</v>
      </c>
    </row>
    <row r="65" spans="11:15" x14ac:dyDescent="0.25">
      <c r="K65">
        <v>4</v>
      </c>
      <c r="L65" t="s">
        <v>43</v>
      </c>
      <c r="M65" t="s">
        <v>40</v>
      </c>
      <c r="N65" t="s">
        <v>34</v>
      </c>
      <c r="O65">
        <v>7.4643920000000001</v>
      </c>
    </row>
    <row r="66" spans="11:15" x14ac:dyDescent="0.25">
      <c r="K66">
        <v>5</v>
      </c>
      <c r="L66" t="s">
        <v>43</v>
      </c>
      <c r="M66" t="s">
        <v>40</v>
      </c>
      <c r="N66" t="s">
        <v>37</v>
      </c>
      <c r="O66">
        <v>7.6236660000000001</v>
      </c>
    </row>
    <row r="67" spans="11:15" x14ac:dyDescent="0.25">
      <c r="K67">
        <v>6</v>
      </c>
      <c r="L67" t="s">
        <v>43</v>
      </c>
      <c r="M67" t="s">
        <v>40</v>
      </c>
      <c r="N67" t="s">
        <v>38</v>
      </c>
      <c r="O67">
        <v>6.9179539999999999</v>
      </c>
    </row>
    <row r="68" spans="11:15" x14ac:dyDescent="0.25">
      <c r="K68">
        <v>7</v>
      </c>
      <c r="L68" t="s">
        <v>43</v>
      </c>
      <c r="M68" t="s">
        <v>40</v>
      </c>
      <c r="N68" t="s">
        <v>39</v>
      </c>
      <c r="O68">
        <v>6.8632220000000004</v>
      </c>
    </row>
    <row r="69" spans="11:15" x14ac:dyDescent="0.25">
      <c r="K69">
        <v>8</v>
      </c>
      <c r="L69" t="s">
        <v>44</v>
      </c>
      <c r="M69" t="s">
        <v>33</v>
      </c>
      <c r="N69" t="s">
        <v>34</v>
      </c>
      <c r="O69">
        <v>6.9033720000000001</v>
      </c>
    </row>
    <row r="70" spans="11:15" x14ac:dyDescent="0.25">
      <c r="K70">
        <v>9</v>
      </c>
      <c r="L70" t="s">
        <v>44</v>
      </c>
      <c r="M70" t="s">
        <v>33</v>
      </c>
      <c r="N70" t="s">
        <v>37</v>
      </c>
      <c r="O70">
        <v>6.647322</v>
      </c>
    </row>
    <row r="71" spans="11:15" x14ac:dyDescent="0.25">
      <c r="K71">
        <v>10</v>
      </c>
      <c r="L71" t="s">
        <v>44</v>
      </c>
      <c r="M71" t="s">
        <v>33</v>
      </c>
      <c r="N71" t="s">
        <v>38</v>
      </c>
      <c r="O71">
        <v>6.3015169999999996</v>
      </c>
    </row>
    <row r="72" spans="11:15" x14ac:dyDescent="0.25">
      <c r="K72">
        <v>11</v>
      </c>
      <c r="L72" t="s">
        <v>44</v>
      </c>
      <c r="M72" t="s">
        <v>33</v>
      </c>
      <c r="N72" t="s">
        <v>39</v>
      </c>
      <c r="O72">
        <v>6.898752</v>
      </c>
    </row>
    <row r="73" spans="11:15" x14ac:dyDescent="0.25">
      <c r="K73">
        <v>12</v>
      </c>
      <c r="L73" t="s">
        <v>44</v>
      </c>
      <c r="M73" t="s">
        <v>40</v>
      </c>
      <c r="N73" t="s">
        <v>34</v>
      </c>
      <c r="O73">
        <v>7.3225720000000001</v>
      </c>
    </row>
    <row r="74" spans="11:15" x14ac:dyDescent="0.25">
      <c r="K74">
        <v>13</v>
      </c>
      <c r="L74" t="s">
        <v>44</v>
      </c>
      <c r="M74" t="s">
        <v>40</v>
      </c>
      <c r="N74" t="s">
        <v>37</v>
      </c>
      <c r="O74">
        <v>7.7138470000000003</v>
      </c>
    </row>
    <row r="75" spans="11:15" x14ac:dyDescent="0.25">
      <c r="K75">
        <v>14</v>
      </c>
      <c r="L75" t="s">
        <v>44</v>
      </c>
      <c r="M75" t="s">
        <v>40</v>
      </c>
      <c r="N75" t="s">
        <v>38</v>
      </c>
      <c r="O75">
        <v>7.5333889999999997</v>
      </c>
    </row>
    <row r="76" spans="11:15" x14ac:dyDescent="0.25">
      <c r="K76">
        <v>15</v>
      </c>
      <c r="L76" t="s">
        <v>44</v>
      </c>
      <c r="M76" t="s">
        <v>40</v>
      </c>
      <c r="N76" t="s">
        <v>39</v>
      </c>
      <c r="O76">
        <v>7.8034150000000002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swing t test</vt:lpstr>
      <vt:lpstr>stance t test</vt:lpstr>
      <vt:lpstr>alldata_1step</vt:lpstr>
      <vt:lpstr>soleus_r</vt:lpstr>
      <vt:lpstr>pythonout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2021-11-15T23:31:05Z</dcterms:modified>
  <dc:language>en-US</dc:language>
</cp:coreProperties>
</file>