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code\repos\Stanford\delplab\projects\muscleModel\muscleEnergyModel\"/>
    </mc:Choice>
  </mc:AlternateContent>
  <xr:revisionPtr revIDLastSave="0" documentId="13_ncr:1_{5780E962-4BCC-4979-9C56-523DCDB84264}" xr6:coauthVersionLast="47" xr6:coauthVersionMax="47" xr10:uidLastSave="{00000000-0000-0000-0000-000000000000}"/>
  <bookViews>
    <workbookView xWindow="-28920" yWindow="-120" windowWidth="29040" windowHeight="15840" xr2:uid="{A9A968C2-5FC9-4213-B348-16BA6D341DAE}"/>
  </bookViews>
  <sheets>
    <sheet name="welk001" sheetId="1" r:id="rId1"/>
    <sheet name="welk002" sheetId="2" r:id="rId2"/>
    <sheet name="welk003" sheetId="3" r:id="rId3"/>
    <sheet name="welk00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5" i="3" l="1"/>
  <c r="AH26" i="3"/>
  <c r="AH24" i="3"/>
  <c r="AD24" i="3"/>
  <c r="AD25" i="3"/>
  <c r="AD26" i="3"/>
  <c r="M24" i="3"/>
  <c r="M25" i="3"/>
  <c r="M26" i="3"/>
  <c r="AH25" i="1"/>
  <c r="AH26" i="1"/>
  <c r="AH24" i="1"/>
  <c r="AD26" i="1"/>
  <c r="AD25" i="1"/>
  <c r="AD24" i="1"/>
  <c r="M24" i="1"/>
  <c r="M25" i="1"/>
  <c r="M26" i="1"/>
  <c r="AH25" i="2"/>
  <c r="AH26" i="2"/>
  <c r="AH24" i="2"/>
  <c r="AD26" i="2"/>
  <c r="AD24" i="2"/>
  <c r="AD25" i="2"/>
  <c r="M24" i="2"/>
  <c r="M25" i="2"/>
  <c r="M26" i="2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10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Z71" i="3"/>
  <c r="Z49" i="3"/>
  <c r="Z27" i="3"/>
  <c r="Z5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10" i="3"/>
  <c r="I71" i="3"/>
  <c r="I49" i="3"/>
  <c r="I27" i="3"/>
  <c r="I5" i="3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10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Z71" i="2"/>
  <c r="Z49" i="2"/>
  <c r="Z27" i="2"/>
  <c r="Z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10" i="2"/>
  <c r="I71" i="2"/>
  <c r="I49" i="2"/>
  <c r="I27" i="2"/>
  <c r="I5" i="2"/>
  <c r="AH23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10" i="1"/>
  <c r="AD10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Z71" i="1"/>
  <c r="Z49" i="1"/>
  <c r="Z27" i="1"/>
  <c r="Z5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10" i="1"/>
  <c r="I71" i="1"/>
  <c r="I49" i="1"/>
  <c r="I5" i="1"/>
  <c r="I27" i="1"/>
</calcChain>
</file>

<file path=xl/sharedStrings.xml><?xml version="1.0" encoding="utf-8"?>
<sst xmlns="http://schemas.openxmlformats.org/spreadsheetml/2006/main" count="3918" uniqueCount="124">
  <si>
    <t>welk001</t>
  </si>
  <si>
    <t>trial 01</t>
  </si>
  <si>
    <t>*</t>
  </si>
  <si>
    <t>pelvis:</t>
  </si>
  <si>
    <t>orig</t>
  </si>
  <si>
    <t>mass</t>
  </si>
  <si>
    <t>=</t>
  </si>
  <si>
    <t>11.568,</t>
  </si>
  <si>
    <t>new</t>
  </si>
  <si>
    <t>femur_r:</t>
  </si>
  <si>
    <t>9.13633,</t>
  </si>
  <si>
    <t>tibia_r:</t>
  </si>
  <si>
    <t>3.6417,</t>
  </si>
  <si>
    <t>patella_r:</t>
  </si>
  <si>
    <t>0.0846702,</t>
  </si>
  <si>
    <t>talus_r:</t>
  </si>
  <si>
    <t>0.0982253,</t>
  </si>
  <si>
    <t>calcn_r:</t>
  </si>
  <si>
    <t>1.22782,</t>
  </si>
  <si>
    <t>toes_r:</t>
  </si>
  <si>
    <t>0.212756,</t>
  </si>
  <si>
    <t>femur_l:</t>
  </si>
  <si>
    <t>tibia_l:</t>
  </si>
  <si>
    <t>patella_l:</t>
  </si>
  <si>
    <t>talus_l:</t>
  </si>
  <si>
    <t>calcn_l:</t>
  </si>
  <si>
    <t>toes_l:</t>
  </si>
  <si>
    <t>torso:</t>
  </si>
  <si>
    <t>33.629,</t>
  </si>
  <si>
    <t>trial02</t>
  </si>
  <si>
    <t>trial03</t>
  </si>
  <si>
    <t>Body</t>
  </si>
  <si>
    <t>adjusted:</t>
  </si>
  <si>
    <t>torso</t>
  </si>
  <si>
    <t>Mass</t>
  </si>
  <si>
    <t>Center</t>
  </si>
  <si>
    <t>(COM)</t>
  </si>
  <si>
    <t>adjustment:</t>
  </si>
  <si>
    <t>dx</t>
  </si>
  <si>
    <t>=-0.0198195,</t>
  </si>
  <si>
    <t>dz</t>
  </si>
  <si>
    <t>New</t>
  </si>
  <si>
    <t>COM</t>
  </si>
  <si>
    <t>location:</t>
  </si>
  <si>
    <t>~[-0.0148398,0.329786,0.0269738]</t>
  </si>
  <si>
    <t>=-0.0182492,</t>
  </si>
  <si>
    <t>~[-0.01641,0.329786,0.0204881]</t>
  </si>
  <si>
    <t>welknatural</t>
  </si>
  <si>
    <t>=-0.011215,</t>
  </si>
  <si>
    <t>~[-0.0234443,0.329786,0.0225348]</t>
  </si>
  <si>
    <t>************************************************************</t>
  </si>
  <si>
    <t>Recommended</t>
  </si>
  <si>
    <t>adjustments:</t>
  </si>
  <si>
    <t>Total</t>
  </si>
  <si>
    <t>change:</t>
  </si>
  <si>
    <t>trial04</t>
  </si>
  <si>
    <t>=-0.0156348,</t>
  </si>
  <si>
    <t>~[-0.0190244,0.329786,0.0252042]</t>
  </si>
  <si>
    <t>average new mass adjustment</t>
  </si>
  <si>
    <t>welkexo</t>
  </si>
  <si>
    <t>trial01</t>
  </si>
  <si>
    <t>=-0.0228675,</t>
  </si>
  <si>
    <t>~[-0.0117918,0.329786,0.0199755]</t>
  </si>
  <si>
    <t>=-0.0254977,</t>
  </si>
  <si>
    <t>~[-0.00916158,0.329786,0.0188213]</t>
  </si>
  <si>
    <t>=-0.0278934,</t>
  </si>
  <si>
    <t>~[-0.00676586,0.329786,0.0235318]</t>
  </si>
  <si>
    <t>=-0.0270445,</t>
  </si>
  <si>
    <t>~[-0.00761476,0.329786,0.0202188]</t>
  </si>
  <si>
    <t>Total average new mass</t>
  </si>
  <si>
    <t>welk002</t>
  </si>
  <si>
    <t>=-0.0128411,</t>
  </si>
  <si>
    <t>~[-0.0211934,0.329061,0.0194551]</t>
  </si>
  <si>
    <t>10.4737,</t>
  </si>
  <si>
    <t>8.27208,</t>
  </si>
  <si>
    <t>3.29722,</t>
  </si>
  <si>
    <t>0.0766609,</t>
  </si>
  <si>
    <t>0.0889337,</t>
  </si>
  <si>
    <t>1.11167,</t>
  </si>
  <si>
    <t>0.19263,</t>
  </si>
  <si>
    <t>30.4479,</t>
  </si>
  <si>
    <t>=-0.00505954,</t>
  </si>
  <si>
    <t>~[-0.028975,0.329061,0.0108025]</t>
  </si>
  <si>
    <t>=-0.0105063,</t>
  </si>
  <si>
    <t>~[-0.0235282,0.329061,0.0196125]</t>
  </si>
  <si>
    <t>=-0.00670059,</t>
  </si>
  <si>
    <t>~[-0.0273339,0.329061,0.0154435]</t>
  </si>
  <si>
    <t>=-0.00821649,</t>
  </si>
  <si>
    <t>~[-0.025818,0.329061,0.0307667]</t>
  </si>
  <si>
    <t>=-0.0131404,</t>
  </si>
  <si>
    <t>~[-0.0208941,0.329061,0.0409551]</t>
  </si>
  <si>
    <t>=0.00051737,</t>
  </si>
  <si>
    <t>~[-0.0345519,0.329061,0.0271923]</t>
  </si>
  <si>
    <t>=0.00174272,</t>
  </si>
  <si>
    <t>~[-0.0357772,0.329061,0.0253614]</t>
  </si>
  <si>
    <t>total average new mass</t>
  </si>
  <si>
    <t>welk003</t>
  </si>
  <si>
    <t>=-0.0175969,</t>
  </si>
  <si>
    <t>~[-0.0148808,0.312369,0.0189742]</t>
  </si>
  <si>
    <t>10.1611,</t>
  </si>
  <si>
    <t>8.02515,</t>
  </si>
  <si>
    <t>3.19879,</t>
  </si>
  <si>
    <t>0.0743725,</t>
  </si>
  <si>
    <t>0.086279,</t>
  </si>
  <si>
    <t>1.07849,</t>
  </si>
  <si>
    <t>0.18688,</t>
  </si>
  <si>
    <t>29.539,</t>
  </si>
  <si>
    <t>=-0.0137475,</t>
  </si>
  <si>
    <t>~[-0.0187302,0.312369,0.00999208]</t>
  </si>
  <si>
    <t>=-0.0132011,</t>
  </si>
  <si>
    <t>~[-0.0192766,0.312369,0.0135886]</t>
  </si>
  <si>
    <t>=-0.0308562,</t>
  </si>
  <si>
    <t>~[-0.00162149,0.312369,0.0118666]</t>
  </si>
  <si>
    <t>average new mass</t>
  </si>
  <si>
    <t>=-0.0248478,</t>
  </si>
  <si>
    <t>~[-0.00762994,0.312369,0.0289981]</t>
  </si>
  <si>
    <t>=-0.0218723,</t>
  </si>
  <si>
    <t>~[-0.0106054,0.312369,0.027724]</t>
  </si>
  <si>
    <t>=-0.0199552,</t>
  </si>
  <si>
    <t>~[-0.0125225,0.312369,0.0269558]</t>
  </si>
  <si>
    <t>=-0.0289027,</t>
  </si>
  <si>
    <t>~[-0.00357505,0.312369,0.0315674]</t>
  </si>
  <si>
    <t>welk004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</si>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</sst>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8AC8-C740-47F3-9667-4E6EB10DD20F}">
  <dimension ref="A1:AH92"/>
  <sheetViews>
    <sheetView tabSelected="1" topLeftCell="F1" workbookViewId="0">
      <selection activeCell="AH24" sqref="AH24"/>
    </sheetView>
  </sheetViews>
  <sheetFormatPr defaultRowHeight="15" x14ac:dyDescent="0.25"/>
  <cols>
    <col min="4" max="4" width="12.5703125" bestFit="1" customWidth="1"/>
    <col min="5" max="5" width="30.7109375" bestFit="1" customWidth="1"/>
    <col min="6" max="6" width="10.140625" bestFit="1" customWidth="1"/>
    <col min="7" max="7" width="11.85546875" bestFit="1" customWidth="1"/>
    <col min="8" max="8" width="5.42578125" bestFit="1" customWidth="1"/>
  </cols>
  <sheetData>
    <row r="1" spans="1:34" x14ac:dyDescent="0.25">
      <c r="A1" t="s">
        <v>0</v>
      </c>
    </row>
    <row r="2" spans="1:34" x14ac:dyDescent="0.25">
      <c r="A2" t="s">
        <v>47</v>
      </c>
      <c r="R2" t="s">
        <v>59</v>
      </c>
    </row>
    <row r="3" spans="1:34" x14ac:dyDescent="0.25">
      <c r="A3" t="s">
        <v>1</v>
      </c>
      <c r="R3" t="s">
        <v>60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45</v>
      </c>
      <c r="H5" t="s">
        <v>40</v>
      </c>
      <c r="I5">
        <f>-0.0204881</f>
        <v>-2.0488099999999999E-2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61</v>
      </c>
      <c r="Y5" t="s">
        <v>40</v>
      </c>
      <c r="Z5">
        <f>-0.0199755</f>
        <v>-1.99755E-2</v>
      </c>
    </row>
    <row r="6" spans="1:34" x14ac:dyDescent="0.25">
      <c r="A6" t="s">
        <v>2</v>
      </c>
      <c r="B6" t="s">
        <v>41</v>
      </c>
      <c r="C6" t="s">
        <v>42</v>
      </c>
      <c r="D6" t="s">
        <v>43</v>
      </c>
      <c r="E6" t="s">
        <v>46</v>
      </c>
      <c r="R6" t="s">
        <v>2</v>
      </c>
      <c r="S6" t="s">
        <v>41</v>
      </c>
      <c r="T6" t="s">
        <v>42</v>
      </c>
      <c r="U6" t="s">
        <v>43</v>
      </c>
      <c r="V6" t="s">
        <v>62</v>
      </c>
    </row>
    <row r="7" spans="1:34" x14ac:dyDescent="0.25">
      <c r="A7" t="s">
        <v>50</v>
      </c>
      <c r="R7" t="s">
        <v>50</v>
      </c>
    </row>
    <row r="8" spans="1:34" x14ac:dyDescent="0.25">
      <c r="A8" t="s">
        <v>2</v>
      </c>
      <c r="B8" t="s">
        <v>51</v>
      </c>
      <c r="C8" t="s">
        <v>5</v>
      </c>
      <c r="D8" t="s">
        <v>52</v>
      </c>
      <c r="R8" t="s">
        <v>2</v>
      </c>
      <c r="S8" t="s">
        <v>51</v>
      </c>
      <c r="T8" t="s">
        <v>5</v>
      </c>
      <c r="U8" t="s">
        <v>52</v>
      </c>
    </row>
    <row r="9" spans="1:34" x14ac:dyDescent="0.25">
      <c r="A9" t="s">
        <v>2</v>
      </c>
      <c r="B9" t="s">
        <v>53</v>
      </c>
      <c r="C9" t="s">
        <v>5</v>
      </c>
      <c r="D9" t="s">
        <v>54</v>
      </c>
      <c r="E9">
        <v>2.2303600000000001</v>
      </c>
      <c r="L9" s="1" t="s">
        <v>58</v>
      </c>
      <c r="R9" t="s">
        <v>2</v>
      </c>
      <c r="S9" t="s">
        <v>53</v>
      </c>
      <c r="T9" t="s">
        <v>5</v>
      </c>
      <c r="U9" t="s">
        <v>54</v>
      </c>
      <c r="V9">
        <v>2.2248700000000001</v>
      </c>
      <c r="AC9" s="1" t="s">
        <v>58</v>
      </c>
      <c r="AG9" s="1" t="s">
        <v>69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5</v>
      </c>
      <c r="I10" t="s">
        <v>6</v>
      </c>
      <c r="J10">
        <v>11.897</v>
      </c>
      <c r="L10" s="1" t="s">
        <v>3</v>
      </c>
      <c r="M10">
        <f t="shared" ref="M10:M26" si="0">AVERAGE(J10,J32,J54,J76)</f>
        <v>11.915625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7</v>
      </c>
      <c r="X10" t="s">
        <v>8</v>
      </c>
      <c r="Y10" t="s">
        <v>5</v>
      </c>
      <c r="Z10" t="s">
        <v>6</v>
      </c>
      <c r="AA10">
        <v>11.915800000000001</v>
      </c>
      <c r="AC10" s="1" t="s">
        <v>3</v>
      </c>
      <c r="AD10">
        <f t="shared" ref="AD10:AD26" si="1">AVERAGE(AA10,AA32,AA54,AA76)</f>
        <v>11.921675</v>
      </c>
      <c r="AG10" s="1" t="s">
        <v>3</v>
      </c>
      <c r="AH10">
        <f>AVERAGE(J10,J32,J54,J76,AA76,AA54,AA32,AA10)</f>
        <v>11.918650000000001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10</v>
      </c>
      <c r="G11" t="s">
        <v>8</v>
      </c>
      <c r="H11" t="s">
        <v>5</v>
      </c>
      <c r="I11" t="s">
        <v>6</v>
      </c>
      <c r="J11">
        <v>9.3961699999999997</v>
      </c>
      <c r="L11" s="1" t="s">
        <v>9</v>
      </c>
      <c r="M11">
        <f t="shared" si="0"/>
        <v>9.4108750000000008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10</v>
      </c>
      <c r="X11" t="s">
        <v>8</v>
      </c>
      <c r="Y11" t="s">
        <v>5</v>
      </c>
      <c r="Z11" t="s">
        <v>6</v>
      </c>
      <c r="AA11">
        <v>9.4110200000000006</v>
      </c>
      <c r="AC11" s="1" t="s">
        <v>9</v>
      </c>
      <c r="AD11">
        <f t="shared" si="1"/>
        <v>9.415655000000001</v>
      </c>
      <c r="AG11" s="1" t="s">
        <v>9</v>
      </c>
      <c r="AH11">
        <f t="shared" ref="AH11:AH22" si="2">AVERAGE(J11,J33,J55,J77,AA77,AA55,AA33,AA11)</f>
        <v>9.4132649999999991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12</v>
      </c>
      <c r="G12" t="s">
        <v>8</v>
      </c>
      <c r="H12" t="s">
        <v>5</v>
      </c>
      <c r="I12" t="s">
        <v>6</v>
      </c>
      <c r="J12">
        <v>3.7452700000000001</v>
      </c>
      <c r="L12" s="1" t="s">
        <v>11</v>
      </c>
      <c r="M12">
        <f t="shared" si="0"/>
        <v>3.7511325000000002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12</v>
      </c>
      <c r="X12" t="s">
        <v>8</v>
      </c>
      <c r="Y12" t="s">
        <v>5</v>
      </c>
      <c r="Z12" t="s">
        <v>6</v>
      </c>
      <c r="AA12">
        <v>3.7511899999999998</v>
      </c>
      <c r="AC12" s="1" t="s">
        <v>11</v>
      </c>
      <c r="AD12">
        <f t="shared" si="1"/>
        <v>3.7530424999999998</v>
      </c>
      <c r="AG12" s="1" t="s">
        <v>11</v>
      </c>
      <c r="AH12">
        <f t="shared" si="2"/>
        <v>3.7520875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14</v>
      </c>
      <c r="G13" t="s">
        <v>8</v>
      </c>
      <c r="H13" t="s">
        <v>5</v>
      </c>
      <c r="I13" t="s">
        <v>6</v>
      </c>
      <c r="J13">
        <v>8.7078199999999994E-2</v>
      </c>
      <c r="L13" s="1" t="s">
        <v>13</v>
      </c>
      <c r="M13">
        <f t="shared" si="0"/>
        <v>8.7214550000000002E-2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14</v>
      </c>
      <c r="X13" t="s">
        <v>8</v>
      </c>
      <c r="Y13" t="s">
        <v>5</v>
      </c>
      <c r="Z13" t="s">
        <v>6</v>
      </c>
      <c r="AA13">
        <v>8.7215899999999999E-2</v>
      </c>
      <c r="AC13" s="1" t="s">
        <v>13</v>
      </c>
      <c r="AD13">
        <f t="shared" si="1"/>
        <v>8.7258849999999999E-2</v>
      </c>
      <c r="AG13" s="1" t="s">
        <v>13</v>
      </c>
      <c r="AH13">
        <f t="shared" si="2"/>
        <v>8.7236700000000014E-2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16</v>
      </c>
      <c r="G14" t="s">
        <v>8</v>
      </c>
      <c r="H14" t="s">
        <v>5</v>
      </c>
      <c r="I14" t="s">
        <v>6</v>
      </c>
      <c r="J14">
        <v>0.101019</v>
      </c>
      <c r="L14" s="1" t="s">
        <v>15</v>
      </c>
      <c r="M14">
        <f t="shared" si="0"/>
        <v>0.10117725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16</v>
      </c>
      <c r="X14" t="s">
        <v>8</v>
      </c>
      <c r="Y14" t="s">
        <v>5</v>
      </c>
      <c r="Z14" t="s">
        <v>6</v>
      </c>
      <c r="AA14">
        <v>0.10117900000000001</v>
      </c>
      <c r="AC14" s="1" t="s">
        <v>15</v>
      </c>
      <c r="AD14">
        <f t="shared" si="1"/>
        <v>0.10122825000000001</v>
      </c>
      <c r="AG14" s="1" t="s">
        <v>15</v>
      </c>
      <c r="AH14">
        <f t="shared" si="2"/>
        <v>0.10120274999999999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18</v>
      </c>
      <c r="G15" t="s">
        <v>8</v>
      </c>
      <c r="H15" t="s">
        <v>5</v>
      </c>
      <c r="I15" t="s">
        <v>6</v>
      </c>
      <c r="J15">
        <v>1.26274</v>
      </c>
      <c r="L15" s="1" t="s">
        <v>17</v>
      </c>
      <c r="M15">
        <f t="shared" si="0"/>
        <v>1.2647125000000001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18</v>
      </c>
      <c r="X15" t="s">
        <v>8</v>
      </c>
      <c r="Y15" t="s">
        <v>5</v>
      </c>
      <c r="Z15" t="s">
        <v>6</v>
      </c>
      <c r="AA15">
        <v>1.2647299999999999</v>
      </c>
      <c r="AC15" s="1" t="s">
        <v>17</v>
      </c>
      <c r="AD15">
        <f t="shared" si="1"/>
        <v>1.265355</v>
      </c>
      <c r="AG15" s="1" t="s">
        <v>17</v>
      </c>
      <c r="AH15">
        <f t="shared" si="2"/>
        <v>1.2650337500000002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20</v>
      </c>
      <c r="G16" t="s">
        <v>8</v>
      </c>
      <c r="H16" t="s">
        <v>5</v>
      </c>
      <c r="I16" t="s">
        <v>6</v>
      </c>
      <c r="J16">
        <v>0.218807</v>
      </c>
      <c r="L16" s="1" t="s">
        <v>19</v>
      </c>
      <c r="M16">
        <f t="shared" si="0"/>
        <v>0.21914925000000002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20</v>
      </c>
      <c r="X16" t="s">
        <v>8</v>
      </c>
      <c r="Y16" t="s">
        <v>5</v>
      </c>
      <c r="Z16" t="s">
        <v>6</v>
      </c>
      <c r="AA16">
        <v>0.21915299999999999</v>
      </c>
      <c r="AC16" s="1" t="s">
        <v>19</v>
      </c>
      <c r="AD16">
        <f t="shared" si="1"/>
        <v>0.2192605</v>
      </c>
      <c r="AG16" s="1" t="s">
        <v>19</v>
      </c>
      <c r="AH16">
        <f t="shared" si="2"/>
        <v>0.21920487499999999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10</v>
      </c>
      <c r="G17" t="s">
        <v>8</v>
      </c>
      <c r="H17" t="s">
        <v>5</v>
      </c>
      <c r="I17" t="s">
        <v>6</v>
      </c>
      <c r="J17">
        <v>9.3961699999999997</v>
      </c>
      <c r="L17" s="1" t="s">
        <v>21</v>
      </c>
      <c r="M17">
        <f t="shared" si="0"/>
        <v>9.4108750000000008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10</v>
      </c>
      <c r="X17" t="s">
        <v>8</v>
      </c>
      <c r="Y17" t="s">
        <v>5</v>
      </c>
      <c r="Z17" t="s">
        <v>6</v>
      </c>
      <c r="AA17">
        <v>9.4110200000000006</v>
      </c>
      <c r="AC17" s="1" t="s">
        <v>21</v>
      </c>
      <c r="AD17">
        <f t="shared" si="1"/>
        <v>9.415655000000001</v>
      </c>
      <c r="AG17" s="1" t="s">
        <v>21</v>
      </c>
      <c r="AH17">
        <f t="shared" si="2"/>
        <v>9.4132649999999991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12</v>
      </c>
      <c r="G18" t="s">
        <v>8</v>
      </c>
      <c r="H18" t="s">
        <v>5</v>
      </c>
      <c r="I18" t="s">
        <v>6</v>
      </c>
      <c r="J18">
        <v>3.7452700000000001</v>
      </c>
      <c r="L18" s="1" t="s">
        <v>22</v>
      </c>
      <c r="M18">
        <f t="shared" si="0"/>
        <v>3.7511325000000002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12</v>
      </c>
      <c r="X18" t="s">
        <v>8</v>
      </c>
      <c r="Y18" t="s">
        <v>5</v>
      </c>
      <c r="Z18" t="s">
        <v>6</v>
      </c>
      <c r="AA18">
        <v>3.7511899999999998</v>
      </c>
      <c r="AC18" s="1" t="s">
        <v>22</v>
      </c>
      <c r="AD18">
        <f t="shared" si="1"/>
        <v>3.7530424999999998</v>
      </c>
      <c r="AG18" s="1" t="s">
        <v>22</v>
      </c>
      <c r="AH18">
        <f t="shared" si="2"/>
        <v>3.7520875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14</v>
      </c>
      <c r="G19" t="s">
        <v>8</v>
      </c>
      <c r="H19" t="s">
        <v>5</v>
      </c>
      <c r="I19" t="s">
        <v>6</v>
      </c>
      <c r="J19">
        <v>8.7078199999999994E-2</v>
      </c>
      <c r="L19" s="1" t="s">
        <v>23</v>
      </c>
      <c r="M19">
        <f t="shared" si="0"/>
        <v>8.7214550000000002E-2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14</v>
      </c>
      <c r="X19" t="s">
        <v>8</v>
      </c>
      <c r="Y19" t="s">
        <v>5</v>
      </c>
      <c r="Z19" t="s">
        <v>6</v>
      </c>
      <c r="AA19">
        <v>8.7215899999999999E-2</v>
      </c>
      <c r="AC19" s="1" t="s">
        <v>23</v>
      </c>
      <c r="AD19">
        <f t="shared" si="1"/>
        <v>8.7258849999999999E-2</v>
      </c>
      <c r="AG19" s="1" t="s">
        <v>23</v>
      </c>
      <c r="AH19">
        <f t="shared" si="2"/>
        <v>8.7236700000000014E-2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16</v>
      </c>
      <c r="G20" t="s">
        <v>8</v>
      </c>
      <c r="H20" t="s">
        <v>5</v>
      </c>
      <c r="I20" t="s">
        <v>6</v>
      </c>
      <c r="J20">
        <v>0.101019</v>
      </c>
      <c r="L20" s="1" t="s">
        <v>24</v>
      </c>
      <c r="M20">
        <f t="shared" si="0"/>
        <v>0.10117725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16</v>
      </c>
      <c r="X20" t="s">
        <v>8</v>
      </c>
      <c r="Y20" t="s">
        <v>5</v>
      </c>
      <c r="Z20" t="s">
        <v>6</v>
      </c>
      <c r="AA20">
        <v>0.10117900000000001</v>
      </c>
      <c r="AC20" s="1" t="s">
        <v>24</v>
      </c>
      <c r="AD20">
        <f t="shared" si="1"/>
        <v>0.10122825000000001</v>
      </c>
      <c r="AG20" s="1" t="s">
        <v>24</v>
      </c>
      <c r="AH20">
        <f t="shared" si="2"/>
        <v>0.10120274999999999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18</v>
      </c>
      <c r="G21" t="s">
        <v>8</v>
      </c>
      <c r="H21" t="s">
        <v>5</v>
      </c>
      <c r="I21" t="s">
        <v>6</v>
      </c>
      <c r="J21">
        <v>1.26274</v>
      </c>
      <c r="L21" s="1" t="s">
        <v>25</v>
      </c>
      <c r="M21">
        <f t="shared" si="0"/>
        <v>1.2647125000000001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18</v>
      </c>
      <c r="X21" t="s">
        <v>8</v>
      </c>
      <c r="Y21" t="s">
        <v>5</v>
      </c>
      <c r="Z21" t="s">
        <v>6</v>
      </c>
      <c r="AA21">
        <v>1.2647299999999999</v>
      </c>
      <c r="AC21" s="1" t="s">
        <v>25</v>
      </c>
      <c r="AD21">
        <f t="shared" si="1"/>
        <v>1.265355</v>
      </c>
      <c r="AG21" s="1" t="s">
        <v>25</v>
      </c>
      <c r="AH21">
        <f t="shared" si="2"/>
        <v>1.2650337500000002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20</v>
      </c>
      <c r="G22" t="s">
        <v>8</v>
      </c>
      <c r="H22" t="s">
        <v>5</v>
      </c>
      <c r="I22" t="s">
        <v>6</v>
      </c>
      <c r="J22">
        <v>0.218807</v>
      </c>
      <c r="L22" s="1" t="s">
        <v>26</v>
      </c>
      <c r="M22">
        <f t="shared" si="0"/>
        <v>0.21914925000000002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20</v>
      </c>
      <c r="X22" t="s">
        <v>8</v>
      </c>
      <c r="Y22" t="s">
        <v>5</v>
      </c>
      <c r="Z22" t="s">
        <v>6</v>
      </c>
      <c r="AA22">
        <v>0.21915299999999999</v>
      </c>
      <c r="AC22" s="1" t="s">
        <v>26</v>
      </c>
      <c r="AD22">
        <f t="shared" si="1"/>
        <v>0.2192605</v>
      </c>
      <c r="AG22" s="1" t="s">
        <v>26</v>
      </c>
      <c r="AH22">
        <f t="shared" si="2"/>
        <v>0.21920487499999999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28</v>
      </c>
      <c r="G23" t="s">
        <v>8</v>
      </c>
      <c r="H23" t="s">
        <v>5</v>
      </c>
      <c r="I23" t="s">
        <v>6</v>
      </c>
      <c r="J23">
        <v>34.5854</v>
      </c>
      <c r="L23" s="1" t="s">
        <v>27</v>
      </c>
      <c r="M23">
        <f t="shared" si="0"/>
        <v>34.63955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28</v>
      </c>
      <c r="X23" t="s">
        <v>8</v>
      </c>
      <c r="Y23" t="s">
        <v>5</v>
      </c>
      <c r="Z23" t="s">
        <v>6</v>
      </c>
      <c r="AA23">
        <v>34.640099999999997</v>
      </c>
      <c r="AC23" s="1" t="s">
        <v>27</v>
      </c>
      <c r="AD23">
        <f t="shared" si="1"/>
        <v>34.657150000000001</v>
      </c>
      <c r="AG23" s="1" t="s">
        <v>27</v>
      </c>
      <c r="AH23">
        <f>AVERAGE(J23,J45,J67,J89,AA89,AA67,AA45,AA23)</f>
        <v>34.648350000000001</v>
      </c>
    </row>
    <row r="24" spans="1:34" x14ac:dyDescent="0.25">
      <c r="I24" t="s">
        <v>38</v>
      </c>
      <c r="J24">
        <v>-1.6410000000000001E-2</v>
      </c>
      <c r="L24" s="1" t="s">
        <v>38</v>
      </c>
      <c r="M24">
        <f t="shared" si="0"/>
        <v>-1.8429625000000002E-2</v>
      </c>
      <c r="Z24" t="s">
        <v>38</v>
      </c>
      <c r="AA24">
        <v>-1.17918E-2</v>
      </c>
      <c r="AC24" s="1" t="s">
        <v>38</v>
      </c>
      <c r="AD24">
        <f t="shared" si="1"/>
        <v>-8.8334999999999993E-3</v>
      </c>
      <c r="AG24" s="1" t="s">
        <v>38</v>
      </c>
      <c r="AH24">
        <f>AVERAGE(J24,J46,J68,J90,AA90,AA68,AA46,AA24)</f>
        <v>-1.3631562500000001E-2</v>
      </c>
    </row>
    <row r="25" spans="1:34" x14ac:dyDescent="0.25">
      <c r="A25" t="s">
        <v>29</v>
      </c>
      <c r="I25" t="s">
        <v>123</v>
      </c>
      <c r="J25">
        <v>0.32978600000000002</v>
      </c>
      <c r="L25" s="1" t="s">
        <v>123</v>
      </c>
      <c r="M25">
        <f t="shared" si="0"/>
        <v>0.32978600000000002</v>
      </c>
      <c r="R25" t="s">
        <v>29</v>
      </c>
      <c r="Z25" t="s">
        <v>123</v>
      </c>
      <c r="AA25">
        <v>0.32978600000000002</v>
      </c>
      <c r="AC25" s="1" t="s">
        <v>123</v>
      </c>
      <c r="AD25">
        <f t="shared" si="1"/>
        <v>0.32978600000000002</v>
      </c>
      <c r="AG25" s="1" t="s">
        <v>123</v>
      </c>
      <c r="AH25">
        <f t="shared" ref="AH25:AH26" si="3">AVERAGE(J25,J47,J69,J91,AA91,AA69,AA47,AA25)</f>
        <v>0.32978599999999997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40</v>
      </c>
      <c r="J26">
        <v>2.0488099999999999E-2</v>
      </c>
      <c r="L26" s="1" t="s">
        <v>40</v>
      </c>
      <c r="M26">
        <f t="shared" si="0"/>
        <v>2.3800224999999998E-2</v>
      </c>
      <c r="R26" t="s">
        <v>2</v>
      </c>
      <c r="S26" t="s">
        <v>31</v>
      </c>
      <c r="T26" t="s">
        <v>32</v>
      </c>
      <c r="U26" t="s">
        <v>33</v>
      </c>
      <c r="Z26" t="s">
        <v>40</v>
      </c>
      <c r="AA26">
        <v>1.99755E-2</v>
      </c>
      <c r="AC26" s="1" t="s">
        <v>40</v>
      </c>
      <c r="AD26">
        <f t="shared" si="1"/>
        <v>2.0636849999999998E-2</v>
      </c>
      <c r="AG26" s="1" t="s">
        <v>40</v>
      </c>
      <c r="AH26">
        <f t="shared" si="3"/>
        <v>2.22185375E-2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39</v>
      </c>
      <c r="H27" t="s">
        <v>40</v>
      </c>
      <c r="I27">
        <f>-0.0269738</f>
        <v>-2.6973799999999999E-2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63</v>
      </c>
      <c r="Y27" t="s">
        <v>40</v>
      </c>
      <c r="Z27">
        <f>-0.0188213</f>
        <v>-1.8821299999999999E-2</v>
      </c>
    </row>
    <row r="28" spans="1:34" x14ac:dyDescent="0.25">
      <c r="A28" t="s">
        <v>2</v>
      </c>
      <c r="B28" t="s">
        <v>41</v>
      </c>
      <c r="C28" t="s">
        <v>42</v>
      </c>
      <c r="D28" t="s">
        <v>43</v>
      </c>
      <c r="E28" t="s">
        <v>44</v>
      </c>
      <c r="R28" t="s">
        <v>2</v>
      </c>
      <c r="S28" t="s">
        <v>41</v>
      </c>
      <c r="T28" t="s">
        <v>42</v>
      </c>
      <c r="U28" t="s">
        <v>43</v>
      </c>
      <c r="V28" t="s">
        <v>64</v>
      </c>
    </row>
    <row r="29" spans="1:34" x14ac:dyDescent="0.25">
      <c r="A29" t="s">
        <v>50</v>
      </c>
      <c r="R29" t="s">
        <v>50</v>
      </c>
    </row>
    <row r="30" spans="1:34" x14ac:dyDescent="0.25">
      <c r="A30" t="s">
        <v>2</v>
      </c>
      <c r="B30" t="s">
        <v>51</v>
      </c>
      <c r="C30" t="s">
        <v>5</v>
      </c>
      <c r="D30" t="s">
        <v>52</v>
      </c>
      <c r="R30" t="s">
        <v>2</v>
      </c>
      <c r="S30" t="s">
        <v>51</v>
      </c>
      <c r="T30" t="s">
        <v>5</v>
      </c>
      <c r="U30" t="s">
        <v>52</v>
      </c>
    </row>
    <row r="31" spans="1:34" x14ac:dyDescent="0.25">
      <c r="A31" t="s">
        <v>2</v>
      </c>
      <c r="B31" t="s">
        <v>53</v>
      </c>
      <c r="C31" t="s">
        <v>5</v>
      </c>
      <c r="D31" t="s">
        <v>54</v>
      </c>
      <c r="E31">
        <v>2.2303600000000001</v>
      </c>
      <c r="R31" t="s">
        <v>2</v>
      </c>
      <c r="S31" t="s">
        <v>53</v>
      </c>
      <c r="T31" t="s">
        <v>5</v>
      </c>
      <c r="U31" t="s">
        <v>54</v>
      </c>
      <c r="V31">
        <v>2.1983299999999999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7</v>
      </c>
      <c r="G32" t="s">
        <v>8</v>
      </c>
      <c r="H32" t="s">
        <v>5</v>
      </c>
      <c r="I32" t="s">
        <v>6</v>
      </c>
      <c r="J32">
        <v>11.962400000000001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7</v>
      </c>
      <c r="X32" t="s">
        <v>8</v>
      </c>
      <c r="Y32" t="s">
        <v>5</v>
      </c>
      <c r="Z32" t="s">
        <v>6</v>
      </c>
      <c r="AA32">
        <v>11.9116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10</v>
      </c>
      <c r="G33" t="s">
        <v>8</v>
      </c>
      <c r="H33" t="s">
        <v>5</v>
      </c>
      <c r="I33" t="s">
        <v>6</v>
      </c>
      <c r="J33">
        <v>9.44787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10</v>
      </c>
      <c r="X33" t="s">
        <v>8</v>
      </c>
      <c r="Y33" t="s">
        <v>5</v>
      </c>
      <c r="Z33" t="s">
        <v>6</v>
      </c>
      <c r="AA33">
        <v>9.4077400000000004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12</v>
      </c>
      <c r="G34" t="s">
        <v>8</v>
      </c>
      <c r="H34" t="s">
        <v>5</v>
      </c>
      <c r="I34" t="s">
        <v>6</v>
      </c>
      <c r="J34">
        <v>3.7658800000000001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12</v>
      </c>
      <c r="X34" t="s">
        <v>8</v>
      </c>
      <c r="Y34" t="s">
        <v>5</v>
      </c>
      <c r="Z34" t="s">
        <v>6</v>
      </c>
      <c r="AA34">
        <v>3.7498900000000002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14</v>
      </c>
      <c r="G35" t="s">
        <v>8</v>
      </c>
      <c r="H35" t="s">
        <v>5</v>
      </c>
      <c r="I35" t="s">
        <v>6</v>
      </c>
      <c r="J35">
        <v>8.7557399999999994E-2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14</v>
      </c>
      <c r="X35" t="s">
        <v>8</v>
      </c>
      <c r="Y35" t="s">
        <v>5</v>
      </c>
      <c r="Z35" t="s">
        <v>6</v>
      </c>
      <c r="AA35">
        <v>8.7185499999999999E-2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16</v>
      </c>
      <c r="G36" t="s">
        <v>8</v>
      </c>
      <c r="H36" t="s">
        <v>5</v>
      </c>
      <c r="I36" t="s">
        <v>6</v>
      </c>
      <c r="J36">
        <v>0.101575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16</v>
      </c>
      <c r="X36" t="s">
        <v>8</v>
      </c>
      <c r="Y36" t="s">
        <v>5</v>
      </c>
      <c r="Z36" t="s">
        <v>6</v>
      </c>
      <c r="AA36">
        <v>0.101143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18</v>
      </c>
      <c r="G37" t="s">
        <v>8</v>
      </c>
      <c r="H37" t="s">
        <v>5</v>
      </c>
      <c r="I37" t="s">
        <v>6</v>
      </c>
      <c r="J37">
        <v>1.2696799999999999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18</v>
      </c>
      <c r="X37" t="s">
        <v>8</v>
      </c>
      <c r="Y37" t="s">
        <v>5</v>
      </c>
      <c r="Z37" t="s">
        <v>6</v>
      </c>
      <c r="AA37">
        <v>1.2642899999999999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20</v>
      </c>
      <c r="G38" t="s">
        <v>8</v>
      </c>
      <c r="H38" t="s">
        <v>5</v>
      </c>
      <c r="I38" t="s">
        <v>6</v>
      </c>
      <c r="J38">
        <v>0.22001100000000001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20</v>
      </c>
      <c r="X38" t="s">
        <v>8</v>
      </c>
      <c r="Y38" t="s">
        <v>5</v>
      </c>
      <c r="Z38" t="s">
        <v>6</v>
      </c>
      <c r="AA38">
        <v>0.21907599999999999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10</v>
      </c>
      <c r="G39" t="s">
        <v>8</v>
      </c>
      <c r="H39" t="s">
        <v>5</v>
      </c>
      <c r="I39" t="s">
        <v>6</v>
      </c>
      <c r="J39">
        <v>9.44787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10</v>
      </c>
      <c r="X39" t="s">
        <v>8</v>
      </c>
      <c r="Y39" t="s">
        <v>5</v>
      </c>
      <c r="Z39" t="s">
        <v>6</v>
      </c>
      <c r="AA39">
        <v>9.4077400000000004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12</v>
      </c>
      <c r="G40" t="s">
        <v>8</v>
      </c>
      <c r="H40" t="s">
        <v>5</v>
      </c>
      <c r="I40" t="s">
        <v>6</v>
      </c>
      <c r="J40">
        <v>3.7658800000000001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12</v>
      </c>
      <c r="X40" t="s">
        <v>8</v>
      </c>
      <c r="Y40" t="s">
        <v>5</v>
      </c>
      <c r="Z40" t="s">
        <v>6</v>
      </c>
      <c r="AA40">
        <v>3.7498900000000002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14</v>
      </c>
      <c r="G41" t="s">
        <v>8</v>
      </c>
      <c r="H41" t="s">
        <v>5</v>
      </c>
      <c r="I41" t="s">
        <v>6</v>
      </c>
      <c r="J41">
        <v>8.7557399999999994E-2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14</v>
      </c>
      <c r="X41" t="s">
        <v>8</v>
      </c>
      <c r="Y41" t="s">
        <v>5</v>
      </c>
      <c r="Z41" t="s">
        <v>6</v>
      </c>
      <c r="AA41">
        <v>8.7185499999999999E-2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16</v>
      </c>
      <c r="G42" t="s">
        <v>8</v>
      </c>
      <c r="H42" t="s">
        <v>5</v>
      </c>
      <c r="I42" t="s">
        <v>6</v>
      </c>
      <c r="J42">
        <v>0.101575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16</v>
      </c>
      <c r="X42" t="s">
        <v>8</v>
      </c>
      <c r="Y42" t="s">
        <v>5</v>
      </c>
      <c r="Z42" t="s">
        <v>6</v>
      </c>
      <c r="AA42">
        <v>0.101143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18</v>
      </c>
      <c r="G43" t="s">
        <v>8</v>
      </c>
      <c r="H43" t="s">
        <v>5</v>
      </c>
      <c r="I43" t="s">
        <v>6</v>
      </c>
      <c r="J43">
        <v>1.2696799999999999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18</v>
      </c>
      <c r="X43" t="s">
        <v>8</v>
      </c>
      <c r="Y43" t="s">
        <v>5</v>
      </c>
      <c r="Z43" t="s">
        <v>6</v>
      </c>
      <c r="AA43">
        <v>1.2642899999999999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20</v>
      </c>
      <c r="G44" t="s">
        <v>8</v>
      </c>
      <c r="H44" t="s">
        <v>5</v>
      </c>
      <c r="I44" t="s">
        <v>6</v>
      </c>
      <c r="J44">
        <v>0.22001100000000001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20</v>
      </c>
      <c r="X44" t="s">
        <v>8</v>
      </c>
      <c r="Y44" t="s">
        <v>5</v>
      </c>
      <c r="Z44" t="s">
        <v>6</v>
      </c>
      <c r="AA44">
        <v>0.21907599999999999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28</v>
      </c>
      <c r="G45" t="s">
        <v>8</v>
      </c>
      <c r="H45" t="s">
        <v>5</v>
      </c>
      <c r="I45" t="s">
        <v>6</v>
      </c>
      <c r="J45">
        <v>34.775700000000001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28</v>
      </c>
      <c r="X45" t="s">
        <v>8</v>
      </c>
      <c r="Y45" t="s">
        <v>5</v>
      </c>
      <c r="Z45" t="s">
        <v>6</v>
      </c>
      <c r="AA45">
        <v>34.628</v>
      </c>
    </row>
    <row r="46" spans="1:27" x14ac:dyDescent="0.25">
      <c r="I46" t="s">
        <v>38</v>
      </c>
      <c r="J46">
        <v>-1.48398E-2</v>
      </c>
      <c r="Z46" t="s">
        <v>38</v>
      </c>
      <c r="AA46">
        <v>-9.1615800000000008E-3</v>
      </c>
    </row>
    <row r="47" spans="1:27" x14ac:dyDescent="0.25">
      <c r="A47" t="s">
        <v>30</v>
      </c>
      <c r="I47" t="s">
        <v>123</v>
      </c>
      <c r="J47">
        <v>0.32978600000000002</v>
      </c>
      <c r="R47" t="s">
        <v>30</v>
      </c>
      <c r="Z47" t="s">
        <v>123</v>
      </c>
      <c r="AA47">
        <v>0.32978600000000002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40</v>
      </c>
      <c r="J48">
        <v>2.6973799999999999E-2</v>
      </c>
      <c r="R48" t="s">
        <v>2</v>
      </c>
      <c r="S48" t="s">
        <v>31</v>
      </c>
      <c r="T48" t="s">
        <v>32</v>
      </c>
      <c r="U48" t="s">
        <v>33</v>
      </c>
      <c r="Z48" t="s">
        <v>40</v>
      </c>
      <c r="AA48">
        <v>1.8821299999999999E-2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48</v>
      </c>
      <c r="H49" t="s">
        <v>40</v>
      </c>
      <c r="I49">
        <f>-0.0225348</f>
        <v>-2.2534800000000001E-2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65</v>
      </c>
      <c r="Y49" t="s">
        <v>40</v>
      </c>
      <c r="Z49">
        <f>-0.0235318</f>
        <v>-2.3531799999999999E-2</v>
      </c>
    </row>
    <row r="50" spans="1:27" x14ac:dyDescent="0.25">
      <c r="A50" t="s">
        <v>2</v>
      </c>
      <c r="B50" t="s">
        <v>41</v>
      </c>
      <c r="C50" t="s">
        <v>42</v>
      </c>
      <c r="D50" t="s">
        <v>43</v>
      </c>
      <c r="E50" t="s">
        <v>49</v>
      </c>
      <c r="R50" t="s">
        <v>2</v>
      </c>
      <c r="S50" t="s">
        <v>41</v>
      </c>
      <c r="T50" t="s">
        <v>42</v>
      </c>
      <c r="U50" t="s">
        <v>43</v>
      </c>
      <c r="V50" t="s">
        <v>66</v>
      </c>
    </row>
    <row r="51" spans="1:27" x14ac:dyDescent="0.25">
      <c r="A51" t="s">
        <v>50</v>
      </c>
      <c r="R51" t="s">
        <v>50</v>
      </c>
    </row>
    <row r="52" spans="1:27" x14ac:dyDescent="0.25">
      <c r="A52" t="s">
        <v>2</v>
      </c>
      <c r="B52" t="s">
        <v>51</v>
      </c>
      <c r="C52" t="s">
        <v>5</v>
      </c>
      <c r="D52" t="s">
        <v>52</v>
      </c>
      <c r="R52" t="s">
        <v>2</v>
      </c>
      <c r="S52" t="s">
        <v>51</v>
      </c>
      <c r="T52" t="s">
        <v>5</v>
      </c>
      <c r="U52" t="s">
        <v>52</v>
      </c>
    </row>
    <row r="53" spans="1:27" x14ac:dyDescent="0.25">
      <c r="A53" t="s">
        <v>2</v>
      </c>
      <c r="B53" t="s">
        <v>53</v>
      </c>
      <c r="C53" t="s">
        <v>5</v>
      </c>
      <c r="D53" t="s">
        <v>54</v>
      </c>
      <c r="E53">
        <v>2.2303600000000001</v>
      </c>
      <c r="R53" t="s">
        <v>2</v>
      </c>
      <c r="S53" t="s">
        <v>53</v>
      </c>
      <c r="T53" t="s">
        <v>5</v>
      </c>
      <c r="U53" t="s">
        <v>54</v>
      </c>
      <c r="V53">
        <v>2.3724599999999998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7</v>
      </c>
      <c r="G54" t="s">
        <v>8</v>
      </c>
      <c r="H54" t="s">
        <v>5</v>
      </c>
      <c r="I54" t="s">
        <v>6</v>
      </c>
      <c r="J54">
        <v>11.916700000000001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7</v>
      </c>
      <c r="X54" t="s">
        <v>8</v>
      </c>
      <c r="Y54" t="s">
        <v>5</v>
      </c>
      <c r="Z54" t="s">
        <v>6</v>
      </c>
      <c r="AA54">
        <v>11.9389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10</v>
      </c>
      <c r="G55" t="s">
        <v>8</v>
      </c>
      <c r="H55" t="s">
        <v>5</v>
      </c>
      <c r="I55" t="s">
        <v>6</v>
      </c>
      <c r="J55">
        <v>9.4116999999999997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10</v>
      </c>
      <c r="X55" t="s">
        <v>8</v>
      </c>
      <c r="Y55" t="s">
        <v>5</v>
      </c>
      <c r="Z55" t="s">
        <v>6</v>
      </c>
      <c r="AA55">
        <v>9.4292400000000001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12</v>
      </c>
      <c r="G56" t="s">
        <v>8</v>
      </c>
      <c r="H56" t="s">
        <v>5</v>
      </c>
      <c r="I56" t="s">
        <v>6</v>
      </c>
      <c r="J56">
        <v>3.7514599999999998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12</v>
      </c>
      <c r="X56" t="s">
        <v>8</v>
      </c>
      <c r="Y56" t="s">
        <v>5</v>
      </c>
      <c r="Z56" t="s">
        <v>6</v>
      </c>
      <c r="AA56">
        <v>3.7584599999999999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14</v>
      </c>
      <c r="G57" t="s">
        <v>8</v>
      </c>
      <c r="H57" t="s">
        <v>5</v>
      </c>
      <c r="I57" t="s">
        <v>6</v>
      </c>
      <c r="J57">
        <v>8.72222E-2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14</v>
      </c>
      <c r="X57" t="s">
        <v>8</v>
      </c>
      <c r="Y57" t="s">
        <v>5</v>
      </c>
      <c r="Z57" t="s">
        <v>6</v>
      </c>
      <c r="AA57">
        <v>8.7384799999999999E-2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16</v>
      </c>
      <c r="G58" t="s">
        <v>8</v>
      </c>
      <c r="H58" t="s">
        <v>5</v>
      </c>
      <c r="I58" t="s">
        <v>6</v>
      </c>
      <c r="J58">
        <v>0.101186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16</v>
      </c>
      <c r="X58" t="s">
        <v>8</v>
      </c>
      <c r="Y58" t="s">
        <v>5</v>
      </c>
      <c r="Z58" t="s">
        <v>6</v>
      </c>
      <c r="AA58">
        <v>0.10137400000000001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18</v>
      </c>
      <c r="G59" t="s">
        <v>8</v>
      </c>
      <c r="H59" t="s">
        <v>5</v>
      </c>
      <c r="I59" t="s">
        <v>6</v>
      </c>
      <c r="J59">
        <v>1.2648200000000001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18</v>
      </c>
      <c r="X59" t="s">
        <v>8</v>
      </c>
      <c r="Y59" t="s">
        <v>5</v>
      </c>
      <c r="Z59" t="s">
        <v>6</v>
      </c>
      <c r="AA59">
        <v>1.26718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20</v>
      </c>
      <c r="G60" t="s">
        <v>8</v>
      </c>
      <c r="H60" t="s">
        <v>5</v>
      </c>
      <c r="I60" t="s">
        <v>6</v>
      </c>
      <c r="J60">
        <v>0.219168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20</v>
      </c>
      <c r="X60" t="s">
        <v>8</v>
      </c>
      <c r="Y60" t="s">
        <v>5</v>
      </c>
      <c r="Z60" t="s">
        <v>6</v>
      </c>
      <c r="AA60">
        <v>0.21957699999999999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10</v>
      </c>
      <c r="G61" t="s">
        <v>8</v>
      </c>
      <c r="H61" t="s">
        <v>5</v>
      </c>
      <c r="I61" t="s">
        <v>6</v>
      </c>
      <c r="J61">
        <v>9.4116999999999997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10</v>
      </c>
      <c r="X61" t="s">
        <v>8</v>
      </c>
      <c r="Y61" t="s">
        <v>5</v>
      </c>
      <c r="Z61" t="s">
        <v>6</v>
      </c>
      <c r="AA61">
        <v>9.4292400000000001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12</v>
      </c>
      <c r="G62" t="s">
        <v>8</v>
      </c>
      <c r="H62" t="s">
        <v>5</v>
      </c>
      <c r="I62" t="s">
        <v>6</v>
      </c>
      <c r="J62">
        <v>3.7514599999999998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12</v>
      </c>
      <c r="X62" t="s">
        <v>8</v>
      </c>
      <c r="Y62" t="s">
        <v>5</v>
      </c>
      <c r="Z62" t="s">
        <v>6</v>
      </c>
      <c r="AA62">
        <v>3.7584599999999999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14</v>
      </c>
      <c r="G63" t="s">
        <v>8</v>
      </c>
      <c r="H63" t="s">
        <v>5</v>
      </c>
      <c r="I63" t="s">
        <v>6</v>
      </c>
      <c r="J63">
        <v>8.72222E-2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14</v>
      </c>
      <c r="X63" t="s">
        <v>8</v>
      </c>
      <c r="Y63" t="s">
        <v>5</v>
      </c>
      <c r="Z63" t="s">
        <v>6</v>
      </c>
      <c r="AA63">
        <v>8.7384799999999999E-2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16</v>
      </c>
      <c r="G64" t="s">
        <v>8</v>
      </c>
      <c r="H64" t="s">
        <v>5</v>
      </c>
      <c r="I64" t="s">
        <v>6</v>
      </c>
      <c r="J64">
        <v>0.101186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16</v>
      </c>
      <c r="X64" t="s">
        <v>8</v>
      </c>
      <c r="Y64" t="s">
        <v>5</v>
      </c>
      <c r="Z64" t="s">
        <v>6</v>
      </c>
      <c r="AA64">
        <v>0.10137400000000001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18</v>
      </c>
      <c r="G65" t="s">
        <v>8</v>
      </c>
      <c r="H65" t="s">
        <v>5</v>
      </c>
      <c r="I65" t="s">
        <v>6</v>
      </c>
      <c r="J65">
        <v>1.2648200000000001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18</v>
      </c>
      <c r="X65" t="s">
        <v>8</v>
      </c>
      <c r="Y65" t="s">
        <v>5</v>
      </c>
      <c r="Z65" t="s">
        <v>6</v>
      </c>
      <c r="AA65">
        <v>1.26718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20</v>
      </c>
      <c r="G66" t="s">
        <v>8</v>
      </c>
      <c r="H66" t="s">
        <v>5</v>
      </c>
      <c r="I66" t="s">
        <v>6</v>
      </c>
      <c r="J66">
        <v>0.219168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20</v>
      </c>
      <c r="X66" t="s">
        <v>8</v>
      </c>
      <c r="Y66" t="s">
        <v>5</v>
      </c>
      <c r="Z66" t="s">
        <v>6</v>
      </c>
      <c r="AA66">
        <v>0.21957699999999999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28</v>
      </c>
      <c r="G67" t="s">
        <v>8</v>
      </c>
      <c r="H67" t="s">
        <v>5</v>
      </c>
      <c r="I67" t="s">
        <v>6</v>
      </c>
      <c r="J67">
        <v>34.642600000000002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28</v>
      </c>
      <c r="X67" t="s">
        <v>8</v>
      </c>
      <c r="Y67" t="s">
        <v>5</v>
      </c>
      <c r="Z67" t="s">
        <v>6</v>
      </c>
      <c r="AA67">
        <v>34.7072</v>
      </c>
    </row>
    <row r="68" spans="1:27" x14ac:dyDescent="0.25">
      <c r="I68" t="s">
        <v>38</v>
      </c>
      <c r="J68">
        <v>-2.3444300000000001E-2</v>
      </c>
      <c r="Z68" t="s">
        <v>38</v>
      </c>
      <c r="AA68">
        <v>-6.7658600000000003E-3</v>
      </c>
    </row>
    <row r="69" spans="1:27" x14ac:dyDescent="0.25">
      <c r="A69" t="s">
        <v>55</v>
      </c>
      <c r="I69" t="s">
        <v>123</v>
      </c>
      <c r="J69">
        <v>0.32978600000000002</v>
      </c>
      <c r="R69" t="s">
        <v>55</v>
      </c>
      <c r="Z69" t="s">
        <v>123</v>
      </c>
      <c r="AA69">
        <v>0.32978600000000002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40</v>
      </c>
      <c r="J70">
        <v>2.2534800000000001E-2</v>
      </c>
      <c r="R70" t="s">
        <v>2</v>
      </c>
      <c r="S70" t="s">
        <v>31</v>
      </c>
      <c r="T70" t="s">
        <v>32</v>
      </c>
      <c r="U70" t="s">
        <v>33</v>
      </c>
      <c r="Z70" t="s">
        <v>40</v>
      </c>
      <c r="AA70">
        <v>2.3531799999999999E-2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56</v>
      </c>
      <c r="H71" t="s">
        <v>40</v>
      </c>
      <c r="I71">
        <f>-0.0252042</f>
        <v>-2.52042E-2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67</v>
      </c>
      <c r="Y71" t="s">
        <v>40</v>
      </c>
      <c r="Z71">
        <f>-0.0202188</f>
        <v>-2.0218799999999999E-2</v>
      </c>
    </row>
    <row r="72" spans="1:27" x14ac:dyDescent="0.25">
      <c r="A72" t="s">
        <v>2</v>
      </c>
      <c r="B72" t="s">
        <v>41</v>
      </c>
      <c r="C72" t="s">
        <v>42</v>
      </c>
      <c r="D72" t="s">
        <v>43</v>
      </c>
      <c r="E72" t="s">
        <v>57</v>
      </c>
      <c r="R72" t="s">
        <v>2</v>
      </c>
      <c r="S72" t="s">
        <v>41</v>
      </c>
      <c r="T72" t="s">
        <v>42</v>
      </c>
      <c r="U72" t="s">
        <v>43</v>
      </c>
      <c r="V72" t="s">
        <v>68</v>
      </c>
    </row>
    <row r="73" spans="1:27" x14ac:dyDescent="0.25">
      <c r="A73" t="s">
        <v>50</v>
      </c>
      <c r="R73" t="s">
        <v>50</v>
      </c>
    </row>
    <row r="74" spans="1:27" x14ac:dyDescent="0.25">
      <c r="A74" t="s">
        <v>2</v>
      </c>
      <c r="B74" t="s">
        <v>51</v>
      </c>
      <c r="C74" t="s">
        <v>5</v>
      </c>
      <c r="D74" t="s">
        <v>52</v>
      </c>
      <c r="R74" t="s">
        <v>2</v>
      </c>
      <c r="S74" t="s">
        <v>51</v>
      </c>
      <c r="T74" t="s">
        <v>5</v>
      </c>
      <c r="U74" t="s">
        <v>52</v>
      </c>
    </row>
    <row r="75" spans="1:27" x14ac:dyDescent="0.25">
      <c r="A75" t="s">
        <v>2</v>
      </c>
      <c r="B75" t="s">
        <v>53</v>
      </c>
      <c r="C75" t="s">
        <v>5</v>
      </c>
      <c r="D75" t="s">
        <v>54</v>
      </c>
      <c r="E75">
        <v>2.0365099999999998</v>
      </c>
      <c r="R75" t="s">
        <v>2</v>
      </c>
      <c r="S75" t="s">
        <v>53</v>
      </c>
      <c r="T75" t="s">
        <v>5</v>
      </c>
      <c r="U75" t="s">
        <v>54</v>
      </c>
      <c r="V75">
        <v>2.2540100000000001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7</v>
      </c>
      <c r="G76" t="s">
        <v>8</v>
      </c>
      <c r="H76" t="s">
        <v>5</v>
      </c>
      <c r="I76" t="s">
        <v>6</v>
      </c>
      <c r="J76">
        <v>11.8864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7</v>
      </c>
      <c r="X76" t="s">
        <v>8</v>
      </c>
      <c r="Y76" t="s">
        <v>5</v>
      </c>
      <c r="Z76" t="s">
        <v>6</v>
      </c>
      <c r="AA76">
        <v>11.920400000000001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10</v>
      </c>
      <c r="G77" t="s">
        <v>8</v>
      </c>
      <c r="H77" t="s">
        <v>5</v>
      </c>
      <c r="I77" t="s">
        <v>6</v>
      </c>
      <c r="J77">
        <v>9.3877600000000001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10</v>
      </c>
      <c r="X77" t="s">
        <v>8</v>
      </c>
      <c r="Y77" t="s">
        <v>5</v>
      </c>
      <c r="Z77" t="s">
        <v>6</v>
      </c>
      <c r="AA77">
        <v>9.4146199999999993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12</v>
      </c>
      <c r="G78" t="s">
        <v>8</v>
      </c>
      <c r="H78" t="s">
        <v>5</v>
      </c>
      <c r="I78" t="s">
        <v>6</v>
      </c>
      <c r="J78">
        <v>3.7419199999999999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12</v>
      </c>
      <c r="X78" t="s">
        <v>8</v>
      </c>
      <c r="Y78" t="s">
        <v>5</v>
      </c>
      <c r="Z78" t="s">
        <v>6</v>
      </c>
      <c r="AA78">
        <v>3.7526299999999999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14</v>
      </c>
      <c r="G79" t="s">
        <v>8</v>
      </c>
      <c r="H79" t="s">
        <v>5</v>
      </c>
      <c r="I79" t="s">
        <v>6</v>
      </c>
      <c r="J79">
        <v>8.7000400000000006E-2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14</v>
      </c>
      <c r="X79" t="s">
        <v>8</v>
      </c>
      <c r="Y79" t="s">
        <v>5</v>
      </c>
      <c r="Z79" t="s">
        <v>6</v>
      </c>
      <c r="AA79">
        <v>8.7249199999999999E-2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16</v>
      </c>
      <c r="G80" t="s">
        <v>8</v>
      </c>
      <c r="H80" t="s">
        <v>5</v>
      </c>
      <c r="I80" t="s">
        <v>6</v>
      </c>
      <c r="J80">
        <v>0.100929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16</v>
      </c>
      <c r="X80" t="s">
        <v>8</v>
      </c>
      <c r="Y80" t="s">
        <v>5</v>
      </c>
      <c r="Z80" t="s">
        <v>6</v>
      </c>
      <c r="AA80">
        <v>0.101217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18</v>
      </c>
      <c r="G81" t="s">
        <v>8</v>
      </c>
      <c r="H81" t="s">
        <v>5</v>
      </c>
      <c r="I81" t="s">
        <v>6</v>
      </c>
      <c r="J81">
        <v>1.2616099999999999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18</v>
      </c>
      <c r="X81" t="s">
        <v>8</v>
      </c>
      <c r="Y81" t="s">
        <v>5</v>
      </c>
      <c r="Z81" t="s">
        <v>6</v>
      </c>
      <c r="AA81">
        <v>1.26522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20</v>
      </c>
      <c r="G82" t="s">
        <v>8</v>
      </c>
      <c r="H82" t="s">
        <v>5</v>
      </c>
      <c r="I82" t="s">
        <v>6</v>
      </c>
      <c r="J82">
        <v>0.218611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20</v>
      </c>
      <c r="X82" t="s">
        <v>8</v>
      </c>
      <c r="Y82" t="s">
        <v>5</v>
      </c>
      <c r="Z82" t="s">
        <v>6</v>
      </c>
      <c r="AA82">
        <v>0.21923599999999999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10</v>
      </c>
      <c r="G83" t="s">
        <v>8</v>
      </c>
      <c r="H83" t="s">
        <v>5</v>
      </c>
      <c r="I83" t="s">
        <v>6</v>
      </c>
      <c r="J83">
        <v>9.3877600000000001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10</v>
      </c>
      <c r="X83" t="s">
        <v>8</v>
      </c>
      <c r="Y83" t="s">
        <v>5</v>
      </c>
      <c r="Z83" t="s">
        <v>6</v>
      </c>
      <c r="AA83">
        <v>9.4146199999999993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12</v>
      </c>
      <c r="G84" t="s">
        <v>8</v>
      </c>
      <c r="H84" t="s">
        <v>5</v>
      </c>
      <c r="I84" t="s">
        <v>6</v>
      </c>
      <c r="J84">
        <v>3.7419199999999999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12</v>
      </c>
      <c r="X84" t="s">
        <v>8</v>
      </c>
      <c r="Y84" t="s">
        <v>5</v>
      </c>
      <c r="Z84" t="s">
        <v>6</v>
      </c>
      <c r="AA84">
        <v>3.7526299999999999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14</v>
      </c>
      <c r="G85" t="s">
        <v>8</v>
      </c>
      <c r="H85" t="s">
        <v>5</v>
      </c>
      <c r="I85" t="s">
        <v>6</v>
      </c>
      <c r="J85">
        <v>8.7000400000000006E-2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14</v>
      </c>
      <c r="X85" t="s">
        <v>8</v>
      </c>
      <c r="Y85" t="s">
        <v>5</v>
      </c>
      <c r="Z85" t="s">
        <v>6</v>
      </c>
      <c r="AA85">
        <v>8.7249199999999999E-2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16</v>
      </c>
      <c r="G86" t="s">
        <v>8</v>
      </c>
      <c r="H86" t="s">
        <v>5</v>
      </c>
      <c r="I86" t="s">
        <v>6</v>
      </c>
      <c r="J86">
        <v>0.100929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16</v>
      </c>
      <c r="X86" t="s">
        <v>8</v>
      </c>
      <c r="Y86" t="s">
        <v>5</v>
      </c>
      <c r="Z86" t="s">
        <v>6</v>
      </c>
      <c r="AA86">
        <v>0.101217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18</v>
      </c>
      <c r="G87" t="s">
        <v>8</v>
      </c>
      <c r="H87" t="s">
        <v>5</v>
      </c>
      <c r="I87" t="s">
        <v>6</v>
      </c>
      <c r="J87">
        <v>1.2616099999999999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18</v>
      </c>
      <c r="X87" t="s">
        <v>8</v>
      </c>
      <c r="Y87" t="s">
        <v>5</v>
      </c>
      <c r="Z87" t="s">
        <v>6</v>
      </c>
      <c r="AA87">
        <v>1.26522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20</v>
      </c>
      <c r="G88" t="s">
        <v>8</v>
      </c>
      <c r="H88" t="s">
        <v>5</v>
      </c>
      <c r="I88" t="s">
        <v>6</v>
      </c>
      <c r="J88">
        <v>0.218611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20</v>
      </c>
      <c r="X88" t="s">
        <v>8</v>
      </c>
      <c r="Y88" t="s">
        <v>5</v>
      </c>
      <c r="Z88" t="s">
        <v>6</v>
      </c>
      <c r="AA88">
        <v>0.21923599999999999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28</v>
      </c>
      <c r="G89" t="s">
        <v>8</v>
      </c>
      <c r="H89" t="s">
        <v>5</v>
      </c>
      <c r="I89" t="s">
        <v>6</v>
      </c>
      <c r="J89">
        <v>34.554499999999997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28</v>
      </c>
      <c r="X89" t="s">
        <v>8</v>
      </c>
      <c r="Y89" t="s">
        <v>5</v>
      </c>
      <c r="Z89" t="s">
        <v>6</v>
      </c>
      <c r="AA89">
        <v>34.653300000000002</v>
      </c>
    </row>
    <row r="90" spans="1:27" x14ac:dyDescent="0.25">
      <c r="I90" t="s">
        <v>38</v>
      </c>
      <c r="J90">
        <v>-1.90244E-2</v>
      </c>
      <c r="Z90" t="s">
        <v>38</v>
      </c>
      <c r="AA90">
        <v>-7.6147599999999999E-3</v>
      </c>
    </row>
    <row r="91" spans="1:27" x14ac:dyDescent="0.25">
      <c r="I91" t="s">
        <v>123</v>
      </c>
      <c r="J91">
        <v>0.32978600000000002</v>
      </c>
      <c r="Z91" t="s">
        <v>123</v>
      </c>
      <c r="AA91">
        <v>0.32978600000000002</v>
      </c>
    </row>
    <row r="92" spans="1:27" x14ac:dyDescent="0.25">
      <c r="I92" t="s">
        <v>40</v>
      </c>
      <c r="J92">
        <v>2.52042E-2</v>
      </c>
      <c r="Z92" t="s">
        <v>40</v>
      </c>
      <c r="AA92">
        <v>2.0218799999999999E-2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0FF8-2097-4B86-8B63-127751A3D430}">
  <dimension ref="A1:AH92"/>
  <sheetViews>
    <sheetView topLeftCell="F1" workbookViewId="0">
      <selection activeCell="AH26" sqref="AH26"/>
    </sheetView>
  </sheetViews>
  <sheetFormatPr defaultRowHeight="15" x14ac:dyDescent="0.25"/>
  <sheetData>
    <row r="1" spans="1:34" x14ac:dyDescent="0.25">
      <c r="A1" t="s">
        <v>70</v>
      </c>
    </row>
    <row r="2" spans="1:34" x14ac:dyDescent="0.25">
      <c r="A2" t="s">
        <v>47</v>
      </c>
      <c r="R2" t="s">
        <v>59</v>
      </c>
    </row>
    <row r="3" spans="1:34" x14ac:dyDescent="0.25">
      <c r="A3" t="s">
        <v>60</v>
      </c>
      <c r="R3" t="s">
        <v>60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71</v>
      </c>
      <c r="H5" t="s">
        <v>40</v>
      </c>
      <c r="I5">
        <f>-0.0194551</f>
        <v>-1.9455099999999999E-2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87</v>
      </c>
      <c r="Y5" t="s">
        <v>40</v>
      </c>
      <c r="Z5">
        <f>-0.0307667</f>
        <v>-3.0766700000000001E-2</v>
      </c>
    </row>
    <row r="6" spans="1:34" x14ac:dyDescent="0.25">
      <c r="A6" t="s">
        <v>2</v>
      </c>
      <c r="B6" t="s">
        <v>41</v>
      </c>
      <c r="C6" t="s">
        <v>42</v>
      </c>
      <c r="D6" t="s">
        <v>43</v>
      </c>
      <c r="E6" t="s">
        <v>72</v>
      </c>
      <c r="R6" t="s">
        <v>2</v>
      </c>
      <c r="S6" t="s">
        <v>41</v>
      </c>
      <c r="T6" t="s">
        <v>42</v>
      </c>
      <c r="U6" t="s">
        <v>43</v>
      </c>
      <c r="V6" t="s">
        <v>88</v>
      </c>
    </row>
    <row r="7" spans="1:34" x14ac:dyDescent="0.25">
      <c r="A7" t="s">
        <v>50</v>
      </c>
      <c r="R7" t="s">
        <v>50</v>
      </c>
    </row>
    <row r="8" spans="1:34" x14ac:dyDescent="0.25">
      <c r="A8" t="s">
        <v>2</v>
      </c>
      <c r="B8" t="s">
        <v>51</v>
      </c>
      <c r="C8" t="s">
        <v>5</v>
      </c>
      <c r="D8" t="s">
        <v>52</v>
      </c>
      <c r="R8" t="s">
        <v>2</v>
      </c>
      <c r="S8" t="s">
        <v>51</v>
      </c>
      <c r="T8" t="s">
        <v>5</v>
      </c>
      <c r="U8" t="s">
        <v>52</v>
      </c>
    </row>
    <row r="9" spans="1:34" x14ac:dyDescent="0.25">
      <c r="A9" t="s">
        <v>2</v>
      </c>
      <c r="B9" t="s">
        <v>53</v>
      </c>
      <c r="C9" t="s">
        <v>5</v>
      </c>
      <c r="D9" t="s">
        <v>54</v>
      </c>
      <c r="E9">
        <v>2.2825500000000001</v>
      </c>
      <c r="L9" t="s">
        <v>58</v>
      </c>
      <c r="R9" t="s">
        <v>2</v>
      </c>
      <c r="S9" t="s">
        <v>53</v>
      </c>
      <c r="T9" t="s">
        <v>5</v>
      </c>
      <c r="U9" t="s">
        <v>54</v>
      </c>
      <c r="V9">
        <v>1.7764500000000001</v>
      </c>
      <c r="AC9" t="s">
        <v>58</v>
      </c>
      <c r="AG9" s="1" t="s">
        <v>95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73</v>
      </c>
      <c r="G10" t="s">
        <v>8</v>
      </c>
      <c r="H10" t="s">
        <v>5</v>
      </c>
      <c r="I10" t="s">
        <v>6</v>
      </c>
      <c r="J10">
        <v>10.830500000000001</v>
      </c>
      <c r="L10" t="s">
        <v>3</v>
      </c>
      <c r="M10">
        <f>AVERAGE(J10,J32,J54,J76)</f>
        <v>10.8156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73</v>
      </c>
      <c r="X10" t="s">
        <v>8</v>
      </c>
      <c r="Y10" t="s">
        <v>5</v>
      </c>
      <c r="Z10" t="s">
        <v>6</v>
      </c>
      <c r="AA10">
        <v>10.7514</v>
      </c>
      <c r="AC10" t="s">
        <v>3</v>
      </c>
      <c r="AD10">
        <f>AVERAGE(AA10,AA32,AA54,AA76)</f>
        <v>10.774474999999999</v>
      </c>
      <c r="AG10" s="1" t="s">
        <v>3</v>
      </c>
      <c r="AH10">
        <f>AVERAGE(J10,J32,J54,J76,AA76,AA54,AA32,AA10)</f>
        <v>10.795037499999999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74</v>
      </c>
      <c r="G11" t="s">
        <v>8</v>
      </c>
      <c r="H11" t="s">
        <v>5</v>
      </c>
      <c r="I11" t="s">
        <v>6</v>
      </c>
      <c r="J11">
        <v>8.5538900000000009</v>
      </c>
      <c r="L11" t="s">
        <v>9</v>
      </c>
      <c r="M11">
        <f t="shared" ref="M11:M26" si="0">AVERAGE(J11,J33,J55,J77)</f>
        <v>8.5421050000000012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74</v>
      </c>
      <c r="X11" t="s">
        <v>8</v>
      </c>
      <c r="Y11" t="s">
        <v>5</v>
      </c>
      <c r="Z11" t="s">
        <v>6</v>
      </c>
      <c r="AA11">
        <v>8.4914100000000001</v>
      </c>
      <c r="AC11" t="s">
        <v>9</v>
      </c>
      <c r="AD11">
        <f t="shared" ref="AD11:AD26" si="1">AVERAGE(AA11,AA33,AA55,AA77)</f>
        <v>8.5096300000000014</v>
      </c>
      <c r="AG11" s="1" t="s">
        <v>9</v>
      </c>
      <c r="AH11">
        <f t="shared" ref="AH11:AH23" si="2">AVERAGE(J11,J33,J55,J77,AA77,AA55,AA33,AA11)</f>
        <v>8.5258675000000004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75</v>
      </c>
      <c r="G12" t="s">
        <v>8</v>
      </c>
      <c r="H12" t="s">
        <v>5</v>
      </c>
      <c r="I12" t="s">
        <v>6</v>
      </c>
      <c r="J12">
        <v>3.4095499999999999</v>
      </c>
      <c r="L12" t="s">
        <v>11</v>
      </c>
      <c r="M12">
        <f t="shared" si="0"/>
        <v>3.4048525000000001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75</v>
      </c>
      <c r="X12" t="s">
        <v>8</v>
      </c>
      <c r="Y12" t="s">
        <v>5</v>
      </c>
      <c r="Z12" t="s">
        <v>6</v>
      </c>
      <c r="AA12">
        <v>3.3846400000000001</v>
      </c>
      <c r="AC12" t="s">
        <v>11</v>
      </c>
      <c r="AD12">
        <f t="shared" si="1"/>
        <v>3.3919049999999999</v>
      </c>
      <c r="AG12" s="1" t="s">
        <v>11</v>
      </c>
      <c r="AH12">
        <f t="shared" si="2"/>
        <v>3.39837875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76</v>
      </c>
      <c r="G13" t="s">
        <v>8</v>
      </c>
      <c r="H13" t="s">
        <v>5</v>
      </c>
      <c r="I13" t="s">
        <v>6</v>
      </c>
      <c r="J13">
        <v>7.9272499999999996E-2</v>
      </c>
      <c r="L13" t="s">
        <v>13</v>
      </c>
      <c r="M13">
        <f t="shared" si="0"/>
        <v>7.9163274999999991E-2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76</v>
      </c>
      <c r="X13" t="s">
        <v>8</v>
      </c>
      <c r="Y13" t="s">
        <v>5</v>
      </c>
      <c r="Z13" t="s">
        <v>6</v>
      </c>
      <c r="AA13">
        <v>7.86935E-2</v>
      </c>
      <c r="AC13" t="s">
        <v>13</v>
      </c>
      <c r="AD13">
        <f t="shared" si="1"/>
        <v>7.8862349999999998E-2</v>
      </c>
      <c r="AG13" s="1" t="s">
        <v>13</v>
      </c>
      <c r="AH13">
        <f t="shared" si="2"/>
        <v>7.9012812499999988E-2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77</v>
      </c>
      <c r="G14" t="s">
        <v>8</v>
      </c>
      <c r="H14" t="s">
        <v>5</v>
      </c>
      <c r="I14" t="s">
        <v>6</v>
      </c>
      <c r="J14">
        <v>9.1963500000000004E-2</v>
      </c>
      <c r="L14" t="s">
        <v>15</v>
      </c>
      <c r="M14">
        <f t="shared" si="0"/>
        <v>9.1836775000000009E-2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77</v>
      </c>
      <c r="X14" t="s">
        <v>8</v>
      </c>
      <c r="Y14" t="s">
        <v>5</v>
      </c>
      <c r="Z14" t="s">
        <v>6</v>
      </c>
      <c r="AA14">
        <v>9.1291700000000003E-2</v>
      </c>
      <c r="AC14" t="s">
        <v>15</v>
      </c>
      <c r="AD14">
        <f t="shared" si="1"/>
        <v>9.1487625000000003E-2</v>
      </c>
      <c r="AG14" s="1" t="s">
        <v>15</v>
      </c>
      <c r="AH14">
        <f t="shared" si="2"/>
        <v>9.1662199999999999E-2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78</v>
      </c>
      <c r="G15" t="s">
        <v>8</v>
      </c>
      <c r="H15" t="s">
        <v>5</v>
      </c>
      <c r="I15" t="s">
        <v>6</v>
      </c>
      <c r="J15">
        <v>1.14954</v>
      </c>
      <c r="L15" t="s">
        <v>17</v>
      </c>
      <c r="M15">
        <f t="shared" si="0"/>
        <v>1.1479575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78</v>
      </c>
      <c r="X15" t="s">
        <v>8</v>
      </c>
      <c r="Y15" t="s">
        <v>5</v>
      </c>
      <c r="Z15" t="s">
        <v>6</v>
      </c>
      <c r="AA15">
        <v>1.1411500000000001</v>
      </c>
      <c r="AC15" t="s">
        <v>17</v>
      </c>
      <c r="AD15">
        <f t="shared" si="1"/>
        <v>1.1435950000000001</v>
      </c>
      <c r="AG15" s="1" t="s">
        <v>17</v>
      </c>
      <c r="AH15">
        <f t="shared" si="2"/>
        <v>1.1457762499999999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79</v>
      </c>
      <c r="G16" t="s">
        <v>8</v>
      </c>
      <c r="H16" t="s">
        <v>5</v>
      </c>
      <c r="I16" t="s">
        <v>6</v>
      </c>
      <c r="J16">
        <v>0.19919300000000001</v>
      </c>
      <c r="L16" t="s">
        <v>19</v>
      </c>
      <c r="M16">
        <f t="shared" si="0"/>
        <v>0.1989185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79</v>
      </c>
      <c r="X16" t="s">
        <v>8</v>
      </c>
      <c r="Y16" t="s">
        <v>5</v>
      </c>
      <c r="Z16" t="s">
        <v>6</v>
      </c>
      <c r="AA16">
        <v>0.197738</v>
      </c>
      <c r="AC16" t="s">
        <v>19</v>
      </c>
      <c r="AD16">
        <f t="shared" si="1"/>
        <v>0.19816224999999998</v>
      </c>
      <c r="AG16" s="1" t="s">
        <v>19</v>
      </c>
      <c r="AH16">
        <f t="shared" si="2"/>
        <v>0.19854037500000002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74</v>
      </c>
      <c r="G17" t="s">
        <v>8</v>
      </c>
      <c r="H17" t="s">
        <v>5</v>
      </c>
      <c r="I17" t="s">
        <v>6</v>
      </c>
      <c r="J17">
        <v>8.5538900000000009</v>
      </c>
      <c r="L17" t="s">
        <v>21</v>
      </c>
      <c r="M17">
        <f t="shared" si="0"/>
        <v>8.5421050000000012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74</v>
      </c>
      <c r="X17" t="s">
        <v>8</v>
      </c>
      <c r="Y17" t="s">
        <v>5</v>
      </c>
      <c r="Z17" t="s">
        <v>6</v>
      </c>
      <c r="AA17">
        <v>8.4914100000000001</v>
      </c>
      <c r="AC17" t="s">
        <v>21</v>
      </c>
      <c r="AD17">
        <f t="shared" si="1"/>
        <v>8.5096300000000014</v>
      </c>
      <c r="AG17" s="1" t="s">
        <v>21</v>
      </c>
      <c r="AH17">
        <f t="shared" si="2"/>
        <v>8.5258675000000004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75</v>
      </c>
      <c r="G18" t="s">
        <v>8</v>
      </c>
      <c r="H18" t="s">
        <v>5</v>
      </c>
      <c r="I18" t="s">
        <v>6</v>
      </c>
      <c r="J18">
        <v>3.4095499999999999</v>
      </c>
      <c r="L18" t="s">
        <v>22</v>
      </c>
      <c r="M18">
        <f t="shared" si="0"/>
        <v>3.4048525000000001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75</v>
      </c>
      <c r="X18" t="s">
        <v>8</v>
      </c>
      <c r="Y18" t="s">
        <v>5</v>
      </c>
      <c r="Z18" t="s">
        <v>6</v>
      </c>
      <c r="AA18">
        <v>3.3846400000000001</v>
      </c>
      <c r="AC18" t="s">
        <v>22</v>
      </c>
      <c r="AD18">
        <f t="shared" si="1"/>
        <v>3.3919049999999999</v>
      </c>
      <c r="AG18" s="1" t="s">
        <v>22</v>
      </c>
      <c r="AH18">
        <f t="shared" si="2"/>
        <v>3.39837875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76</v>
      </c>
      <c r="G19" t="s">
        <v>8</v>
      </c>
      <c r="H19" t="s">
        <v>5</v>
      </c>
      <c r="I19" t="s">
        <v>6</v>
      </c>
      <c r="J19">
        <v>7.9272499999999996E-2</v>
      </c>
      <c r="L19" t="s">
        <v>23</v>
      </c>
      <c r="M19">
        <f t="shared" si="0"/>
        <v>7.9163274999999991E-2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76</v>
      </c>
      <c r="X19" t="s">
        <v>8</v>
      </c>
      <c r="Y19" t="s">
        <v>5</v>
      </c>
      <c r="Z19" t="s">
        <v>6</v>
      </c>
      <c r="AA19">
        <v>7.86935E-2</v>
      </c>
      <c r="AC19" t="s">
        <v>23</v>
      </c>
      <c r="AD19">
        <f t="shared" si="1"/>
        <v>7.8862349999999998E-2</v>
      </c>
      <c r="AG19" s="1" t="s">
        <v>23</v>
      </c>
      <c r="AH19">
        <f t="shared" si="2"/>
        <v>7.9012812499999988E-2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77</v>
      </c>
      <c r="G20" t="s">
        <v>8</v>
      </c>
      <c r="H20" t="s">
        <v>5</v>
      </c>
      <c r="I20" t="s">
        <v>6</v>
      </c>
      <c r="J20">
        <v>9.1963500000000004E-2</v>
      </c>
      <c r="L20" t="s">
        <v>24</v>
      </c>
      <c r="M20">
        <f t="shared" si="0"/>
        <v>9.1836775000000009E-2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77</v>
      </c>
      <c r="X20" t="s">
        <v>8</v>
      </c>
      <c r="Y20" t="s">
        <v>5</v>
      </c>
      <c r="Z20" t="s">
        <v>6</v>
      </c>
      <c r="AA20">
        <v>9.1291700000000003E-2</v>
      </c>
      <c r="AC20" t="s">
        <v>24</v>
      </c>
      <c r="AD20">
        <f t="shared" si="1"/>
        <v>9.1487625000000003E-2</v>
      </c>
      <c r="AG20" s="1" t="s">
        <v>24</v>
      </c>
      <c r="AH20">
        <f t="shared" si="2"/>
        <v>9.1662199999999999E-2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78</v>
      </c>
      <c r="G21" t="s">
        <v>8</v>
      </c>
      <c r="H21" t="s">
        <v>5</v>
      </c>
      <c r="I21" t="s">
        <v>6</v>
      </c>
      <c r="J21">
        <v>1.14954</v>
      </c>
      <c r="L21" t="s">
        <v>25</v>
      </c>
      <c r="M21">
        <f t="shared" si="0"/>
        <v>1.1479575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78</v>
      </c>
      <c r="X21" t="s">
        <v>8</v>
      </c>
      <c r="Y21" t="s">
        <v>5</v>
      </c>
      <c r="Z21" t="s">
        <v>6</v>
      </c>
      <c r="AA21">
        <v>1.1411500000000001</v>
      </c>
      <c r="AC21" t="s">
        <v>25</v>
      </c>
      <c r="AD21">
        <f t="shared" si="1"/>
        <v>1.1435950000000001</v>
      </c>
      <c r="AG21" s="1" t="s">
        <v>25</v>
      </c>
      <c r="AH21">
        <f t="shared" si="2"/>
        <v>1.1457762499999999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79</v>
      </c>
      <c r="G22" t="s">
        <v>8</v>
      </c>
      <c r="H22" t="s">
        <v>5</v>
      </c>
      <c r="I22" t="s">
        <v>6</v>
      </c>
      <c r="J22">
        <v>0.19919300000000001</v>
      </c>
      <c r="L22" t="s">
        <v>26</v>
      </c>
      <c r="M22">
        <f t="shared" si="0"/>
        <v>0.1989185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79</v>
      </c>
      <c r="X22" t="s">
        <v>8</v>
      </c>
      <c r="Y22" t="s">
        <v>5</v>
      </c>
      <c r="Z22" t="s">
        <v>6</v>
      </c>
      <c r="AA22">
        <v>0.197738</v>
      </c>
      <c r="AC22" t="s">
        <v>26</v>
      </c>
      <c r="AD22">
        <f t="shared" si="1"/>
        <v>0.19816224999999998</v>
      </c>
      <c r="AG22" s="1" t="s">
        <v>26</v>
      </c>
      <c r="AH22">
        <f t="shared" si="2"/>
        <v>0.19854037500000002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80</v>
      </c>
      <c r="G23" t="s">
        <v>8</v>
      </c>
      <c r="H23" t="s">
        <v>5</v>
      </c>
      <c r="I23" t="s">
        <v>6</v>
      </c>
      <c r="J23">
        <v>31.485199999999999</v>
      </c>
      <c r="L23" t="s">
        <v>27</v>
      </c>
      <c r="M23">
        <f t="shared" si="0"/>
        <v>31.441800000000001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80</v>
      </c>
      <c r="X23" t="s">
        <v>8</v>
      </c>
      <c r="Y23" t="s">
        <v>5</v>
      </c>
      <c r="Z23" t="s">
        <v>6</v>
      </c>
      <c r="AA23">
        <v>31.255199999999999</v>
      </c>
      <c r="AC23" t="s">
        <v>27</v>
      </c>
      <c r="AD23">
        <f t="shared" si="1"/>
        <v>31.322275000000001</v>
      </c>
      <c r="AG23" s="1" t="s">
        <v>27</v>
      </c>
      <c r="AH23">
        <f t="shared" si="2"/>
        <v>31.382037500000003</v>
      </c>
    </row>
    <row r="24" spans="1:34" x14ac:dyDescent="0.25">
      <c r="I24" t="s">
        <v>38</v>
      </c>
      <c r="J24">
        <v>-2.1193400000000001E-2</v>
      </c>
      <c r="L24" t="s">
        <v>38</v>
      </c>
      <c r="M24">
        <f t="shared" si="0"/>
        <v>-2.5257624999999999E-2</v>
      </c>
      <c r="Z24" t="s">
        <v>38</v>
      </c>
      <c r="AA24">
        <v>-2.5818000000000001E-2</v>
      </c>
      <c r="AC24" t="s">
        <v>38</v>
      </c>
      <c r="AD24">
        <f t="shared" si="1"/>
        <v>-2.9260300000000003E-2</v>
      </c>
      <c r="AG24" s="1" t="s">
        <v>38</v>
      </c>
      <c r="AH24">
        <f>AVERAGE(J24,J46,J68,J90,AA90,AA68,AA46,AA24)</f>
        <v>-2.7258962500000001E-2</v>
      </c>
    </row>
    <row r="25" spans="1:34" x14ac:dyDescent="0.25">
      <c r="A25" t="s">
        <v>29</v>
      </c>
      <c r="I25" t="s">
        <v>123</v>
      </c>
      <c r="J25">
        <v>0.32906099999999999</v>
      </c>
      <c r="L25" t="s">
        <v>123</v>
      </c>
      <c r="M25">
        <f t="shared" si="0"/>
        <v>0.32906099999999999</v>
      </c>
      <c r="R25" t="s">
        <v>29</v>
      </c>
      <c r="Z25" t="s">
        <v>123</v>
      </c>
      <c r="AA25">
        <v>0.32906099999999999</v>
      </c>
      <c r="AC25" t="s">
        <v>123</v>
      </c>
      <c r="AD25">
        <f t="shared" si="1"/>
        <v>0.32906099999999999</v>
      </c>
      <c r="AG25" s="1" t="s">
        <v>123</v>
      </c>
      <c r="AH25">
        <f t="shared" ref="AH25:AH26" si="3">AVERAGE(J25,J47,J69,J91,AA91,AA69,AA47,AA25)</f>
        <v>0.32906099999999999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40</v>
      </c>
      <c r="J26">
        <v>1.9455099999999999E-2</v>
      </c>
      <c r="L26" t="s">
        <v>40</v>
      </c>
      <c r="M26">
        <f t="shared" si="0"/>
        <v>1.63284E-2</v>
      </c>
      <c r="R26" t="s">
        <v>2</v>
      </c>
      <c r="S26" t="s">
        <v>31</v>
      </c>
      <c r="T26" t="s">
        <v>32</v>
      </c>
      <c r="U26" t="s">
        <v>33</v>
      </c>
      <c r="Z26" t="s">
        <v>40</v>
      </c>
      <c r="AA26">
        <v>3.0766700000000001E-2</v>
      </c>
      <c r="AC26" t="s">
        <v>40</v>
      </c>
      <c r="AD26">
        <f>AVERAGE(AA26,AA48,AA70,AA92)</f>
        <v>3.1068875000000003E-2</v>
      </c>
      <c r="AG26" s="1" t="s">
        <v>40</v>
      </c>
      <c r="AH26">
        <f t="shared" si="3"/>
        <v>2.3698637500000001E-2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81</v>
      </c>
      <c r="H27" t="s">
        <v>40</v>
      </c>
      <c r="I27">
        <f>-0.0108025</f>
        <v>-1.08025E-2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89</v>
      </c>
      <c r="Y27" t="s">
        <v>40</v>
      </c>
      <c r="Z27">
        <f>-0.0409551</f>
        <v>-4.0955100000000001E-2</v>
      </c>
    </row>
    <row r="28" spans="1:34" x14ac:dyDescent="0.25">
      <c r="A28" t="s">
        <v>2</v>
      </c>
      <c r="B28" t="s">
        <v>41</v>
      </c>
      <c r="C28" t="s">
        <v>42</v>
      </c>
      <c r="D28" t="s">
        <v>43</v>
      </c>
      <c r="E28" t="s">
        <v>82</v>
      </c>
      <c r="R28" t="s">
        <v>2</v>
      </c>
      <c r="S28" t="s">
        <v>41</v>
      </c>
      <c r="T28" t="s">
        <v>42</v>
      </c>
      <c r="U28" t="s">
        <v>43</v>
      </c>
      <c r="V28" t="s">
        <v>90</v>
      </c>
    </row>
    <row r="29" spans="1:34" x14ac:dyDescent="0.25">
      <c r="A29" t="s">
        <v>50</v>
      </c>
      <c r="R29" t="s">
        <v>50</v>
      </c>
    </row>
    <row r="30" spans="1:34" x14ac:dyDescent="0.25">
      <c r="A30" t="s">
        <v>2</v>
      </c>
      <c r="B30" t="s">
        <v>51</v>
      </c>
      <c r="C30" t="s">
        <v>5</v>
      </c>
      <c r="D30" t="s">
        <v>52</v>
      </c>
      <c r="R30" t="s">
        <v>2</v>
      </c>
      <c r="S30" t="s">
        <v>51</v>
      </c>
      <c r="T30" t="s">
        <v>5</v>
      </c>
      <c r="U30" t="s">
        <v>52</v>
      </c>
    </row>
    <row r="31" spans="1:34" x14ac:dyDescent="0.25">
      <c r="A31" t="s">
        <v>2</v>
      </c>
      <c r="B31" t="s">
        <v>53</v>
      </c>
      <c r="C31" t="s">
        <v>5</v>
      </c>
      <c r="D31" t="s">
        <v>54</v>
      </c>
      <c r="E31">
        <v>2.0244599999999999</v>
      </c>
      <c r="R31" t="s">
        <v>2</v>
      </c>
      <c r="S31" t="s">
        <v>53</v>
      </c>
      <c r="T31" t="s">
        <v>5</v>
      </c>
      <c r="U31" t="s">
        <v>54</v>
      </c>
      <c r="V31">
        <v>1.9280299999999999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73</v>
      </c>
      <c r="G32" t="s">
        <v>8</v>
      </c>
      <c r="H32" t="s">
        <v>5</v>
      </c>
      <c r="I32" t="s">
        <v>6</v>
      </c>
      <c r="J32">
        <v>10.7902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73</v>
      </c>
      <c r="X32" t="s">
        <v>8</v>
      </c>
      <c r="Y32" t="s">
        <v>5</v>
      </c>
      <c r="Z32" t="s">
        <v>6</v>
      </c>
      <c r="AA32">
        <v>10.7751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74</v>
      </c>
      <c r="G33" t="s">
        <v>8</v>
      </c>
      <c r="H33" t="s">
        <v>5</v>
      </c>
      <c r="I33" t="s">
        <v>6</v>
      </c>
      <c r="J33">
        <v>8.5220300000000009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74</v>
      </c>
      <c r="X33" t="s">
        <v>8</v>
      </c>
      <c r="Y33" t="s">
        <v>5</v>
      </c>
      <c r="Z33" t="s">
        <v>6</v>
      </c>
      <c r="AA33">
        <v>8.5101200000000006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75</v>
      </c>
      <c r="G34" t="s">
        <v>8</v>
      </c>
      <c r="H34" t="s">
        <v>5</v>
      </c>
      <c r="I34" t="s">
        <v>6</v>
      </c>
      <c r="J34">
        <v>3.3968500000000001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75</v>
      </c>
      <c r="X34" t="s">
        <v>8</v>
      </c>
      <c r="Y34" t="s">
        <v>5</v>
      </c>
      <c r="Z34" t="s">
        <v>6</v>
      </c>
      <c r="AA34">
        <v>3.3921000000000001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76</v>
      </c>
      <c r="G35" t="s">
        <v>8</v>
      </c>
      <c r="H35" t="s">
        <v>5</v>
      </c>
      <c r="I35" t="s">
        <v>6</v>
      </c>
      <c r="J35">
        <v>7.8977199999999997E-2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76</v>
      </c>
      <c r="X35" t="s">
        <v>8</v>
      </c>
      <c r="Y35" t="s">
        <v>5</v>
      </c>
      <c r="Z35" t="s">
        <v>6</v>
      </c>
      <c r="AA35">
        <v>7.8866900000000004E-2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77</v>
      </c>
      <c r="G36" t="s">
        <v>8</v>
      </c>
      <c r="H36" t="s">
        <v>5</v>
      </c>
      <c r="I36" t="s">
        <v>6</v>
      </c>
      <c r="J36">
        <v>9.1620900000000005E-2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77</v>
      </c>
      <c r="X36" t="s">
        <v>8</v>
      </c>
      <c r="Y36" t="s">
        <v>5</v>
      </c>
      <c r="Z36" t="s">
        <v>6</v>
      </c>
      <c r="AA36">
        <v>9.1492900000000002E-2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78</v>
      </c>
      <c r="G37" t="s">
        <v>8</v>
      </c>
      <c r="H37" t="s">
        <v>5</v>
      </c>
      <c r="I37" t="s">
        <v>6</v>
      </c>
      <c r="J37">
        <v>1.1452599999999999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78</v>
      </c>
      <c r="X37" t="s">
        <v>8</v>
      </c>
      <c r="Y37" t="s">
        <v>5</v>
      </c>
      <c r="Z37" t="s">
        <v>6</v>
      </c>
      <c r="AA37">
        <v>1.1436599999999999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79</v>
      </c>
      <c r="G38" t="s">
        <v>8</v>
      </c>
      <c r="H38" t="s">
        <v>5</v>
      </c>
      <c r="I38" t="s">
        <v>6</v>
      </c>
      <c r="J38">
        <v>0.19845099999999999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79</v>
      </c>
      <c r="X38" t="s">
        <v>8</v>
      </c>
      <c r="Y38" t="s">
        <v>5</v>
      </c>
      <c r="Z38" t="s">
        <v>6</v>
      </c>
      <c r="AA38">
        <v>0.19817399999999999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74</v>
      </c>
      <c r="G39" t="s">
        <v>8</v>
      </c>
      <c r="H39" t="s">
        <v>5</v>
      </c>
      <c r="I39" t="s">
        <v>6</v>
      </c>
      <c r="J39">
        <v>8.5220300000000009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74</v>
      </c>
      <c r="X39" t="s">
        <v>8</v>
      </c>
      <c r="Y39" t="s">
        <v>5</v>
      </c>
      <c r="Z39" t="s">
        <v>6</v>
      </c>
      <c r="AA39">
        <v>8.5101200000000006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75</v>
      </c>
      <c r="G40" t="s">
        <v>8</v>
      </c>
      <c r="H40" t="s">
        <v>5</v>
      </c>
      <c r="I40" t="s">
        <v>6</v>
      </c>
      <c r="J40">
        <v>3.3968500000000001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75</v>
      </c>
      <c r="X40" t="s">
        <v>8</v>
      </c>
      <c r="Y40" t="s">
        <v>5</v>
      </c>
      <c r="Z40" t="s">
        <v>6</v>
      </c>
      <c r="AA40">
        <v>3.3921000000000001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76</v>
      </c>
      <c r="G41" t="s">
        <v>8</v>
      </c>
      <c r="H41" t="s">
        <v>5</v>
      </c>
      <c r="I41" t="s">
        <v>6</v>
      </c>
      <c r="J41">
        <v>7.8977199999999997E-2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76</v>
      </c>
      <c r="X41" t="s">
        <v>8</v>
      </c>
      <c r="Y41" t="s">
        <v>5</v>
      </c>
      <c r="Z41" t="s">
        <v>6</v>
      </c>
      <c r="AA41">
        <v>7.8866900000000004E-2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77</v>
      </c>
      <c r="G42" t="s">
        <v>8</v>
      </c>
      <c r="H42" t="s">
        <v>5</v>
      </c>
      <c r="I42" t="s">
        <v>6</v>
      </c>
      <c r="J42">
        <v>9.1620900000000005E-2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77</v>
      </c>
      <c r="X42" t="s">
        <v>8</v>
      </c>
      <c r="Y42" t="s">
        <v>5</v>
      </c>
      <c r="Z42" t="s">
        <v>6</v>
      </c>
      <c r="AA42">
        <v>9.1492900000000002E-2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78</v>
      </c>
      <c r="G43" t="s">
        <v>8</v>
      </c>
      <c r="H43" t="s">
        <v>5</v>
      </c>
      <c r="I43" t="s">
        <v>6</v>
      </c>
      <c r="J43">
        <v>1.1452599999999999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78</v>
      </c>
      <c r="X43" t="s">
        <v>8</v>
      </c>
      <c r="Y43" t="s">
        <v>5</v>
      </c>
      <c r="Z43" t="s">
        <v>6</v>
      </c>
      <c r="AA43">
        <v>1.1436599999999999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79</v>
      </c>
      <c r="G44" t="s">
        <v>8</v>
      </c>
      <c r="H44" t="s">
        <v>5</v>
      </c>
      <c r="I44" t="s">
        <v>6</v>
      </c>
      <c r="J44">
        <v>0.19845099999999999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79</v>
      </c>
      <c r="X44" t="s">
        <v>8</v>
      </c>
      <c r="Y44" t="s">
        <v>5</v>
      </c>
      <c r="Z44" t="s">
        <v>6</v>
      </c>
      <c r="AA44">
        <v>0.19817399999999999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80</v>
      </c>
      <c r="G45" t="s">
        <v>8</v>
      </c>
      <c r="H45" t="s">
        <v>5</v>
      </c>
      <c r="I45" t="s">
        <v>6</v>
      </c>
      <c r="J45">
        <v>31.367899999999999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80</v>
      </c>
      <c r="X45" t="s">
        <v>8</v>
      </c>
      <c r="Y45" t="s">
        <v>5</v>
      </c>
      <c r="Z45" t="s">
        <v>6</v>
      </c>
      <c r="AA45">
        <v>31.324100000000001</v>
      </c>
    </row>
    <row r="46" spans="1:27" x14ac:dyDescent="0.25">
      <c r="I46" t="s">
        <v>38</v>
      </c>
      <c r="J46">
        <v>-2.8975000000000001E-2</v>
      </c>
      <c r="Z46" t="s">
        <v>38</v>
      </c>
      <c r="AA46">
        <v>-2.0894099999999999E-2</v>
      </c>
    </row>
    <row r="47" spans="1:27" x14ac:dyDescent="0.25">
      <c r="A47" t="s">
        <v>30</v>
      </c>
      <c r="I47" t="s">
        <v>123</v>
      </c>
      <c r="J47">
        <v>0.32906099999999999</v>
      </c>
      <c r="R47" t="s">
        <v>30</v>
      </c>
      <c r="Z47" t="s">
        <v>123</v>
      </c>
      <c r="AA47">
        <v>0.32906099999999999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40</v>
      </c>
      <c r="J48">
        <v>1.08025E-2</v>
      </c>
      <c r="R48" t="s">
        <v>2</v>
      </c>
      <c r="S48" t="s">
        <v>31</v>
      </c>
      <c r="T48" t="s">
        <v>32</v>
      </c>
      <c r="U48" t="s">
        <v>33</v>
      </c>
      <c r="Z48" t="s">
        <v>40</v>
      </c>
      <c r="AA48">
        <v>4.0955100000000001E-2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83</v>
      </c>
      <c r="H49" t="s">
        <v>40</v>
      </c>
      <c r="I49">
        <f>-0.0196125</f>
        <v>-1.9612500000000001E-2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91</v>
      </c>
      <c r="Y49" t="s">
        <v>40</v>
      </c>
      <c r="Z49">
        <f>-0.0271923</f>
        <v>-2.7192299999999999E-2</v>
      </c>
    </row>
    <row r="50" spans="1:27" x14ac:dyDescent="0.25">
      <c r="A50" t="s">
        <v>2</v>
      </c>
      <c r="B50" t="s">
        <v>41</v>
      </c>
      <c r="C50" t="s">
        <v>42</v>
      </c>
      <c r="D50" t="s">
        <v>43</v>
      </c>
      <c r="E50" t="s">
        <v>84</v>
      </c>
      <c r="R50" t="s">
        <v>2</v>
      </c>
      <c r="S50" t="s">
        <v>41</v>
      </c>
      <c r="T50" t="s">
        <v>42</v>
      </c>
      <c r="U50" t="s">
        <v>43</v>
      </c>
      <c r="V50" t="s">
        <v>92</v>
      </c>
    </row>
    <row r="51" spans="1:27" x14ac:dyDescent="0.25">
      <c r="A51" t="s">
        <v>50</v>
      </c>
      <c r="R51" t="s">
        <v>50</v>
      </c>
    </row>
    <row r="52" spans="1:27" x14ac:dyDescent="0.25">
      <c r="A52" t="s">
        <v>2</v>
      </c>
      <c r="B52" t="s">
        <v>51</v>
      </c>
      <c r="C52" t="s">
        <v>5</v>
      </c>
      <c r="D52" t="s">
        <v>52</v>
      </c>
      <c r="R52" t="s">
        <v>2</v>
      </c>
      <c r="S52" t="s">
        <v>51</v>
      </c>
      <c r="T52" t="s">
        <v>5</v>
      </c>
      <c r="U52" t="s">
        <v>52</v>
      </c>
    </row>
    <row r="53" spans="1:27" x14ac:dyDescent="0.25">
      <c r="A53" t="s">
        <v>2</v>
      </c>
      <c r="B53" t="s">
        <v>53</v>
      </c>
      <c r="C53" t="s">
        <v>5</v>
      </c>
      <c r="D53" t="s">
        <v>54</v>
      </c>
      <c r="E53">
        <v>2.2914699999999999</v>
      </c>
      <c r="R53" t="s">
        <v>2</v>
      </c>
      <c r="S53" t="s">
        <v>53</v>
      </c>
      <c r="T53" t="s">
        <v>5</v>
      </c>
      <c r="U53" t="s">
        <v>54</v>
      </c>
      <c r="V53">
        <v>2.0343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73</v>
      </c>
      <c r="G54" t="s">
        <v>8</v>
      </c>
      <c r="H54" t="s">
        <v>5</v>
      </c>
      <c r="I54" t="s">
        <v>6</v>
      </c>
      <c r="J54">
        <v>10.831899999999999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73</v>
      </c>
      <c r="X54" t="s">
        <v>8</v>
      </c>
      <c r="Y54" t="s">
        <v>5</v>
      </c>
      <c r="Z54" t="s">
        <v>6</v>
      </c>
      <c r="AA54">
        <v>10.791700000000001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74</v>
      </c>
      <c r="G55" t="s">
        <v>8</v>
      </c>
      <c r="H55" t="s">
        <v>5</v>
      </c>
      <c r="I55" t="s">
        <v>6</v>
      </c>
      <c r="J55">
        <v>8.5549900000000001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74</v>
      </c>
      <c r="X55" t="s">
        <v>8</v>
      </c>
      <c r="Y55" t="s">
        <v>5</v>
      </c>
      <c r="Z55" t="s">
        <v>6</v>
      </c>
      <c r="AA55">
        <v>8.5232399999999995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75</v>
      </c>
      <c r="G56" t="s">
        <v>8</v>
      </c>
      <c r="H56" t="s">
        <v>5</v>
      </c>
      <c r="I56" t="s">
        <v>6</v>
      </c>
      <c r="J56">
        <v>3.4099900000000001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75</v>
      </c>
      <c r="X56" t="s">
        <v>8</v>
      </c>
      <c r="Y56" t="s">
        <v>5</v>
      </c>
      <c r="Z56" t="s">
        <v>6</v>
      </c>
      <c r="AA56">
        <v>3.3973300000000002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76</v>
      </c>
      <c r="G57" t="s">
        <v>8</v>
      </c>
      <c r="H57" t="s">
        <v>5</v>
      </c>
      <c r="I57" t="s">
        <v>6</v>
      </c>
      <c r="J57">
        <v>7.9282699999999998E-2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76</v>
      </c>
      <c r="X57" t="s">
        <v>8</v>
      </c>
      <c r="Y57" t="s">
        <v>5</v>
      </c>
      <c r="Z57" t="s">
        <v>6</v>
      </c>
      <c r="AA57">
        <v>7.8988500000000003E-2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77</v>
      </c>
      <c r="G58" t="s">
        <v>8</v>
      </c>
      <c r="H58" t="s">
        <v>5</v>
      </c>
      <c r="I58" t="s">
        <v>6</v>
      </c>
      <c r="J58">
        <v>9.1975299999999996E-2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77</v>
      </c>
      <c r="X58" t="s">
        <v>8</v>
      </c>
      <c r="Y58" t="s">
        <v>5</v>
      </c>
      <c r="Z58" t="s">
        <v>6</v>
      </c>
      <c r="AA58">
        <v>9.1633999999999993E-2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78</v>
      </c>
      <c r="G59" t="s">
        <v>8</v>
      </c>
      <c r="H59" t="s">
        <v>5</v>
      </c>
      <c r="I59" t="s">
        <v>6</v>
      </c>
      <c r="J59">
        <v>1.1496900000000001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78</v>
      </c>
      <c r="X59" t="s">
        <v>8</v>
      </c>
      <c r="Y59" t="s">
        <v>5</v>
      </c>
      <c r="Z59" t="s">
        <v>6</v>
      </c>
      <c r="AA59">
        <v>1.1454200000000001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79</v>
      </c>
      <c r="G60" t="s">
        <v>8</v>
      </c>
      <c r="H60" t="s">
        <v>5</v>
      </c>
      <c r="I60" t="s">
        <v>6</v>
      </c>
      <c r="J60">
        <v>0.19921900000000001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79</v>
      </c>
      <c r="X60" t="s">
        <v>8</v>
      </c>
      <c r="Y60" t="s">
        <v>5</v>
      </c>
      <c r="Z60" t="s">
        <v>6</v>
      </c>
      <c r="AA60">
        <v>0.19847899999999999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74</v>
      </c>
      <c r="G61" t="s">
        <v>8</v>
      </c>
      <c r="H61" t="s">
        <v>5</v>
      </c>
      <c r="I61" t="s">
        <v>6</v>
      </c>
      <c r="J61">
        <v>8.5549900000000001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74</v>
      </c>
      <c r="X61" t="s">
        <v>8</v>
      </c>
      <c r="Y61" t="s">
        <v>5</v>
      </c>
      <c r="Z61" t="s">
        <v>6</v>
      </c>
      <c r="AA61">
        <v>8.5232399999999995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75</v>
      </c>
      <c r="G62" t="s">
        <v>8</v>
      </c>
      <c r="H62" t="s">
        <v>5</v>
      </c>
      <c r="I62" t="s">
        <v>6</v>
      </c>
      <c r="J62">
        <v>3.4099900000000001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75</v>
      </c>
      <c r="X62" t="s">
        <v>8</v>
      </c>
      <c r="Y62" t="s">
        <v>5</v>
      </c>
      <c r="Z62" t="s">
        <v>6</v>
      </c>
      <c r="AA62">
        <v>3.3973300000000002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76</v>
      </c>
      <c r="G63" t="s">
        <v>8</v>
      </c>
      <c r="H63" t="s">
        <v>5</v>
      </c>
      <c r="I63" t="s">
        <v>6</v>
      </c>
      <c r="J63">
        <v>7.9282699999999998E-2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76</v>
      </c>
      <c r="X63" t="s">
        <v>8</v>
      </c>
      <c r="Y63" t="s">
        <v>5</v>
      </c>
      <c r="Z63" t="s">
        <v>6</v>
      </c>
      <c r="AA63">
        <v>7.8988500000000003E-2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77</v>
      </c>
      <c r="G64" t="s">
        <v>8</v>
      </c>
      <c r="H64" t="s">
        <v>5</v>
      </c>
      <c r="I64" t="s">
        <v>6</v>
      </c>
      <c r="J64">
        <v>9.1975299999999996E-2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77</v>
      </c>
      <c r="X64" t="s">
        <v>8</v>
      </c>
      <c r="Y64" t="s">
        <v>5</v>
      </c>
      <c r="Z64" t="s">
        <v>6</v>
      </c>
      <c r="AA64">
        <v>9.1633999999999993E-2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78</v>
      </c>
      <c r="G65" t="s">
        <v>8</v>
      </c>
      <c r="H65" t="s">
        <v>5</v>
      </c>
      <c r="I65" t="s">
        <v>6</v>
      </c>
      <c r="J65">
        <v>1.1496900000000001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78</v>
      </c>
      <c r="X65" t="s">
        <v>8</v>
      </c>
      <c r="Y65" t="s">
        <v>5</v>
      </c>
      <c r="Z65" t="s">
        <v>6</v>
      </c>
      <c r="AA65">
        <v>1.1454200000000001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79</v>
      </c>
      <c r="G66" t="s">
        <v>8</v>
      </c>
      <c r="H66" t="s">
        <v>5</v>
      </c>
      <c r="I66" t="s">
        <v>6</v>
      </c>
      <c r="J66">
        <v>0.19921900000000001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79</v>
      </c>
      <c r="X66" t="s">
        <v>8</v>
      </c>
      <c r="Y66" t="s">
        <v>5</v>
      </c>
      <c r="Z66" t="s">
        <v>6</v>
      </c>
      <c r="AA66">
        <v>0.19847899999999999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80</v>
      </c>
      <c r="G67" t="s">
        <v>8</v>
      </c>
      <c r="H67" t="s">
        <v>5</v>
      </c>
      <c r="I67" t="s">
        <v>6</v>
      </c>
      <c r="J67">
        <v>31.4892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80</v>
      </c>
      <c r="X67" t="s">
        <v>8</v>
      </c>
      <c r="Y67" t="s">
        <v>5</v>
      </c>
      <c r="Z67" t="s">
        <v>6</v>
      </c>
      <c r="AA67">
        <v>31.372399999999999</v>
      </c>
    </row>
    <row r="68" spans="1:27" x14ac:dyDescent="0.25">
      <c r="I68" t="s">
        <v>38</v>
      </c>
      <c r="J68">
        <v>-2.3528199999999999E-2</v>
      </c>
      <c r="Z68" t="s">
        <v>38</v>
      </c>
      <c r="AA68">
        <v>-3.4551900000000003E-2</v>
      </c>
    </row>
    <row r="69" spans="1:27" x14ac:dyDescent="0.25">
      <c r="A69" t="s">
        <v>55</v>
      </c>
      <c r="I69" t="s">
        <v>123</v>
      </c>
      <c r="J69">
        <v>0.32906099999999999</v>
      </c>
      <c r="R69" t="s">
        <v>55</v>
      </c>
      <c r="Z69" t="s">
        <v>123</v>
      </c>
      <c r="AA69">
        <v>0.32906099999999999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40</v>
      </c>
      <c r="J70">
        <v>1.9612500000000001E-2</v>
      </c>
      <c r="R70" t="s">
        <v>2</v>
      </c>
      <c r="S70" t="s">
        <v>31</v>
      </c>
      <c r="T70" t="s">
        <v>32</v>
      </c>
      <c r="U70" t="s">
        <v>33</v>
      </c>
      <c r="Z70" t="s">
        <v>40</v>
      </c>
      <c r="AA70">
        <v>2.7192299999999999E-2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85</v>
      </c>
      <c r="H71" t="s">
        <v>40</v>
      </c>
      <c r="I71">
        <f>-0.0154435</f>
        <v>-1.5443500000000001E-2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93</v>
      </c>
      <c r="Y71" t="s">
        <v>40</v>
      </c>
      <c r="Z71">
        <f>-0.0253614</f>
        <v>-2.5361399999999999E-2</v>
      </c>
    </row>
    <row r="72" spans="1:27" x14ac:dyDescent="0.25">
      <c r="A72" t="s">
        <v>2</v>
      </c>
      <c r="B72" t="s">
        <v>41</v>
      </c>
      <c r="C72" t="s">
        <v>42</v>
      </c>
      <c r="D72" t="s">
        <v>43</v>
      </c>
      <c r="E72" t="s">
        <v>86</v>
      </c>
      <c r="R72" t="s">
        <v>2</v>
      </c>
      <c r="S72" t="s">
        <v>41</v>
      </c>
      <c r="T72" t="s">
        <v>42</v>
      </c>
      <c r="U72" t="s">
        <v>43</v>
      </c>
      <c r="V72" t="s">
        <v>94</v>
      </c>
    </row>
    <row r="73" spans="1:27" x14ac:dyDescent="0.25">
      <c r="A73" t="s">
        <v>50</v>
      </c>
      <c r="R73" t="s">
        <v>50</v>
      </c>
    </row>
    <row r="74" spans="1:27" x14ac:dyDescent="0.25">
      <c r="A74" t="s">
        <v>2</v>
      </c>
      <c r="B74" t="s">
        <v>51</v>
      </c>
      <c r="C74" t="s">
        <v>5</v>
      </c>
      <c r="D74" t="s">
        <v>52</v>
      </c>
      <c r="R74" t="s">
        <v>2</v>
      </c>
      <c r="S74" t="s">
        <v>51</v>
      </c>
      <c r="T74" t="s">
        <v>5</v>
      </c>
      <c r="U74" t="s">
        <v>52</v>
      </c>
    </row>
    <row r="75" spans="1:27" x14ac:dyDescent="0.25">
      <c r="A75" t="s">
        <v>2</v>
      </c>
      <c r="B75" t="s">
        <v>53</v>
      </c>
      <c r="C75" t="s">
        <v>5</v>
      </c>
      <c r="D75" t="s">
        <v>54</v>
      </c>
      <c r="E75">
        <v>2.1498599999999999</v>
      </c>
      <c r="R75" t="s">
        <v>2</v>
      </c>
      <c r="S75" t="s">
        <v>53</v>
      </c>
      <c r="T75" t="s">
        <v>5</v>
      </c>
      <c r="U75" t="s">
        <v>54</v>
      </c>
      <c r="V75">
        <v>1.9574100000000001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73</v>
      </c>
      <c r="G76" t="s">
        <v>8</v>
      </c>
      <c r="H76" t="s">
        <v>5</v>
      </c>
      <c r="I76" t="s">
        <v>6</v>
      </c>
      <c r="J76">
        <v>10.809799999999999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73</v>
      </c>
      <c r="X76" t="s">
        <v>8</v>
      </c>
      <c r="Y76" t="s">
        <v>5</v>
      </c>
      <c r="Z76" t="s">
        <v>6</v>
      </c>
      <c r="AA76">
        <v>10.7797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74</v>
      </c>
      <c r="G77" t="s">
        <v>8</v>
      </c>
      <c r="H77" t="s">
        <v>5</v>
      </c>
      <c r="I77" t="s">
        <v>6</v>
      </c>
      <c r="J77">
        <v>8.5375099999999993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74</v>
      </c>
      <c r="X77" t="s">
        <v>8</v>
      </c>
      <c r="Y77" t="s">
        <v>5</v>
      </c>
      <c r="Z77" t="s">
        <v>6</v>
      </c>
      <c r="AA77">
        <v>8.5137499999999999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75</v>
      </c>
      <c r="G78" t="s">
        <v>8</v>
      </c>
      <c r="H78" t="s">
        <v>5</v>
      </c>
      <c r="I78" t="s">
        <v>6</v>
      </c>
      <c r="J78">
        <v>3.4030200000000002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75</v>
      </c>
      <c r="X78" t="s">
        <v>8</v>
      </c>
      <c r="Y78" t="s">
        <v>5</v>
      </c>
      <c r="Z78" t="s">
        <v>6</v>
      </c>
      <c r="AA78">
        <v>3.3935499999999998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76</v>
      </c>
      <c r="G79" t="s">
        <v>8</v>
      </c>
      <c r="H79" t="s">
        <v>5</v>
      </c>
      <c r="I79" t="s">
        <v>6</v>
      </c>
      <c r="J79">
        <v>7.9120700000000002E-2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76</v>
      </c>
      <c r="X79" t="s">
        <v>8</v>
      </c>
      <c r="Y79" t="s">
        <v>5</v>
      </c>
      <c r="Z79" t="s">
        <v>6</v>
      </c>
      <c r="AA79">
        <v>7.8900499999999998E-2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77</v>
      </c>
      <c r="G80" t="s">
        <v>8</v>
      </c>
      <c r="H80" t="s">
        <v>5</v>
      </c>
      <c r="I80" t="s">
        <v>6</v>
      </c>
      <c r="J80">
        <v>9.1787400000000005E-2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77</v>
      </c>
      <c r="X80" t="s">
        <v>8</v>
      </c>
      <c r="Y80" t="s">
        <v>5</v>
      </c>
      <c r="Z80" t="s">
        <v>6</v>
      </c>
      <c r="AA80">
        <v>9.1531899999999999E-2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78</v>
      </c>
      <c r="G81" t="s">
        <v>8</v>
      </c>
      <c r="H81" t="s">
        <v>5</v>
      </c>
      <c r="I81" t="s">
        <v>6</v>
      </c>
      <c r="J81">
        <v>1.14734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78</v>
      </c>
      <c r="X81" t="s">
        <v>8</v>
      </c>
      <c r="Y81" t="s">
        <v>5</v>
      </c>
      <c r="Z81" t="s">
        <v>6</v>
      </c>
      <c r="AA81">
        <v>1.14415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79</v>
      </c>
      <c r="G82" t="s">
        <v>8</v>
      </c>
      <c r="H82" t="s">
        <v>5</v>
      </c>
      <c r="I82" t="s">
        <v>6</v>
      </c>
      <c r="J82">
        <v>0.19881099999999999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79</v>
      </c>
      <c r="X82" t="s">
        <v>8</v>
      </c>
      <c r="Y82" t="s">
        <v>5</v>
      </c>
      <c r="Z82" t="s">
        <v>6</v>
      </c>
      <c r="AA82">
        <v>0.19825799999999999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74</v>
      </c>
      <c r="G83" t="s">
        <v>8</v>
      </c>
      <c r="H83" t="s">
        <v>5</v>
      </c>
      <c r="I83" t="s">
        <v>6</v>
      </c>
      <c r="J83">
        <v>8.5375099999999993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74</v>
      </c>
      <c r="X83" t="s">
        <v>8</v>
      </c>
      <c r="Y83" t="s">
        <v>5</v>
      </c>
      <c r="Z83" t="s">
        <v>6</v>
      </c>
      <c r="AA83">
        <v>8.5137499999999999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75</v>
      </c>
      <c r="G84" t="s">
        <v>8</v>
      </c>
      <c r="H84" t="s">
        <v>5</v>
      </c>
      <c r="I84" t="s">
        <v>6</v>
      </c>
      <c r="J84">
        <v>3.4030200000000002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75</v>
      </c>
      <c r="X84" t="s">
        <v>8</v>
      </c>
      <c r="Y84" t="s">
        <v>5</v>
      </c>
      <c r="Z84" t="s">
        <v>6</v>
      </c>
      <c r="AA84">
        <v>3.3935499999999998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76</v>
      </c>
      <c r="G85" t="s">
        <v>8</v>
      </c>
      <c r="H85" t="s">
        <v>5</v>
      </c>
      <c r="I85" t="s">
        <v>6</v>
      </c>
      <c r="J85">
        <v>7.9120700000000002E-2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76</v>
      </c>
      <c r="X85" t="s">
        <v>8</v>
      </c>
      <c r="Y85" t="s">
        <v>5</v>
      </c>
      <c r="Z85" t="s">
        <v>6</v>
      </c>
      <c r="AA85">
        <v>7.8900499999999998E-2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77</v>
      </c>
      <c r="G86" t="s">
        <v>8</v>
      </c>
      <c r="H86" t="s">
        <v>5</v>
      </c>
      <c r="I86" t="s">
        <v>6</v>
      </c>
      <c r="J86">
        <v>9.1787400000000005E-2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77</v>
      </c>
      <c r="X86" t="s">
        <v>8</v>
      </c>
      <c r="Y86" t="s">
        <v>5</v>
      </c>
      <c r="Z86" t="s">
        <v>6</v>
      </c>
      <c r="AA86">
        <v>9.1531899999999999E-2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78</v>
      </c>
      <c r="G87" t="s">
        <v>8</v>
      </c>
      <c r="H87" t="s">
        <v>5</v>
      </c>
      <c r="I87" t="s">
        <v>6</v>
      </c>
      <c r="J87">
        <v>1.14734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78</v>
      </c>
      <c r="X87" t="s">
        <v>8</v>
      </c>
      <c r="Y87" t="s">
        <v>5</v>
      </c>
      <c r="Z87" t="s">
        <v>6</v>
      </c>
      <c r="AA87">
        <v>1.14415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79</v>
      </c>
      <c r="G88" t="s">
        <v>8</v>
      </c>
      <c r="H88" t="s">
        <v>5</v>
      </c>
      <c r="I88" t="s">
        <v>6</v>
      </c>
      <c r="J88">
        <v>0.19881099999999999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79</v>
      </c>
      <c r="X88" t="s">
        <v>8</v>
      </c>
      <c r="Y88" t="s">
        <v>5</v>
      </c>
      <c r="Z88" t="s">
        <v>6</v>
      </c>
      <c r="AA88">
        <v>0.19825799999999999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80</v>
      </c>
      <c r="G89" t="s">
        <v>8</v>
      </c>
      <c r="H89" t="s">
        <v>5</v>
      </c>
      <c r="I89" t="s">
        <v>6</v>
      </c>
      <c r="J89">
        <v>31.424900000000001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80</v>
      </c>
      <c r="X89" t="s">
        <v>8</v>
      </c>
      <c r="Y89" t="s">
        <v>5</v>
      </c>
      <c r="Z89" t="s">
        <v>6</v>
      </c>
      <c r="AA89">
        <v>31.337399999999999</v>
      </c>
    </row>
    <row r="90" spans="1:27" x14ac:dyDescent="0.25">
      <c r="I90" t="s">
        <v>38</v>
      </c>
      <c r="J90">
        <v>-2.7333900000000001E-2</v>
      </c>
      <c r="Z90" t="s">
        <v>38</v>
      </c>
      <c r="AA90">
        <v>-3.5777200000000002E-2</v>
      </c>
    </row>
    <row r="91" spans="1:27" x14ac:dyDescent="0.25">
      <c r="I91" t="s">
        <v>123</v>
      </c>
      <c r="J91">
        <v>0.32906099999999999</v>
      </c>
      <c r="Z91" t="s">
        <v>123</v>
      </c>
      <c r="AA91">
        <v>0.32906099999999999</v>
      </c>
    </row>
    <row r="92" spans="1:27" x14ac:dyDescent="0.25">
      <c r="I92" t="s">
        <v>40</v>
      </c>
      <c r="J92">
        <v>1.5443500000000001E-2</v>
      </c>
      <c r="Z92" t="s">
        <v>40</v>
      </c>
      <c r="AA92">
        <v>2.5361399999999999E-2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3774-18A9-4CFF-8979-DB6543D8CD3C}">
  <dimension ref="A1:AH92"/>
  <sheetViews>
    <sheetView topLeftCell="F1" zoomScaleNormal="100" workbookViewId="0">
      <selection activeCell="AH26" sqref="AH26"/>
    </sheetView>
  </sheetViews>
  <sheetFormatPr defaultRowHeight="15" x14ac:dyDescent="0.25"/>
  <sheetData>
    <row r="1" spans="1:34" x14ac:dyDescent="0.25">
      <c r="A1" t="s">
        <v>96</v>
      </c>
    </row>
    <row r="2" spans="1:34" x14ac:dyDescent="0.25">
      <c r="A2" t="s">
        <v>47</v>
      </c>
      <c r="R2" t="s">
        <v>59</v>
      </c>
    </row>
    <row r="3" spans="1:34" x14ac:dyDescent="0.25">
      <c r="A3" t="s">
        <v>60</v>
      </c>
      <c r="R3" t="s">
        <v>60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97</v>
      </c>
      <c r="H5" t="s">
        <v>40</v>
      </c>
      <c r="I5">
        <f>-0.0189742</f>
        <v>-1.89742E-2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114</v>
      </c>
      <c r="Y5" t="s">
        <v>40</v>
      </c>
      <c r="Z5">
        <f>-0.0289981</f>
        <v>-2.8998099999999999E-2</v>
      </c>
    </row>
    <row r="6" spans="1:34" x14ac:dyDescent="0.25">
      <c r="A6" t="s">
        <v>2</v>
      </c>
      <c r="B6" t="s">
        <v>41</v>
      </c>
      <c r="C6" t="s">
        <v>42</v>
      </c>
      <c r="D6" t="s">
        <v>43</v>
      </c>
      <c r="E6" t="s">
        <v>98</v>
      </c>
      <c r="R6" t="s">
        <v>2</v>
      </c>
      <c r="S6" t="s">
        <v>41</v>
      </c>
      <c r="T6" t="s">
        <v>42</v>
      </c>
      <c r="U6" t="s">
        <v>43</v>
      </c>
      <c r="V6" t="s">
        <v>115</v>
      </c>
    </row>
    <row r="7" spans="1:34" x14ac:dyDescent="0.25">
      <c r="A7" t="s">
        <v>50</v>
      </c>
      <c r="R7" t="s">
        <v>50</v>
      </c>
    </row>
    <row r="8" spans="1:34" x14ac:dyDescent="0.25">
      <c r="A8" t="s">
        <v>2</v>
      </c>
      <c r="B8" t="s">
        <v>51</v>
      </c>
      <c r="C8" t="s">
        <v>5</v>
      </c>
      <c r="D8" t="s">
        <v>52</v>
      </c>
      <c r="R8" t="s">
        <v>2</v>
      </c>
      <c r="S8" t="s">
        <v>51</v>
      </c>
      <c r="T8" t="s">
        <v>5</v>
      </c>
      <c r="U8" t="s">
        <v>52</v>
      </c>
    </row>
    <row r="9" spans="1:34" x14ac:dyDescent="0.25">
      <c r="A9" t="s">
        <v>2</v>
      </c>
      <c r="B9" t="s">
        <v>53</v>
      </c>
      <c r="C9" t="s">
        <v>5</v>
      </c>
      <c r="D9" t="s">
        <v>54</v>
      </c>
      <c r="E9">
        <v>1.66282</v>
      </c>
      <c r="L9" t="s">
        <v>113</v>
      </c>
      <c r="R9" t="s">
        <v>2</v>
      </c>
      <c r="S9" t="s">
        <v>53</v>
      </c>
      <c r="T9" t="s">
        <v>5</v>
      </c>
      <c r="U9" t="s">
        <v>54</v>
      </c>
      <c r="V9">
        <v>1.4882200000000001</v>
      </c>
      <c r="AC9" t="s">
        <v>113</v>
      </c>
      <c r="AG9" s="1" t="s">
        <v>95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99</v>
      </c>
      <c r="G10" t="s">
        <v>8</v>
      </c>
      <c r="H10" t="s">
        <v>5</v>
      </c>
      <c r="I10" t="s">
        <v>6</v>
      </c>
      <c r="J10">
        <v>10.420999999999999</v>
      </c>
      <c r="L10" t="s">
        <v>3</v>
      </c>
      <c r="M10">
        <f>AVERAGE(J10,J32,J54,J76)</f>
        <v>10.401399999999999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99</v>
      </c>
      <c r="X10" t="s">
        <v>8</v>
      </c>
      <c r="Y10" t="s">
        <v>5</v>
      </c>
      <c r="Z10" t="s">
        <v>6</v>
      </c>
      <c r="AA10">
        <v>10.393700000000001</v>
      </c>
      <c r="AC10" t="s">
        <v>3</v>
      </c>
      <c r="AD10">
        <f>AVERAGE(AA10,AA32,AA54,AA76)</f>
        <v>10.392850000000001</v>
      </c>
      <c r="AG10" s="1" t="s">
        <v>3</v>
      </c>
      <c r="AH10">
        <f>AVERAGE(J10,J32,J54,J76,AA76,AA54,AA32,AA10)</f>
        <v>10.397124999999999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100</v>
      </c>
      <c r="G11" t="s">
        <v>8</v>
      </c>
      <c r="H11" t="s">
        <v>5</v>
      </c>
      <c r="I11" t="s">
        <v>6</v>
      </c>
      <c r="J11">
        <v>8.2304499999999994</v>
      </c>
      <c r="L11" t="s">
        <v>9</v>
      </c>
      <c r="M11">
        <f t="shared" ref="M11:M26" si="0">AVERAGE(J11,J33,J55,J77)</f>
        <v>8.2149599999999996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100</v>
      </c>
      <c r="X11" t="s">
        <v>8</v>
      </c>
      <c r="Y11" t="s">
        <v>5</v>
      </c>
      <c r="Z11" t="s">
        <v>6</v>
      </c>
      <c r="AA11">
        <v>8.2088999999999999</v>
      </c>
      <c r="AC11" t="s">
        <v>9</v>
      </c>
      <c r="AD11">
        <f t="shared" ref="AD11:AD26" si="1">AVERAGE(AA11,AA33,AA55,AA77)</f>
        <v>8.2082174999999999</v>
      </c>
      <c r="AG11" s="1" t="s">
        <v>9</v>
      </c>
      <c r="AH11">
        <f t="shared" ref="AH11:AH23" si="2">AVERAGE(J11,J33,J55,J77,AA77,AA55,AA33,AA11)</f>
        <v>8.2115887499999989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101</v>
      </c>
      <c r="G12" t="s">
        <v>8</v>
      </c>
      <c r="H12" t="s">
        <v>5</v>
      </c>
      <c r="I12" t="s">
        <v>6</v>
      </c>
      <c r="J12">
        <v>3.2806199999999999</v>
      </c>
      <c r="L12" t="s">
        <v>11</v>
      </c>
      <c r="M12">
        <f t="shared" si="0"/>
        <v>3.2744475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101</v>
      </c>
      <c r="X12" t="s">
        <v>8</v>
      </c>
      <c r="Y12" t="s">
        <v>5</v>
      </c>
      <c r="Z12" t="s">
        <v>6</v>
      </c>
      <c r="AA12">
        <v>3.27203</v>
      </c>
      <c r="AC12" t="s">
        <v>11</v>
      </c>
      <c r="AD12">
        <f t="shared" si="1"/>
        <v>3.27176</v>
      </c>
      <c r="AG12" s="1" t="s">
        <v>11</v>
      </c>
      <c r="AH12">
        <f t="shared" si="2"/>
        <v>3.2731037500000006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102</v>
      </c>
      <c r="G13" t="s">
        <v>8</v>
      </c>
      <c r="H13" t="s">
        <v>5</v>
      </c>
      <c r="I13" t="s">
        <v>6</v>
      </c>
      <c r="J13">
        <v>7.6275099999999998E-2</v>
      </c>
      <c r="L13" t="s">
        <v>13</v>
      </c>
      <c r="M13">
        <f t="shared" si="0"/>
        <v>7.6131525000000005E-2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102</v>
      </c>
      <c r="X13" t="s">
        <v>8</v>
      </c>
      <c r="Y13" t="s">
        <v>5</v>
      </c>
      <c r="Z13" t="s">
        <v>6</v>
      </c>
      <c r="AA13">
        <v>7.6075299999999998E-2</v>
      </c>
      <c r="AC13" t="s">
        <v>13</v>
      </c>
      <c r="AD13">
        <f t="shared" si="1"/>
        <v>7.6068999999999998E-2</v>
      </c>
      <c r="AG13" s="1" t="s">
        <v>13</v>
      </c>
      <c r="AH13">
        <f t="shared" si="2"/>
        <v>7.6100262500000002E-2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103</v>
      </c>
      <c r="G14" t="s">
        <v>8</v>
      </c>
      <c r="H14" t="s">
        <v>5</v>
      </c>
      <c r="I14" t="s">
        <v>6</v>
      </c>
      <c r="J14">
        <v>8.8486200000000001E-2</v>
      </c>
      <c r="L14" t="s">
        <v>15</v>
      </c>
      <c r="M14">
        <f t="shared" si="0"/>
        <v>8.8319625000000013E-2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103</v>
      </c>
      <c r="X14" t="s">
        <v>8</v>
      </c>
      <c r="Y14" t="s">
        <v>5</v>
      </c>
      <c r="Z14" t="s">
        <v>6</v>
      </c>
      <c r="AA14">
        <v>8.8254399999999997E-2</v>
      </c>
      <c r="AC14" t="s">
        <v>15</v>
      </c>
      <c r="AD14">
        <f t="shared" si="1"/>
        <v>8.8247075000000008E-2</v>
      </c>
      <c r="AG14" s="1" t="s">
        <v>15</v>
      </c>
      <c r="AH14">
        <f t="shared" si="2"/>
        <v>8.8283349999999997E-2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104</v>
      </c>
      <c r="G15" t="s">
        <v>8</v>
      </c>
      <c r="H15" t="s">
        <v>5</v>
      </c>
      <c r="I15" t="s">
        <v>6</v>
      </c>
      <c r="J15">
        <v>1.10608</v>
      </c>
      <c r="L15" t="s">
        <v>17</v>
      </c>
      <c r="M15">
        <f t="shared" si="0"/>
        <v>1.1039950000000001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104</v>
      </c>
      <c r="X15" t="s">
        <v>8</v>
      </c>
      <c r="Y15" t="s">
        <v>5</v>
      </c>
      <c r="Z15" t="s">
        <v>6</v>
      </c>
      <c r="AA15">
        <v>1.10318</v>
      </c>
      <c r="AC15" t="s">
        <v>17</v>
      </c>
      <c r="AD15">
        <f t="shared" si="1"/>
        <v>1.1030899999999999</v>
      </c>
      <c r="AG15" s="1" t="s">
        <v>17</v>
      </c>
      <c r="AH15">
        <f t="shared" si="2"/>
        <v>1.1035425000000001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105</v>
      </c>
      <c r="G16" t="s">
        <v>8</v>
      </c>
      <c r="H16" t="s">
        <v>5</v>
      </c>
      <c r="I16" t="s">
        <v>6</v>
      </c>
      <c r="J16">
        <v>0.191661</v>
      </c>
      <c r="L16" t="s">
        <v>19</v>
      </c>
      <c r="M16">
        <f t="shared" si="0"/>
        <v>0.19130025000000001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105</v>
      </c>
      <c r="X16" t="s">
        <v>8</v>
      </c>
      <c r="Y16" t="s">
        <v>5</v>
      </c>
      <c r="Z16" t="s">
        <v>6</v>
      </c>
      <c r="AA16">
        <v>0.191159</v>
      </c>
      <c r="AC16" t="s">
        <v>19</v>
      </c>
      <c r="AD16">
        <f t="shared" si="1"/>
        <v>0.19114324999999999</v>
      </c>
      <c r="AG16" s="1" t="s">
        <v>19</v>
      </c>
      <c r="AH16">
        <f t="shared" si="2"/>
        <v>0.19122175000000002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100</v>
      </c>
      <c r="G17" t="s">
        <v>8</v>
      </c>
      <c r="H17" t="s">
        <v>5</v>
      </c>
      <c r="I17" t="s">
        <v>6</v>
      </c>
      <c r="J17">
        <v>8.2304499999999994</v>
      </c>
      <c r="L17" t="s">
        <v>21</v>
      </c>
      <c r="M17">
        <f t="shared" si="0"/>
        <v>8.2149599999999996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100</v>
      </c>
      <c r="X17" t="s">
        <v>8</v>
      </c>
      <c r="Y17" t="s">
        <v>5</v>
      </c>
      <c r="Z17" t="s">
        <v>6</v>
      </c>
      <c r="AA17">
        <v>8.2088999999999999</v>
      </c>
      <c r="AC17" t="s">
        <v>21</v>
      </c>
      <c r="AD17">
        <f t="shared" si="1"/>
        <v>8.2082174999999999</v>
      </c>
      <c r="AG17" s="1" t="s">
        <v>21</v>
      </c>
      <c r="AH17">
        <f t="shared" si="2"/>
        <v>8.2115887499999989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101</v>
      </c>
      <c r="G18" t="s">
        <v>8</v>
      </c>
      <c r="H18" t="s">
        <v>5</v>
      </c>
      <c r="I18" t="s">
        <v>6</v>
      </c>
      <c r="J18">
        <v>3.2806199999999999</v>
      </c>
      <c r="L18" t="s">
        <v>22</v>
      </c>
      <c r="M18">
        <f t="shared" si="0"/>
        <v>3.2744475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101</v>
      </c>
      <c r="X18" t="s">
        <v>8</v>
      </c>
      <c r="Y18" t="s">
        <v>5</v>
      </c>
      <c r="Z18" t="s">
        <v>6</v>
      </c>
      <c r="AA18">
        <v>3.27203</v>
      </c>
      <c r="AC18" t="s">
        <v>22</v>
      </c>
      <c r="AD18">
        <f t="shared" si="1"/>
        <v>3.27176</v>
      </c>
      <c r="AG18" s="1" t="s">
        <v>22</v>
      </c>
      <c r="AH18">
        <f t="shared" si="2"/>
        <v>3.2731037500000006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102</v>
      </c>
      <c r="G19" t="s">
        <v>8</v>
      </c>
      <c r="H19" t="s">
        <v>5</v>
      </c>
      <c r="I19" t="s">
        <v>6</v>
      </c>
      <c r="J19">
        <v>7.6275099999999998E-2</v>
      </c>
      <c r="L19" t="s">
        <v>23</v>
      </c>
      <c r="M19">
        <f t="shared" si="0"/>
        <v>7.6131525000000005E-2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102</v>
      </c>
      <c r="X19" t="s">
        <v>8</v>
      </c>
      <c r="Y19" t="s">
        <v>5</v>
      </c>
      <c r="Z19" t="s">
        <v>6</v>
      </c>
      <c r="AA19">
        <v>7.6075299999999998E-2</v>
      </c>
      <c r="AC19" t="s">
        <v>23</v>
      </c>
      <c r="AD19">
        <f t="shared" si="1"/>
        <v>7.6068999999999998E-2</v>
      </c>
      <c r="AG19" s="1" t="s">
        <v>23</v>
      </c>
      <c r="AH19">
        <f t="shared" si="2"/>
        <v>7.6100262500000002E-2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103</v>
      </c>
      <c r="G20" t="s">
        <v>8</v>
      </c>
      <c r="H20" t="s">
        <v>5</v>
      </c>
      <c r="I20" t="s">
        <v>6</v>
      </c>
      <c r="J20">
        <v>8.8486200000000001E-2</v>
      </c>
      <c r="L20" t="s">
        <v>24</v>
      </c>
      <c r="M20">
        <f t="shared" si="0"/>
        <v>8.8319625000000013E-2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103</v>
      </c>
      <c r="X20" t="s">
        <v>8</v>
      </c>
      <c r="Y20" t="s">
        <v>5</v>
      </c>
      <c r="Z20" t="s">
        <v>6</v>
      </c>
      <c r="AA20">
        <v>8.8254399999999997E-2</v>
      </c>
      <c r="AC20" t="s">
        <v>24</v>
      </c>
      <c r="AD20">
        <f t="shared" si="1"/>
        <v>8.8247075000000008E-2</v>
      </c>
      <c r="AG20" s="1" t="s">
        <v>24</v>
      </c>
      <c r="AH20">
        <f t="shared" si="2"/>
        <v>8.8283349999999997E-2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104</v>
      </c>
      <c r="G21" t="s">
        <v>8</v>
      </c>
      <c r="H21" t="s">
        <v>5</v>
      </c>
      <c r="I21" t="s">
        <v>6</v>
      </c>
      <c r="J21">
        <v>1.10608</v>
      </c>
      <c r="L21" t="s">
        <v>25</v>
      </c>
      <c r="M21">
        <f t="shared" si="0"/>
        <v>1.1039950000000001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104</v>
      </c>
      <c r="X21" t="s">
        <v>8</v>
      </c>
      <c r="Y21" t="s">
        <v>5</v>
      </c>
      <c r="Z21" t="s">
        <v>6</v>
      </c>
      <c r="AA21">
        <v>1.10318</v>
      </c>
      <c r="AC21" t="s">
        <v>25</v>
      </c>
      <c r="AD21">
        <f t="shared" si="1"/>
        <v>1.1030899999999999</v>
      </c>
      <c r="AG21" s="1" t="s">
        <v>25</v>
      </c>
      <c r="AH21">
        <f t="shared" si="2"/>
        <v>1.1035425000000001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105</v>
      </c>
      <c r="G22" t="s">
        <v>8</v>
      </c>
      <c r="H22" t="s">
        <v>5</v>
      </c>
      <c r="I22" t="s">
        <v>6</v>
      </c>
      <c r="J22">
        <v>0.191661</v>
      </c>
      <c r="L22" t="s">
        <v>26</v>
      </c>
      <c r="M22">
        <f t="shared" si="0"/>
        <v>0.19130025000000001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105</v>
      </c>
      <c r="X22" t="s">
        <v>8</v>
      </c>
      <c r="Y22" t="s">
        <v>5</v>
      </c>
      <c r="Z22" t="s">
        <v>6</v>
      </c>
      <c r="AA22">
        <v>0.191159</v>
      </c>
      <c r="AC22" t="s">
        <v>26</v>
      </c>
      <c r="AD22">
        <f t="shared" si="1"/>
        <v>0.19114324999999999</v>
      </c>
      <c r="AG22" s="1" t="s">
        <v>26</v>
      </c>
      <c r="AH22">
        <f t="shared" si="2"/>
        <v>0.19122175000000002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106</v>
      </c>
      <c r="G23" t="s">
        <v>8</v>
      </c>
      <c r="H23" t="s">
        <v>5</v>
      </c>
      <c r="I23" t="s">
        <v>6</v>
      </c>
      <c r="J23">
        <v>30.294699999999999</v>
      </c>
      <c r="L23" t="s">
        <v>27</v>
      </c>
      <c r="M23">
        <f t="shared" si="0"/>
        <v>30.237650000000002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106</v>
      </c>
      <c r="X23" t="s">
        <v>8</v>
      </c>
      <c r="Y23" t="s">
        <v>5</v>
      </c>
      <c r="Z23" t="s">
        <v>6</v>
      </c>
      <c r="AA23">
        <v>30.215299999999999</v>
      </c>
      <c r="AC23" t="s">
        <v>27</v>
      </c>
      <c r="AD23">
        <f t="shared" si="1"/>
        <v>30.212800000000001</v>
      </c>
      <c r="AG23" s="1" t="s">
        <v>27</v>
      </c>
      <c r="AH23">
        <f t="shared" si="2"/>
        <v>30.225225000000002</v>
      </c>
    </row>
    <row r="24" spans="1:34" x14ac:dyDescent="0.25">
      <c r="I24" t="s">
        <v>38</v>
      </c>
      <c r="J24">
        <v>-1.48808E-2</v>
      </c>
      <c r="L24" t="s">
        <v>38</v>
      </c>
      <c r="M24">
        <f t="shared" si="0"/>
        <v>-1.3627272500000003E-2</v>
      </c>
      <c r="Z24" t="s">
        <v>38</v>
      </c>
      <c r="AA24">
        <v>-7.62994E-3</v>
      </c>
      <c r="AC24" t="s">
        <v>38</v>
      </c>
      <c r="AD24">
        <f t="shared" si="1"/>
        <v>-8.5832225000000012E-3</v>
      </c>
      <c r="AG24" s="1" t="s">
        <v>38</v>
      </c>
      <c r="AH24">
        <f>AVERAGE(J24,J46,J68,J90,AA90,AA68,AA46,AA24)</f>
        <v>-1.1105247500000002E-2</v>
      </c>
    </row>
    <row r="25" spans="1:34" x14ac:dyDescent="0.25">
      <c r="A25" t="s">
        <v>29</v>
      </c>
      <c r="I25" t="s">
        <v>123</v>
      </c>
      <c r="J25">
        <v>0.31236900000000001</v>
      </c>
      <c r="L25" t="s">
        <v>123</v>
      </c>
      <c r="M25">
        <f t="shared" si="0"/>
        <v>0.31236900000000001</v>
      </c>
      <c r="R25" t="s">
        <v>29</v>
      </c>
      <c r="Z25" t="s">
        <v>123</v>
      </c>
      <c r="AA25">
        <v>0.31236900000000001</v>
      </c>
      <c r="AC25" t="s">
        <v>123</v>
      </c>
      <c r="AD25">
        <f t="shared" si="1"/>
        <v>0.31236900000000001</v>
      </c>
      <c r="AG25" s="1" t="s">
        <v>123</v>
      </c>
      <c r="AH25">
        <f t="shared" ref="AH25:AH26" si="3">AVERAGE(J25,J47,J69,J91,AA91,AA69,AA47,AA25)</f>
        <v>0.31236899999999995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40</v>
      </c>
      <c r="J26">
        <v>1.89742E-2</v>
      </c>
      <c r="L26" t="s">
        <v>40</v>
      </c>
      <c r="M26">
        <f t="shared" si="0"/>
        <v>1.360537E-2</v>
      </c>
      <c r="R26" t="s">
        <v>2</v>
      </c>
      <c r="S26" t="s">
        <v>31</v>
      </c>
      <c r="T26" t="s">
        <v>32</v>
      </c>
      <c r="U26" t="s">
        <v>33</v>
      </c>
      <c r="Z26" t="s">
        <v>40</v>
      </c>
      <c r="AA26">
        <v>2.8998099999999999E-2</v>
      </c>
      <c r="AC26" t="s">
        <v>40</v>
      </c>
      <c r="AD26">
        <f t="shared" si="1"/>
        <v>2.8811324999999999E-2</v>
      </c>
      <c r="AG26" s="1" t="s">
        <v>40</v>
      </c>
      <c r="AH26">
        <f t="shared" si="3"/>
        <v>2.1208347499999999E-2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107</v>
      </c>
      <c r="H27" t="s">
        <v>40</v>
      </c>
      <c r="I27">
        <f>-0.00999208</f>
        <v>-9.9920800000000004E-3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116</v>
      </c>
      <c r="Y27" t="s">
        <v>40</v>
      </c>
      <c r="Z27">
        <f>-0.027724</f>
        <v>-2.7723999999999999E-2</v>
      </c>
    </row>
    <row r="28" spans="1:34" x14ac:dyDescent="0.25">
      <c r="A28" t="s">
        <v>2</v>
      </c>
      <c r="B28" t="s">
        <v>41</v>
      </c>
      <c r="C28" t="s">
        <v>42</v>
      </c>
      <c r="D28" t="s">
        <v>43</v>
      </c>
      <c r="E28" t="s">
        <v>108</v>
      </c>
      <c r="R28" t="s">
        <v>2</v>
      </c>
      <c r="S28" t="s">
        <v>41</v>
      </c>
      <c r="T28" t="s">
        <v>42</v>
      </c>
      <c r="U28" t="s">
        <v>43</v>
      </c>
      <c r="V28" t="s">
        <v>117</v>
      </c>
    </row>
    <row r="29" spans="1:34" x14ac:dyDescent="0.25">
      <c r="A29" t="s">
        <v>50</v>
      </c>
      <c r="R29" t="s">
        <v>50</v>
      </c>
    </row>
    <row r="30" spans="1:34" x14ac:dyDescent="0.25">
      <c r="A30" t="s">
        <v>2</v>
      </c>
      <c r="B30" t="s">
        <v>51</v>
      </c>
      <c r="C30" t="s">
        <v>5</v>
      </c>
      <c r="D30" t="s">
        <v>52</v>
      </c>
      <c r="R30" t="s">
        <v>2</v>
      </c>
      <c r="S30" t="s">
        <v>51</v>
      </c>
      <c r="T30" t="s">
        <v>5</v>
      </c>
      <c r="U30" t="s">
        <v>52</v>
      </c>
    </row>
    <row r="31" spans="1:34" x14ac:dyDescent="0.25">
      <c r="A31" t="s">
        <v>2</v>
      </c>
      <c r="B31" t="s">
        <v>53</v>
      </c>
      <c r="C31" t="s">
        <v>5</v>
      </c>
      <c r="D31" t="s">
        <v>54</v>
      </c>
      <c r="E31">
        <v>1.57816</v>
      </c>
      <c r="R31" t="s">
        <v>2</v>
      </c>
      <c r="S31" t="s">
        <v>53</v>
      </c>
      <c r="T31" t="s">
        <v>5</v>
      </c>
      <c r="U31" t="s">
        <v>54</v>
      </c>
      <c r="V31">
        <v>1.46322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99</v>
      </c>
      <c r="G32" t="s">
        <v>8</v>
      </c>
      <c r="H32" t="s">
        <v>5</v>
      </c>
      <c r="I32" t="s">
        <v>6</v>
      </c>
      <c r="J32">
        <v>10.4078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99</v>
      </c>
      <c r="X32" t="s">
        <v>8</v>
      </c>
      <c r="Y32" t="s">
        <v>5</v>
      </c>
      <c r="Z32" t="s">
        <v>6</v>
      </c>
      <c r="AA32">
        <v>10.389799999999999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100</v>
      </c>
      <c r="G33" t="s">
        <v>8</v>
      </c>
      <c r="H33" t="s">
        <v>5</v>
      </c>
      <c r="I33" t="s">
        <v>6</v>
      </c>
      <c r="J33">
        <v>8.2200000000000006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100</v>
      </c>
      <c r="X33" t="s">
        <v>8</v>
      </c>
      <c r="Y33" t="s">
        <v>5</v>
      </c>
      <c r="Z33" t="s">
        <v>6</v>
      </c>
      <c r="AA33">
        <v>8.2058099999999996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101</v>
      </c>
      <c r="G34" t="s">
        <v>8</v>
      </c>
      <c r="H34" t="s">
        <v>5</v>
      </c>
      <c r="I34" t="s">
        <v>6</v>
      </c>
      <c r="J34">
        <v>3.2764600000000002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101</v>
      </c>
      <c r="X34" t="s">
        <v>8</v>
      </c>
      <c r="Y34" t="s">
        <v>5</v>
      </c>
      <c r="Z34" t="s">
        <v>6</v>
      </c>
      <c r="AA34">
        <v>3.2707999999999999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102</v>
      </c>
      <c r="G35" t="s">
        <v>8</v>
      </c>
      <c r="H35" t="s">
        <v>5</v>
      </c>
      <c r="I35" t="s">
        <v>6</v>
      </c>
      <c r="J35">
        <v>7.6178200000000001E-2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102</v>
      </c>
      <c r="X35" t="s">
        <v>8</v>
      </c>
      <c r="Y35" t="s">
        <v>5</v>
      </c>
      <c r="Z35" t="s">
        <v>6</v>
      </c>
      <c r="AA35">
        <v>7.6046699999999995E-2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103</v>
      </c>
      <c r="G36" t="s">
        <v>8</v>
      </c>
      <c r="H36" t="s">
        <v>5</v>
      </c>
      <c r="I36" t="s">
        <v>6</v>
      </c>
      <c r="J36">
        <v>8.8373800000000002E-2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103</v>
      </c>
      <c r="X36" t="s">
        <v>8</v>
      </c>
      <c r="Y36" t="s">
        <v>5</v>
      </c>
      <c r="Z36" t="s">
        <v>6</v>
      </c>
      <c r="AA36">
        <v>8.82212E-2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104</v>
      </c>
      <c r="G37" t="s">
        <v>8</v>
      </c>
      <c r="H37" t="s">
        <v>5</v>
      </c>
      <c r="I37" t="s">
        <v>6</v>
      </c>
      <c r="J37">
        <v>1.10467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104</v>
      </c>
      <c r="X37" t="s">
        <v>8</v>
      </c>
      <c r="Y37" t="s">
        <v>5</v>
      </c>
      <c r="Z37" t="s">
        <v>6</v>
      </c>
      <c r="AA37">
        <v>1.10277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105</v>
      </c>
      <c r="G38" t="s">
        <v>8</v>
      </c>
      <c r="H38" t="s">
        <v>5</v>
      </c>
      <c r="I38" t="s">
        <v>6</v>
      </c>
      <c r="J38">
        <v>0.191418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105</v>
      </c>
      <c r="X38" t="s">
        <v>8</v>
      </c>
      <c r="Y38" t="s">
        <v>5</v>
      </c>
      <c r="Z38" t="s">
        <v>6</v>
      </c>
      <c r="AA38">
        <v>0.19108700000000001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100</v>
      </c>
      <c r="G39" t="s">
        <v>8</v>
      </c>
      <c r="H39" t="s">
        <v>5</v>
      </c>
      <c r="I39" t="s">
        <v>6</v>
      </c>
      <c r="J39">
        <v>8.2200000000000006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100</v>
      </c>
      <c r="X39" t="s">
        <v>8</v>
      </c>
      <c r="Y39" t="s">
        <v>5</v>
      </c>
      <c r="Z39" t="s">
        <v>6</v>
      </c>
      <c r="AA39">
        <v>8.2058099999999996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101</v>
      </c>
      <c r="G40" t="s">
        <v>8</v>
      </c>
      <c r="H40" t="s">
        <v>5</v>
      </c>
      <c r="I40" t="s">
        <v>6</v>
      </c>
      <c r="J40">
        <v>3.2764600000000002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101</v>
      </c>
      <c r="X40" t="s">
        <v>8</v>
      </c>
      <c r="Y40" t="s">
        <v>5</v>
      </c>
      <c r="Z40" t="s">
        <v>6</v>
      </c>
      <c r="AA40">
        <v>3.2707999999999999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102</v>
      </c>
      <c r="G41" t="s">
        <v>8</v>
      </c>
      <c r="H41" t="s">
        <v>5</v>
      </c>
      <c r="I41" t="s">
        <v>6</v>
      </c>
      <c r="J41">
        <v>7.6178200000000001E-2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102</v>
      </c>
      <c r="X41" t="s">
        <v>8</v>
      </c>
      <c r="Y41" t="s">
        <v>5</v>
      </c>
      <c r="Z41" t="s">
        <v>6</v>
      </c>
      <c r="AA41">
        <v>7.6046699999999995E-2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103</v>
      </c>
      <c r="G42" t="s">
        <v>8</v>
      </c>
      <c r="H42" t="s">
        <v>5</v>
      </c>
      <c r="I42" t="s">
        <v>6</v>
      </c>
      <c r="J42">
        <v>8.8373800000000002E-2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103</v>
      </c>
      <c r="X42" t="s">
        <v>8</v>
      </c>
      <c r="Y42" t="s">
        <v>5</v>
      </c>
      <c r="Z42" t="s">
        <v>6</v>
      </c>
      <c r="AA42">
        <v>8.82212E-2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104</v>
      </c>
      <c r="G43" t="s">
        <v>8</v>
      </c>
      <c r="H43" t="s">
        <v>5</v>
      </c>
      <c r="I43" t="s">
        <v>6</v>
      </c>
      <c r="J43">
        <v>1.10467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104</v>
      </c>
      <c r="X43" t="s">
        <v>8</v>
      </c>
      <c r="Y43" t="s">
        <v>5</v>
      </c>
      <c r="Z43" t="s">
        <v>6</v>
      </c>
      <c r="AA43">
        <v>1.10277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105</v>
      </c>
      <c r="G44" t="s">
        <v>8</v>
      </c>
      <c r="H44" t="s">
        <v>5</v>
      </c>
      <c r="I44" t="s">
        <v>6</v>
      </c>
      <c r="J44">
        <v>0.191418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105</v>
      </c>
      <c r="X44" t="s">
        <v>8</v>
      </c>
      <c r="Y44" t="s">
        <v>5</v>
      </c>
      <c r="Z44" t="s">
        <v>6</v>
      </c>
      <c r="AA44">
        <v>0.19108700000000001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106</v>
      </c>
      <c r="G45" t="s">
        <v>8</v>
      </c>
      <c r="H45" t="s">
        <v>5</v>
      </c>
      <c r="I45" t="s">
        <v>6</v>
      </c>
      <c r="J45">
        <v>30.2562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106</v>
      </c>
      <c r="X45" t="s">
        <v>8</v>
      </c>
      <c r="Y45" t="s">
        <v>5</v>
      </c>
      <c r="Z45" t="s">
        <v>6</v>
      </c>
      <c r="AA45">
        <v>30.203900000000001</v>
      </c>
    </row>
    <row r="46" spans="1:27" x14ac:dyDescent="0.25">
      <c r="I46" t="s">
        <v>38</v>
      </c>
      <c r="J46">
        <v>-1.8730199999999999E-2</v>
      </c>
      <c r="Z46" t="s">
        <v>38</v>
      </c>
      <c r="AA46">
        <v>-1.0605399999999999E-2</v>
      </c>
    </row>
    <row r="47" spans="1:27" x14ac:dyDescent="0.25">
      <c r="A47" t="s">
        <v>30</v>
      </c>
      <c r="I47" t="s">
        <v>123</v>
      </c>
      <c r="J47">
        <v>0.31236900000000001</v>
      </c>
      <c r="R47" t="s">
        <v>30</v>
      </c>
      <c r="Z47" t="s">
        <v>123</v>
      </c>
      <c r="AA47">
        <v>0.31236900000000001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40</v>
      </c>
      <c r="J48">
        <v>9.9920800000000004E-3</v>
      </c>
      <c r="R48" t="s">
        <v>2</v>
      </c>
      <c r="S48" t="s">
        <v>31</v>
      </c>
      <c r="T48" t="s">
        <v>32</v>
      </c>
      <c r="U48" t="s">
        <v>33</v>
      </c>
      <c r="Z48" t="s">
        <v>40</v>
      </c>
      <c r="AA48">
        <v>2.7723999999999999E-2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109</v>
      </c>
      <c r="H49" t="s">
        <v>40</v>
      </c>
      <c r="I49">
        <f>-0.0135886</f>
        <v>-1.3588599999999999E-2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118</v>
      </c>
      <c r="Y49" t="s">
        <v>40</v>
      </c>
      <c r="Z49">
        <f>-0.0269558</f>
        <v>-2.6955799999999999E-2</v>
      </c>
    </row>
    <row r="50" spans="1:27" x14ac:dyDescent="0.25">
      <c r="A50" t="s">
        <v>2</v>
      </c>
      <c r="B50" t="s">
        <v>41</v>
      </c>
      <c r="C50" t="s">
        <v>42</v>
      </c>
      <c r="D50" t="s">
        <v>43</v>
      </c>
      <c r="E50" t="s">
        <v>110</v>
      </c>
      <c r="R50" t="s">
        <v>2</v>
      </c>
      <c r="S50" t="s">
        <v>41</v>
      </c>
      <c r="T50" t="s">
        <v>42</v>
      </c>
      <c r="U50" t="s">
        <v>43</v>
      </c>
      <c r="V50" t="s">
        <v>119</v>
      </c>
    </row>
    <row r="51" spans="1:27" x14ac:dyDescent="0.25">
      <c r="A51" t="s">
        <v>50</v>
      </c>
      <c r="R51" t="s">
        <v>50</v>
      </c>
    </row>
    <row r="52" spans="1:27" x14ac:dyDescent="0.25">
      <c r="A52" t="s">
        <v>2</v>
      </c>
      <c r="B52" t="s">
        <v>51</v>
      </c>
      <c r="C52" t="s">
        <v>5</v>
      </c>
      <c r="D52" t="s">
        <v>52</v>
      </c>
      <c r="R52" t="s">
        <v>2</v>
      </c>
      <c r="S52" t="s">
        <v>51</v>
      </c>
      <c r="T52" t="s">
        <v>5</v>
      </c>
      <c r="U52" t="s">
        <v>52</v>
      </c>
    </row>
    <row r="53" spans="1:27" x14ac:dyDescent="0.25">
      <c r="A53" t="s">
        <v>2</v>
      </c>
      <c r="B53" t="s">
        <v>53</v>
      </c>
      <c r="C53" t="s">
        <v>5</v>
      </c>
      <c r="D53" t="s">
        <v>54</v>
      </c>
      <c r="E53">
        <v>1.4226399999999999</v>
      </c>
      <c r="R53" t="s">
        <v>2</v>
      </c>
      <c r="S53" t="s">
        <v>53</v>
      </c>
      <c r="T53" t="s">
        <v>5</v>
      </c>
      <c r="U53" t="s">
        <v>54</v>
      </c>
      <c r="V53">
        <v>1.5984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99</v>
      </c>
      <c r="G54" t="s">
        <v>8</v>
      </c>
      <c r="H54" t="s">
        <v>5</v>
      </c>
      <c r="I54" t="s">
        <v>6</v>
      </c>
      <c r="J54">
        <v>10.3835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99</v>
      </c>
      <c r="X54" t="s">
        <v>8</v>
      </c>
      <c r="Y54" t="s">
        <v>5</v>
      </c>
      <c r="Z54" t="s">
        <v>6</v>
      </c>
      <c r="AA54">
        <v>10.4109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100</v>
      </c>
      <c r="G55" t="s">
        <v>8</v>
      </c>
      <c r="H55" t="s">
        <v>5</v>
      </c>
      <c r="I55" t="s">
        <v>6</v>
      </c>
      <c r="J55">
        <v>8.2007999999999992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100</v>
      </c>
      <c r="X55" t="s">
        <v>8</v>
      </c>
      <c r="Y55" t="s">
        <v>5</v>
      </c>
      <c r="Z55" t="s">
        <v>6</v>
      </c>
      <c r="AA55">
        <v>8.2225000000000001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101</v>
      </c>
      <c r="G56" t="s">
        <v>8</v>
      </c>
      <c r="H56" t="s">
        <v>5</v>
      </c>
      <c r="I56" t="s">
        <v>6</v>
      </c>
      <c r="J56">
        <v>3.2688000000000001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101</v>
      </c>
      <c r="X56" t="s">
        <v>8</v>
      </c>
      <c r="Y56" t="s">
        <v>5</v>
      </c>
      <c r="Z56" t="s">
        <v>6</v>
      </c>
      <c r="AA56">
        <v>3.27745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102</v>
      </c>
      <c r="G57" t="s">
        <v>8</v>
      </c>
      <c r="H57" t="s">
        <v>5</v>
      </c>
      <c r="I57" t="s">
        <v>6</v>
      </c>
      <c r="J57">
        <v>7.6000300000000007E-2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102</v>
      </c>
      <c r="X57" t="s">
        <v>8</v>
      </c>
      <c r="Y57" t="s">
        <v>5</v>
      </c>
      <c r="Z57" t="s">
        <v>6</v>
      </c>
      <c r="AA57">
        <v>7.6201400000000002E-2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103</v>
      </c>
      <c r="G58" t="s">
        <v>8</v>
      </c>
      <c r="H58" t="s">
        <v>5</v>
      </c>
      <c r="I58" t="s">
        <v>6</v>
      </c>
      <c r="J58">
        <v>8.8167400000000007E-2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103</v>
      </c>
      <c r="X58" t="s">
        <v>8</v>
      </c>
      <c r="Y58" t="s">
        <v>5</v>
      </c>
      <c r="Z58" t="s">
        <v>6</v>
      </c>
      <c r="AA58">
        <v>8.8400599999999996E-2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104</v>
      </c>
      <c r="G59" t="s">
        <v>8</v>
      </c>
      <c r="H59" t="s">
        <v>5</v>
      </c>
      <c r="I59" t="s">
        <v>6</v>
      </c>
      <c r="J59">
        <v>1.10209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104</v>
      </c>
      <c r="X59" t="s">
        <v>8</v>
      </c>
      <c r="Y59" t="s">
        <v>5</v>
      </c>
      <c r="Z59" t="s">
        <v>6</v>
      </c>
      <c r="AA59">
        <v>1.10501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105</v>
      </c>
      <c r="G60" t="s">
        <v>8</v>
      </c>
      <c r="H60" t="s">
        <v>5</v>
      </c>
      <c r="I60" t="s">
        <v>6</v>
      </c>
      <c r="J60">
        <v>0.19097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105</v>
      </c>
      <c r="X60" t="s">
        <v>8</v>
      </c>
      <c r="Y60" t="s">
        <v>5</v>
      </c>
      <c r="Z60" t="s">
        <v>6</v>
      </c>
      <c r="AA60">
        <v>0.19147600000000001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100</v>
      </c>
      <c r="G61" t="s">
        <v>8</v>
      </c>
      <c r="H61" t="s">
        <v>5</v>
      </c>
      <c r="I61" t="s">
        <v>6</v>
      </c>
      <c r="J61">
        <v>8.2007999999999992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100</v>
      </c>
      <c r="X61" t="s">
        <v>8</v>
      </c>
      <c r="Y61" t="s">
        <v>5</v>
      </c>
      <c r="Z61" t="s">
        <v>6</v>
      </c>
      <c r="AA61">
        <v>8.2225000000000001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101</v>
      </c>
      <c r="G62" t="s">
        <v>8</v>
      </c>
      <c r="H62" t="s">
        <v>5</v>
      </c>
      <c r="I62" t="s">
        <v>6</v>
      </c>
      <c r="J62">
        <v>3.2688000000000001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101</v>
      </c>
      <c r="X62" t="s">
        <v>8</v>
      </c>
      <c r="Y62" t="s">
        <v>5</v>
      </c>
      <c r="Z62" t="s">
        <v>6</v>
      </c>
      <c r="AA62">
        <v>3.27745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102</v>
      </c>
      <c r="G63" t="s">
        <v>8</v>
      </c>
      <c r="H63" t="s">
        <v>5</v>
      </c>
      <c r="I63" t="s">
        <v>6</v>
      </c>
      <c r="J63">
        <v>7.6000300000000007E-2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102</v>
      </c>
      <c r="X63" t="s">
        <v>8</v>
      </c>
      <c r="Y63" t="s">
        <v>5</v>
      </c>
      <c r="Z63" t="s">
        <v>6</v>
      </c>
      <c r="AA63">
        <v>7.6201400000000002E-2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103</v>
      </c>
      <c r="G64" t="s">
        <v>8</v>
      </c>
      <c r="H64" t="s">
        <v>5</v>
      </c>
      <c r="I64" t="s">
        <v>6</v>
      </c>
      <c r="J64">
        <v>8.8167400000000007E-2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103</v>
      </c>
      <c r="X64" t="s">
        <v>8</v>
      </c>
      <c r="Y64" t="s">
        <v>5</v>
      </c>
      <c r="Z64" t="s">
        <v>6</v>
      </c>
      <c r="AA64">
        <v>8.8400599999999996E-2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104</v>
      </c>
      <c r="G65" t="s">
        <v>8</v>
      </c>
      <c r="H65" t="s">
        <v>5</v>
      </c>
      <c r="I65" t="s">
        <v>6</v>
      </c>
      <c r="J65">
        <v>1.10209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104</v>
      </c>
      <c r="X65" t="s">
        <v>8</v>
      </c>
      <c r="Y65" t="s">
        <v>5</v>
      </c>
      <c r="Z65" t="s">
        <v>6</v>
      </c>
      <c r="AA65">
        <v>1.10501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105</v>
      </c>
      <c r="G66" t="s">
        <v>8</v>
      </c>
      <c r="H66" t="s">
        <v>5</v>
      </c>
      <c r="I66" t="s">
        <v>6</v>
      </c>
      <c r="J66">
        <v>0.19097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105</v>
      </c>
      <c r="X66" t="s">
        <v>8</v>
      </c>
      <c r="Y66" t="s">
        <v>5</v>
      </c>
      <c r="Z66" t="s">
        <v>6</v>
      </c>
      <c r="AA66">
        <v>0.19147600000000001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106</v>
      </c>
      <c r="G67" t="s">
        <v>8</v>
      </c>
      <c r="H67" t="s">
        <v>5</v>
      </c>
      <c r="I67" t="s">
        <v>6</v>
      </c>
      <c r="J67">
        <v>30.185500000000001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106</v>
      </c>
      <c r="X67" t="s">
        <v>8</v>
      </c>
      <c r="Y67" t="s">
        <v>5</v>
      </c>
      <c r="Z67" t="s">
        <v>6</v>
      </c>
      <c r="AA67">
        <v>30.2654</v>
      </c>
    </row>
    <row r="68" spans="1:27" x14ac:dyDescent="0.25">
      <c r="I68" t="s">
        <v>38</v>
      </c>
      <c r="J68">
        <v>-1.9276600000000001E-2</v>
      </c>
      <c r="Z68" t="s">
        <v>38</v>
      </c>
      <c r="AA68">
        <v>-1.2522500000000001E-2</v>
      </c>
    </row>
    <row r="69" spans="1:27" x14ac:dyDescent="0.25">
      <c r="A69" t="s">
        <v>55</v>
      </c>
      <c r="I69" t="s">
        <v>123</v>
      </c>
      <c r="J69">
        <v>0.31236900000000001</v>
      </c>
      <c r="R69" t="s">
        <v>55</v>
      </c>
      <c r="Z69" t="s">
        <v>123</v>
      </c>
      <c r="AA69">
        <v>0.31236900000000001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40</v>
      </c>
      <c r="J70">
        <v>1.3588599999999999E-2</v>
      </c>
      <c r="R70" t="s">
        <v>2</v>
      </c>
      <c r="S70" t="s">
        <v>31</v>
      </c>
      <c r="T70" t="s">
        <v>32</v>
      </c>
      <c r="U70" t="s">
        <v>33</v>
      </c>
      <c r="Z70" t="s">
        <v>40</v>
      </c>
      <c r="AA70">
        <v>2.6955799999999999E-2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111</v>
      </c>
      <c r="H71" t="s">
        <v>40</v>
      </c>
      <c r="I71">
        <f>-0.0118666</f>
        <v>-1.18666E-2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120</v>
      </c>
      <c r="Y71" t="s">
        <v>40</v>
      </c>
      <c r="Z71">
        <f>-0.0315674</f>
        <v>-3.1567400000000002E-2</v>
      </c>
    </row>
    <row r="72" spans="1:27" x14ac:dyDescent="0.25">
      <c r="A72" t="s">
        <v>2</v>
      </c>
      <c r="B72" t="s">
        <v>41</v>
      </c>
      <c r="C72" t="s">
        <v>42</v>
      </c>
      <c r="D72" t="s">
        <v>43</v>
      </c>
      <c r="E72" t="s">
        <v>112</v>
      </c>
      <c r="R72" t="s">
        <v>2</v>
      </c>
      <c r="S72" t="s">
        <v>41</v>
      </c>
      <c r="T72" t="s">
        <v>42</v>
      </c>
      <c r="U72" t="s">
        <v>43</v>
      </c>
      <c r="V72" t="s">
        <v>121</v>
      </c>
    </row>
    <row r="73" spans="1:27" x14ac:dyDescent="0.25">
      <c r="A73" t="s">
        <v>50</v>
      </c>
      <c r="R73" t="s">
        <v>50</v>
      </c>
    </row>
    <row r="74" spans="1:27" x14ac:dyDescent="0.25">
      <c r="A74" t="s">
        <v>2</v>
      </c>
      <c r="B74" t="s">
        <v>51</v>
      </c>
      <c r="C74" t="s">
        <v>5</v>
      </c>
      <c r="D74" t="s">
        <v>52</v>
      </c>
      <c r="R74" t="s">
        <v>2</v>
      </c>
      <c r="S74" t="s">
        <v>51</v>
      </c>
      <c r="T74" t="s">
        <v>5</v>
      </c>
      <c r="U74" t="s">
        <v>52</v>
      </c>
    </row>
    <row r="75" spans="1:27" x14ac:dyDescent="0.25">
      <c r="A75" t="s">
        <v>2</v>
      </c>
      <c r="B75" t="s">
        <v>53</v>
      </c>
      <c r="C75" t="s">
        <v>5</v>
      </c>
      <c r="D75" t="s">
        <v>54</v>
      </c>
      <c r="E75">
        <v>1.4857499999999999</v>
      </c>
      <c r="R75" t="s">
        <v>2</v>
      </c>
      <c r="S75" t="s">
        <v>53</v>
      </c>
      <c r="T75" t="s">
        <v>5</v>
      </c>
      <c r="U75" t="s">
        <v>54</v>
      </c>
      <c r="V75">
        <v>1.3810199999999999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99</v>
      </c>
      <c r="G76" t="s">
        <v>8</v>
      </c>
      <c r="H76" t="s">
        <v>5</v>
      </c>
      <c r="I76" t="s">
        <v>6</v>
      </c>
      <c r="J76">
        <v>10.3933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99</v>
      </c>
      <c r="X76" t="s">
        <v>8</v>
      </c>
      <c r="Y76" t="s">
        <v>5</v>
      </c>
      <c r="Z76" t="s">
        <v>6</v>
      </c>
      <c r="AA76">
        <v>10.377000000000001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100</v>
      </c>
      <c r="G77" t="s">
        <v>8</v>
      </c>
      <c r="H77" t="s">
        <v>5</v>
      </c>
      <c r="I77" t="s">
        <v>6</v>
      </c>
      <c r="J77">
        <v>8.2085899999999992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100</v>
      </c>
      <c r="X77" t="s">
        <v>8</v>
      </c>
      <c r="Y77" t="s">
        <v>5</v>
      </c>
      <c r="Z77" t="s">
        <v>6</v>
      </c>
      <c r="AA77">
        <v>8.1956600000000002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101</v>
      </c>
      <c r="G78" t="s">
        <v>8</v>
      </c>
      <c r="H78" t="s">
        <v>5</v>
      </c>
      <c r="I78" t="s">
        <v>6</v>
      </c>
      <c r="J78">
        <v>3.2719100000000001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101</v>
      </c>
      <c r="X78" t="s">
        <v>8</v>
      </c>
      <c r="Y78" t="s">
        <v>5</v>
      </c>
      <c r="Z78" t="s">
        <v>6</v>
      </c>
      <c r="AA78">
        <v>3.2667600000000001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102</v>
      </c>
      <c r="G79" t="s">
        <v>8</v>
      </c>
      <c r="H79" t="s">
        <v>5</v>
      </c>
      <c r="I79" t="s">
        <v>6</v>
      </c>
      <c r="J79">
        <v>7.6072500000000001E-2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102</v>
      </c>
      <c r="X79" t="s">
        <v>8</v>
      </c>
      <c r="Y79" t="s">
        <v>5</v>
      </c>
      <c r="Z79" t="s">
        <v>6</v>
      </c>
      <c r="AA79">
        <v>7.5952599999999995E-2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103</v>
      </c>
      <c r="G80" t="s">
        <v>8</v>
      </c>
      <c r="H80" t="s">
        <v>5</v>
      </c>
      <c r="I80" t="s">
        <v>6</v>
      </c>
      <c r="J80">
        <v>8.8251099999999999E-2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103</v>
      </c>
      <c r="X80" t="s">
        <v>8</v>
      </c>
      <c r="Y80" t="s">
        <v>5</v>
      </c>
      <c r="Z80" t="s">
        <v>6</v>
      </c>
      <c r="AA80">
        <v>8.8112099999999999E-2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104</v>
      </c>
      <c r="G81" t="s">
        <v>8</v>
      </c>
      <c r="H81" t="s">
        <v>5</v>
      </c>
      <c r="I81" t="s">
        <v>6</v>
      </c>
      <c r="J81">
        <v>1.10314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104</v>
      </c>
      <c r="X81" t="s">
        <v>8</v>
      </c>
      <c r="Y81" t="s">
        <v>5</v>
      </c>
      <c r="Z81" t="s">
        <v>6</v>
      </c>
      <c r="AA81">
        <v>1.1013999999999999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105</v>
      </c>
      <c r="G82" t="s">
        <v>8</v>
      </c>
      <c r="H82" t="s">
        <v>5</v>
      </c>
      <c r="I82" t="s">
        <v>6</v>
      </c>
      <c r="J82">
        <v>0.19115199999999999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105</v>
      </c>
      <c r="X82" t="s">
        <v>8</v>
      </c>
      <c r="Y82" t="s">
        <v>5</v>
      </c>
      <c r="Z82" t="s">
        <v>6</v>
      </c>
      <c r="AA82">
        <v>0.19085099999999999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100</v>
      </c>
      <c r="G83" t="s">
        <v>8</v>
      </c>
      <c r="H83" t="s">
        <v>5</v>
      </c>
      <c r="I83" t="s">
        <v>6</v>
      </c>
      <c r="J83">
        <v>8.2085899999999992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100</v>
      </c>
      <c r="X83" t="s">
        <v>8</v>
      </c>
      <c r="Y83" t="s">
        <v>5</v>
      </c>
      <c r="Z83" t="s">
        <v>6</v>
      </c>
      <c r="AA83">
        <v>8.1956600000000002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101</v>
      </c>
      <c r="G84" t="s">
        <v>8</v>
      </c>
      <c r="H84" t="s">
        <v>5</v>
      </c>
      <c r="I84" t="s">
        <v>6</v>
      </c>
      <c r="J84">
        <v>3.2719100000000001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101</v>
      </c>
      <c r="X84" t="s">
        <v>8</v>
      </c>
      <c r="Y84" t="s">
        <v>5</v>
      </c>
      <c r="Z84" t="s">
        <v>6</v>
      </c>
      <c r="AA84">
        <v>3.2667600000000001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102</v>
      </c>
      <c r="G85" t="s">
        <v>8</v>
      </c>
      <c r="H85" t="s">
        <v>5</v>
      </c>
      <c r="I85" t="s">
        <v>6</v>
      </c>
      <c r="J85">
        <v>7.6072500000000001E-2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102</v>
      </c>
      <c r="X85" t="s">
        <v>8</v>
      </c>
      <c r="Y85" t="s">
        <v>5</v>
      </c>
      <c r="Z85" t="s">
        <v>6</v>
      </c>
      <c r="AA85">
        <v>7.5952599999999995E-2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103</v>
      </c>
      <c r="G86" t="s">
        <v>8</v>
      </c>
      <c r="H86" t="s">
        <v>5</v>
      </c>
      <c r="I86" t="s">
        <v>6</v>
      </c>
      <c r="J86">
        <v>8.8251099999999999E-2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103</v>
      </c>
      <c r="X86" t="s">
        <v>8</v>
      </c>
      <c r="Y86" t="s">
        <v>5</v>
      </c>
      <c r="Z86" t="s">
        <v>6</v>
      </c>
      <c r="AA86">
        <v>8.8112099999999999E-2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104</v>
      </c>
      <c r="G87" t="s">
        <v>8</v>
      </c>
      <c r="H87" t="s">
        <v>5</v>
      </c>
      <c r="I87" t="s">
        <v>6</v>
      </c>
      <c r="J87">
        <v>1.10314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104</v>
      </c>
      <c r="X87" t="s">
        <v>8</v>
      </c>
      <c r="Y87" t="s">
        <v>5</v>
      </c>
      <c r="Z87" t="s">
        <v>6</v>
      </c>
      <c r="AA87">
        <v>1.1013999999999999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105</v>
      </c>
      <c r="G88" t="s">
        <v>8</v>
      </c>
      <c r="H88" t="s">
        <v>5</v>
      </c>
      <c r="I88" t="s">
        <v>6</v>
      </c>
      <c r="J88">
        <v>0.19115199999999999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105</v>
      </c>
      <c r="X88" t="s">
        <v>8</v>
      </c>
      <c r="Y88" t="s">
        <v>5</v>
      </c>
      <c r="Z88" t="s">
        <v>6</v>
      </c>
      <c r="AA88">
        <v>0.19085099999999999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106</v>
      </c>
      <c r="G89" t="s">
        <v>8</v>
      </c>
      <c r="H89" t="s">
        <v>5</v>
      </c>
      <c r="I89" t="s">
        <v>6</v>
      </c>
      <c r="J89">
        <v>30.214200000000002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106</v>
      </c>
      <c r="X89" t="s">
        <v>8</v>
      </c>
      <c r="Y89" t="s">
        <v>5</v>
      </c>
      <c r="Z89" t="s">
        <v>6</v>
      </c>
      <c r="AA89">
        <v>30.166599999999999</v>
      </c>
    </row>
    <row r="90" spans="1:27" x14ac:dyDescent="0.25">
      <c r="I90" t="s">
        <v>38</v>
      </c>
      <c r="J90">
        <v>-1.62149E-3</v>
      </c>
      <c r="Z90" t="s">
        <v>38</v>
      </c>
      <c r="AA90">
        <v>-3.5750500000000002E-3</v>
      </c>
    </row>
    <row r="91" spans="1:27" x14ac:dyDescent="0.25">
      <c r="I91" t="s">
        <v>123</v>
      </c>
      <c r="J91">
        <v>0.31236900000000001</v>
      </c>
      <c r="Z91" t="s">
        <v>123</v>
      </c>
      <c r="AA91">
        <v>0.31236900000000001</v>
      </c>
    </row>
    <row r="92" spans="1:27" x14ac:dyDescent="0.25">
      <c r="I92" t="s">
        <v>40</v>
      </c>
      <c r="J92">
        <v>1.18666E-2</v>
      </c>
      <c r="Z92" t="s">
        <v>40</v>
      </c>
      <c r="AA92">
        <v>3.1567400000000002E-2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EC21-1ABB-4D3F-8A7D-CC790C91FD61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122</v>
      </c>
    </row>
    <row r="2" spans="1:1" x14ac:dyDescent="0.25">
      <c r="A2" t="s">
        <v>47</v>
      </c>
    </row>
    <row r="3" spans="1:1" x14ac:dyDescent="0.25">
      <c r="A3" t="s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1E5043F2CF384FB5FE4BAABF9D3983" ma:contentTypeVersion="0" ma:contentTypeDescription="Create a new document." ma:contentTypeScope="" ma:versionID="b0614cff9d23b461af25b2cda1cf936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86adf9787ee73c67b04c35b5de664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9FE168-8224-4CD3-BB9D-EAE6AF2DB1C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5B9ACA7-37DF-4944-968A-289D2787D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F0E59F2-971D-44F0-9248-BBD9881E8E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welk001</vt:lpstr>
      <vt:lpstr>welk002</vt:lpstr>
      <vt:lpstr>welk003</vt:lpstr>
      <vt:lpstr>welk004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2021-06-16T21:58:25Z</dcterms:created>
  <dcterms:modified xsi:type="dcterms:W3CDTF">2021-06-18T22:00:46Z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0x010100AE1E5043F2CF384FB5FE4BAABF9D3983</vt:lpwstr>
  </property>
</Properties>
</file>