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27220B44-1FDB-4EFF-A9A5-11B4D8BE9F7C}" xr6:coauthVersionLast="47" xr6:coauthVersionMax="47" xr10:uidLastSave="{00000000-0000-0000-0000-000000000000}"/>
  <bookViews>
    <workbookView xWindow="-120" yWindow="-120" windowWidth="29040" windowHeight="15840" firstSheet="2" activeTab="2" xr2:uid="{CE15F475-ED09-4E78-B0C4-C13E019F565F}"/>
  </bookViews>
  <sheets>
    <sheet name="Sheet2 - abbrev" sheetId="1" r:id="rId1"/>
    <sheet name="Sheet1 - full" sheetId="2" r:id="rId2"/>
    <sheet name="Final_no_007_splitglutes" sheetId="8" r:id="rId3"/>
    <sheet name="Final_no_007" sheetId="3" r:id="rId4"/>
    <sheet name="barsgraphs1_glutes" sheetId="4" r:id="rId5"/>
    <sheet name="barsgraphs1_quads" sheetId="6" r:id="rId6"/>
    <sheet name="barsgraphs1_hipflex" sheetId="7" r:id="rId7"/>
    <sheet name="barsgraphs2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3" l="1"/>
  <c r="A43" i="3"/>
  <c r="R17" i="3"/>
  <c r="AH9" i="3"/>
  <c r="R12" i="3"/>
  <c r="R19" i="3"/>
  <c r="AH5" i="3"/>
  <c r="R5" i="3"/>
  <c r="J64" i="7"/>
  <c r="I64" i="7"/>
  <c r="H64" i="7"/>
  <c r="J63" i="7"/>
  <c r="I63" i="7"/>
  <c r="H63" i="7"/>
  <c r="J58" i="7"/>
  <c r="I58" i="7"/>
  <c r="H58" i="7"/>
  <c r="J57" i="7"/>
  <c r="I57" i="7"/>
  <c r="H57" i="7"/>
  <c r="J52" i="7"/>
  <c r="I52" i="7"/>
  <c r="H52" i="7"/>
  <c r="J51" i="7"/>
  <c r="I51" i="7"/>
  <c r="H51" i="7"/>
  <c r="J73" i="6"/>
  <c r="I73" i="6"/>
  <c r="H73" i="6"/>
  <c r="J72" i="6"/>
  <c r="I72" i="6"/>
  <c r="H72" i="6"/>
  <c r="J67" i="6"/>
  <c r="I67" i="6"/>
  <c r="H67" i="6"/>
  <c r="J66" i="6"/>
  <c r="I66" i="6"/>
  <c r="H66" i="6"/>
  <c r="J61" i="6"/>
  <c r="I61" i="6"/>
  <c r="H61" i="6"/>
  <c r="J60" i="6"/>
  <c r="I60" i="6"/>
  <c r="H60" i="6"/>
  <c r="J64" i="4"/>
  <c r="I64" i="4"/>
  <c r="H64" i="4"/>
  <c r="J63" i="4"/>
  <c r="I63" i="4"/>
  <c r="H63" i="4"/>
  <c r="J58" i="4"/>
  <c r="I58" i="4"/>
  <c r="H58" i="4"/>
  <c r="J57" i="4"/>
  <c r="I57" i="4"/>
  <c r="H57" i="4"/>
  <c r="H52" i="4"/>
  <c r="I52" i="4"/>
  <c r="J52" i="4"/>
  <c r="I51" i="4"/>
  <c r="J51" i="4"/>
  <c r="H51" i="4"/>
  <c r="I137" i="5"/>
  <c r="I174" i="5"/>
  <c r="S177" i="5"/>
  <c r="R177" i="5"/>
  <c r="S174" i="5"/>
  <c r="R174" i="5"/>
  <c r="S164" i="5"/>
  <c r="R164" i="5"/>
  <c r="J164" i="5"/>
  <c r="J174" i="5"/>
  <c r="J177" i="5"/>
  <c r="I177" i="5"/>
  <c r="I164" i="5"/>
  <c r="I136" i="5"/>
  <c r="S113" i="5"/>
  <c r="R113" i="5"/>
  <c r="S123" i="5"/>
  <c r="R123" i="5"/>
  <c r="S126" i="5"/>
  <c r="R126" i="5"/>
  <c r="J113" i="5"/>
  <c r="I113" i="5"/>
  <c r="J123" i="5"/>
  <c r="I123" i="5"/>
  <c r="J126" i="5"/>
  <c r="I126" i="5"/>
  <c r="S65" i="5"/>
  <c r="R65" i="5"/>
  <c r="S75" i="5"/>
  <c r="R75" i="5"/>
  <c r="S78" i="5"/>
  <c r="R78" i="5"/>
  <c r="J65" i="5"/>
  <c r="I65" i="5"/>
  <c r="J75" i="5"/>
  <c r="I75" i="5"/>
  <c r="J78" i="5"/>
  <c r="I78" i="5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B43" i="8"/>
  <c r="K316" i="8"/>
  <c r="B54" i="8"/>
  <c r="I277" i="8" l="1"/>
  <c r="CE27" i="8" l="1"/>
  <c r="CF27" i="8" s="1"/>
  <c r="CE28" i="8"/>
  <c r="CF28" i="8" s="1"/>
  <c r="CE29" i="8"/>
  <c r="CF29" i="8" s="1"/>
  <c r="CB33" i="8"/>
  <c r="BB65" i="8"/>
  <c r="BK65" i="8" s="1"/>
  <c r="BC65" i="8"/>
  <c r="BI65" i="8" s="1"/>
  <c r="BD65" i="8"/>
  <c r="BE65" i="8"/>
  <c r="BF65" i="8"/>
  <c r="BG65" i="8"/>
  <c r="BH65" i="8"/>
  <c r="BB66" i="8"/>
  <c r="BJ66" i="8" s="1"/>
  <c r="BC66" i="8"/>
  <c r="BD66" i="8"/>
  <c r="BI66" i="8" s="1"/>
  <c r="BE66" i="8"/>
  <c r="BF66" i="8"/>
  <c r="BG66" i="8"/>
  <c r="BK66" i="8" s="1"/>
  <c r="BH66" i="8"/>
  <c r="BB67" i="8"/>
  <c r="BI67" i="8" s="1"/>
  <c r="BC67" i="8"/>
  <c r="BD67" i="8"/>
  <c r="BE67" i="8"/>
  <c r="BF67" i="8"/>
  <c r="BG67" i="8"/>
  <c r="BH67" i="8"/>
  <c r="BB68" i="8"/>
  <c r="BI68" i="8" s="1"/>
  <c r="BC68" i="8"/>
  <c r="BK68" i="8" s="1"/>
  <c r="BD68" i="8"/>
  <c r="BE68" i="8"/>
  <c r="BF68" i="8"/>
  <c r="BG68" i="8"/>
  <c r="BH68" i="8"/>
  <c r="BB69" i="8"/>
  <c r="BK69" i="8" s="1"/>
  <c r="BC69" i="8"/>
  <c r="BD69" i="8"/>
  <c r="BJ69" i="8" s="1"/>
  <c r="BE69" i="8"/>
  <c r="BF69" i="8"/>
  <c r="BG69" i="8"/>
  <c r="BH69" i="8"/>
  <c r="BB70" i="8"/>
  <c r="BJ70" i="8" s="1"/>
  <c r="BC70" i="8"/>
  <c r="BD70" i="8"/>
  <c r="BE70" i="8"/>
  <c r="BI70" i="8" s="1"/>
  <c r="BF70" i="8"/>
  <c r="BG70" i="8"/>
  <c r="BH70" i="8"/>
  <c r="BB71" i="8"/>
  <c r="BI71" i="8" s="1"/>
  <c r="BC71" i="8"/>
  <c r="BD71" i="8"/>
  <c r="BE71" i="8"/>
  <c r="BF71" i="8"/>
  <c r="BG71" i="8"/>
  <c r="BH71" i="8"/>
  <c r="BC64" i="8"/>
  <c r="BD64" i="8"/>
  <c r="BE64" i="8"/>
  <c r="BF64" i="8"/>
  <c r="BG64" i="8"/>
  <c r="BH64" i="8"/>
  <c r="BJ54" i="8"/>
  <c r="BB64" i="8"/>
  <c r="BI60" i="8"/>
  <c r="BJ60" i="8"/>
  <c r="BK60" i="8"/>
  <c r="BK43" i="8"/>
  <c r="BK44" i="8"/>
  <c r="BK45" i="8"/>
  <c r="BK46" i="8"/>
  <c r="BK47" i="8"/>
  <c r="BK48" i="8"/>
  <c r="BK49" i="8"/>
  <c r="BJ43" i="8"/>
  <c r="BJ44" i="8"/>
  <c r="BJ45" i="8"/>
  <c r="BJ46" i="8"/>
  <c r="BJ47" i="8"/>
  <c r="BJ48" i="8"/>
  <c r="BJ49" i="8"/>
  <c r="BI43" i="8"/>
  <c r="BI44" i="8"/>
  <c r="BI45" i="8"/>
  <c r="BI46" i="8"/>
  <c r="BI47" i="8"/>
  <c r="BI48" i="8"/>
  <c r="BI49" i="8"/>
  <c r="BI42" i="8"/>
  <c r="K315" i="8"/>
  <c r="I316" i="8"/>
  <c r="K314" i="8"/>
  <c r="I315" i="8"/>
  <c r="K313" i="8"/>
  <c r="I314" i="8"/>
  <c r="K312" i="8"/>
  <c r="I313" i="8"/>
  <c r="K311" i="8"/>
  <c r="I312" i="8"/>
  <c r="K310" i="8"/>
  <c r="I311" i="8"/>
  <c r="K309" i="8"/>
  <c r="I310" i="8"/>
  <c r="K308" i="8"/>
  <c r="I309" i="8"/>
  <c r="K307" i="8"/>
  <c r="I308" i="8"/>
  <c r="K306" i="8"/>
  <c r="I307" i="8"/>
  <c r="K305" i="8"/>
  <c r="I306" i="8"/>
  <c r="K304" i="8"/>
  <c r="I305" i="8"/>
  <c r="K303" i="8"/>
  <c r="I304" i="8"/>
  <c r="K302" i="8"/>
  <c r="I303" i="8"/>
  <c r="K301" i="8"/>
  <c r="I302" i="8"/>
  <c r="K300" i="8"/>
  <c r="I301" i="8"/>
  <c r="K299" i="8"/>
  <c r="I300" i="8"/>
  <c r="K298" i="8"/>
  <c r="I299" i="8"/>
  <c r="K297" i="8"/>
  <c r="I298" i="8"/>
  <c r="K296" i="8"/>
  <c r="I297" i="8"/>
  <c r="K295" i="8"/>
  <c r="I296" i="8"/>
  <c r="K294" i="8"/>
  <c r="I295" i="8"/>
  <c r="K293" i="8"/>
  <c r="I294" i="8"/>
  <c r="K292" i="8"/>
  <c r="I293" i="8"/>
  <c r="K291" i="8"/>
  <c r="I292" i="8"/>
  <c r="K290" i="8"/>
  <c r="I291" i="8"/>
  <c r="K289" i="8"/>
  <c r="I290" i="8"/>
  <c r="K288" i="8"/>
  <c r="I289" i="8"/>
  <c r="K287" i="8"/>
  <c r="I288" i="8"/>
  <c r="K286" i="8"/>
  <c r="I287" i="8"/>
  <c r="K285" i="8"/>
  <c r="I286" i="8"/>
  <c r="K284" i="8"/>
  <c r="I285" i="8"/>
  <c r="K283" i="8"/>
  <c r="I284" i="8"/>
  <c r="K282" i="8"/>
  <c r="I283" i="8"/>
  <c r="K281" i="8"/>
  <c r="I282" i="8"/>
  <c r="K280" i="8"/>
  <c r="I281" i="8"/>
  <c r="K279" i="8"/>
  <c r="I280" i="8"/>
  <c r="K278" i="8"/>
  <c r="I279" i="8"/>
  <c r="K277" i="8"/>
  <c r="I278" i="8"/>
  <c r="K276" i="8"/>
  <c r="I276" i="8"/>
  <c r="E266" i="8"/>
  <c r="B261" i="8"/>
  <c r="C252" i="8"/>
  <c r="D243" i="8"/>
  <c r="H93" i="8"/>
  <c r="H266" i="8" s="1"/>
  <c r="G93" i="8"/>
  <c r="G266" i="8" s="1"/>
  <c r="F93" i="8"/>
  <c r="F266" i="8" s="1"/>
  <c r="E93" i="8"/>
  <c r="D93" i="8"/>
  <c r="D266" i="8" s="1"/>
  <c r="C93" i="8"/>
  <c r="C266" i="8" s="1"/>
  <c r="B93" i="8"/>
  <c r="B266" i="8" s="1"/>
  <c r="H92" i="8"/>
  <c r="H265" i="8" s="1"/>
  <c r="G92" i="8"/>
  <c r="G265" i="8" s="1"/>
  <c r="F92" i="8"/>
  <c r="F265" i="8" s="1"/>
  <c r="E92" i="8"/>
  <c r="E265" i="8" s="1"/>
  <c r="D92" i="8"/>
  <c r="D265" i="8" s="1"/>
  <c r="C92" i="8"/>
  <c r="C265" i="8" s="1"/>
  <c r="B92" i="8"/>
  <c r="B265" i="8" s="1"/>
  <c r="H91" i="8"/>
  <c r="H264" i="8" s="1"/>
  <c r="G91" i="8"/>
  <c r="G264" i="8" s="1"/>
  <c r="F91" i="8"/>
  <c r="F264" i="8" s="1"/>
  <c r="E91" i="8"/>
  <c r="E264" i="8" s="1"/>
  <c r="D91" i="8"/>
  <c r="D264" i="8" s="1"/>
  <c r="C91" i="8"/>
  <c r="C264" i="8" s="1"/>
  <c r="B91" i="8"/>
  <c r="B264" i="8" s="1"/>
  <c r="H90" i="8"/>
  <c r="H263" i="8" s="1"/>
  <c r="G90" i="8"/>
  <c r="G263" i="8" s="1"/>
  <c r="F90" i="8"/>
  <c r="F263" i="8" s="1"/>
  <c r="E90" i="8"/>
  <c r="E263" i="8" s="1"/>
  <c r="D90" i="8"/>
  <c r="D263" i="8" s="1"/>
  <c r="C90" i="8"/>
  <c r="C263" i="8" s="1"/>
  <c r="B90" i="8"/>
  <c r="B263" i="8" s="1"/>
  <c r="H89" i="8"/>
  <c r="H262" i="8" s="1"/>
  <c r="G89" i="8"/>
  <c r="G262" i="8" s="1"/>
  <c r="F89" i="8"/>
  <c r="F262" i="8" s="1"/>
  <c r="E89" i="8"/>
  <c r="E262" i="8" s="1"/>
  <c r="D89" i="8"/>
  <c r="D262" i="8" s="1"/>
  <c r="C89" i="8"/>
  <c r="C262" i="8" s="1"/>
  <c r="B89" i="8"/>
  <c r="H88" i="8"/>
  <c r="H261" i="8" s="1"/>
  <c r="G88" i="8"/>
  <c r="G261" i="8" s="1"/>
  <c r="F88" i="8"/>
  <c r="F261" i="8" s="1"/>
  <c r="E88" i="8"/>
  <c r="E261" i="8" s="1"/>
  <c r="D88" i="8"/>
  <c r="D261" i="8" s="1"/>
  <c r="C88" i="8"/>
  <c r="B88" i="8"/>
  <c r="H87" i="8"/>
  <c r="H260" i="8" s="1"/>
  <c r="G87" i="8"/>
  <c r="G260" i="8" s="1"/>
  <c r="F87" i="8"/>
  <c r="F260" i="8" s="1"/>
  <c r="E87" i="8"/>
  <c r="E260" i="8" s="1"/>
  <c r="D87" i="8"/>
  <c r="D260" i="8" s="1"/>
  <c r="C87" i="8"/>
  <c r="C260" i="8" s="1"/>
  <c r="B87" i="8"/>
  <c r="H86" i="8"/>
  <c r="H259" i="8" s="1"/>
  <c r="G86" i="8"/>
  <c r="G259" i="8" s="1"/>
  <c r="F86" i="8"/>
  <c r="F259" i="8" s="1"/>
  <c r="E86" i="8"/>
  <c r="D86" i="8"/>
  <c r="D259" i="8" s="1"/>
  <c r="C86" i="8"/>
  <c r="C259" i="8" s="1"/>
  <c r="B86" i="8"/>
  <c r="B259" i="8" s="1"/>
  <c r="H85" i="8"/>
  <c r="H258" i="8" s="1"/>
  <c r="G85" i="8"/>
  <c r="G258" i="8" s="1"/>
  <c r="F85" i="8"/>
  <c r="F258" i="8" s="1"/>
  <c r="E85" i="8"/>
  <c r="E258" i="8" s="1"/>
  <c r="D85" i="8"/>
  <c r="D258" i="8" s="1"/>
  <c r="C85" i="8"/>
  <c r="C258" i="8" s="1"/>
  <c r="B85" i="8"/>
  <c r="B258" i="8" s="1"/>
  <c r="H84" i="8"/>
  <c r="H257" i="8" s="1"/>
  <c r="G84" i="8"/>
  <c r="G257" i="8" s="1"/>
  <c r="F84" i="8"/>
  <c r="F257" i="8" s="1"/>
  <c r="E84" i="8"/>
  <c r="E257" i="8" s="1"/>
  <c r="D84" i="8"/>
  <c r="D257" i="8" s="1"/>
  <c r="C84" i="8"/>
  <c r="C257" i="8" s="1"/>
  <c r="B84" i="8"/>
  <c r="B257" i="8" s="1"/>
  <c r="H83" i="8"/>
  <c r="H256" i="8" s="1"/>
  <c r="G83" i="8"/>
  <c r="G256" i="8" s="1"/>
  <c r="F83" i="8"/>
  <c r="F256" i="8" s="1"/>
  <c r="E83" i="8"/>
  <c r="E256" i="8" s="1"/>
  <c r="D83" i="8"/>
  <c r="D256" i="8" s="1"/>
  <c r="C83" i="8"/>
  <c r="C256" i="8" s="1"/>
  <c r="B83" i="8"/>
  <c r="B256" i="8" s="1"/>
  <c r="H82" i="8"/>
  <c r="H255" i="8" s="1"/>
  <c r="G82" i="8"/>
  <c r="G255" i="8" s="1"/>
  <c r="F82" i="8"/>
  <c r="F255" i="8" s="1"/>
  <c r="E82" i="8"/>
  <c r="E255" i="8" s="1"/>
  <c r="D82" i="8"/>
  <c r="D255" i="8" s="1"/>
  <c r="C82" i="8"/>
  <c r="C255" i="8" s="1"/>
  <c r="B82" i="8"/>
  <c r="B255" i="8" s="1"/>
  <c r="H81" i="8"/>
  <c r="H254" i="8" s="1"/>
  <c r="G81" i="8"/>
  <c r="G254" i="8" s="1"/>
  <c r="F81" i="8"/>
  <c r="F254" i="8" s="1"/>
  <c r="E81" i="8"/>
  <c r="E254" i="8" s="1"/>
  <c r="D81" i="8"/>
  <c r="D254" i="8" s="1"/>
  <c r="C81" i="8"/>
  <c r="C254" i="8" s="1"/>
  <c r="B81" i="8"/>
  <c r="K81" i="8" s="1"/>
  <c r="H80" i="8"/>
  <c r="H253" i="8" s="1"/>
  <c r="G80" i="8"/>
  <c r="G253" i="8" s="1"/>
  <c r="F80" i="8"/>
  <c r="F253" i="8" s="1"/>
  <c r="E80" i="8"/>
  <c r="E253" i="8" s="1"/>
  <c r="D80" i="8"/>
  <c r="D253" i="8" s="1"/>
  <c r="C80" i="8"/>
  <c r="B80" i="8"/>
  <c r="B253" i="8" s="1"/>
  <c r="H79" i="8"/>
  <c r="H252" i="8" s="1"/>
  <c r="G79" i="8"/>
  <c r="G252" i="8" s="1"/>
  <c r="F79" i="8"/>
  <c r="F252" i="8" s="1"/>
  <c r="E79" i="8"/>
  <c r="E252" i="8" s="1"/>
  <c r="D79" i="8"/>
  <c r="D252" i="8" s="1"/>
  <c r="C79" i="8"/>
  <c r="B79" i="8"/>
  <c r="H78" i="8"/>
  <c r="H251" i="8" s="1"/>
  <c r="G78" i="8"/>
  <c r="G251" i="8" s="1"/>
  <c r="F78" i="8"/>
  <c r="F251" i="8" s="1"/>
  <c r="E78" i="8"/>
  <c r="D78" i="8"/>
  <c r="D251" i="8" s="1"/>
  <c r="C78" i="8"/>
  <c r="C251" i="8" s="1"/>
  <c r="B78" i="8"/>
  <c r="B251" i="8" s="1"/>
  <c r="H77" i="8"/>
  <c r="H250" i="8" s="1"/>
  <c r="G77" i="8"/>
  <c r="G250" i="8" s="1"/>
  <c r="F77" i="8"/>
  <c r="F250" i="8" s="1"/>
  <c r="E77" i="8"/>
  <c r="E250" i="8" s="1"/>
  <c r="D77" i="8"/>
  <c r="D250" i="8" s="1"/>
  <c r="C77" i="8"/>
  <c r="C250" i="8" s="1"/>
  <c r="B77" i="8"/>
  <c r="B250" i="8" s="1"/>
  <c r="H76" i="8"/>
  <c r="H249" i="8" s="1"/>
  <c r="G76" i="8"/>
  <c r="G249" i="8" s="1"/>
  <c r="F76" i="8"/>
  <c r="F249" i="8" s="1"/>
  <c r="E76" i="8"/>
  <c r="E249" i="8" s="1"/>
  <c r="D76" i="8"/>
  <c r="D249" i="8" s="1"/>
  <c r="C76" i="8"/>
  <c r="C249" i="8" s="1"/>
  <c r="B76" i="8"/>
  <c r="B249" i="8" s="1"/>
  <c r="H75" i="8"/>
  <c r="H248" i="8" s="1"/>
  <c r="G75" i="8"/>
  <c r="G248" i="8" s="1"/>
  <c r="F75" i="8"/>
  <c r="F248" i="8" s="1"/>
  <c r="E75" i="8"/>
  <c r="E248" i="8" s="1"/>
  <c r="D75" i="8"/>
  <c r="D248" i="8" s="1"/>
  <c r="C75" i="8"/>
  <c r="C248" i="8" s="1"/>
  <c r="B75" i="8"/>
  <c r="B248" i="8" s="1"/>
  <c r="I74" i="8"/>
  <c r="H74" i="8"/>
  <c r="H247" i="8" s="1"/>
  <c r="G74" i="8"/>
  <c r="G247" i="8" s="1"/>
  <c r="F74" i="8"/>
  <c r="F247" i="8" s="1"/>
  <c r="E74" i="8"/>
  <c r="E247" i="8" s="1"/>
  <c r="D74" i="8"/>
  <c r="D247" i="8" s="1"/>
  <c r="C74" i="8"/>
  <c r="C247" i="8" s="1"/>
  <c r="B74" i="8"/>
  <c r="B247" i="8" s="1"/>
  <c r="H73" i="8"/>
  <c r="H246" i="8" s="1"/>
  <c r="G73" i="8"/>
  <c r="G246" i="8" s="1"/>
  <c r="F73" i="8"/>
  <c r="F246" i="8" s="1"/>
  <c r="E73" i="8"/>
  <c r="E246" i="8" s="1"/>
  <c r="D73" i="8"/>
  <c r="D246" i="8" s="1"/>
  <c r="C73" i="8"/>
  <c r="C246" i="8" s="1"/>
  <c r="B73" i="8"/>
  <c r="H72" i="8"/>
  <c r="H245" i="8" s="1"/>
  <c r="G72" i="8"/>
  <c r="G245" i="8" s="1"/>
  <c r="F72" i="8"/>
  <c r="F245" i="8" s="1"/>
  <c r="E72" i="8"/>
  <c r="E245" i="8" s="1"/>
  <c r="D72" i="8"/>
  <c r="D245" i="8" s="1"/>
  <c r="C72" i="8"/>
  <c r="B72" i="8"/>
  <c r="B245" i="8" s="1"/>
  <c r="H71" i="8"/>
  <c r="H244" i="8" s="1"/>
  <c r="G71" i="8"/>
  <c r="G244" i="8" s="1"/>
  <c r="F71" i="8"/>
  <c r="F244" i="8" s="1"/>
  <c r="E71" i="8"/>
  <c r="E244" i="8" s="1"/>
  <c r="D71" i="8"/>
  <c r="C71" i="8"/>
  <c r="C244" i="8" s="1"/>
  <c r="B71" i="8"/>
  <c r="H70" i="8"/>
  <c r="H243" i="8" s="1"/>
  <c r="G70" i="8"/>
  <c r="G243" i="8" s="1"/>
  <c r="F70" i="8"/>
  <c r="F243" i="8" s="1"/>
  <c r="E70" i="8"/>
  <c r="E243" i="8" s="1"/>
  <c r="D70" i="8"/>
  <c r="C70" i="8"/>
  <c r="B70" i="8"/>
  <c r="B243" i="8" s="1"/>
  <c r="H69" i="8"/>
  <c r="H242" i="8" s="1"/>
  <c r="G69" i="8"/>
  <c r="G242" i="8" s="1"/>
  <c r="F69" i="8"/>
  <c r="F242" i="8" s="1"/>
  <c r="E69" i="8"/>
  <c r="E242" i="8" s="1"/>
  <c r="D69" i="8"/>
  <c r="D242" i="8" s="1"/>
  <c r="C69" i="8"/>
  <c r="C242" i="8" s="1"/>
  <c r="B69" i="8"/>
  <c r="H68" i="8"/>
  <c r="H241" i="8" s="1"/>
  <c r="G68" i="8"/>
  <c r="G241" i="8" s="1"/>
  <c r="F68" i="8"/>
  <c r="F241" i="8" s="1"/>
  <c r="E68" i="8"/>
  <c r="D68" i="8"/>
  <c r="D241" i="8" s="1"/>
  <c r="C68" i="8"/>
  <c r="C241" i="8" s="1"/>
  <c r="B68" i="8"/>
  <c r="H67" i="8"/>
  <c r="H240" i="8" s="1"/>
  <c r="G67" i="8"/>
  <c r="G240" i="8" s="1"/>
  <c r="F67" i="8"/>
  <c r="F240" i="8" s="1"/>
  <c r="E67" i="8"/>
  <c r="E240" i="8" s="1"/>
  <c r="D67" i="8"/>
  <c r="D240" i="8" s="1"/>
  <c r="C67" i="8"/>
  <c r="C240" i="8" s="1"/>
  <c r="B67" i="8"/>
  <c r="B240" i="8" s="1"/>
  <c r="H66" i="8"/>
  <c r="H239" i="8" s="1"/>
  <c r="G66" i="8"/>
  <c r="G239" i="8" s="1"/>
  <c r="F66" i="8"/>
  <c r="F239" i="8" s="1"/>
  <c r="E66" i="8"/>
  <c r="E239" i="8" s="1"/>
  <c r="D66" i="8"/>
  <c r="D239" i="8" s="1"/>
  <c r="C66" i="8"/>
  <c r="B66" i="8"/>
  <c r="B239" i="8" s="1"/>
  <c r="H65" i="8"/>
  <c r="H238" i="8" s="1"/>
  <c r="G65" i="8"/>
  <c r="G238" i="8" s="1"/>
  <c r="F65" i="8"/>
  <c r="F238" i="8" s="1"/>
  <c r="E65" i="8"/>
  <c r="E238" i="8" s="1"/>
  <c r="D65" i="8"/>
  <c r="D238" i="8" s="1"/>
  <c r="C65" i="8"/>
  <c r="C238" i="8" s="1"/>
  <c r="B65" i="8"/>
  <c r="H64" i="8"/>
  <c r="H237" i="8" s="1"/>
  <c r="G64" i="8"/>
  <c r="G237" i="8" s="1"/>
  <c r="F64" i="8"/>
  <c r="F237" i="8" s="1"/>
  <c r="E64" i="8"/>
  <c r="E237" i="8" s="1"/>
  <c r="D64" i="8"/>
  <c r="D237" i="8" s="1"/>
  <c r="C64" i="8"/>
  <c r="C237" i="8" s="1"/>
  <c r="B64" i="8"/>
  <c r="H63" i="8"/>
  <c r="H236" i="8" s="1"/>
  <c r="G63" i="8"/>
  <c r="G236" i="8" s="1"/>
  <c r="F63" i="8"/>
  <c r="F236" i="8" s="1"/>
  <c r="E63" i="8"/>
  <c r="E236" i="8" s="1"/>
  <c r="D63" i="8"/>
  <c r="D236" i="8" s="1"/>
  <c r="C63" i="8"/>
  <c r="C236" i="8" s="1"/>
  <c r="B63" i="8"/>
  <c r="H62" i="8"/>
  <c r="H235" i="8" s="1"/>
  <c r="G62" i="8"/>
  <c r="G235" i="8" s="1"/>
  <c r="F62" i="8"/>
  <c r="F235" i="8" s="1"/>
  <c r="E62" i="8"/>
  <c r="E235" i="8" s="1"/>
  <c r="D62" i="8"/>
  <c r="D235" i="8" s="1"/>
  <c r="C62" i="8"/>
  <c r="C235" i="8" s="1"/>
  <c r="B62" i="8"/>
  <c r="B235" i="8" s="1"/>
  <c r="H61" i="8"/>
  <c r="H234" i="8" s="1"/>
  <c r="G61" i="8"/>
  <c r="G234" i="8" s="1"/>
  <c r="F61" i="8"/>
  <c r="F234" i="8" s="1"/>
  <c r="E61" i="8"/>
  <c r="E234" i="8" s="1"/>
  <c r="D61" i="8"/>
  <c r="D234" i="8" s="1"/>
  <c r="C61" i="8"/>
  <c r="C234" i="8" s="1"/>
  <c r="B61" i="8"/>
  <c r="H60" i="8"/>
  <c r="H233" i="8" s="1"/>
  <c r="G60" i="8"/>
  <c r="G233" i="8" s="1"/>
  <c r="F60" i="8"/>
  <c r="F233" i="8" s="1"/>
  <c r="E60" i="8"/>
  <c r="D60" i="8"/>
  <c r="D233" i="8" s="1"/>
  <c r="C60" i="8"/>
  <c r="C233" i="8" s="1"/>
  <c r="B60" i="8"/>
  <c r="BK59" i="8"/>
  <c r="BJ59" i="8"/>
  <c r="BI59" i="8"/>
  <c r="H59" i="8"/>
  <c r="H232" i="8" s="1"/>
  <c r="G59" i="8"/>
  <c r="G232" i="8" s="1"/>
  <c r="F59" i="8"/>
  <c r="F232" i="8" s="1"/>
  <c r="E59" i="8"/>
  <c r="E232" i="8" s="1"/>
  <c r="D59" i="8"/>
  <c r="D232" i="8" s="1"/>
  <c r="C59" i="8"/>
  <c r="C232" i="8" s="1"/>
  <c r="B59" i="8"/>
  <c r="B232" i="8" s="1"/>
  <c r="BK58" i="8"/>
  <c r="BJ58" i="8"/>
  <c r="BI58" i="8"/>
  <c r="H58" i="8"/>
  <c r="H231" i="8" s="1"/>
  <c r="G58" i="8"/>
  <c r="G231" i="8" s="1"/>
  <c r="F58" i="8"/>
  <c r="F231" i="8" s="1"/>
  <c r="E58" i="8"/>
  <c r="D58" i="8"/>
  <c r="D231" i="8" s="1"/>
  <c r="C58" i="8"/>
  <c r="C231" i="8" s="1"/>
  <c r="B58" i="8"/>
  <c r="K58" i="8" s="1"/>
  <c r="BK57" i="8"/>
  <c r="BJ57" i="8"/>
  <c r="BI57" i="8"/>
  <c r="H57" i="8"/>
  <c r="H230" i="8" s="1"/>
  <c r="G57" i="8"/>
  <c r="G230" i="8" s="1"/>
  <c r="F57" i="8"/>
  <c r="F230" i="8" s="1"/>
  <c r="E57" i="8"/>
  <c r="E230" i="8" s="1"/>
  <c r="D57" i="8"/>
  <c r="D230" i="8" s="1"/>
  <c r="C57" i="8"/>
  <c r="C230" i="8" s="1"/>
  <c r="B57" i="8"/>
  <c r="B230" i="8" s="1"/>
  <c r="BK56" i="8"/>
  <c r="BJ56" i="8"/>
  <c r="BI56" i="8"/>
  <c r="H56" i="8"/>
  <c r="H229" i="8" s="1"/>
  <c r="G56" i="8"/>
  <c r="G229" i="8" s="1"/>
  <c r="F56" i="8"/>
  <c r="F229" i="8" s="1"/>
  <c r="E56" i="8"/>
  <c r="D56" i="8"/>
  <c r="D229" i="8" s="1"/>
  <c r="C56" i="8"/>
  <c r="C229" i="8" s="1"/>
  <c r="B56" i="8"/>
  <c r="B229" i="8" s="1"/>
  <c r="BK55" i="8"/>
  <c r="BJ55" i="8"/>
  <c r="BI55" i="8"/>
  <c r="H55" i="8"/>
  <c r="H228" i="8" s="1"/>
  <c r="G55" i="8"/>
  <c r="G228" i="8" s="1"/>
  <c r="F55" i="8"/>
  <c r="F228" i="8" s="1"/>
  <c r="E55" i="8"/>
  <c r="E228" i="8" s="1"/>
  <c r="D55" i="8"/>
  <c r="D228" i="8" s="1"/>
  <c r="C55" i="8"/>
  <c r="C228" i="8" s="1"/>
  <c r="B55" i="8"/>
  <c r="K55" i="8" s="1"/>
  <c r="BK54" i="8"/>
  <c r="H54" i="8"/>
  <c r="H227" i="8" s="1"/>
  <c r="G54" i="8"/>
  <c r="G227" i="8" s="1"/>
  <c r="F54" i="8"/>
  <c r="F227" i="8" s="1"/>
  <c r="E54" i="8"/>
  <c r="D54" i="8"/>
  <c r="D227" i="8" s="1"/>
  <c r="C54" i="8"/>
  <c r="C227" i="8" s="1"/>
  <c r="B227" i="8"/>
  <c r="BK53" i="8"/>
  <c r="BJ53" i="8"/>
  <c r="BI53" i="8"/>
  <c r="I50" i="8"/>
  <c r="J49" i="8" s="1"/>
  <c r="I49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BK42" i="8"/>
  <c r="BJ42" i="8"/>
  <c r="AJ39" i="8"/>
  <c r="AJ38" i="8"/>
  <c r="AJ37" i="8"/>
  <c r="AJ36" i="8"/>
  <c r="AJ35" i="8"/>
  <c r="AK34" i="8"/>
  <c r="AJ34" i="8"/>
  <c r="AJ33" i="8"/>
  <c r="AJ32" i="8"/>
  <c r="AE31" i="8"/>
  <c r="AD31" i="8"/>
  <c r="AC31" i="8"/>
  <c r="AB31" i="8"/>
  <c r="AA31" i="8"/>
  <c r="Z31" i="8"/>
  <c r="Y31" i="8"/>
  <c r="X31" i="8"/>
  <c r="X63" i="8" s="1"/>
  <c r="W31" i="8"/>
  <c r="V31" i="8"/>
  <c r="U31" i="8"/>
  <c r="T31" i="8"/>
  <c r="S31" i="8"/>
  <c r="R31" i="8"/>
  <c r="AE30" i="8"/>
  <c r="AD30" i="8"/>
  <c r="AC30" i="8"/>
  <c r="AB30" i="8"/>
  <c r="AA30" i="8"/>
  <c r="Z30" i="8"/>
  <c r="Y30" i="8"/>
  <c r="X30" i="8"/>
  <c r="W30" i="8"/>
  <c r="V30" i="8"/>
  <c r="V52" i="8" s="1"/>
  <c r="U30" i="8"/>
  <c r="T30" i="8"/>
  <c r="S30" i="8"/>
  <c r="R30" i="8"/>
  <c r="AE29" i="8"/>
  <c r="AD29" i="8"/>
  <c r="AC29" i="8"/>
  <c r="AB29" i="8"/>
  <c r="AA29" i="8"/>
  <c r="Z29" i="8"/>
  <c r="Y29" i="8"/>
  <c r="X29" i="8"/>
  <c r="W29" i="8"/>
  <c r="V29" i="8"/>
  <c r="V55" i="8" s="1"/>
  <c r="U29" i="8"/>
  <c r="T29" i="8"/>
  <c r="S29" i="8"/>
  <c r="S55" i="8" s="1"/>
  <c r="R29" i="8"/>
  <c r="AE28" i="8"/>
  <c r="AD28" i="8"/>
  <c r="AT5" i="8" s="1"/>
  <c r="AC28" i="8"/>
  <c r="AB28" i="8"/>
  <c r="AA28" i="8"/>
  <c r="Z28" i="8"/>
  <c r="AP5" i="8" s="1"/>
  <c r="BJ5" i="8" s="1"/>
  <c r="Y28" i="8"/>
  <c r="X28" i="8"/>
  <c r="W28" i="8"/>
  <c r="V28" i="8"/>
  <c r="V60" i="8" s="1"/>
  <c r="U28" i="8"/>
  <c r="T28" i="8"/>
  <c r="T60" i="8" s="1"/>
  <c r="S28" i="8"/>
  <c r="R28" i="8"/>
  <c r="AH5" i="8" s="1"/>
  <c r="AH18" i="8" s="1"/>
  <c r="AE27" i="8"/>
  <c r="AD27" i="8"/>
  <c r="AC27" i="8"/>
  <c r="AB27" i="8"/>
  <c r="AA27" i="8"/>
  <c r="Z27" i="8"/>
  <c r="Y27" i="8"/>
  <c r="X27" i="8"/>
  <c r="W27" i="8"/>
  <c r="W66" i="8" s="1"/>
  <c r="V27" i="8"/>
  <c r="U27" i="8"/>
  <c r="T27" i="8"/>
  <c r="S27" i="8"/>
  <c r="R27" i="8"/>
  <c r="R66" i="8" s="1"/>
  <c r="AE26" i="8"/>
  <c r="AD26" i="8"/>
  <c r="AC26" i="8"/>
  <c r="AB26" i="8"/>
  <c r="AA26" i="8"/>
  <c r="Z26" i="8"/>
  <c r="Y26" i="8"/>
  <c r="X26" i="8"/>
  <c r="W26" i="8"/>
  <c r="V26" i="8"/>
  <c r="V50" i="8" s="1"/>
  <c r="U26" i="8"/>
  <c r="T26" i="8"/>
  <c r="S26" i="8"/>
  <c r="R26" i="8"/>
  <c r="AE25" i="8"/>
  <c r="AD25" i="8"/>
  <c r="AC25" i="8"/>
  <c r="AB25" i="8"/>
  <c r="AA25" i="8"/>
  <c r="Z25" i="8"/>
  <c r="Y25" i="8"/>
  <c r="X25" i="8"/>
  <c r="X40" i="8" s="1"/>
  <c r="W25" i="8"/>
  <c r="V25" i="8"/>
  <c r="V40" i="8" s="1"/>
  <c r="U25" i="8"/>
  <c r="T25" i="8"/>
  <c r="T40" i="8" s="1"/>
  <c r="S25" i="8"/>
  <c r="S40" i="8" s="1"/>
  <c r="R25" i="8"/>
  <c r="AE24" i="8"/>
  <c r="AD24" i="8"/>
  <c r="AC24" i="8"/>
  <c r="AB24" i="8"/>
  <c r="AA24" i="8"/>
  <c r="Z24" i="8"/>
  <c r="Y24" i="8"/>
  <c r="X24" i="8"/>
  <c r="W24" i="8"/>
  <c r="V24" i="8"/>
  <c r="V48" i="8" s="1"/>
  <c r="U24" i="8"/>
  <c r="T24" i="8"/>
  <c r="S24" i="8"/>
  <c r="R24" i="8"/>
  <c r="AE23" i="8"/>
  <c r="AD23" i="8"/>
  <c r="AC23" i="8"/>
  <c r="AB23" i="8"/>
  <c r="AA23" i="8"/>
  <c r="Z23" i="8"/>
  <c r="Y23" i="8"/>
  <c r="X23" i="8"/>
  <c r="X64" i="8" s="1"/>
  <c r="W23" i="8"/>
  <c r="W64" i="8" s="1"/>
  <c r="V23" i="8"/>
  <c r="U23" i="8"/>
  <c r="T23" i="8"/>
  <c r="T64" i="8" s="1"/>
  <c r="S23" i="8"/>
  <c r="R23" i="8"/>
  <c r="AE22" i="8"/>
  <c r="AD22" i="8"/>
  <c r="AC22" i="8"/>
  <c r="AB22" i="8"/>
  <c r="AA22" i="8"/>
  <c r="Z22" i="8"/>
  <c r="AP11" i="8" s="1"/>
  <c r="Y22" i="8"/>
  <c r="X22" i="8"/>
  <c r="X54" i="8" s="1"/>
  <c r="W22" i="8"/>
  <c r="V22" i="8"/>
  <c r="AL11" i="8" s="1"/>
  <c r="BF8" i="8" s="1"/>
  <c r="U22" i="8"/>
  <c r="U54" i="8" s="1"/>
  <c r="T22" i="8"/>
  <c r="S22" i="8"/>
  <c r="R22" i="8"/>
  <c r="AE21" i="8"/>
  <c r="AD21" i="8"/>
  <c r="AC21" i="8"/>
  <c r="AB21" i="8"/>
  <c r="AR10" i="8" s="1"/>
  <c r="AA21" i="8"/>
  <c r="AQ10" i="8" s="1"/>
  <c r="BK7" i="8" s="1"/>
  <c r="Z21" i="8"/>
  <c r="Y21" i="8"/>
  <c r="X21" i="8"/>
  <c r="AN10" i="8" s="1"/>
  <c r="BH7" i="8" s="1"/>
  <c r="W21" i="8"/>
  <c r="V21" i="8"/>
  <c r="V46" i="8" s="1"/>
  <c r="U21" i="8"/>
  <c r="T21" i="8"/>
  <c r="AJ10" i="8" s="1"/>
  <c r="BD7" i="8" s="1"/>
  <c r="S21" i="8"/>
  <c r="R21" i="8"/>
  <c r="AE20" i="8"/>
  <c r="AD20" i="8"/>
  <c r="AT8" i="8" s="1"/>
  <c r="AM36" i="8" s="1"/>
  <c r="AC20" i="8"/>
  <c r="AB20" i="8"/>
  <c r="AA20" i="8"/>
  <c r="Z20" i="8"/>
  <c r="AP8" i="8" s="1"/>
  <c r="Y20" i="8"/>
  <c r="X20" i="8"/>
  <c r="X53" i="8" s="1"/>
  <c r="W20" i="8"/>
  <c r="V20" i="8"/>
  <c r="AL8" i="8" s="1"/>
  <c r="AL22" i="8" s="1"/>
  <c r="U20" i="8"/>
  <c r="T20" i="8"/>
  <c r="S20" i="8"/>
  <c r="R20" i="8"/>
  <c r="R53" i="8" s="1"/>
  <c r="AE19" i="8"/>
  <c r="AD19" i="8"/>
  <c r="AC19" i="8"/>
  <c r="AB19" i="8"/>
  <c r="AA19" i="8"/>
  <c r="Z19" i="8"/>
  <c r="Y19" i="8"/>
  <c r="X19" i="8"/>
  <c r="X62" i="8" s="1"/>
  <c r="W19" i="8"/>
  <c r="W62" i="8" s="1"/>
  <c r="V19" i="8"/>
  <c r="U19" i="8"/>
  <c r="T19" i="8"/>
  <c r="T62" i="8" s="1"/>
  <c r="S19" i="8"/>
  <c r="R19" i="8"/>
  <c r="R62" i="8" s="1"/>
  <c r="AE18" i="8"/>
  <c r="AU5" i="8" s="1"/>
  <c r="AD18" i="8"/>
  <c r="AC18" i="8"/>
  <c r="AB18" i="8"/>
  <c r="AA18" i="8"/>
  <c r="AQ5" i="8" s="1"/>
  <c r="AI33" i="8" s="1"/>
  <c r="Z18" i="8"/>
  <c r="Y18" i="8"/>
  <c r="X18" i="8"/>
  <c r="W18" i="8"/>
  <c r="AM5" i="8" s="1"/>
  <c r="V18" i="8"/>
  <c r="U18" i="8"/>
  <c r="U58" i="8" s="1"/>
  <c r="T18" i="8"/>
  <c r="T58" i="8" s="1"/>
  <c r="S18" i="8"/>
  <c r="AI5" i="8" s="1"/>
  <c r="BC5" i="8" s="1"/>
  <c r="R18" i="8"/>
  <c r="AE17" i="8"/>
  <c r="AD17" i="8"/>
  <c r="AC17" i="8"/>
  <c r="V42" i="8" s="1"/>
  <c r="AB17" i="8"/>
  <c r="AR11" i="8" s="1"/>
  <c r="AA17" i="8"/>
  <c r="Z17" i="8"/>
  <c r="Y17" i="8"/>
  <c r="X17" i="8"/>
  <c r="W17" i="8"/>
  <c r="W42" i="8" s="1"/>
  <c r="V17" i="8"/>
  <c r="U17" i="8"/>
  <c r="T17" i="8"/>
  <c r="S17" i="8"/>
  <c r="S42" i="8" s="1"/>
  <c r="R17" i="8"/>
  <c r="AE16" i="8"/>
  <c r="AD16" i="8"/>
  <c r="AC16" i="8"/>
  <c r="AB16" i="8"/>
  <c r="AA16" i="8"/>
  <c r="AQ11" i="8" s="1"/>
  <c r="BK8" i="8" s="1"/>
  <c r="Z16" i="8"/>
  <c r="Y16" i="8"/>
  <c r="X16" i="8"/>
  <c r="W16" i="8"/>
  <c r="W47" i="8" s="1"/>
  <c r="V16" i="8"/>
  <c r="U16" i="8"/>
  <c r="U47" i="8" s="1"/>
  <c r="T16" i="8"/>
  <c r="S16" i="8"/>
  <c r="R16" i="8"/>
  <c r="AE15" i="8"/>
  <c r="AD15" i="8"/>
  <c r="AC15" i="8"/>
  <c r="AB15" i="8"/>
  <c r="AA15" i="8"/>
  <c r="Z15" i="8"/>
  <c r="Y15" i="8"/>
  <c r="AO8" i="8" s="1"/>
  <c r="X15" i="8"/>
  <c r="W15" i="8"/>
  <c r="W41" i="8" s="1"/>
  <c r="V15" i="8"/>
  <c r="V41" i="8" s="1"/>
  <c r="U15" i="8"/>
  <c r="U41" i="8" s="1"/>
  <c r="T15" i="8"/>
  <c r="S15" i="8"/>
  <c r="S41" i="8" s="1"/>
  <c r="R15" i="8"/>
  <c r="AE14" i="8"/>
  <c r="AD14" i="8"/>
  <c r="AT7" i="8" s="1"/>
  <c r="BN10" i="8" s="1"/>
  <c r="AC14" i="8"/>
  <c r="AB14" i="8"/>
  <c r="AA14" i="8"/>
  <c r="Z14" i="8"/>
  <c r="Y14" i="8"/>
  <c r="X14" i="8"/>
  <c r="W14" i="8"/>
  <c r="V14" i="8"/>
  <c r="U14" i="8"/>
  <c r="U38" i="8" s="1"/>
  <c r="T14" i="8"/>
  <c r="S14" i="8"/>
  <c r="AI7" i="8" s="1"/>
  <c r="R14" i="8"/>
  <c r="BI13" i="8"/>
  <c r="AE13" i="8"/>
  <c r="AD13" i="8"/>
  <c r="AT6" i="8" s="1"/>
  <c r="BN9" i="8" s="1"/>
  <c r="AC13" i="8"/>
  <c r="AB13" i="8"/>
  <c r="AA13" i="8"/>
  <c r="Z13" i="8"/>
  <c r="Y13" i="8"/>
  <c r="X13" i="8"/>
  <c r="X44" i="8" s="1"/>
  <c r="W13" i="8"/>
  <c r="W44" i="8" s="1"/>
  <c r="V13" i="8"/>
  <c r="AL6" i="8" s="1"/>
  <c r="BF9" i="8" s="1"/>
  <c r="U13" i="8"/>
  <c r="T13" i="8"/>
  <c r="S13" i="8"/>
  <c r="R13" i="8"/>
  <c r="BI12" i="8"/>
  <c r="BJ12" i="8" s="1"/>
  <c r="AE12" i="8"/>
  <c r="AD12" i="8"/>
  <c r="AC12" i="8"/>
  <c r="AB12" i="8"/>
  <c r="AA12" i="8"/>
  <c r="Z12" i="8"/>
  <c r="Y12" i="8"/>
  <c r="X12" i="8"/>
  <c r="X39" i="8" s="1"/>
  <c r="W12" i="8"/>
  <c r="W39" i="8" s="1"/>
  <c r="V12" i="8"/>
  <c r="U12" i="8"/>
  <c r="T12" i="8"/>
  <c r="T39" i="8" s="1"/>
  <c r="S12" i="8"/>
  <c r="R12" i="8"/>
  <c r="AT11" i="8"/>
  <c r="AH11" i="8"/>
  <c r="AE11" i="8"/>
  <c r="AD11" i="8"/>
  <c r="AC11" i="8"/>
  <c r="AB11" i="8"/>
  <c r="AA11" i="8"/>
  <c r="Z11" i="8"/>
  <c r="Y11" i="8"/>
  <c r="X11" i="8"/>
  <c r="X59" i="8" s="1"/>
  <c r="W11" i="8"/>
  <c r="W59" i="8" s="1"/>
  <c r="V11" i="8"/>
  <c r="U11" i="8"/>
  <c r="T11" i="8"/>
  <c r="T59" i="8" s="1"/>
  <c r="S11" i="8"/>
  <c r="S59" i="8" s="1"/>
  <c r="R11" i="8"/>
  <c r="AU10" i="8"/>
  <c r="AT10" i="8"/>
  <c r="AS10" i="8"/>
  <c r="AM10" i="8"/>
  <c r="AM25" i="8" s="1"/>
  <c r="AK10" i="8"/>
  <c r="AI10" i="8"/>
  <c r="AE10" i="8"/>
  <c r="AD10" i="8"/>
  <c r="AC10" i="8"/>
  <c r="AB10" i="8"/>
  <c r="AA10" i="8"/>
  <c r="Z10" i="8"/>
  <c r="Y10" i="8"/>
  <c r="X10" i="8"/>
  <c r="X56" i="8" s="1"/>
  <c r="W10" i="8"/>
  <c r="W56" i="8" s="1"/>
  <c r="V10" i="8"/>
  <c r="U10" i="8"/>
  <c r="T10" i="8"/>
  <c r="T56" i="8" s="1"/>
  <c r="S10" i="8"/>
  <c r="S56" i="8" s="1"/>
  <c r="R10" i="8"/>
  <c r="AE9" i="8"/>
  <c r="AU4" i="8" s="1"/>
  <c r="BO4" i="8" s="1"/>
  <c r="AD9" i="8"/>
  <c r="AC9" i="8"/>
  <c r="AB9" i="8"/>
  <c r="AA9" i="8"/>
  <c r="AQ4" i="8" s="1"/>
  <c r="BK4" i="8" s="1"/>
  <c r="Z9" i="8"/>
  <c r="Y9" i="8"/>
  <c r="X9" i="8"/>
  <c r="W9" i="8"/>
  <c r="AM4" i="8" s="1"/>
  <c r="AM26" i="8" s="1"/>
  <c r="V9" i="8"/>
  <c r="V61" i="8" s="1"/>
  <c r="U9" i="8"/>
  <c r="T9" i="8"/>
  <c r="S9" i="8"/>
  <c r="S61" i="8" s="1"/>
  <c r="R9" i="8"/>
  <c r="R61" i="8" s="1"/>
  <c r="BL8" i="8"/>
  <c r="AU8" i="8"/>
  <c r="AS8" i="8"/>
  <c r="AQ8" i="8"/>
  <c r="AM8" i="8"/>
  <c r="AI8" i="8"/>
  <c r="AH8" i="8"/>
  <c r="AE8" i="8"/>
  <c r="AD8" i="8"/>
  <c r="AC8" i="8"/>
  <c r="AB8" i="8"/>
  <c r="AR4" i="8" s="1"/>
  <c r="AK32" i="8" s="1"/>
  <c r="AA8" i="8"/>
  <c r="Z8" i="8"/>
  <c r="Y8" i="8"/>
  <c r="X8" i="8"/>
  <c r="X65" i="8" s="1"/>
  <c r="W8" i="8"/>
  <c r="W65" i="8" s="1"/>
  <c r="V8" i="8"/>
  <c r="U8" i="8"/>
  <c r="T8" i="8"/>
  <c r="T65" i="8" s="1"/>
  <c r="S8" i="8"/>
  <c r="S65" i="8" s="1"/>
  <c r="R8" i="8"/>
  <c r="AH4" i="8" s="1"/>
  <c r="BO7" i="8"/>
  <c r="BN7" i="8"/>
  <c r="BM7" i="8"/>
  <c r="BE7" i="8"/>
  <c r="BC7" i="8"/>
  <c r="AU7" i="8"/>
  <c r="AN35" i="8" s="1"/>
  <c r="AS7" i="8"/>
  <c r="BM10" i="8" s="1"/>
  <c r="AR7" i="8"/>
  <c r="AQ7" i="8"/>
  <c r="AI35" i="8" s="1"/>
  <c r="AP7" i="8"/>
  <c r="BJ10" i="8" s="1"/>
  <c r="AO7" i="8"/>
  <c r="AN7" i="8"/>
  <c r="AM7" i="8"/>
  <c r="AM19" i="8" s="1"/>
  <c r="AK7" i="8"/>
  <c r="AJ7" i="8"/>
  <c r="AH7" i="8"/>
  <c r="AH19" i="8" s="1"/>
  <c r="AE7" i="8"/>
  <c r="AD7" i="8"/>
  <c r="AC7" i="8"/>
  <c r="AB7" i="8"/>
  <c r="AA7" i="8"/>
  <c r="Z7" i="8"/>
  <c r="Y7" i="8"/>
  <c r="X7" i="8"/>
  <c r="X57" i="8" s="1"/>
  <c r="W7" i="8"/>
  <c r="V7" i="8"/>
  <c r="U7" i="8"/>
  <c r="T7" i="8"/>
  <c r="S7" i="8"/>
  <c r="R7" i="8"/>
  <c r="AU6" i="8"/>
  <c r="BO9" i="8" s="1"/>
  <c r="AS6" i="8"/>
  <c r="BM9" i="8" s="1"/>
  <c r="AR6" i="8"/>
  <c r="BL9" i="8" s="1"/>
  <c r="AQ6" i="8"/>
  <c r="AI34" i="8" s="1"/>
  <c r="AP6" i="8"/>
  <c r="BJ9" i="8" s="1"/>
  <c r="AO6" i="8"/>
  <c r="BI9" i="8" s="1"/>
  <c r="AN6" i="8"/>
  <c r="BH9" i="8" s="1"/>
  <c r="AM6" i="8"/>
  <c r="AK6" i="8"/>
  <c r="BE9" i="8" s="1"/>
  <c r="AJ6" i="8"/>
  <c r="BD9" i="8" s="1"/>
  <c r="AI6" i="8"/>
  <c r="AH6" i="8"/>
  <c r="AH23" i="8" s="1"/>
  <c r="AE6" i="8"/>
  <c r="AD6" i="8"/>
  <c r="AC6" i="8"/>
  <c r="AS9" i="8" s="1"/>
  <c r="AB6" i="8"/>
  <c r="AA6" i="8"/>
  <c r="Z6" i="8"/>
  <c r="Y6" i="8"/>
  <c r="AO9" i="8" s="1"/>
  <c r="X6" i="8"/>
  <c r="AN9" i="8" s="1"/>
  <c r="W6" i="8"/>
  <c r="V6" i="8"/>
  <c r="U6" i="8"/>
  <c r="U45" i="8" s="1"/>
  <c r="T6" i="8"/>
  <c r="S6" i="8"/>
  <c r="R6" i="8"/>
  <c r="AS5" i="8"/>
  <c r="AR5" i="8"/>
  <c r="BL5" i="8" s="1"/>
  <c r="AO5" i="8"/>
  <c r="AK5" i="8"/>
  <c r="AJ5" i="8"/>
  <c r="BD5" i="8" s="1"/>
  <c r="AE5" i="8"/>
  <c r="AD5" i="8"/>
  <c r="AC5" i="8"/>
  <c r="AB5" i="8"/>
  <c r="AA5" i="8"/>
  <c r="Z5" i="8"/>
  <c r="Y5" i="8"/>
  <c r="X5" i="8"/>
  <c r="W5" i="8"/>
  <c r="W51" i="8" s="1"/>
  <c r="V5" i="8"/>
  <c r="U5" i="8"/>
  <c r="T5" i="8"/>
  <c r="S5" i="8"/>
  <c r="R5" i="8"/>
  <c r="BI4" i="8"/>
  <c r="BB4" i="8"/>
  <c r="AT4" i="8"/>
  <c r="BN4" i="8" s="1"/>
  <c r="AS4" i="8"/>
  <c r="BM4" i="8" s="1"/>
  <c r="BF32" i="8" s="1"/>
  <c r="AP4" i="8"/>
  <c r="BJ4" i="8" s="1"/>
  <c r="AO4" i="8"/>
  <c r="AH32" i="8" s="1"/>
  <c r="AL4" i="8"/>
  <c r="BF4" i="8" s="1"/>
  <c r="BF19" i="8" s="1"/>
  <c r="AK4" i="8"/>
  <c r="BE4" i="8" s="1"/>
  <c r="AJ4" i="8"/>
  <c r="AE4" i="8"/>
  <c r="AD4" i="8"/>
  <c r="AC4" i="8"/>
  <c r="AB4" i="8"/>
  <c r="AA4" i="8"/>
  <c r="Z4" i="8"/>
  <c r="Y4" i="8"/>
  <c r="X4" i="8"/>
  <c r="W4" i="8"/>
  <c r="V4" i="8"/>
  <c r="U4" i="8"/>
  <c r="U43" i="8" s="1"/>
  <c r="T4" i="8"/>
  <c r="S4" i="8"/>
  <c r="R4" i="8"/>
  <c r="AT3" i="8"/>
  <c r="BN3" i="8" s="1"/>
  <c r="AL3" i="8"/>
  <c r="BF3" i="8" s="1"/>
  <c r="AE3" i="8"/>
  <c r="AD3" i="8"/>
  <c r="AC3" i="8"/>
  <c r="AB3" i="8"/>
  <c r="AR3" i="8" s="1"/>
  <c r="AA3" i="8"/>
  <c r="AQ3" i="8" s="1"/>
  <c r="Z3" i="8"/>
  <c r="AP3" i="8" s="1"/>
  <c r="BJ3" i="8" s="1"/>
  <c r="Y3" i="8"/>
  <c r="AO3" i="8" s="1"/>
  <c r="X3" i="8"/>
  <c r="W3" i="8"/>
  <c r="W49" i="8" s="1"/>
  <c r="V3" i="8"/>
  <c r="U3" i="8"/>
  <c r="T3" i="8"/>
  <c r="S3" i="8"/>
  <c r="S49" i="8" s="1"/>
  <c r="R3" i="8"/>
  <c r="AM33" i="8" l="1"/>
  <c r="BG5" i="8"/>
  <c r="BG20" i="8" s="1"/>
  <c r="AM18" i="8"/>
  <c r="AI19" i="8"/>
  <c r="BC10" i="8"/>
  <c r="BC25" i="8" s="1"/>
  <c r="BO5" i="8"/>
  <c r="BC38" i="8"/>
  <c r="BH35" i="8"/>
  <c r="BE37" i="8"/>
  <c r="BC32" i="8"/>
  <c r="BF37" i="8"/>
  <c r="BD35" i="8"/>
  <c r="BH37" i="8"/>
  <c r="AK38" i="8"/>
  <c r="BL7" i="8"/>
  <c r="BE35" i="8" s="1"/>
  <c r="BC33" i="8"/>
  <c r="AJ26" i="8"/>
  <c r="R43" i="8"/>
  <c r="AK18" i="8"/>
  <c r="BK10" i="8"/>
  <c r="AL33" i="8"/>
  <c r="AI23" i="8"/>
  <c r="AP9" i="8"/>
  <c r="U57" i="8"/>
  <c r="AN19" i="8"/>
  <c r="AI22" i="8"/>
  <c r="U56" i="8"/>
  <c r="R39" i="8"/>
  <c r="S44" i="8"/>
  <c r="T38" i="8"/>
  <c r="X47" i="8"/>
  <c r="R42" i="8"/>
  <c r="W53" i="8"/>
  <c r="W48" i="8"/>
  <c r="S50" i="8"/>
  <c r="W60" i="8"/>
  <c r="S52" i="8"/>
  <c r="U63" i="8"/>
  <c r="I64" i="8"/>
  <c r="E94" i="8"/>
  <c r="E267" i="8" s="1"/>
  <c r="BK9" i="8"/>
  <c r="BD37" i="8" s="1"/>
  <c r="BC9" i="8"/>
  <c r="BC37" i="8" s="1"/>
  <c r="BI69" i="8"/>
  <c r="BJ68" i="8"/>
  <c r="BK67" i="8"/>
  <c r="T49" i="8"/>
  <c r="AL36" i="8"/>
  <c r="AL5" i="8"/>
  <c r="T43" i="8"/>
  <c r="BB32" i="8"/>
  <c r="AQ9" i="8"/>
  <c r="BK6" i="8" s="1"/>
  <c r="AH35" i="8"/>
  <c r="BE22" i="8"/>
  <c r="AK8" i="8"/>
  <c r="BE10" i="8" s="1"/>
  <c r="U61" i="8"/>
  <c r="S39" i="8"/>
  <c r="T44" i="8"/>
  <c r="AO11" i="8"/>
  <c r="BI8" i="8" s="1"/>
  <c r="R46" i="8"/>
  <c r="AP10" i="8"/>
  <c r="T54" i="8"/>
  <c r="R40" i="8"/>
  <c r="V66" i="8"/>
  <c r="I59" i="8"/>
  <c r="K64" i="8"/>
  <c r="K65" i="8"/>
  <c r="I82" i="8"/>
  <c r="BI10" i="8"/>
  <c r="BB38" i="8" s="1"/>
  <c r="BJ67" i="8"/>
  <c r="S51" i="8"/>
  <c r="AH22" i="8"/>
  <c r="AU3" i="8"/>
  <c r="AS3" i="8"/>
  <c r="AN5" i="8"/>
  <c r="AN33" i="8" s="1"/>
  <c r="AR9" i="8"/>
  <c r="AL38" i="8"/>
  <c r="K72" i="8"/>
  <c r="I90" i="8"/>
  <c r="B237" i="8"/>
  <c r="BB10" i="8"/>
  <c r="S38" i="8"/>
  <c r="I57" i="8"/>
  <c r="BO10" i="8"/>
  <c r="BG10" i="8"/>
  <c r="BG25" i="8" s="1"/>
  <c r="BJ65" i="8"/>
  <c r="AM23" i="8"/>
  <c r="X51" i="8"/>
  <c r="AT9" i="8"/>
  <c r="BN6" i="8" s="1"/>
  <c r="AK35" i="8"/>
  <c r="U65" i="8"/>
  <c r="AK9" i="8"/>
  <c r="BE6" i="8" s="1"/>
  <c r="AN38" i="8"/>
  <c r="V39" i="8"/>
  <c r="X38" i="8"/>
  <c r="R41" i="8"/>
  <c r="T47" i="8"/>
  <c r="X58" i="8"/>
  <c r="S53" i="8"/>
  <c r="U46" i="8"/>
  <c r="S48" i="8"/>
  <c r="U40" i="8"/>
  <c r="AU11" i="8"/>
  <c r="BO8" i="8" s="1"/>
  <c r="S60" i="8"/>
  <c r="W52" i="8"/>
  <c r="AO10" i="8"/>
  <c r="BI7" i="8" s="1"/>
  <c r="AL32" i="8"/>
  <c r="K61" i="8"/>
  <c r="C94" i="8"/>
  <c r="C267" i="8" s="1"/>
  <c r="K79" i="8"/>
  <c r="K89" i="8"/>
  <c r="BB9" i="8"/>
  <c r="BB24" i="8" s="1"/>
  <c r="BG9" i="8"/>
  <c r="BG37" i="8" s="1"/>
  <c r="BK71" i="8"/>
  <c r="AH33" i="8"/>
  <c r="AI4" i="8"/>
  <c r="AI26" i="8" s="1"/>
  <c r="BI5" i="8"/>
  <c r="AU9" i="8"/>
  <c r="BO6" i="8" s="1"/>
  <c r="BH34" i="8" s="1"/>
  <c r="AK25" i="8"/>
  <c r="AS11" i="8"/>
  <c r="BM8" i="8" s="1"/>
  <c r="BF36" i="8" s="1"/>
  <c r="AR8" i="8"/>
  <c r="K60" i="8"/>
  <c r="K69" i="8"/>
  <c r="K88" i="8"/>
  <c r="BJ71" i="8"/>
  <c r="BK70" i="8"/>
  <c r="AL10" i="8"/>
  <c r="R38" i="8"/>
  <c r="T41" i="8"/>
  <c r="AN11" i="8"/>
  <c r="S62" i="8"/>
  <c r="U48" i="8"/>
  <c r="S66" i="8"/>
  <c r="W55" i="8"/>
  <c r="I55" i="8"/>
  <c r="CB34" i="8"/>
  <c r="CB35" i="8" s="1"/>
  <c r="CB38" i="8" s="1"/>
  <c r="BI54" i="8"/>
  <c r="AI38" i="8"/>
  <c r="BJ7" i="8"/>
  <c r="BC35" i="8" s="1"/>
  <c r="AL31" i="8"/>
  <c r="BM3" i="8"/>
  <c r="BF31" i="8" s="1"/>
  <c r="AO33" i="8"/>
  <c r="AQ33" i="8"/>
  <c r="AP33" i="8"/>
  <c r="BM6" i="8"/>
  <c r="BO3" i="8"/>
  <c r="AJ31" i="8"/>
  <c r="BK3" i="8"/>
  <c r="BC20" i="8"/>
  <c r="BF18" i="8"/>
  <c r="BL3" i="8"/>
  <c r="BH6" i="8"/>
  <c r="BI6" i="8"/>
  <c r="AK37" i="8"/>
  <c r="BL6" i="8"/>
  <c r="BF23" i="8"/>
  <c r="X49" i="8"/>
  <c r="BB19" i="8"/>
  <c r="AL18" i="8"/>
  <c r="R45" i="8"/>
  <c r="AH9" i="8"/>
  <c r="AH37" i="8" s="1"/>
  <c r="AJ23" i="8"/>
  <c r="BD24" i="8"/>
  <c r="BG7" i="8"/>
  <c r="BG22" i="8" s="1"/>
  <c r="BJ8" i="8"/>
  <c r="AL39" i="8"/>
  <c r="S46" i="8"/>
  <c r="W50" i="8"/>
  <c r="AM11" i="8"/>
  <c r="AM39" i="8" s="1"/>
  <c r="CF31" i="8"/>
  <c r="K235" i="8"/>
  <c r="I235" i="8"/>
  <c r="AN4" i="8"/>
  <c r="T51" i="8"/>
  <c r="BC4" i="8"/>
  <c r="BC19" i="8" s="1"/>
  <c r="AI9" i="8"/>
  <c r="S45" i="8"/>
  <c r="AK23" i="8"/>
  <c r="AL34" i="8"/>
  <c r="R57" i="8"/>
  <c r="AJ19" i="8"/>
  <c r="BH22" i="8"/>
  <c r="W40" i="8"/>
  <c r="X50" i="8"/>
  <c r="K247" i="8"/>
  <c r="I247" i="8"/>
  <c r="K248" i="8"/>
  <c r="I248" i="8"/>
  <c r="I78" i="8"/>
  <c r="E251" i="8"/>
  <c r="I251" i="8" s="1"/>
  <c r="K258" i="8"/>
  <c r="I258" i="8"/>
  <c r="AK24" i="8"/>
  <c r="V43" i="8"/>
  <c r="AI3" i="8"/>
  <c r="AI31" i="8" s="1"/>
  <c r="W43" i="8"/>
  <c r="U51" i="8"/>
  <c r="R49" i="8"/>
  <c r="AJ3" i="8"/>
  <c r="X43" i="8"/>
  <c r="AH26" i="8"/>
  <c r="BD4" i="8"/>
  <c r="BD19" i="8" s="1"/>
  <c r="BL4" i="8"/>
  <c r="BE32" i="8" s="1"/>
  <c r="V51" i="8"/>
  <c r="BB5" i="8"/>
  <c r="BB20" i="8" s="1"/>
  <c r="T45" i="8"/>
  <c r="AL23" i="8"/>
  <c r="AM34" i="8"/>
  <c r="S57" i="8"/>
  <c r="AK19" i="8"/>
  <c r="AH10" i="8"/>
  <c r="U59" i="8"/>
  <c r="BN8" i="8"/>
  <c r="AN25" i="8"/>
  <c r="AN39" i="8"/>
  <c r="B246" i="8"/>
  <c r="I73" i="8"/>
  <c r="K73" i="8"/>
  <c r="AH3" i="8"/>
  <c r="AK3" i="8"/>
  <c r="AK31" i="8" s="1"/>
  <c r="AI32" i="8"/>
  <c r="AQ32" i="8" s="1"/>
  <c r="BK5" i="8"/>
  <c r="BD33" i="8" s="1"/>
  <c r="AN34" i="8"/>
  <c r="AM22" i="8"/>
  <c r="AI25" i="8"/>
  <c r="K240" i="8"/>
  <c r="I240" i="8"/>
  <c r="AL21" i="8"/>
  <c r="V45" i="8"/>
  <c r="AL9" i="8"/>
  <c r="AN23" i="8"/>
  <c r="BJ6" i="8"/>
  <c r="AH36" i="8"/>
  <c r="AJ25" i="8"/>
  <c r="AH39" i="8"/>
  <c r="AL20" i="8"/>
  <c r="BE21" i="8"/>
  <c r="T53" i="8"/>
  <c r="AJ8" i="8"/>
  <c r="AJ22" i="8" s="1"/>
  <c r="B236" i="8"/>
  <c r="I63" i="8"/>
  <c r="K63" i="8"/>
  <c r="AM3" i="8"/>
  <c r="AM31" i="8" s="1"/>
  <c r="S43" i="8"/>
  <c r="Y43" i="8" s="1"/>
  <c r="BE5" i="8"/>
  <c r="BE20" i="8" s="1"/>
  <c r="BM5" i="8"/>
  <c r="AM9" i="8"/>
  <c r="W45" i="8"/>
  <c r="AH34" i="8"/>
  <c r="V57" i="8"/>
  <c r="AQ35" i="8"/>
  <c r="AP35" i="8"/>
  <c r="AO35" i="8"/>
  <c r="BD22" i="8"/>
  <c r="W61" i="8"/>
  <c r="BC24" i="8"/>
  <c r="AM38" i="8"/>
  <c r="BB8" i="8"/>
  <c r="BB23" i="8" s="1"/>
  <c r="AH20" i="8"/>
  <c r="U44" i="8"/>
  <c r="V38" i="8"/>
  <c r="AL7" i="8"/>
  <c r="AM35" i="8"/>
  <c r="AN8" i="8"/>
  <c r="AN22" i="8" s="1"/>
  <c r="X41" i="8"/>
  <c r="R47" i="8"/>
  <c r="T42" i="8"/>
  <c r="AJ11" i="8"/>
  <c r="V58" i="8"/>
  <c r="X52" i="8"/>
  <c r="AN32" i="8"/>
  <c r="BG24" i="8"/>
  <c r="Y41" i="8"/>
  <c r="U49" i="8"/>
  <c r="BI3" i="8"/>
  <c r="AK26" i="8"/>
  <c r="BG4" i="8"/>
  <c r="BG19" i="8" s="1"/>
  <c r="AI18" i="8"/>
  <c r="V49" i="8"/>
  <c r="AN3" i="8"/>
  <c r="AL26" i="8"/>
  <c r="AM32" i="8"/>
  <c r="R51" i="8"/>
  <c r="AJ18" i="8"/>
  <c r="AK33" i="8"/>
  <c r="BF5" i="8"/>
  <c r="BF20" i="8" s="1"/>
  <c r="BN5" i="8"/>
  <c r="X45" i="8"/>
  <c r="W57" i="8"/>
  <c r="AJ9" i="8"/>
  <c r="AI11" i="8"/>
  <c r="AI39" i="8" s="1"/>
  <c r="U39" i="8"/>
  <c r="W38" i="8"/>
  <c r="S47" i="8"/>
  <c r="U42" i="8"/>
  <c r="U62" i="8"/>
  <c r="X55" i="8"/>
  <c r="R54" i="8"/>
  <c r="X48" i="8"/>
  <c r="X66" i="8"/>
  <c r="X60" i="8"/>
  <c r="R63" i="8"/>
  <c r="I66" i="8"/>
  <c r="C239" i="8"/>
  <c r="I239" i="8" s="1"/>
  <c r="I68" i="8"/>
  <c r="E241" i="8"/>
  <c r="K257" i="8"/>
  <c r="I257" i="8"/>
  <c r="T57" i="8"/>
  <c r="R65" i="8"/>
  <c r="X61" i="8"/>
  <c r="V56" i="8"/>
  <c r="R59" i="8"/>
  <c r="V44" i="8"/>
  <c r="W58" i="8"/>
  <c r="V62" i="8"/>
  <c r="U53" i="8"/>
  <c r="T46" i="8"/>
  <c r="S54" i="8"/>
  <c r="R64" i="8"/>
  <c r="S63" i="8"/>
  <c r="X42" i="8"/>
  <c r="K56" i="8"/>
  <c r="BK64" i="8"/>
  <c r="K71" i="8"/>
  <c r="I72" i="8"/>
  <c r="C245" i="8"/>
  <c r="K245" i="8" s="1"/>
  <c r="B254" i="8"/>
  <c r="I81" i="8"/>
  <c r="K255" i="8"/>
  <c r="I255" i="8"/>
  <c r="K256" i="8"/>
  <c r="I256" i="8"/>
  <c r="I86" i="8"/>
  <c r="E259" i="8"/>
  <c r="K259" i="8" s="1"/>
  <c r="K266" i="8"/>
  <c r="I266" i="8"/>
  <c r="AK11" i="8"/>
  <c r="AK39" i="8" s="1"/>
  <c r="V53" i="8"/>
  <c r="S64" i="8"/>
  <c r="R48" i="8"/>
  <c r="R50" i="8"/>
  <c r="R60" i="8"/>
  <c r="R55" i="8"/>
  <c r="R52" i="8"/>
  <c r="T63" i="8"/>
  <c r="I60" i="8"/>
  <c r="E233" i="8"/>
  <c r="K80" i="8"/>
  <c r="K265" i="8"/>
  <c r="I265" i="8"/>
  <c r="E231" i="8"/>
  <c r="I58" i="8"/>
  <c r="K232" i="8"/>
  <c r="I232" i="8"/>
  <c r="B242" i="8"/>
  <c r="I69" i="8"/>
  <c r="D244" i="8"/>
  <c r="D94" i="8"/>
  <c r="D267" i="8" s="1"/>
  <c r="I80" i="8"/>
  <c r="C253" i="8"/>
  <c r="K253" i="8" s="1"/>
  <c r="B262" i="8"/>
  <c r="I89" i="8"/>
  <c r="K263" i="8"/>
  <c r="I263" i="8"/>
  <c r="K264" i="8"/>
  <c r="I264" i="8"/>
  <c r="V47" i="8"/>
  <c r="R58" i="8"/>
  <c r="W46" i="8"/>
  <c r="V54" i="8"/>
  <c r="U64" i="8"/>
  <c r="T48" i="8"/>
  <c r="T50" i="8"/>
  <c r="T66" i="8"/>
  <c r="T55" i="8"/>
  <c r="T52" i="8"/>
  <c r="V63" i="8"/>
  <c r="I56" i="8"/>
  <c r="E229" i="8"/>
  <c r="K229" i="8" s="1"/>
  <c r="K230" i="8"/>
  <c r="I70" i="8"/>
  <c r="K251" i="8"/>
  <c r="I237" i="8"/>
  <c r="V65" i="8"/>
  <c r="T61" i="8"/>
  <c r="R56" i="8"/>
  <c r="V59" i="8"/>
  <c r="R44" i="8"/>
  <c r="S58" i="8"/>
  <c r="X46" i="8"/>
  <c r="W54" i="8"/>
  <c r="V64" i="8"/>
  <c r="U50" i="8"/>
  <c r="U66" i="8"/>
  <c r="U60" i="8"/>
  <c r="U55" i="8"/>
  <c r="U52" i="8"/>
  <c r="W63" i="8"/>
  <c r="I54" i="8"/>
  <c r="E227" i="8"/>
  <c r="I227" i="8" s="1"/>
  <c r="K68" i="8"/>
  <c r="K250" i="8"/>
  <c r="I250" i="8"/>
  <c r="K87" i="8"/>
  <c r="I88" i="8"/>
  <c r="C261" i="8"/>
  <c r="I261" i="8" s="1"/>
  <c r="I230" i="8"/>
  <c r="K237" i="8"/>
  <c r="K249" i="8"/>
  <c r="I249" i="8"/>
  <c r="I253" i="8"/>
  <c r="K62" i="8"/>
  <c r="K66" i="8"/>
  <c r="B228" i="8"/>
  <c r="C243" i="8"/>
  <c r="I243" i="8" s="1"/>
  <c r="B244" i="8"/>
  <c r="B252" i="8"/>
  <c r="B260" i="8"/>
  <c r="K57" i="8"/>
  <c r="K59" i="8"/>
  <c r="BI64" i="8"/>
  <c r="I67" i="8"/>
  <c r="K74" i="8"/>
  <c r="I75" i="8"/>
  <c r="K82" i="8"/>
  <c r="I83" i="8"/>
  <c r="K90" i="8"/>
  <c r="I91" i="8"/>
  <c r="F94" i="8"/>
  <c r="F267" i="8" s="1"/>
  <c r="B238" i="8"/>
  <c r="BJ64" i="8"/>
  <c r="K67" i="8"/>
  <c r="K75" i="8"/>
  <c r="I76" i="8"/>
  <c r="K83" i="8"/>
  <c r="I84" i="8"/>
  <c r="K91" i="8"/>
  <c r="I92" i="8"/>
  <c r="G94" i="8"/>
  <c r="G267" i="8" s="1"/>
  <c r="B231" i="8"/>
  <c r="I65" i="8"/>
  <c r="K70" i="8"/>
  <c r="K76" i="8"/>
  <c r="I77" i="8"/>
  <c r="K84" i="8"/>
  <c r="I85" i="8"/>
  <c r="K92" i="8"/>
  <c r="I93" i="8"/>
  <c r="H94" i="8"/>
  <c r="H267" i="8" s="1"/>
  <c r="K77" i="8"/>
  <c r="K85" i="8"/>
  <c r="K93" i="8"/>
  <c r="B233" i="8"/>
  <c r="B241" i="8"/>
  <c r="K54" i="8"/>
  <c r="I61" i="8"/>
  <c r="I71" i="8"/>
  <c r="K78" i="8"/>
  <c r="I79" i="8"/>
  <c r="K86" i="8"/>
  <c r="I87" i="8"/>
  <c r="B94" i="8"/>
  <c r="B234" i="8"/>
  <c r="I62" i="8"/>
  <c r="I300" i="3"/>
  <c r="K286" i="3"/>
  <c r="I286" i="3"/>
  <c r="K276" i="3"/>
  <c r="I276" i="3"/>
  <c r="K290" i="3"/>
  <c r="I290" i="3"/>
  <c r="K308" i="3"/>
  <c r="I308" i="3"/>
  <c r="K315" i="3"/>
  <c r="I315" i="3"/>
  <c r="K299" i="3"/>
  <c r="I299" i="3"/>
  <c r="K305" i="3"/>
  <c r="I305" i="3"/>
  <c r="K292" i="3"/>
  <c r="I292" i="3"/>
  <c r="K282" i="3"/>
  <c r="I282" i="3"/>
  <c r="K281" i="3"/>
  <c r="I281" i="3"/>
  <c r="K279" i="3"/>
  <c r="I279" i="3"/>
  <c r="K277" i="3"/>
  <c r="I277" i="3"/>
  <c r="K304" i="3"/>
  <c r="I304" i="3"/>
  <c r="K313" i="3"/>
  <c r="I313" i="3"/>
  <c r="K311" i="3"/>
  <c r="I311" i="3"/>
  <c r="K307" i="3"/>
  <c r="I307" i="3"/>
  <c r="K284" i="3"/>
  <c r="I284" i="3"/>
  <c r="K302" i="3"/>
  <c r="I302" i="3"/>
  <c r="K289" i="3"/>
  <c r="I289" i="3"/>
  <c r="K294" i="3"/>
  <c r="I294" i="3"/>
  <c r="K287" i="3"/>
  <c r="I287" i="3"/>
  <c r="K280" i="3"/>
  <c r="I280" i="3"/>
  <c r="K291" i="3"/>
  <c r="I291" i="3"/>
  <c r="K295" i="3"/>
  <c r="I295" i="3"/>
  <c r="K283" i="3"/>
  <c r="I283" i="3"/>
  <c r="K293" i="3"/>
  <c r="I293" i="3"/>
  <c r="K306" i="3"/>
  <c r="I306" i="3"/>
  <c r="K314" i="3"/>
  <c r="I314" i="3"/>
  <c r="K301" i="3"/>
  <c r="I301" i="3"/>
  <c r="K309" i="3"/>
  <c r="I309" i="3"/>
  <c r="K310" i="3"/>
  <c r="I310" i="3"/>
  <c r="K312" i="3"/>
  <c r="I312" i="3"/>
  <c r="K298" i="3"/>
  <c r="I298" i="3"/>
  <c r="K278" i="3"/>
  <c r="I278" i="3"/>
  <c r="K285" i="3"/>
  <c r="I285" i="3"/>
  <c r="K297" i="3"/>
  <c r="I297" i="3"/>
  <c r="K296" i="3"/>
  <c r="I296" i="3"/>
  <c r="K303" i="3"/>
  <c r="I303" i="3"/>
  <c r="K288" i="3"/>
  <c r="I288" i="3"/>
  <c r="K300" i="3"/>
  <c r="Y47" i="8" l="1"/>
  <c r="Y40" i="8"/>
  <c r="BB33" i="8"/>
  <c r="BG38" i="8"/>
  <c r="Y66" i="8"/>
  <c r="I229" i="8"/>
  <c r="Y55" i="8"/>
  <c r="Y62" i="8"/>
  <c r="AK22" i="8"/>
  <c r="AO22" i="8" s="1"/>
  <c r="AP22" i="8" s="1"/>
  <c r="BH21" i="8"/>
  <c r="BG35" i="8"/>
  <c r="Y60" i="8"/>
  <c r="Y42" i="8"/>
  <c r="BG33" i="8"/>
  <c r="AN37" i="8"/>
  <c r="AN24" i="8"/>
  <c r="BD10" i="8"/>
  <c r="BD25" i="8" s="1"/>
  <c r="BE33" i="8"/>
  <c r="AO18" i="8"/>
  <c r="AP18" i="8" s="1"/>
  <c r="AO19" i="8"/>
  <c r="AP19" i="8" s="1"/>
  <c r="AN20" i="8"/>
  <c r="BH8" i="8"/>
  <c r="BH23" i="8" s="1"/>
  <c r="AN18" i="8"/>
  <c r="BH5" i="8"/>
  <c r="BH20" i="8" s="1"/>
  <c r="BB36" i="8"/>
  <c r="BG32" i="8"/>
  <c r="Y38" i="8"/>
  <c r="AL19" i="8"/>
  <c r="BF10" i="8"/>
  <c r="AK36" i="8"/>
  <c r="BH10" i="8"/>
  <c r="BH25" i="8" s="1"/>
  <c r="Y39" i="8"/>
  <c r="BF33" i="8"/>
  <c r="BC22" i="8"/>
  <c r="BL10" i="8"/>
  <c r="BE38" i="8" s="1"/>
  <c r="BB25" i="8"/>
  <c r="BD32" i="8"/>
  <c r="BB37" i="8"/>
  <c r="Y61" i="8"/>
  <c r="Y46" i="8"/>
  <c r="Y51" i="8"/>
  <c r="Y53" i="8"/>
  <c r="AO23" i="8"/>
  <c r="AP23" i="8" s="1"/>
  <c r="BE34" i="8"/>
  <c r="BD31" i="8"/>
  <c r="AL25" i="8"/>
  <c r="BF7" i="8"/>
  <c r="B267" i="8"/>
  <c r="K94" i="8"/>
  <c r="I94" i="8"/>
  <c r="K234" i="8"/>
  <c r="I234" i="8"/>
  <c r="I245" i="8"/>
  <c r="K243" i="8"/>
  <c r="K254" i="8"/>
  <c r="I254" i="8"/>
  <c r="Y59" i="8"/>
  <c r="AJ24" i="8"/>
  <c r="BD6" i="8"/>
  <c r="BD34" i="8" s="1"/>
  <c r="K239" i="8"/>
  <c r="AQ34" i="8"/>
  <c r="AP34" i="8"/>
  <c r="AO34" i="8"/>
  <c r="AM21" i="8"/>
  <c r="BG3" i="8"/>
  <c r="BG31" i="8" s="1"/>
  <c r="AQ39" i="8"/>
  <c r="AP39" i="8"/>
  <c r="AO39" i="8"/>
  <c r="AJ21" i="8"/>
  <c r="BD3" i="8"/>
  <c r="BD18" i="8" s="1"/>
  <c r="AL35" i="8"/>
  <c r="AI24" i="8"/>
  <c r="BC6" i="8"/>
  <c r="BC21" i="8" s="1"/>
  <c r="AL24" i="8"/>
  <c r="BF6" i="8"/>
  <c r="BF21" i="8" s="1"/>
  <c r="K241" i="8"/>
  <c r="I241" i="8"/>
  <c r="I259" i="8"/>
  <c r="K262" i="8"/>
  <c r="I262" i="8"/>
  <c r="Y50" i="8"/>
  <c r="AK21" i="8"/>
  <c r="BE3" i="8"/>
  <c r="BE18" i="8" s="1"/>
  <c r="AH25" i="8"/>
  <c r="AO25" i="8" s="1"/>
  <c r="AP25" i="8" s="1"/>
  <c r="BB7" i="8"/>
  <c r="BB35" i="8" s="1"/>
  <c r="I260" i="8"/>
  <c r="K260" i="8"/>
  <c r="Y64" i="8"/>
  <c r="Y49" i="8"/>
  <c r="BG8" i="8"/>
  <c r="BG23" i="8" s="1"/>
  <c r="AM20" i="8"/>
  <c r="K231" i="8"/>
  <c r="I231" i="8"/>
  <c r="I252" i="8"/>
  <c r="K252" i="8"/>
  <c r="Y58" i="8"/>
  <c r="K242" i="8"/>
  <c r="I242" i="8"/>
  <c r="K246" i="8"/>
  <c r="I246" i="8"/>
  <c r="Y57" i="8"/>
  <c r="K233" i="8"/>
  <c r="I233" i="8"/>
  <c r="I244" i="8"/>
  <c r="K244" i="8"/>
  <c r="Y48" i="8"/>
  <c r="Y65" i="8"/>
  <c r="Y63" i="8"/>
  <c r="AN21" i="8"/>
  <c r="BH3" i="8"/>
  <c r="BH18" i="8" s="1"/>
  <c r="AH21" i="8"/>
  <c r="BB3" i="8"/>
  <c r="BB18" i="8" s="1"/>
  <c r="AO32" i="8"/>
  <c r="AI36" i="8"/>
  <c r="AO36" i="8" s="1"/>
  <c r="BD20" i="8"/>
  <c r="AM24" i="8"/>
  <c r="BG6" i="8"/>
  <c r="BG34" i="8" s="1"/>
  <c r="I236" i="8"/>
  <c r="K236" i="8"/>
  <c r="AM37" i="8"/>
  <c r="AI21" i="8"/>
  <c r="BC3" i="8"/>
  <c r="BC31" i="8" s="1"/>
  <c r="AP32" i="8"/>
  <c r="AI37" i="8"/>
  <c r="AQ37" i="8" s="1"/>
  <c r="BE19" i="8"/>
  <c r="I228" i="8"/>
  <c r="K228" i="8"/>
  <c r="Y44" i="8"/>
  <c r="K227" i="8"/>
  <c r="AH38" i="8"/>
  <c r="AH31" i="8"/>
  <c r="AN36" i="8"/>
  <c r="BE24" i="8"/>
  <c r="AH24" i="8"/>
  <c r="AO24" i="8" s="1"/>
  <c r="AP24" i="8" s="1"/>
  <c r="BB6" i="8"/>
  <c r="BB21" i="8" s="1"/>
  <c r="AN31" i="8"/>
  <c r="K238" i="8"/>
  <c r="I238" i="8"/>
  <c r="AK20" i="8"/>
  <c r="BE8" i="8"/>
  <c r="BE36" i="8" s="1"/>
  <c r="BH24" i="8"/>
  <c r="K261" i="8"/>
  <c r="Y45" i="8"/>
  <c r="AJ20" i="8"/>
  <c r="BD8" i="8"/>
  <c r="BD36" i="8" s="1"/>
  <c r="BC8" i="8"/>
  <c r="BC23" i="8" s="1"/>
  <c r="AI20" i="8"/>
  <c r="Y56" i="8"/>
  <c r="Y52" i="8"/>
  <c r="Y54" i="8"/>
  <c r="BF24" i="8"/>
  <c r="AN26" i="8"/>
  <c r="AO26" i="8" s="1"/>
  <c r="AP26" i="8" s="1"/>
  <c r="BH4" i="8"/>
  <c r="BH32" i="8" s="1"/>
  <c r="AL37" i="8"/>
  <c r="BC64" i="3"/>
  <c r="BD64" i="3"/>
  <c r="BE64" i="3"/>
  <c r="BF64" i="3"/>
  <c r="BG64" i="3"/>
  <c r="BH64" i="3"/>
  <c r="BC65" i="3"/>
  <c r="BD65" i="3"/>
  <c r="BE65" i="3"/>
  <c r="BF65" i="3"/>
  <c r="BG65" i="3"/>
  <c r="BH65" i="3"/>
  <c r="BC66" i="3"/>
  <c r="BD66" i="3"/>
  <c r="BE66" i="3"/>
  <c r="BF66" i="3"/>
  <c r="BG66" i="3"/>
  <c r="BH66" i="3"/>
  <c r="BC67" i="3"/>
  <c r="BD67" i="3"/>
  <c r="BE67" i="3"/>
  <c r="BF67" i="3"/>
  <c r="BG67" i="3"/>
  <c r="BH67" i="3"/>
  <c r="BC68" i="3"/>
  <c r="BD68" i="3"/>
  <c r="BE68" i="3"/>
  <c r="BF68" i="3"/>
  <c r="BG68" i="3"/>
  <c r="BH68" i="3"/>
  <c r="BC69" i="3"/>
  <c r="BD69" i="3"/>
  <c r="BE69" i="3"/>
  <c r="BF69" i="3"/>
  <c r="BG69" i="3"/>
  <c r="BH69" i="3"/>
  <c r="BC70" i="3"/>
  <c r="BD70" i="3"/>
  <c r="BE70" i="3"/>
  <c r="BF70" i="3"/>
  <c r="BG70" i="3"/>
  <c r="BH70" i="3"/>
  <c r="BB65" i="3"/>
  <c r="BB66" i="3"/>
  <c r="BB67" i="3"/>
  <c r="BB68" i="3"/>
  <c r="BB69" i="3"/>
  <c r="BB70" i="3"/>
  <c r="BB64" i="3"/>
  <c r="BK54" i="3"/>
  <c r="BK55" i="3"/>
  <c r="BK56" i="3"/>
  <c r="BK57" i="3"/>
  <c r="BK58" i="3"/>
  <c r="BK59" i="3"/>
  <c r="BJ54" i="3"/>
  <c r="BJ55" i="3"/>
  <c r="BJ56" i="3"/>
  <c r="BJ57" i="3"/>
  <c r="BJ58" i="3"/>
  <c r="BJ59" i="3"/>
  <c r="BJ53" i="3"/>
  <c r="BK43" i="3"/>
  <c r="BK44" i="3"/>
  <c r="BK45" i="3"/>
  <c r="BK46" i="3"/>
  <c r="BK47" i="3"/>
  <c r="BK48" i="3"/>
  <c r="BK42" i="3"/>
  <c r="BJ43" i="3"/>
  <c r="BJ44" i="3"/>
  <c r="BJ45" i="3"/>
  <c r="BJ46" i="3"/>
  <c r="BJ47" i="3"/>
  <c r="BJ48" i="3"/>
  <c r="BJ42" i="3"/>
  <c r="BK53" i="3"/>
  <c r="BI54" i="3"/>
  <c r="BI55" i="3"/>
  <c r="BI56" i="3"/>
  <c r="BI57" i="3"/>
  <c r="BI58" i="3"/>
  <c r="BI59" i="3"/>
  <c r="BI53" i="3"/>
  <c r="BF34" i="8" l="1"/>
  <c r="BI68" i="3"/>
  <c r="BH31" i="8"/>
  <c r="BJ67" i="3"/>
  <c r="BJ70" i="3"/>
  <c r="BC34" i="8"/>
  <c r="BH33" i="8"/>
  <c r="BK33" i="8" s="1"/>
  <c r="BB34" i="8"/>
  <c r="BF25" i="8"/>
  <c r="BF38" i="8"/>
  <c r="AP36" i="8"/>
  <c r="BH36" i="8"/>
  <c r="BJ36" i="8" s="1"/>
  <c r="BB31" i="8"/>
  <c r="BD38" i="8"/>
  <c r="BF22" i="8"/>
  <c r="BF35" i="8"/>
  <c r="BE31" i="8"/>
  <c r="BG36" i="8"/>
  <c r="BE25" i="8"/>
  <c r="BJ25" i="8" s="1"/>
  <c r="AO20" i="8"/>
  <c r="AP20" i="8" s="1"/>
  <c r="BK20" i="8"/>
  <c r="BC36" i="8"/>
  <c r="BH38" i="8"/>
  <c r="BI20" i="8"/>
  <c r="AP31" i="8"/>
  <c r="AO31" i="8"/>
  <c r="AQ31" i="8"/>
  <c r="BC18" i="8"/>
  <c r="BJ18" i="8" s="1"/>
  <c r="BJ20" i="8"/>
  <c r="BG18" i="8"/>
  <c r="BH19" i="8"/>
  <c r="BK19" i="8" s="1"/>
  <c r="BI33" i="8"/>
  <c r="BD21" i="8"/>
  <c r="BK21" i="8" s="1"/>
  <c r="BI18" i="8"/>
  <c r="BB22" i="8"/>
  <c r="K267" i="8"/>
  <c r="I267" i="8"/>
  <c r="AP38" i="8"/>
  <c r="AO38" i="8"/>
  <c r="AQ38" i="8"/>
  <c r="AO21" i="8"/>
  <c r="AP21" i="8" s="1"/>
  <c r="AO37" i="8"/>
  <c r="BK24" i="8"/>
  <c r="BJ24" i="8"/>
  <c r="BI24" i="8"/>
  <c r="BI19" i="8"/>
  <c r="AP37" i="8"/>
  <c r="BG21" i="8"/>
  <c r="BI21" i="8" s="1"/>
  <c r="AQ36" i="8"/>
  <c r="BD23" i="8"/>
  <c r="BE23" i="8"/>
  <c r="BI36" i="8"/>
  <c r="BK37" i="8"/>
  <c r="BK66" i="3"/>
  <c r="BK65" i="3"/>
  <c r="BI65" i="3"/>
  <c r="BK64" i="3"/>
  <c r="BI70" i="3"/>
  <c r="BJ65" i="3"/>
  <c r="BK69" i="3"/>
  <c r="BK68" i="3"/>
  <c r="BK70" i="3"/>
  <c r="BK67" i="3"/>
  <c r="BJ68" i="3"/>
  <c r="BI66" i="3"/>
  <c r="BJ66" i="3"/>
  <c r="BI69" i="3"/>
  <c r="BI64" i="3"/>
  <c r="BJ69" i="3"/>
  <c r="BJ64" i="3"/>
  <c r="BI67" i="3"/>
  <c r="BK25" i="8" l="1"/>
  <c r="BK18" i="8"/>
  <c r="BK38" i="8"/>
  <c r="BJ38" i="8"/>
  <c r="BI38" i="8"/>
  <c r="BI25" i="8"/>
  <c r="BJ19" i="8"/>
  <c r="BJ33" i="8"/>
  <c r="BI22" i="8"/>
  <c r="BK22" i="8"/>
  <c r="BJ22" i="8"/>
  <c r="BK31" i="8"/>
  <c r="BJ31" i="8"/>
  <c r="BI31" i="8"/>
  <c r="BK23" i="8"/>
  <c r="BJ23" i="8"/>
  <c r="BI23" i="8"/>
  <c r="BJ21" i="8"/>
  <c r="BJ34" i="8"/>
  <c r="BI34" i="8"/>
  <c r="BK34" i="8"/>
  <c r="BI37" i="8"/>
  <c r="BJ37" i="8"/>
  <c r="BJ32" i="8"/>
  <c r="BK32" i="8"/>
  <c r="BI32" i="8"/>
  <c r="BK36" i="8"/>
  <c r="BK35" i="8"/>
  <c r="BJ35" i="8"/>
  <c r="BI35" i="8"/>
  <c r="B54" i="3"/>
  <c r="CB33" i="3"/>
  <c r="CE29" i="3"/>
  <c r="CF29" i="3" s="1"/>
  <c r="CE28" i="3"/>
  <c r="CF28" i="3" s="1"/>
  <c r="CE27" i="3"/>
  <c r="CF27" i="3" s="1"/>
  <c r="CB34" i="3" l="1"/>
  <c r="CB35" i="3" s="1"/>
  <c r="CB38" i="3" s="1"/>
  <c r="CF31" i="3"/>
  <c r="I50" i="3" l="1"/>
  <c r="I49" i="3"/>
  <c r="H54" i="3"/>
  <c r="H227" i="3" s="1"/>
  <c r="O31" i="7"/>
  <c r="N31" i="7"/>
  <c r="M31" i="7"/>
  <c r="O30" i="7"/>
  <c r="O32" i="7" s="1"/>
  <c r="N30" i="7"/>
  <c r="M30" i="7"/>
  <c r="O25" i="7"/>
  <c r="N25" i="7"/>
  <c r="M25" i="7"/>
  <c r="O24" i="7"/>
  <c r="O26" i="7" s="1"/>
  <c r="N24" i="7"/>
  <c r="N26" i="7" s="1"/>
  <c r="M24" i="7"/>
  <c r="M26" i="7" s="1"/>
  <c r="O19" i="7"/>
  <c r="N19" i="7"/>
  <c r="M19" i="7"/>
  <c r="O18" i="7"/>
  <c r="N18" i="7"/>
  <c r="N20" i="7" s="1"/>
  <c r="M18" i="7"/>
  <c r="M20" i="7" s="1"/>
  <c r="M14" i="7"/>
  <c r="O13" i="7"/>
  <c r="N13" i="7"/>
  <c r="M13" i="7"/>
  <c r="O12" i="7"/>
  <c r="N12" i="7"/>
  <c r="M12" i="7"/>
  <c r="O7" i="7"/>
  <c r="N7" i="7"/>
  <c r="M7" i="7"/>
  <c r="O6" i="7"/>
  <c r="N6" i="7"/>
  <c r="M6" i="7"/>
  <c r="O31" i="6"/>
  <c r="N31" i="6"/>
  <c r="M31" i="6"/>
  <c r="O30" i="6"/>
  <c r="N30" i="6"/>
  <c r="M30" i="6"/>
  <c r="O25" i="6"/>
  <c r="N25" i="6"/>
  <c r="M25" i="6"/>
  <c r="O24" i="6"/>
  <c r="O26" i="6" s="1"/>
  <c r="N24" i="6"/>
  <c r="N26" i="6" s="1"/>
  <c r="M24" i="6"/>
  <c r="M20" i="6"/>
  <c r="O19" i="6"/>
  <c r="N19" i="6"/>
  <c r="M19" i="6"/>
  <c r="O18" i="6"/>
  <c r="N18" i="6"/>
  <c r="M18" i="6"/>
  <c r="O13" i="6"/>
  <c r="N13" i="6"/>
  <c r="N14" i="6" s="1"/>
  <c r="M13" i="6"/>
  <c r="M14" i="6" s="1"/>
  <c r="O12" i="6"/>
  <c r="N12" i="6"/>
  <c r="M12" i="6"/>
  <c r="O7" i="6"/>
  <c r="N7" i="6"/>
  <c r="M7" i="6"/>
  <c r="O6" i="6"/>
  <c r="O8" i="6" s="1"/>
  <c r="N6" i="6"/>
  <c r="N8" i="6" s="1"/>
  <c r="M6" i="6"/>
  <c r="N32" i="6" l="1"/>
  <c r="O20" i="6"/>
  <c r="O20" i="7"/>
  <c r="M8" i="7"/>
  <c r="N20" i="6"/>
  <c r="M26" i="6"/>
  <c r="M32" i="6"/>
  <c r="N8" i="7"/>
  <c r="J49" i="3"/>
  <c r="O8" i="7"/>
  <c r="N14" i="7"/>
  <c r="M32" i="7"/>
  <c r="M8" i="6"/>
  <c r="O14" i="6"/>
  <c r="O32" i="6"/>
  <c r="O14" i="7"/>
  <c r="N32" i="7"/>
  <c r="M31" i="4"/>
  <c r="N31" i="4"/>
  <c r="O31" i="4"/>
  <c r="N30" i="4"/>
  <c r="N32" i="4" s="1"/>
  <c r="O30" i="4"/>
  <c r="O32" i="4" s="1"/>
  <c r="M30" i="4"/>
  <c r="M25" i="4"/>
  <c r="N25" i="4"/>
  <c r="O25" i="4"/>
  <c r="N24" i="4"/>
  <c r="O24" i="4"/>
  <c r="M24" i="4"/>
  <c r="M19" i="4"/>
  <c r="N19" i="4"/>
  <c r="O19" i="4"/>
  <c r="N18" i="4"/>
  <c r="O18" i="4"/>
  <c r="M18" i="4"/>
  <c r="M13" i="4"/>
  <c r="N13" i="4"/>
  <c r="O13" i="4"/>
  <c r="N12" i="4"/>
  <c r="O12" i="4"/>
  <c r="M12" i="4"/>
  <c r="M7" i="4"/>
  <c r="N7" i="4"/>
  <c r="O7" i="4"/>
  <c r="N6" i="4"/>
  <c r="O6" i="4"/>
  <c r="O8" i="4" s="1"/>
  <c r="M6" i="4"/>
  <c r="N20" i="4" l="1"/>
  <c r="O20" i="4"/>
  <c r="M26" i="4"/>
  <c r="O26" i="4"/>
  <c r="N26" i="4"/>
  <c r="M14" i="4"/>
  <c r="N8" i="4"/>
  <c r="O14" i="4"/>
  <c r="M20" i="4"/>
  <c r="M8" i="4"/>
  <c r="N14" i="4"/>
  <c r="M32" i="4"/>
  <c r="AJ32" i="3"/>
  <c r="H93" i="3"/>
  <c r="H266" i="3" s="1"/>
  <c r="G93" i="3"/>
  <c r="G266" i="3" s="1"/>
  <c r="F93" i="3"/>
  <c r="F266" i="3" s="1"/>
  <c r="E93" i="3"/>
  <c r="E266" i="3" s="1"/>
  <c r="D93" i="3"/>
  <c r="D266" i="3" s="1"/>
  <c r="C93" i="3"/>
  <c r="C266" i="3" s="1"/>
  <c r="B93" i="3"/>
  <c r="H92" i="3"/>
  <c r="H265" i="3" s="1"/>
  <c r="G92" i="3"/>
  <c r="G265" i="3" s="1"/>
  <c r="F92" i="3"/>
  <c r="F265" i="3" s="1"/>
  <c r="E92" i="3"/>
  <c r="E265" i="3" s="1"/>
  <c r="D92" i="3"/>
  <c r="D265" i="3" s="1"/>
  <c r="C92" i="3"/>
  <c r="C265" i="3" s="1"/>
  <c r="B92" i="3"/>
  <c r="H91" i="3"/>
  <c r="H264" i="3" s="1"/>
  <c r="G91" i="3"/>
  <c r="G264" i="3" s="1"/>
  <c r="F91" i="3"/>
  <c r="F264" i="3" s="1"/>
  <c r="E91" i="3"/>
  <c r="E264" i="3" s="1"/>
  <c r="D91" i="3"/>
  <c r="D264" i="3" s="1"/>
  <c r="C91" i="3"/>
  <c r="C264" i="3" s="1"/>
  <c r="B91" i="3"/>
  <c r="H90" i="3"/>
  <c r="H263" i="3" s="1"/>
  <c r="G90" i="3"/>
  <c r="G263" i="3" s="1"/>
  <c r="F90" i="3"/>
  <c r="F263" i="3" s="1"/>
  <c r="E90" i="3"/>
  <c r="E263" i="3" s="1"/>
  <c r="D90" i="3"/>
  <c r="D263" i="3" s="1"/>
  <c r="C90" i="3"/>
  <c r="C263" i="3" s="1"/>
  <c r="B90" i="3"/>
  <c r="H89" i="3"/>
  <c r="H262" i="3" s="1"/>
  <c r="G89" i="3"/>
  <c r="G262" i="3" s="1"/>
  <c r="F89" i="3"/>
  <c r="F262" i="3" s="1"/>
  <c r="E89" i="3"/>
  <c r="E262" i="3" s="1"/>
  <c r="D89" i="3"/>
  <c r="D262" i="3" s="1"/>
  <c r="C89" i="3"/>
  <c r="C262" i="3" s="1"/>
  <c r="B89" i="3"/>
  <c r="H88" i="3"/>
  <c r="H261" i="3" s="1"/>
  <c r="G88" i="3"/>
  <c r="G261" i="3" s="1"/>
  <c r="F88" i="3"/>
  <c r="F261" i="3" s="1"/>
  <c r="E88" i="3"/>
  <c r="E261" i="3" s="1"/>
  <c r="D88" i="3"/>
  <c r="D261" i="3" s="1"/>
  <c r="C88" i="3"/>
  <c r="C261" i="3" s="1"/>
  <c r="B88" i="3"/>
  <c r="H87" i="3"/>
  <c r="H260" i="3" s="1"/>
  <c r="G87" i="3"/>
  <c r="G260" i="3" s="1"/>
  <c r="F87" i="3"/>
  <c r="F260" i="3" s="1"/>
  <c r="E87" i="3"/>
  <c r="E260" i="3" s="1"/>
  <c r="D87" i="3"/>
  <c r="D260" i="3" s="1"/>
  <c r="C87" i="3"/>
  <c r="C260" i="3" s="1"/>
  <c r="B87" i="3"/>
  <c r="H86" i="3"/>
  <c r="H259" i="3" s="1"/>
  <c r="G86" i="3"/>
  <c r="G259" i="3" s="1"/>
  <c r="F86" i="3"/>
  <c r="F259" i="3" s="1"/>
  <c r="E86" i="3"/>
  <c r="E259" i="3" s="1"/>
  <c r="D86" i="3"/>
  <c r="D259" i="3" s="1"/>
  <c r="C86" i="3"/>
  <c r="C259" i="3" s="1"/>
  <c r="B86" i="3"/>
  <c r="H85" i="3"/>
  <c r="H258" i="3" s="1"/>
  <c r="G85" i="3"/>
  <c r="G258" i="3" s="1"/>
  <c r="F85" i="3"/>
  <c r="F258" i="3" s="1"/>
  <c r="E85" i="3"/>
  <c r="E258" i="3" s="1"/>
  <c r="D85" i="3"/>
  <c r="D258" i="3" s="1"/>
  <c r="C85" i="3"/>
  <c r="C258" i="3" s="1"/>
  <c r="B85" i="3"/>
  <c r="H84" i="3"/>
  <c r="H257" i="3" s="1"/>
  <c r="G84" i="3"/>
  <c r="G257" i="3" s="1"/>
  <c r="F84" i="3"/>
  <c r="F257" i="3" s="1"/>
  <c r="E84" i="3"/>
  <c r="E257" i="3" s="1"/>
  <c r="D84" i="3"/>
  <c r="D257" i="3" s="1"/>
  <c r="C84" i="3"/>
  <c r="C257" i="3" s="1"/>
  <c r="B84" i="3"/>
  <c r="H83" i="3"/>
  <c r="H256" i="3" s="1"/>
  <c r="G83" i="3"/>
  <c r="G256" i="3" s="1"/>
  <c r="F83" i="3"/>
  <c r="F256" i="3" s="1"/>
  <c r="E83" i="3"/>
  <c r="E256" i="3" s="1"/>
  <c r="D83" i="3"/>
  <c r="D256" i="3" s="1"/>
  <c r="C83" i="3"/>
  <c r="C256" i="3" s="1"/>
  <c r="B83" i="3"/>
  <c r="H82" i="3"/>
  <c r="H255" i="3" s="1"/>
  <c r="G82" i="3"/>
  <c r="G255" i="3" s="1"/>
  <c r="F82" i="3"/>
  <c r="F255" i="3" s="1"/>
  <c r="E82" i="3"/>
  <c r="E255" i="3" s="1"/>
  <c r="D82" i="3"/>
  <c r="D255" i="3" s="1"/>
  <c r="C82" i="3"/>
  <c r="C255" i="3" s="1"/>
  <c r="B82" i="3"/>
  <c r="H81" i="3"/>
  <c r="H254" i="3" s="1"/>
  <c r="G81" i="3"/>
  <c r="G254" i="3" s="1"/>
  <c r="F81" i="3"/>
  <c r="F254" i="3" s="1"/>
  <c r="E81" i="3"/>
  <c r="E254" i="3" s="1"/>
  <c r="D81" i="3"/>
  <c r="D254" i="3" s="1"/>
  <c r="C81" i="3"/>
  <c r="C254" i="3" s="1"/>
  <c r="B81" i="3"/>
  <c r="H80" i="3"/>
  <c r="H253" i="3" s="1"/>
  <c r="G80" i="3"/>
  <c r="G253" i="3" s="1"/>
  <c r="F80" i="3"/>
  <c r="F253" i="3" s="1"/>
  <c r="E80" i="3"/>
  <c r="E253" i="3" s="1"/>
  <c r="D80" i="3"/>
  <c r="D253" i="3" s="1"/>
  <c r="C80" i="3"/>
  <c r="C253" i="3" s="1"/>
  <c r="B80" i="3"/>
  <c r="H79" i="3"/>
  <c r="H252" i="3" s="1"/>
  <c r="G79" i="3"/>
  <c r="G252" i="3" s="1"/>
  <c r="F79" i="3"/>
  <c r="F252" i="3" s="1"/>
  <c r="E79" i="3"/>
  <c r="E252" i="3" s="1"/>
  <c r="D79" i="3"/>
  <c r="D252" i="3" s="1"/>
  <c r="C79" i="3"/>
  <c r="C252" i="3" s="1"/>
  <c r="B79" i="3"/>
  <c r="H78" i="3"/>
  <c r="H251" i="3" s="1"/>
  <c r="G78" i="3"/>
  <c r="G251" i="3" s="1"/>
  <c r="F78" i="3"/>
  <c r="F251" i="3" s="1"/>
  <c r="E78" i="3"/>
  <c r="E251" i="3" s="1"/>
  <c r="D78" i="3"/>
  <c r="D251" i="3" s="1"/>
  <c r="C78" i="3"/>
  <c r="C251" i="3" s="1"/>
  <c r="B78" i="3"/>
  <c r="H77" i="3"/>
  <c r="H250" i="3" s="1"/>
  <c r="G77" i="3"/>
  <c r="G250" i="3" s="1"/>
  <c r="F77" i="3"/>
  <c r="F250" i="3" s="1"/>
  <c r="E77" i="3"/>
  <c r="E250" i="3" s="1"/>
  <c r="D77" i="3"/>
  <c r="D250" i="3" s="1"/>
  <c r="C77" i="3"/>
  <c r="C250" i="3" s="1"/>
  <c r="B77" i="3"/>
  <c r="H76" i="3"/>
  <c r="H249" i="3" s="1"/>
  <c r="G76" i="3"/>
  <c r="G249" i="3" s="1"/>
  <c r="F76" i="3"/>
  <c r="F249" i="3" s="1"/>
  <c r="E76" i="3"/>
  <c r="E249" i="3" s="1"/>
  <c r="D76" i="3"/>
  <c r="D249" i="3" s="1"/>
  <c r="C76" i="3"/>
  <c r="C249" i="3" s="1"/>
  <c r="B76" i="3"/>
  <c r="H75" i="3"/>
  <c r="H248" i="3" s="1"/>
  <c r="G75" i="3"/>
  <c r="G248" i="3" s="1"/>
  <c r="F75" i="3"/>
  <c r="F248" i="3" s="1"/>
  <c r="E75" i="3"/>
  <c r="E248" i="3" s="1"/>
  <c r="D75" i="3"/>
  <c r="D248" i="3" s="1"/>
  <c r="C75" i="3"/>
  <c r="C248" i="3" s="1"/>
  <c r="B75" i="3"/>
  <c r="H74" i="3"/>
  <c r="H247" i="3" s="1"/>
  <c r="G74" i="3"/>
  <c r="G247" i="3" s="1"/>
  <c r="F74" i="3"/>
  <c r="F247" i="3" s="1"/>
  <c r="E74" i="3"/>
  <c r="E247" i="3" s="1"/>
  <c r="D74" i="3"/>
  <c r="D247" i="3" s="1"/>
  <c r="C74" i="3"/>
  <c r="C247" i="3" s="1"/>
  <c r="B74" i="3"/>
  <c r="H73" i="3"/>
  <c r="H246" i="3" s="1"/>
  <c r="G73" i="3"/>
  <c r="G246" i="3" s="1"/>
  <c r="F73" i="3"/>
  <c r="F246" i="3" s="1"/>
  <c r="E73" i="3"/>
  <c r="E246" i="3" s="1"/>
  <c r="D73" i="3"/>
  <c r="D246" i="3" s="1"/>
  <c r="C73" i="3"/>
  <c r="C246" i="3" s="1"/>
  <c r="B73" i="3"/>
  <c r="H72" i="3"/>
  <c r="H245" i="3" s="1"/>
  <c r="G72" i="3"/>
  <c r="G245" i="3" s="1"/>
  <c r="F72" i="3"/>
  <c r="F245" i="3" s="1"/>
  <c r="E72" i="3"/>
  <c r="E245" i="3" s="1"/>
  <c r="D72" i="3"/>
  <c r="D245" i="3" s="1"/>
  <c r="C72" i="3"/>
  <c r="C245" i="3" s="1"/>
  <c r="B72" i="3"/>
  <c r="H71" i="3"/>
  <c r="G71" i="3"/>
  <c r="F71" i="3"/>
  <c r="E71" i="3"/>
  <c r="D71" i="3"/>
  <c r="C71" i="3"/>
  <c r="B71" i="3"/>
  <c r="H70" i="3"/>
  <c r="H243" i="3" s="1"/>
  <c r="G70" i="3"/>
  <c r="G243" i="3" s="1"/>
  <c r="F70" i="3"/>
  <c r="F243" i="3" s="1"/>
  <c r="E70" i="3"/>
  <c r="E243" i="3" s="1"/>
  <c r="D70" i="3"/>
  <c r="D243" i="3" s="1"/>
  <c r="C70" i="3"/>
  <c r="C243" i="3" s="1"/>
  <c r="B70" i="3"/>
  <c r="H69" i="3"/>
  <c r="H242" i="3" s="1"/>
  <c r="G69" i="3"/>
  <c r="G242" i="3" s="1"/>
  <c r="F69" i="3"/>
  <c r="F242" i="3" s="1"/>
  <c r="E69" i="3"/>
  <c r="E242" i="3" s="1"/>
  <c r="D69" i="3"/>
  <c r="D242" i="3" s="1"/>
  <c r="C69" i="3"/>
  <c r="C242" i="3" s="1"/>
  <c r="B69" i="3"/>
  <c r="H68" i="3"/>
  <c r="H241" i="3" s="1"/>
  <c r="G68" i="3"/>
  <c r="G241" i="3" s="1"/>
  <c r="F68" i="3"/>
  <c r="F241" i="3" s="1"/>
  <c r="E68" i="3"/>
  <c r="E241" i="3" s="1"/>
  <c r="D68" i="3"/>
  <c r="D241" i="3" s="1"/>
  <c r="C68" i="3"/>
  <c r="C241" i="3" s="1"/>
  <c r="B68" i="3"/>
  <c r="H67" i="3"/>
  <c r="H240" i="3" s="1"/>
  <c r="G67" i="3"/>
  <c r="G240" i="3" s="1"/>
  <c r="F67" i="3"/>
  <c r="F240" i="3" s="1"/>
  <c r="E67" i="3"/>
  <c r="E240" i="3" s="1"/>
  <c r="D67" i="3"/>
  <c r="D240" i="3" s="1"/>
  <c r="C67" i="3"/>
  <c r="C240" i="3" s="1"/>
  <c r="B67" i="3"/>
  <c r="H66" i="3"/>
  <c r="H239" i="3" s="1"/>
  <c r="G66" i="3"/>
  <c r="G239" i="3" s="1"/>
  <c r="F66" i="3"/>
  <c r="F239" i="3" s="1"/>
  <c r="E66" i="3"/>
  <c r="E239" i="3" s="1"/>
  <c r="D66" i="3"/>
  <c r="D239" i="3" s="1"/>
  <c r="C66" i="3"/>
  <c r="C239" i="3" s="1"/>
  <c r="B66" i="3"/>
  <c r="H65" i="3"/>
  <c r="H238" i="3" s="1"/>
  <c r="G65" i="3"/>
  <c r="G238" i="3" s="1"/>
  <c r="F65" i="3"/>
  <c r="F238" i="3" s="1"/>
  <c r="E65" i="3"/>
  <c r="E238" i="3" s="1"/>
  <c r="D65" i="3"/>
  <c r="D238" i="3" s="1"/>
  <c r="C65" i="3"/>
  <c r="C238" i="3" s="1"/>
  <c r="B65" i="3"/>
  <c r="H64" i="3"/>
  <c r="H237" i="3" s="1"/>
  <c r="G64" i="3"/>
  <c r="G237" i="3" s="1"/>
  <c r="F64" i="3"/>
  <c r="F237" i="3" s="1"/>
  <c r="E64" i="3"/>
  <c r="E237" i="3" s="1"/>
  <c r="D64" i="3"/>
  <c r="D237" i="3" s="1"/>
  <c r="C64" i="3"/>
  <c r="C237" i="3" s="1"/>
  <c r="B64" i="3"/>
  <c r="H63" i="3"/>
  <c r="H236" i="3" s="1"/>
  <c r="G63" i="3"/>
  <c r="G236" i="3" s="1"/>
  <c r="F63" i="3"/>
  <c r="F236" i="3" s="1"/>
  <c r="E63" i="3"/>
  <c r="E236" i="3" s="1"/>
  <c r="D63" i="3"/>
  <c r="D236" i="3" s="1"/>
  <c r="C63" i="3"/>
  <c r="C236" i="3" s="1"/>
  <c r="B63" i="3"/>
  <c r="H62" i="3"/>
  <c r="H235" i="3" s="1"/>
  <c r="G62" i="3"/>
  <c r="G235" i="3" s="1"/>
  <c r="F62" i="3"/>
  <c r="F235" i="3" s="1"/>
  <c r="E62" i="3"/>
  <c r="E235" i="3" s="1"/>
  <c r="D62" i="3"/>
  <c r="D235" i="3" s="1"/>
  <c r="C62" i="3"/>
  <c r="C235" i="3" s="1"/>
  <c r="B62" i="3"/>
  <c r="H61" i="3"/>
  <c r="H234" i="3" s="1"/>
  <c r="G61" i="3"/>
  <c r="G234" i="3" s="1"/>
  <c r="F61" i="3"/>
  <c r="F234" i="3" s="1"/>
  <c r="E61" i="3"/>
  <c r="E234" i="3" s="1"/>
  <c r="D61" i="3"/>
  <c r="D234" i="3" s="1"/>
  <c r="C61" i="3"/>
  <c r="C234" i="3" s="1"/>
  <c r="B61" i="3"/>
  <c r="H60" i="3"/>
  <c r="H233" i="3" s="1"/>
  <c r="G60" i="3"/>
  <c r="G233" i="3" s="1"/>
  <c r="F60" i="3"/>
  <c r="F233" i="3" s="1"/>
  <c r="E60" i="3"/>
  <c r="E233" i="3" s="1"/>
  <c r="D60" i="3"/>
  <c r="D233" i="3" s="1"/>
  <c r="C60" i="3"/>
  <c r="C233" i="3" s="1"/>
  <c r="B60" i="3"/>
  <c r="H59" i="3"/>
  <c r="H232" i="3" s="1"/>
  <c r="G59" i="3"/>
  <c r="G232" i="3" s="1"/>
  <c r="F59" i="3"/>
  <c r="F232" i="3" s="1"/>
  <c r="E59" i="3"/>
  <c r="E232" i="3" s="1"/>
  <c r="D59" i="3"/>
  <c r="D232" i="3" s="1"/>
  <c r="C59" i="3"/>
  <c r="C232" i="3" s="1"/>
  <c r="B59" i="3"/>
  <c r="H58" i="3"/>
  <c r="H231" i="3" s="1"/>
  <c r="G58" i="3"/>
  <c r="G231" i="3" s="1"/>
  <c r="F58" i="3"/>
  <c r="F231" i="3" s="1"/>
  <c r="E58" i="3"/>
  <c r="E231" i="3" s="1"/>
  <c r="D58" i="3"/>
  <c r="D231" i="3" s="1"/>
  <c r="C58" i="3"/>
  <c r="C231" i="3" s="1"/>
  <c r="B58" i="3"/>
  <c r="H57" i="3"/>
  <c r="H230" i="3" s="1"/>
  <c r="G57" i="3"/>
  <c r="G230" i="3" s="1"/>
  <c r="F57" i="3"/>
  <c r="F230" i="3" s="1"/>
  <c r="E57" i="3"/>
  <c r="E230" i="3" s="1"/>
  <c r="D57" i="3"/>
  <c r="D230" i="3" s="1"/>
  <c r="C57" i="3"/>
  <c r="C230" i="3" s="1"/>
  <c r="B57" i="3"/>
  <c r="H56" i="3"/>
  <c r="H229" i="3" s="1"/>
  <c r="G56" i="3"/>
  <c r="G229" i="3" s="1"/>
  <c r="F56" i="3"/>
  <c r="F229" i="3" s="1"/>
  <c r="E56" i="3"/>
  <c r="E229" i="3" s="1"/>
  <c r="D56" i="3"/>
  <c r="D229" i="3" s="1"/>
  <c r="C56" i="3"/>
  <c r="C229" i="3" s="1"/>
  <c r="B56" i="3"/>
  <c r="H55" i="3"/>
  <c r="H228" i="3" s="1"/>
  <c r="G55" i="3"/>
  <c r="G228" i="3" s="1"/>
  <c r="F55" i="3"/>
  <c r="F228" i="3" s="1"/>
  <c r="E55" i="3"/>
  <c r="E228" i="3" s="1"/>
  <c r="D55" i="3"/>
  <c r="D228" i="3" s="1"/>
  <c r="C55" i="3"/>
  <c r="C228" i="3" s="1"/>
  <c r="B55" i="3"/>
  <c r="G54" i="3"/>
  <c r="G227" i="3" s="1"/>
  <c r="F54" i="3"/>
  <c r="F227" i="3" s="1"/>
  <c r="E54" i="3"/>
  <c r="E227" i="3" s="1"/>
  <c r="D54" i="3"/>
  <c r="D227" i="3" s="1"/>
  <c r="C54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E26" i="3"/>
  <c r="AD26" i="3"/>
  <c r="AC26" i="3"/>
  <c r="AB26" i="3"/>
  <c r="AA26" i="3"/>
  <c r="Z26" i="3"/>
  <c r="Y26" i="3"/>
  <c r="X26" i="3"/>
  <c r="W26" i="3"/>
  <c r="V26" i="3"/>
  <c r="V50" i="3" s="1"/>
  <c r="U26" i="3"/>
  <c r="T26" i="3"/>
  <c r="S26" i="3"/>
  <c r="R26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AE22" i="3"/>
  <c r="AD22" i="3"/>
  <c r="AC22" i="3"/>
  <c r="AB22" i="3"/>
  <c r="AA22" i="3"/>
  <c r="Z22" i="3"/>
  <c r="Y22" i="3"/>
  <c r="X22" i="3"/>
  <c r="W22" i="3"/>
  <c r="V22" i="3"/>
  <c r="V54" i="3" s="1"/>
  <c r="U22" i="3"/>
  <c r="T22" i="3"/>
  <c r="S22" i="3"/>
  <c r="R22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AE14" i="3"/>
  <c r="AU7" i="3" s="1"/>
  <c r="AD14" i="3"/>
  <c r="AT7" i="3" s="1"/>
  <c r="AC14" i="3"/>
  <c r="AS7" i="3" s="1"/>
  <c r="AB14" i="3"/>
  <c r="AR7" i="3" s="1"/>
  <c r="AA14" i="3"/>
  <c r="AQ7" i="3" s="1"/>
  <c r="Z14" i="3"/>
  <c r="AP7" i="3" s="1"/>
  <c r="Y14" i="3"/>
  <c r="X14" i="3"/>
  <c r="W14" i="3"/>
  <c r="V14" i="3"/>
  <c r="U14" i="3"/>
  <c r="AK7" i="3" s="1"/>
  <c r="T14" i="3"/>
  <c r="S14" i="3"/>
  <c r="AI7" i="3" s="1"/>
  <c r="R14" i="3"/>
  <c r="AH7" i="3" s="1"/>
  <c r="BI13" i="3"/>
  <c r="AE13" i="3"/>
  <c r="AU6" i="3" s="1"/>
  <c r="AD13" i="3"/>
  <c r="AT6" i="3" s="1"/>
  <c r="AC13" i="3"/>
  <c r="AS6" i="3" s="1"/>
  <c r="AB13" i="3"/>
  <c r="AR6" i="3" s="1"/>
  <c r="AA13" i="3"/>
  <c r="AQ6" i="3" s="1"/>
  <c r="Z13" i="3"/>
  <c r="Y13" i="3"/>
  <c r="AO6" i="3" s="1"/>
  <c r="X13" i="3"/>
  <c r="W13" i="3"/>
  <c r="V13" i="3"/>
  <c r="U13" i="3"/>
  <c r="T13" i="3"/>
  <c r="AJ6" i="3" s="1"/>
  <c r="S13" i="3"/>
  <c r="AI6" i="3" s="1"/>
  <c r="R13" i="3"/>
  <c r="AH6" i="3" s="1"/>
  <c r="BI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F94" i="3" l="1"/>
  <c r="G94" i="3"/>
  <c r="W41" i="3"/>
  <c r="X56" i="3"/>
  <c r="B94" i="3"/>
  <c r="C94" i="3"/>
  <c r="D94" i="3"/>
  <c r="C227" i="3"/>
  <c r="I54" i="3"/>
  <c r="E94" i="3"/>
  <c r="H94" i="3"/>
  <c r="H267" i="3" s="1"/>
  <c r="U48" i="3"/>
  <c r="S63" i="3"/>
  <c r="U63" i="3"/>
  <c r="S54" i="3"/>
  <c r="W48" i="3"/>
  <c r="U54" i="3"/>
  <c r="U45" i="3"/>
  <c r="G244" i="3"/>
  <c r="G267" i="3"/>
  <c r="B263" i="3"/>
  <c r="K90" i="3"/>
  <c r="H244" i="3"/>
  <c r="K81" i="3"/>
  <c r="B254" i="3"/>
  <c r="K72" i="3"/>
  <c r="B245" i="3"/>
  <c r="K63" i="3"/>
  <c r="B236" i="3"/>
  <c r="B259" i="3"/>
  <c r="K86" i="3"/>
  <c r="K58" i="3"/>
  <c r="B231" i="3"/>
  <c r="K54" i="3"/>
  <c r="B227" i="3"/>
  <c r="K77" i="3"/>
  <c r="B250" i="3"/>
  <c r="K68" i="3"/>
  <c r="B241" i="3"/>
  <c r="B232" i="3"/>
  <c r="K59" i="3"/>
  <c r="B264" i="3"/>
  <c r="K91" i="3"/>
  <c r="K82" i="3"/>
  <c r="B255" i="3"/>
  <c r="B246" i="3"/>
  <c r="K73" i="3"/>
  <c r="K67" i="3"/>
  <c r="B240" i="3"/>
  <c r="K64" i="3"/>
  <c r="B237" i="3"/>
  <c r="K55" i="3"/>
  <c r="B228" i="3"/>
  <c r="B260" i="3"/>
  <c r="K87" i="3"/>
  <c r="B251" i="3"/>
  <c r="K78" i="3"/>
  <c r="K69" i="3"/>
  <c r="B242" i="3"/>
  <c r="B233" i="3"/>
  <c r="K60" i="3"/>
  <c r="K92" i="3"/>
  <c r="B265" i="3"/>
  <c r="K83" i="3"/>
  <c r="B256" i="3"/>
  <c r="K74" i="3"/>
  <c r="B247" i="3"/>
  <c r="K65" i="3"/>
  <c r="B238" i="3"/>
  <c r="K56" i="3"/>
  <c r="B229" i="3"/>
  <c r="B261" i="3"/>
  <c r="K88" i="3"/>
  <c r="K79" i="3"/>
  <c r="B252" i="3"/>
  <c r="K70" i="3"/>
  <c r="B243" i="3"/>
  <c r="K61" i="3"/>
  <c r="B234" i="3"/>
  <c r="B266" i="3"/>
  <c r="K93" i="3"/>
  <c r="B257" i="3"/>
  <c r="K84" i="3"/>
  <c r="B248" i="3"/>
  <c r="K75" i="3"/>
  <c r="F244" i="3"/>
  <c r="F267" i="3"/>
  <c r="K66" i="3"/>
  <c r="B239" i="3"/>
  <c r="B230" i="3"/>
  <c r="K57" i="3"/>
  <c r="K89" i="3"/>
  <c r="B262" i="3"/>
  <c r="B253" i="3"/>
  <c r="K80" i="3"/>
  <c r="K71" i="3"/>
  <c r="B244" i="3"/>
  <c r="K62" i="3"/>
  <c r="B235" i="3"/>
  <c r="C244" i="3"/>
  <c r="C267" i="3"/>
  <c r="D244" i="3"/>
  <c r="D267" i="3"/>
  <c r="B258" i="3"/>
  <c r="K85" i="3"/>
  <c r="E244" i="3"/>
  <c r="E267" i="3"/>
  <c r="B249" i="3"/>
  <c r="K76" i="3"/>
  <c r="W54" i="3"/>
  <c r="U52" i="3"/>
  <c r="U55" i="3"/>
  <c r="X44" i="3"/>
  <c r="U53" i="3"/>
  <c r="S66" i="3"/>
  <c r="X59" i="3"/>
  <c r="I85" i="3"/>
  <c r="V52" i="3"/>
  <c r="W52" i="3"/>
  <c r="T60" i="3"/>
  <c r="W39" i="3"/>
  <c r="U60" i="3"/>
  <c r="T56" i="3"/>
  <c r="X39" i="3"/>
  <c r="R50" i="3"/>
  <c r="V60" i="3"/>
  <c r="S50" i="3"/>
  <c r="W60" i="3"/>
  <c r="U56" i="3"/>
  <c r="X49" i="3"/>
  <c r="T50" i="3"/>
  <c r="U50" i="3"/>
  <c r="W50" i="3"/>
  <c r="I91" i="3"/>
  <c r="R54" i="3"/>
  <c r="S55" i="3"/>
  <c r="R63" i="3"/>
  <c r="V48" i="3"/>
  <c r="T54" i="3"/>
  <c r="T63" i="3"/>
  <c r="R55" i="3"/>
  <c r="I77" i="3"/>
  <c r="V61" i="3"/>
  <c r="W61" i="3"/>
  <c r="I73" i="3"/>
  <c r="V53" i="3"/>
  <c r="T66" i="3"/>
  <c r="V66" i="3"/>
  <c r="W59" i="3"/>
  <c r="R66" i="3"/>
  <c r="V55" i="3"/>
  <c r="I79" i="3"/>
  <c r="X61" i="3"/>
  <c r="V57" i="3"/>
  <c r="U58" i="3"/>
  <c r="S40" i="3"/>
  <c r="U51" i="3"/>
  <c r="V58" i="3"/>
  <c r="T40" i="3"/>
  <c r="W58" i="3"/>
  <c r="U40" i="3"/>
  <c r="W51" i="3"/>
  <c r="T38" i="3"/>
  <c r="R64" i="3"/>
  <c r="V51" i="3"/>
  <c r="X51" i="3"/>
  <c r="S64" i="3"/>
  <c r="U39" i="3"/>
  <c r="V38" i="3"/>
  <c r="W47" i="3"/>
  <c r="W49" i="3"/>
  <c r="V39" i="3"/>
  <c r="V40" i="3"/>
  <c r="I63" i="3"/>
  <c r="V56" i="3"/>
  <c r="W38" i="3"/>
  <c r="W56" i="3"/>
  <c r="R40" i="3"/>
  <c r="U66" i="3"/>
  <c r="R46" i="3"/>
  <c r="T64" i="3"/>
  <c r="W45" i="3"/>
  <c r="S46" i="3"/>
  <c r="R62" i="3"/>
  <c r="U64" i="3"/>
  <c r="X45" i="3"/>
  <c r="T46" i="3"/>
  <c r="AL3" i="3"/>
  <c r="BF3" i="3" s="1"/>
  <c r="I55" i="3"/>
  <c r="S62" i="3"/>
  <c r="R42" i="3"/>
  <c r="T62" i="3"/>
  <c r="U46" i="3"/>
  <c r="W64" i="3"/>
  <c r="X64" i="3"/>
  <c r="S59" i="3"/>
  <c r="U62" i="3"/>
  <c r="AK3" i="3"/>
  <c r="BE3" i="3" s="1"/>
  <c r="U42" i="3"/>
  <c r="R41" i="3"/>
  <c r="T42" i="3"/>
  <c r="T59" i="3"/>
  <c r="V62" i="3"/>
  <c r="W62" i="3"/>
  <c r="S52" i="3"/>
  <c r="S57" i="3"/>
  <c r="U59" i="3"/>
  <c r="V44" i="3"/>
  <c r="V42" i="3"/>
  <c r="R60" i="3"/>
  <c r="T52" i="3"/>
  <c r="S42" i="3"/>
  <c r="S61" i="3"/>
  <c r="T61" i="3"/>
  <c r="U44" i="3"/>
  <c r="U61" i="3"/>
  <c r="V59" i="3"/>
  <c r="W44" i="3"/>
  <c r="W42" i="3"/>
  <c r="S60" i="3"/>
  <c r="I60" i="3"/>
  <c r="I87" i="3"/>
  <c r="AH10" i="3"/>
  <c r="BB7" i="3" s="1"/>
  <c r="I69" i="3"/>
  <c r="AJ11" i="3"/>
  <c r="AJ8" i="3"/>
  <c r="I56" i="3"/>
  <c r="I65" i="3"/>
  <c r="R56" i="3"/>
  <c r="AP5" i="3"/>
  <c r="BJ5" i="3" s="1"/>
  <c r="X38" i="3"/>
  <c r="X47" i="3"/>
  <c r="X58" i="3"/>
  <c r="X54" i="3"/>
  <c r="X48" i="3"/>
  <c r="X50" i="3"/>
  <c r="X60" i="3"/>
  <c r="X52" i="3"/>
  <c r="I70" i="3"/>
  <c r="AK11" i="3"/>
  <c r="R65" i="3"/>
  <c r="S65" i="3"/>
  <c r="AQ5" i="3"/>
  <c r="BK5" i="3" s="1"/>
  <c r="AO11" i="3"/>
  <c r="BI8" i="3" s="1"/>
  <c r="I93" i="3"/>
  <c r="AP8" i="3"/>
  <c r="AL11" i="3"/>
  <c r="BF8" i="3" s="1"/>
  <c r="I75" i="3"/>
  <c r="AO9" i="3"/>
  <c r="BI6" i="3" s="1"/>
  <c r="AR5" i="3"/>
  <c r="BL5" i="3" s="1"/>
  <c r="AS4" i="3"/>
  <c r="BM4" i="3" s="1"/>
  <c r="AH3" i="3"/>
  <c r="BB3" i="3" s="1"/>
  <c r="AR11" i="3"/>
  <c r="BL8" i="3" s="1"/>
  <c r="I62" i="3"/>
  <c r="I89" i="3"/>
  <c r="AP3" i="3"/>
  <c r="BJ3" i="3" s="1"/>
  <c r="AQ11" i="3"/>
  <c r="BK8" i="3" s="1"/>
  <c r="AS5" i="3"/>
  <c r="BM5" i="3" s="1"/>
  <c r="R51" i="3"/>
  <c r="S51" i="3"/>
  <c r="R43" i="3"/>
  <c r="AR4" i="3"/>
  <c r="BL4" i="3" s="1"/>
  <c r="AQ8" i="3"/>
  <c r="BK9" i="3" s="1"/>
  <c r="AJ3" i="3"/>
  <c r="BD3" i="3" s="1"/>
  <c r="T51" i="3"/>
  <c r="R61" i="3"/>
  <c r="R59" i="3"/>
  <c r="BJ12" i="3"/>
  <c r="I71" i="3"/>
  <c r="AJ5" i="3"/>
  <c r="BD5" i="3" s="1"/>
  <c r="I90" i="3"/>
  <c r="I74" i="3"/>
  <c r="I66" i="3"/>
  <c r="R38" i="3"/>
  <c r="I67" i="3"/>
  <c r="AP11" i="3"/>
  <c r="BJ8" i="3" s="1"/>
  <c r="AI3" i="3"/>
  <c r="BC3" i="3" s="1"/>
  <c r="T65" i="3"/>
  <c r="I64" i="3"/>
  <c r="I68" i="3"/>
  <c r="I72" i="3"/>
  <c r="I76" i="3"/>
  <c r="I80" i="3"/>
  <c r="I84" i="3"/>
  <c r="I92" i="3"/>
  <c r="I61" i="3"/>
  <c r="AS3" i="3"/>
  <c r="BM3" i="3" s="1"/>
  <c r="BF31" i="3" s="1"/>
  <c r="T43" i="3"/>
  <c r="S43" i="3"/>
  <c r="U43" i="3"/>
  <c r="V43" i="3"/>
  <c r="AO3" i="3"/>
  <c r="BI3" i="3" s="1"/>
  <c r="BB31" i="3" s="1"/>
  <c r="W43" i="3"/>
  <c r="AT5" i="3"/>
  <c r="BN5" i="3" s="1"/>
  <c r="AT4" i="3"/>
  <c r="BN4" i="3" s="1"/>
  <c r="W63" i="3"/>
  <c r="R58" i="3"/>
  <c r="X43" i="3"/>
  <c r="S56" i="3"/>
  <c r="X42" i="3"/>
  <c r="AU5" i="3"/>
  <c r="BO5" i="3" s="1"/>
  <c r="AU4" i="3"/>
  <c r="BO4" i="3" s="1"/>
  <c r="X63" i="3"/>
  <c r="AJ23" i="3"/>
  <c r="AI34" i="3"/>
  <c r="S38" i="3"/>
  <c r="R49" i="3"/>
  <c r="U38" i="3"/>
  <c r="S49" i="3"/>
  <c r="R48" i="3"/>
  <c r="S48" i="3"/>
  <c r="I83" i="3"/>
  <c r="W53" i="3"/>
  <c r="T48" i="3"/>
  <c r="I58" i="3"/>
  <c r="W57" i="3"/>
  <c r="X53" i="3"/>
  <c r="R52" i="3"/>
  <c r="U57" i="3"/>
  <c r="AT3" i="3"/>
  <c r="AQ9" i="3"/>
  <c r="BK6" i="3" s="1"/>
  <c r="AK8" i="3"/>
  <c r="AN7" i="3"/>
  <c r="AN35" i="3" s="1"/>
  <c r="AL8" i="3"/>
  <c r="AL10" i="3"/>
  <c r="BF7" i="3" s="1"/>
  <c r="AM10" i="3"/>
  <c r="AJ10" i="3"/>
  <c r="X41" i="3"/>
  <c r="X62" i="3"/>
  <c r="X46" i="3"/>
  <c r="V64" i="3"/>
  <c r="I59" i="3"/>
  <c r="I88" i="3"/>
  <c r="U49" i="3"/>
  <c r="S45" i="3"/>
  <c r="S44" i="3"/>
  <c r="AO8" i="3"/>
  <c r="AO10" i="3"/>
  <c r="AM3" i="3"/>
  <c r="BG3" i="3" s="1"/>
  <c r="T44" i="3"/>
  <c r="S41" i="3"/>
  <c r="AN3" i="3"/>
  <c r="BH3" i="3" s="1"/>
  <c r="AH4" i="3"/>
  <c r="T41" i="3"/>
  <c r="W40" i="3"/>
  <c r="W66" i="3"/>
  <c r="W55" i="3"/>
  <c r="T49" i="3"/>
  <c r="AO7" i="3"/>
  <c r="AH35" i="3" s="1"/>
  <c r="AR9" i="3"/>
  <c r="BL6" i="3" s="1"/>
  <c r="AI4" i="3"/>
  <c r="BC4" i="3" s="1"/>
  <c r="X40" i="3"/>
  <c r="X66" i="3"/>
  <c r="X55" i="3"/>
  <c r="AQ3" i="3"/>
  <c r="AJ4" i="3"/>
  <c r="BD4" i="3" s="1"/>
  <c r="AR8" i="3"/>
  <c r="BL9" i="3" s="1"/>
  <c r="AR10" i="3"/>
  <c r="BL7" i="3" s="1"/>
  <c r="I81" i="3"/>
  <c r="X57" i="3"/>
  <c r="AU9" i="3"/>
  <c r="BO6" i="3" s="1"/>
  <c r="AJ34" i="3"/>
  <c r="AP9" i="3"/>
  <c r="BJ6" i="3" s="1"/>
  <c r="AS8" i="3"/>
  <c r="BM9" i="3" s="1"/>
  <c r="AS11" i="3"/>
  <c r="AS10" i="3"/>
  <c r="BM7" i="3" s="1"/>
  <c r="AP10" i="3"/>
  <c r="BJ7" i="3" s="1"/>
  <c r="I78" i="3"/>
  <c r="AI9" i="3"/>
  <c r="R45" i="3"/>
  <c r="AT9" i="3"/>
  <c r="AR3" i="3"/>
  <c r="BL3" i="3" s="1"/>
  <c r="AP6" i="3"/>
  <c r="AK4" i="3"/>
  <c r="R39" i="3"/>
  <c r="AT8" i="3"/>
  <c r="BN9" i="3" s="1"/>
  <c r="AT11" i="3"/>
  <c r="AT10" i="3"/>
  <c r="AQ10" i="3"/>
  <c r="I82" i="3"/>
  <c r="AJ9" i="3"/>
  <c r="AL4" i="3"/>
  <c r="S39" i="3"/>
  <c r="AU11" i="3"/>
  <c r="BO8" i="3" s="1"/>
  <c r="AU10" i="3"/>
  <c r="BO7" i="3" s="1"/>
  <c r="AS9" i="3"/>
  <c r="I57" i="3"/>
  <c r="I86" i="3"/>
  <c r="T57" i="3"/>
  <c r="AL9" i="3"/>
  <c r="AU3" i="3"/>
  <c r="BO3" i="3" s="1"/>
  <c r="AU8" i="3"/>
  <c r="BO9" i="3" s="1"/>
  <c r="AN5" i="3"/>
  <c r="AM4" i="3"/>
  <c r="T39" i="3"/>
  <c r="AH11" i="3"/>
  <c r="BB5" i="3"/>
  <c r="R53" i="3"/>
  <c r="V49" i="3"/>
  <c r="AO5" i="3"/>
  <c r="R57" i="3"/>
  <c r="X65" i="3"/>
  <c r="AI19" i="3"/>
  <c r="AI11" i="3"/>
  <c r="AI5" i="3"/>
  <c r="BC5" i="3" s="1"/>
  <c r="S53" i="3"/>
  <c r="V63" i="3"/>
  <c r="AJ39" i="3"/>
  <c r="AK35" i="3"/>
  <c r="AK19" i="3"/>
  <c r="AH23" i="3"/>
  <c r="AH34" i="3"/>
  <c r="T58" i="3"/>
  <c r="V45" i="3"/>
  <c r="R44" i="3"/>
  <c r="AI10" i="3"/>
  <c r="AM6" i="3"/>
  <c r="AM8" i="3"/>
  <c r="AM11" i="3"/>
  <c r="AN4" i="3"/>
  <c r="AN6" i="3"/>
  <c r="AN34" i="3" s="1"/>
  <c r="AN8" i="3"/>
  <c r="AN10" i="3"/>
  <c r="AN11" i="3"/>
  <c r="V46" i="3"/>
  <c r="T55" i="3"/>
  <c r="AO4" i="3"/>
  <c r="W46" i="3"/>
  <c r="AP4" i="3"/>
  <c r="U41" i="3"/>
  <c r="S58" i="3"/>
  <c r="U65" i="3"/>
  <c r="AQ4" i="3"/>
  <c r="V41" i="3"/>
  <c r="R47" i="3"/>
  <c r="V65" i="3"/>
  <c r="S47" i="3"/>
  <c r="T47" i="3"/>
  <c r="T45" i="3"/>
  <c r="U47" i="3"/>
  <c r="V47" i="3"/>
  <c r="AJ7" i="3"/>
  <c r="AJ19" i="3" s="1"/>
  <c r="AJ33" i="3"/>
  <c r="AK5" i="3"/>
  <c r="AK9" i="3"/>
  <c r="AL5" i="3"/>
  <c r="AL7" i="3"/>
  <c r="AM5" i="3"/>
  <c r="AM7" i="3"/>
  <c r="AM9" i="3"/>
  <c r="AN9" i="3"/>
  <c r="W65" i="3"/>
  <c r="AH8" i="3"/>
  <c r="T53" i="3"/>
  <c r="AI8" i="3"/>
  <c r="AK6" i="3"/>
  <c r="AK10" i="3"/>
  <c r="AL6" i="3"/>
  <c r="AL34" i="3" s="1"/>
  <c r="I244" i="3" l="1"/>
  <c r="K244" i="3"/>
  <c r="I254" i="3"/>
  <c r="K254" i="3"/>
  <c r="K230" i="3"/>
  <c r="I230" i="3"/>
  <c r="I257" i="3"/>
  <c r="K257" i="3"/>
  <c r="I264" i="3"/>
  <c r="K264" i="3"/>
  <c r="K258" i="3"/>
  <c r="I258" i="3"/>
  <c r="K266" i="3"/>
  <c r="I266" i="3"/>
  <c r="I261" i="3"/>
  <c r="K261" i="3"/>
  <c r="I251" i="3"/>
  <c r="K251" i="3"/>
  <c r="I232" i="3"/>
  <c r="K232" i="3"/>
  <c r="K234" i="3"/>
  <c r="I234" i="3"/>
  <c r="I229" i="3"/>
  <c r="K229" i="3"/>
  <c r="I265" i="3"/>
  <c r="K265" i="3"/>
  <c r="I241" i="3"/>
  <c r="K241" i="3"/>
  <c r="I253" i="3"/>
  <c r="K253" i="3"/>
  <c r="I260" i="3"/>
  <c r="K260" i="3"/>
  <c r="I246" i="3"/>
  <c r="K246" i="3"/>
  <c r="I259" i="3"/>
  <c r="K259" i="3"/>
  <c r="K262" i="3"/>
  <c r="I262" i="3"/>
  <c r="I243" i="3"/>
  <c r="K243" i="3"/>
  <c r="I238" i="3"/>
  <c r="K238" i="3"/>
  <c r="I228" i="3"/>
  <c r="K228" i="3"/>
  <c r="I255" i="3"/>
  <c r="K255" i="3"/>
  <c r="I250" i="3"/>
  <c r="K250" i="3"/>
  <c r="I236" i="3"/>
  <c r="K236" i="3"/>
  <c r="I263" i="3"/>
  <c r="K263" i="3"/>
  <c r="I239" i="3"/>
  <c r="K239" i="3"/>
  <c r="I256" i="3"/>
  <c r="K256" i="3"/>
  <c r="I231" i="3"/>
  <c r="K231" i="3"/>
  <c r="I249" i="3"/>
  <c r="K249" i="3"/>
  <c r="I248" i="3"/>
  <c r="K248" i="3"/>
  <c r="I233" i="3"/>
  <c r="K233" i="3"/>
  <c r="I240" i="3"/>
  <c r="K240" i="3"/>
  <c r="I235" i="3"/>
  <c r="K235" i="3"/>
  <c r="I252" i="3"/>
  <c r="K252" i="3"/>
  <c r="I247" i="3"/>
  <c r="K247" i="3"/>
  <c r="K242" i="3"/>
  <c r="I242" i="3"/>
  <c r="I237" i="3"/>
  <c r="K237" i="3"/>
  <c r="I227" i="3"/>
  <c r="K227" i="3"/>
  <c r="I245" i="3"/>
  <c r="K245" i="3"/>
  <c r="Y50" i="3"/>
  <c r="B267" i="3"/>
  <c r="K94" i="3"/>
  <c r="I94" i="3"/>
  <c r="BC33" i="3"/>
  <c r="BH31" i="3"/>
  <c r="BC31" i="3"/>
  <c r="BE31" i="3"/>
  <c r="BD33" i="3"/>
  <c r="BF35" i="3"/>
  <c r="Y54" i="3"/>
  <c r="Y66" i="3"/>
  <c r="Y40" i="3"/>
  <c r="Y63" i="3"/>
  <c r="BC20" i="3"/>
  <c r="Y64" i="3"/>
  <c r="Y59" i="3"/>
  <c r="AI37" i="3"/>
  <c r="AH25" i="3"/>
  <c r="Y46" i="3"/>
  <c r="AJ20" i="3"/>
  <c r="Y62" i="3"/>
  <c r="AK26" i="3"/>
  <c r="BD8" i="3"/>
  <c r="BD23" i="3" s="1"/>
  <c r="Y60" i="3"/>
  <c r="AK20" i="3"/>
  <c r="AL26" i="3"/>
  <c r="AN19" i="3"/>
  <c r="AH22" i="3"/>
  <c r="AJ38" i="3"/>
  <c r="AL37" i="3"/>
  <c r="AJ31" i="3"/>
  <c r="AJ25" i="3"/>
  <c r="AM25" i="3"/>
  <c r="Y56" i="3"/>
  <c r="AI36" i="3"/>
  <c r="Y52" i="3"/>
  <c r="Y61" i="3"/>
  <c r="AM38" i="3"/>
  <c r="AJ22" i="3"/>
  <c r="Y51" i="3"/>
  <c r="AL32" i="3"/>
  <c r="Y57" i="3"/>
  <c r="BN7" i="3"/>
  <c r="Y42" i="3"/>
  <c r="AK39" i="3"/>
  <c r="AL38" i="3"/>
  <c r="AL33" i="3"/>
  <c r="BD9" i="3"/>
  <c r="BD37" i="3" s="1"/>
  <c r="AH37" i="3"/>
  <c r="AI20" i="3"/>
  <c r="BD20" i="3"/>
  <c r="AI31" i="3"/>
  <c r="BK7" i="3"/>
  <c r="AM39" i="3"/>
  <c r="Y43" i="3"/>
  <c r="AH24" i="3"/>
  <c r="BK3" i="3"/>
  <c r="BD31" i="3" s="1"/>
  <c r="Y65" i="3"/>
  <c r="AI26" i="3"/>
  <c r="AN18" i="3"/>
  <c r="AL20" i="3"/>
  <c r="BD6" i="3"/>
  <c r="BD21" i="3" s="1"/>
  <c r="AH19" i="3"/>
  <c r="BI9" i="3"/>
  <c r="Y38" i="3"/>
  <c r="AJ18" i="3"/>
  <c r="AI22" i="3"/>
  <c r="AH20" i="3"/>
  <c r="AI18" i="3"/>
  <c r="BF4" i="3"/>
  <c r="BF19" i="3" s="1"/>
  <c r="AJ21" i="3"/>
  <c r="AJ36" i="3"/>
  <c r="BE8" i="3"/>
  <c r="BE36" i="3" s="1"/>
  <c r="AL24" i="3"/>
  <c r="AK33" i="3"/>
  <c r="AL25" i="3"/>
  <c r="AJ24" i="3"/>
  <c r="Y45" i="3"/>
  <c r="AJ26" i="3"/>
  <c r="AM26" i="3"/>
  <c r="AK37" i="3"/>
  <c r="AI33" i="3"/>
  <c r="AI21" i="3"/>
  <c r="AH31" i="3"/>
  <c r="AL31" i="3"/>
  <c r="AL39" i="3"/>
  <c r="AH21" i="3"/>
  <c r="AL21" i="3"/>
  <c r="AJ37" i="3"/>
  <c r="AK36" i="3"/>
  <c r="BC6" i="3"/>
  <c r="BC21" i="3" s="1"/>
  <c r="Y48" i="3"/>
  <c r="AH39" i="3"/>
  <c r="AN39" i="3"/>
  <c r="AM33" i="3"/>
  <c r="BB8" i="3"/>
  <c r="BB23" i="3" s="1"/>
  <c r="BD7" i="3"/>
  <c r="Y39" i="3"/>
  <c r="AN38" i="3"/>
  <c r="AM31" i="3"/>
  <c r="BG7" i="3"/>
  <c r="AH38" i="3"/>
  <c r="BM6" i="3"/>
  <c r="BM8" i="3"/>
  <c r="BF36" i="3" s="1"/>
  <c r="AH33" i="3"/>
  <c r="AH26" i="3"/>
  <c r="AI24" i="3"/>
  <c r="AN22" i="3"/>
  <c r="BH5" i="3"/>
  <c r="BH20" i="3" s="1"/>
  <c r="AM37" i="3"/>
  <c r="BH18" i="3"/>
  <c r="BJ9" i="3"/>
  <c r="BC8" i="3"/>
  <c r="BC23" i="3" s="1"/>
  <c r="AN21" i="3"/>
  <c r="AN36" i="3"/>
  <c r="BN6" i="3"/>
  <c r="Y49" i="3"/>
  <c r="BI7" i="3"/>
  <c r="BB35" i="3" s="1"/>
  <c r="BN3" i="3"/>
  <c r="BG31" i="3" s="1"/>
  <c r="AN33" i="3"/>
  <c r="AN31" i="3"/>
  <c r="AK32" i="3"/>
  <c r="AM22" i="3"/>
  <c r="BB6" i="3"/>
  <c r="BB21" i="3" s="1"/>
  <c r="Y58" i="3"/>
  <c r="BE4" i="3"/>
  <c r="BE19" i="3" s="1"/>
  <c r="AI39" i="3"/>
  <c r="Y53" i="3"/>
  <c r="Y41" i="3"/>
  <c r="AL36" i="3"/>
  <c r="AM32" i="3"/>
  <c r="AH18" i="3"/>
  <c r="BI5" i="3"/>
  <c r="BB33" i="3" s="1"/>
  <c r="BB4" i="3"/>
  <c r="BC18" i="3"/>
  <c r="AH36" i="3"/>
  <c r="AL22" i="3"/>
  <c r="AK21" i="3"/>
  <c r="BG4" i="3"/>
  <c r="BG32" i="3" s="1"/>
  <c r="BF6" i="3"/>
  <c r="BB18" i="3"/>
  <c r="AI35" i="3"/>
  <c r="BE18" i="3"/>
  <c r="Y44" i="3"/>
  <c r="AM21" i="3"/>
  <c r="BN8" i="3"/>
  <c r="AK31" i="3"/>
  <c r="AK22" i="3"/>
  <c r="Y55" i="3"/>
  <c r="AI23" i="3"/>
  <c r="AM23" i="3"/>
  <c r="BG9" i="3"/>
  <c r="BG24" i="3" s="1"/>
  <c r="BG8" i="3"/>
  <c r="AM20" i="3"/>
  <c r="BE9" i="3"/>
  <c r="BE24" i="3" s="1"/>
  <c r="AK23" i="3"/>
  <c r="BE7" i="3"/>
  <c r="BE22" i="3" s="1"/>
  <c r="AK25" i="3"/>
  <c r="BH4" i="3"/>
  <c r="BH19" i="3" s="1"/>
  <c r="AN26" i="3"/>
  <c r="BF5" i="3"/>
  <c r="BF20" i="3" s="1"/>
  <c r="AL18" i="3"/>
  <c r="Y47" i="3"/>
  <c r="AM35" i="3"/>
  <c r="AM19" i="3"/>
  <c r="BF22" i="3"/>
  <c r="BF9" i="3"/>
  <c r="BF24" i="3" s="1"/>
  <c r="AL23" i="3"/>
  <c r="AJ35" i="3"/>
  <c r="BG6" i="3"/>
  <c r="AM24" i="3"/>
  <c r="AN32" i="3"/>
  <c r="AL35" i="3"/>
  <c r="AL19" i="3"/>
  <c r="AK24" i="3"/>
  <c r="BE6" i="3"/>
  <c r="BE21" i="3" s="1"/>
  <c r="BF18" i="3"/>
  <c r="BC7" i="3"/>
  <c r="BC22" i="3" s="1"/>
  <c r="AI25" i="3"/>
  <c r="BE5" i="3"/>
  <c r="BE33" i="3" s="1"/>
  <c r="AK18" i="3"/>
  <c r="BH8" i="3"/>
  <c r="BH23" i="3" s="1"/>
  <c r="AN20" i="3"/>
  <c r="AK34" i="3"/>
  <c r="BC9" i="3"/>
  <c r="AI32" i="3"/>
  <c r="BK4" i="3"/>
  <c r="BD32" i="3" s="1"/>
  <c r="AM36" i="3"/>
  <c r="BH6" i="3"/>
  <c r="BH21" i="3" s="1"/>
  <c r="AN24" i="3"/>
  <c r="AM18" i="3"/>
  <c r="BG5" i="3"/>
  <c r="BG33" i="3" s="1"/>
  <c r="BJ4" i="3"/>
  <c r="BC32" i="3" s="1"/>
  <c r="AK38" i="3"/>
  <c r="BI4" i="3"/>
  <c r="AH32" i="3"/>
  <c r="AN25" i="3"/>
  <c r="BH7" i="3"/>
  <c r="BH22" i="3" s="1"/>
  <c r="BB9" i="3"/>
  <c r="AN37" i="3"/>
  <c r="AN23" i="3"/>
  <c r="BH9" i="3"/>
  <c r="BH24" i="3" s="1"/>
  <c r="AM34" i="3"/>
  <c r="AI38" i="3"/>
  <c r="I267" i="3" l="1"/>
  <c r="K267" i="3"/>
  <c r="BG35" i="3"/>
  <c r="BD34" i="3"/>
  <c r="BE32" i="3"/>
  <c r="BG23" i="3"/>
  <c r="BJ31" i="3"/>
  <c r="BH36" i="3"/>
  <c r="BC34" i="3"/>
  <c r="BC36" i="3"/>
  <c r="BF37" i="3"/>
  <c r="BE34" i="3"/>
  <c r="BC35" i="3"/>
  <c r="BG37" i="3"/>
  <c r="BE37" i="3"/>
  <c r="BH33" i="3"/>
  <c r="BH35" i="3"/>
  <c r="BH34" i="3"/>
  <c r="BF34" i="3"/>
  <c r="BF32" i="3"/>
  <c r="BD35" i="3"/>
  <c r="BE35" i="3"/>
  <c r="AO23" i="3"/>
  <c r="AP23" i="3" s="1"/>
  <c r="BH32" i="3"/>
  <c r="BH37" i="3"/>
  <c r="BD36" i="3"/>
  <c r="BC37" i="3"/>
  <c r="BF33" i="3"/>
  <c r="BG34" i="3"/>
  <c r="BG36" i="3"/>
  <c r="BC19" i="3"/>
  <c r="AO22" i="3"/>
  <c r="AP22" i="3" s="1"/>
  <c r="AQ37" i="3"/>
  <c r="BB36" i="3"/>
  <c r="AO31" i="3"/>
  <c r="BD22" i="3"/>
  <c r="BD24" i="3"/>
  <c r="AP37" i="3"/>
  <c r="AQ31" i="3"/>
  <c r="AQ34" i="3"/>
  <c r="AO37" i="3"/>
  <c r="BG19" i="3"/>
  <c r="AP31" i="3"/>
  <c r="AQ33" i="3"/>
  <c r="AO20" i="3"/>
  <c r="AP20" i="3" s="1"/>
  <c r="AO21" i="3"/>
  <c r="AP21" i="3" s="1"/>
  <c r="BB34" i="3"/>
  <c r="AP39" i="3"/>
  <c r="BD18" i="3"/>
  <c r="BE23" i="3"/>
  <c r="BB24" i="3"/>
  <c r="BD19" i="3"/>
  <c r="BK31" i="3"/>
  <c r="AO38" i="3"/>
  <c r="BI31" i="3"/>
  <c r="AO18" i="3"/>
  <c r="AP18" i="3" s="1"/>
  <c r="BG22" i="3"/>
  <c r="AO24" i="3"/>
  <c r="AP24" i="3" s="1"/>
  <c r="AO39" i="3"/>
  <c r="BF23" i="3"/>
  <c r="AP36" i="3"/>
  <c r="AP33" i="3"/>
  <c r="AO33" i="3"/>
  <c r="BG18" i="3"/>
  <c r="BF21" i="3"/>
  <c r="BB22" i="3"/>
  <c r="AO25" i="3"/>
  <c r="AP25" i="3" s="1"/>
  <c r="AQ39" i="3"/>
  <c r="BB20" i="3"/>
  <c r="BB32" i="3"/>
  <c r="AO26" i="3"/>
  <c r="AP26" i="3" s="1"/>
  <c r="BG21" i="3"/>
  <c r="BB37" i="3"/>
  <c r="AO35" i="3"/>
  <c r="AP35" i="3"/>
  <c r="AQ35" i="3"/>
  <c r="BG20" i="3"/>
  <c r="AP32" i="3"/>
  <c r="AO32" i="3"/>
  <c r="AQ32" i="3"/>
  <c r="AQ36" i="3"/>
  <c r="AO36" i="3"/>
  <c r="AO19" i="3"/>
  <c r="AP19" i="3" s="1"/>
  <c r="BC24" i="3"/>
  <c r="AQ38" i="3"/>
  <c r="AO34" i="3"/>
  <c r="BB19" i="3"/>
  <c r="AP38" i="3"/>
  <c r="AP34" i="3"/>
  <c r="BE20" i="3"/>
  <c r="BJ32" i="3" l="1"/>
  <c r="BJ33" i="3"/>
  <c r="BJ35" i="3"/>
  <c r="BJ22" i="3"/>
  <c r="BJ23" i="3"/>
  <c r="BJ36" i="3"/>
  <c r="BJ24" i="3"/>
  <c r="BJ37" i="3"/>
  <c r="BJ21" i="3"/>
  <c r="BJ18" i="3"/>
  <c r="BJ34" i="3"/>
  <c r="BJ19" i="3"/>
  <c r="BJ20" i="3"/>
  <c r="BI21" i="3"/>
  <c r="BK33" i="3"/>
  <c r="BK18" i="3"/>
  <c r="BK36" i="3"/>
  <c r="BI23" i="3"/>
  <c r="BK22" i="3"/>
  <c r="BI18" i="3"/>
  <c r="BK21" i="3"/>
  <c r="BK23" i="3"/>
  <c r="BK34" i="3"/>
  <c r="BK24" i="3"/>
  <c r="BI36" i="3"/>
  <c r="BI22" i="3"/>
  <c r="BI32" i="3"/>
  <c r="BK32" i="3"/>
  <c r="BK37" i="3"/>
  <c r="BI34" i="3"/>
  <c r="BI24" i="3"/>
  <c r="BK20" i="3"/>
  <c r="BI20" i="3"/>
  <c r="BI37" i="3"/>
  <c r="BI33" i="3"/>
  <c r="BI19" i="3"/>
  <c r="BK19" i="3"/>
  <c r="BK35" i="3"/>
  <c r="BI35" i="3"/>
  <c r="BI26" i="3" l="1"/>
  <c r="BP13" i="1"/>
  <c r="BP12" i="1"/>
  <c r="BQ12" i="1" s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5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54" i="1"/>
  <c r="AI3" i="1"/>
  <c r="AI4" i="1"/>
  <c r="AI5" i="1"/>
  <c r="AI6" i="1"/>
  <c r="AI7" i="1"/>
  <c r="AI8" i="1"/>
  <c r="AI9" i="1"/>
  <c r="AI10" i="1"/>
  <c r="AI11" i="1"/>
  <c r="AI12" i="1"/>
  <c r="AI13" i="1"/>
  <c r="BA6" i="1" s="1"/>
  <c r="AI14" i="1"/>
  <c r="BA7" i="1" s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Z3" i="1" s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U5" i="1"/>
  <c r="V5" i="1"/>
  <c r="W5" i="1"/>
  <c r="X5" i="1"/>
  <c r="Y5" i="1"/>
  <c r="Z5" i="1"/>
  <c r="AA5" i="1"/>
  <c r="AB5" i="1"/>
  <c r="AC5" i="1"/>
  <c r="U51" i="1" s="1"/>
  <c r="AD5" i="1"/>
  <c r="V51" i="1" s="1"/>
  <c r="AE5" i="1"/>
  <c r="W51" i="1" s="1"/>
  <c r="AF5" i="1"/>
  <c r="AG5" i="1"/>
  <c r="AH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U7" i="1"/>
  <c r="V7" i="1"/>
  <c r="W7" i="1"/>
  <c r="X7" i="1"/>
  <c r="Y7" i="1"/>
  <c r="Z7" i="1"/>
  <c r="AA7" i="1"/>
  <c r="AB7" i="1"/>
  <c r="AC7" i="1"/>
  <c r="AD7" i="1"/>
  <c r="AE7" i="1"/>
  <c r="W57" i="1" s="1"/>
  <c r="AF7" i="1"/>
  <c r="X57" i="1" s="1"/>
  <c r="AG7" i="1"/>
  <c r="Y57" i="1" s="1"/>
  <c r="AH7" i="1"/>
  <c r="Z57" i="1" s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U11" i="1"/>
  <c r="V11" i="1"/>
  <c r="W11" i="1"/>
  <c r="X11" i="1"/>
  <c r="Y11" i="1"/>
  <c r="Z11" i="1"/>
  <c r="AA11" i="1"/>
  <c r="AA59" i="1" s="1"/>
  <c r="AB11" i="1"/>
  <c r="AC11" i="1"/>
  <c r="AD11" i="1"/>
  <c r="AE11" i="1"/>
  <c r="AF11" i="1"/>
  <c r="AG11" i="1"/>
  <c r="AH11" i="1"/>
  <c r="U12" i="1"/>
  <c r="V12" i="1"/>
  <c r="W12" i="1"/>
  <c r="X12" i="1"/>
  <c r="Y12" i="1"/>
  <c r="Z12" i="1"/>
  <c r="AA12" i="1"/>
  <c r="AB12" i="1"/>
  <c r="AC12" i="1"/>
  <c r="AD12" i="1"/>
  <c r="AE12" i="1"/>
  <c r="W39" i="1" s="1"/>
  <c r="AF12" i="1"/>
  <c r="AG12" i="1"/>
  <c r="AH12" i="1"/>
  <c r="U13" i="1"/>
  <c r="AM6" i="1" s="1"/>
  <c r="V13" i="1"/>
  <c r="AN6" i="1" s="1"/>
  <c r="W13" i="1"/>
  <c r="AO6" i="1" s="1"/>
  <c r="X13" i="1"/>
  <c r="AP6" i="1" s="1"/>
  <c r="Y13" i="1"/>
  <c r="Z13" i="1"/>
  <c r="AA13" i="1"/>
  <c r="AB13" i="1"/>
  <c r="AT6" i="1" s="1"/>
  <c r="AC13" i="1"/>
  <c r="AU6" i="1" s="1"/>
  <c r="AD13" i="1"/>
  <c r="V44" i="1" s="1"/>
  <c r="AE13" i="1"/>
  <c r="AW6" i="1" s="1"/>
  <c r="AF13" i="1"/>
  <c r="AX6" i="1" s="1"/>
  <c r="AG13" i="1"/>
  <c r="AY6" i="1" s="1"/>
  <c r="AH13" i="1"/>
  <c r="AZ6" i="1" s="1"/>
  <c r="U14" i="1"/>
  <c r="AM7" i="1" s="1"/>
  <c r="V14" i="1"/>
  <c r="AN7" i="1" s="1"/>
  <c r="W14" i="1"/>
  <c r="AO7" i="1" s="1"/>
  <c r="X14" i="1"/>
  <c r="AP7" i="1" s="1"/>
  <c r="Y14" i="1"/>
  <c r="AQ7" i="1" s="1"/>
  <c r="Z14" i="1"/>
  <c r="AR7" i="1" s="1"/>
  <c r="AA14" i="1"/>
  <c r="AS7" i="1" s="1"/>
  <c r="AB14" i="1"/>
  <c r="AT7" i="1" s="1"/>
  <c r="AC14" i="1"/>
  <c r="AU7" i="1" s="1"/>
  <c r="AM35" i="1" s="1"/>
  <c r="AD14" i="1"/>
  <c r="AV7" i="1" s="1"/>
  <c r="AN35" i="1" s="1"/>
  <c r="AE14" i="1"/>
  <c r="AW7" i="1" s="1"/>
  <c r="AO35" i="1" s="1"/>
  <c r="AF14" i="1"/>
  <c r="AX7" i="1" s="1"/>
  <c r="AP35" i="1" s="1"/>
  <c r="AG14" i="1"/>
  <c r="AY7" i="1" s="1"/>
  <c r="AQ35" i="1" s="1"/>
  <c r="AH14" i="1"/>
  <c r="AZ7" i="1" s="1"/>
  <c r="AR35" i="1" s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U17" i="1"/>
  <c r="V17" i="1"/>
  <c r="W17" i="1"/>
  <c r="X17" i="1"/>
  <c r="Y17" i="1"/>
  <c r="Z17" i="1"/>
  <c r="AA17" i="1"/>
  <c r="AA42" i="1" s="1"/>
  <c r="AB17" i="1"/>
  <c r="AC17" i="1"/>
  <c r="AD17" i="1"/>
  <c r="AE17" i="1"/>
  <c r="AF17" i="1"/>
  <c r="AG17" i="1"/>
  <c r="AH17" i="1"/>
  <c r="U18" i="1"/>
  <c r="V18" i="1"/>
  <c r="W18" i="1"/>
  <c r="X18" i="1"/>
  <c r="Y18" i="1"/>
  <c r="Z18" i="1"/>
  <c r="AA18" i="1"/>
  <c r="AA58" i="1" s="1"/>
  <c r="AB18" i="1"/>
  <c r="AC18" i="1"/>
  <c r="AD18" i="1"/>
  <c r="AE18" i="1"/>
  <c r="AF18" i="1"/>
  <c r="AG18" i="1"/>
  <c r="AH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U20" i="1"/>
  <c r="V20" i="1"/>
  <c r="W20" i="1"/>
  <c r="X20" i="1"/>
  <c r="Y20" i="1"/>
  <c r="Z20" i="1"/>
  <c r="AA20" i="1"/>
  <c r="AS8" i="1" s="1"/>
  <c r="AB20" i="1"/>
  <c r="AC20" i="1"/>
  <c r="U53" i="1" s="1"/>
  <c r="AD20" i="1"/>
  <c r="AE20" i="1"/>
  <c r="AF20" i="1"/>
  <c r="AG20" i="1"/>
  <c r="AH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Z64" i="1" s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Z48" i="1" s="1"/>
  <c r="U25" i="1"/>
  <c r="V25" i="1"/>
  <c r="W25" i="1"/>
  <c r="X25" i="1"/>
  <c r="Y25" i="1"/>
  <c r="Z25" i="1"/>
  <c r="AA25" i="1"/>
  <c r="AA40" i="1" s="1"/>
  <c r="AB25" i="1"/>
  <c r="AC25" i="1"/>
  <c r="AD25" i="1"/>
  <c r="AE25" i="1"/>
  <c r="AF25" i="1"/>
  <c r="AG25" i="1"/>
  <c r="AH25" i="1"/>
  <c r="U26" i="1"/>
  <c r="V26" i="1"/>
  <c r="W26" i="1"/>
  <c r="X26" i="1"/>
  <c r="Y26" i="1"/>
  <c r="Z26" i="1"/>
  <c r="AA26" i="1"/>
  <c r="AA50" i="1" s="1"/>
  <c r="AB26" i="1"/>
  <c r="AC26" i="1"/>
  <c r="AD26" i="1"/>
  <c r="AE26" i="1"/>
  <c r="AF26" i="1"/>
  <c r="AG26" i="1"/>
  <c r="AH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U28" i="1"/>
  <c r="V28" i="1"/>
  <c r="W28" i="1"/>
  <c r="X28" i="1"/>
  <c r="Y28" i="1"/>
  <c r="Z28" i="1"/>
  <c r="AA28" i="1"/>
  <c r="AA60" i="1" s="1"/>
  <c r="AB28" i="1"/>
  <c r="AC28" i="1"/>
  <c r="AD28" i="1"/>
  <c r="AE28" i="1"/>
  <c r="AF28" i="1"/>
  <c r="AG28" i="1"/>
  <c r="AH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U30" i="1"/>
  <c r="V30" i="1"/>
  <c r="W30" i="1"/>
  <c r="X30" i="1"/>
  <c r="Y30" i="1"/>
  <c r="Z30" i="1"/>
  <c r="AA30" i="1"/>
  <c r="AA52" i="1" s="1"/>
  <c r="AB30" i="1"/>
  <c r="AC30" i="1"/>
  <c r="AD30" i="1"/>
  <c r="AE30" i="1"/>
  <c r="AF30" i="1"/>
  <c r="AG30" i="1"/>
  <c r="AH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T31" i="1"/>
  <c r="T30" i="1"/>
  <c r="T29" i="1"/>
  <c r="T28" i="1"/>
  <c r="T27" i="1"/>
  <c r="T26" i="1"/>
  <c r="T25" i="1"/>
  <c r="T40" i="1" s="1"/>
  <c r="T24" i="1"/>
  <c r="T23" i="1"/>
  <c r="T22" i="1"/>
  <c r="T21" i="1"/>
  <c r="T46" i="1" s="1"/>
  <c r="T20" i="1"/>
  <c r="T19" i="1"/>
  <c r="T18" i="1"/>
  <c r="T16" i="1"/>
  <c r="T11" i="1"/>
  <c r="T10" i="1"/>
  <c r="T56" i="1" s="1"/>
  <c r="T9" i="1"/>
  <c r="T61" i="1" s="1"/>
  <c r="T8" i="1"/>
  <c r="T7" i="1"/>
  <c r="T6" i="1"/>
  <c r="T4" i="1"/>
  <c r="T3" i="1"/>
  <c r="AB3" i="2"/>
  <c r="AC3" i="2"/>
  <c r="AD3" i="2"/>
  <c r="AE3" i="2"/>
  <c r="AF3" i="2"/>
  <c r="AG3" i="2"/>
  <c r="AH3" i="2"/>
  <c r="AI3" i="2"/>
  <c r="AB4" i="2"/>
  <c r="AC4" i="2"/>
  <c r="AD4" i="2"/>
  <c r="AE4" i="2"/>
  <c r="AF4" i="2"/>
  <c r="AG4" i="2"/>
  <c r="AH4" i="2"/>
  <c r="AI4" i="2"/>
  <c r="AB5" i="2"/>
  <c r="AC5" i="2"/>
  <c r="AD5" i="2"/>
  <c r="AE5" i="2"/>
  <c r="AF5" i="2"/>
  <c r="AG5" i="2"/>
  <c r="AH5" i="2"/>
  <c r="AI5" i="2"/>
  <c r="AB6" i="2"/>
  <c r="AT15" i="2" s="1"/>
  <c r="AC6" i="2"/>
  <c r="AU15" i="2" s="1"/>
  <c r="AD6" i="2"/>
  <c r="AV15" i="2" s="1"/>
  <c r="AE6" i="2"/>
  <c r="AW15" i="2" s="1"/>
  <c r="AF6" i="2"/>
  <c r="AX15" i="2" s="1"/>
  <c r="AG6" i="2"/>
  <c r="AY15" i="2" s="1"/>
  <c r="AH6" i="2"/>
  <c r="AZ15" i="2" s="1"/>
  <c r="AI6" i="2"/>
  <c r="BA15" i="2" s="1"/>
  <c r="AB7" i="2"/>
  <c r="AT9" i="2" s="1"/>
  <c r="AC7" i="2"/>
  <c r="AU9" i="2" s="1"/>
  <c r="AD7" i="2"/>
  <c r="AV9" i="2" s="1"/>
  <c r="AE7" i="2"/>
  <c r="AW9" i="2" s="1"/>
  <c r="AF7" i="2"/>
  <c r="AX9" i="2" s="1"/>
  <c r="AG7" i="2"/>
  <c r="AY9" i="2" s="1"/>
  <c r="AH7" i="2"/>
  <c r="AZ9" i="2" s="1"/>
  <c r="AI7" i="2"/>
  <c r="BA9" i="2" s="1"/>
  <c r="AB8" i="2"/>
  <c r="AC8" i="2"/>
  <c r="AD8" i="2"/>
  <c r="AE8" i="2"/>
  <c r="AF8" i="2"/>
  <c r="AG8" i="2"/>
  <c r="AH8" i="2"/>
  <c r="AI8" i="2"/>
  <c r="AB9" i="2"/>
  <c r="AC9" i="2"/>
  <c r="AD9" i="2"/>
  <c r="AE9" i="2"/>
  <c r="AF9" i="2"/>
  <c r="AG9" i="2"/>
  <c r="AH9" i="2"/>
  <c r="AI9" i="2"/>
  <c r="AB10" i="2"/>
  <c r="AC10" i="2"/>
  <c r="AD10" i="2"/>
  <c r="AE10" i="2"/>
  <c r="AF10" i="2"/>
  <c r="AG10" i="2"/>
  <c r="AH10" i="2"/>
  <c r="AI10" i="2"/>
  <c r="AB11" i="2"/>
  <c r="AC11" i="2"/>
  <c r="AD11" i="2"/>
  <c r="AE11" i="2"/>
  <c r="AF11" i="2"/>
  <c r="AG11" i="2"/>
  <c r="AH11" i="2"/>
  <c r="AI11" i="2"/>
  <c r="AB12" i="2"/>
  <c r="AC12" i="2"/>
  <c r="AD12" i="2"/>
  <c r="AE12" i="2"/>
  <c r="AF12" i="2"/>
  <c r="AG12" i="2"/>
  <c r="AH12" i="2"/>
  <c r="AI12" i="2"/>
  <c r="AB13" i="2"/>
  <c r="AT6" i="2" s="1"/>
  <c r="AC13" i="2"/>
  <c r="AU6" i="2" s="1"/>
  <c r="AD13" i="2"/>
  <c r="AV6" i="2" s="1"/>
  <c r="AE13" i="2"/>
  <c r="AW6" i="2" s="1"/>
  <c r="AF13" i="2"/>
  <c r="AX6" i="2" s="1"/>
  <c r="AG13" i="2"/>
  <c r="AY6" i="2" s="1"/>
  <c r="AH13" i="2"/>
  <c r="AZ6" i="2" s="1"/>
  <c r="AI13" i="2"/>
  <c r="BA6" i="2" s="1"/>
  <c r="AB14" i="2"/>
  <c r="AT7" i="2" s="1"/>
  <c r="AC14" i="2"/>
  <c r="AU7" i="2" s="1"/>
  <c r="AD14" i="2"/>
  <c r="AV7" i="2" s="1"/>
  <c r="AE14" i="2"/>
  <c r="AW7" i="2" s="1"/>
  <c r="AF14" i="2"/>
  <c r="AX7" i="2" s="1"/>
  <c r="AG14" i="2"/>
  <c r="AY7" i="2" s="1"/>
  <c r="AH14" i="2"/>
  <c r="AZ7" i="2" s="1"/>
  <c r="AI14" i="2"/>
  <c r="BA7" i="2" s="1"/>
  <c r="AB15" i="2"/>
  <c r="AC15" i="2"/>
  <c r="AD15" i="2"/>
  <c r="AE15" i="2"/>
  <c r="AF15" i="2"/>
  <c r="AG15" i="2"/>
  <c r="AH15" i="2"/>
  <c r="AI15" i="2"/>
  <c r="AB16" i="2"/>
  <c r="AC16" i="2"/>
  <c r="AD16" i="2"/>
  <c r="AE16" i="2"/>
  <c r="AF16" i="2"/>
  <c r="AG16" i="2"/>
  <c r="AH16" i="2"/>
  <c r="AI16" i="2"/>
  <c r="AB17" i="2"/>
  <c r="AC17" i="2"/>
  <c r="AD17" i="2"/>
  <c r="AE17" i="2"/>
  <c r="AF17" i="2"/>
  <c r="AG17" i="2"/>
  <c r="AH17" i="2"/>
  <c r="AI17" i="2"/>
  <c r="AB18" i="2"/>
  <c r="AC18" i="2"/>
  <c r="AD18" i="2"/>
  <c r="AE18" i="2"/>
  <c r="AF18" i="2"/>
  <c r="AG18" i="2"/>
  <c r="AH18" i="2"/>
  <c r="AI18" i="2"/>
  <c r="AB19" i="2"/>
  <c r="AC19" i="2"/>
  <c r="AD19" i="2"/>
  <c r="AE19" i="2"/>
  <c r="AF19" i="2"/>
  <c r="AG19" i="2"/>
  <c r="AH19" i="2"/>
  <c r="AI19" i="2"/>
  <c r="AB20" i="2"/>
  <c r="AC20" i="2"/>
  <c r="AD20" i="2"/>
  <c r="AE20" i="2"/>
  <c r="AF20" i="2"/>
  <c r="AG20" i="2"/>
  <c r="AH20" i="2"/>
  <c r="AI20" i="2"/>
  <c r="AB21" i="2"/>
  <c r="AT10" i="2" s="1"/>
  <c r="AC21" i="2"/>
  <c r="AU10" i="2" s="1"/>
  <c r="AD21" i="2"/>
  <c r="AV10" i="2" s="1"/>
  <c r="AE21" i="2"/>
  <c r="AW10" i="2" s="1"/>
  <c r="AF21" i="2"/>
  <c r="AX10" i="2" s="1"/>
  <c r="AG21" i="2"/>
  <c r="AY10" i="2" s="1"/>
  <c r="AH21" i="2"/>
  <c r="AZ10" i="2" s="1"/>
  <c r="AI21" i="2"/>
  <c r="AB22" i="2"/>
  <c r="AC22" i="2"/>
  <c r="AD22" i="2"/>
  <c r="AE22" i="2"/>
  <c r="AF22" i="2"/>
  <c r="AG22" i="2"/>
  <c r="AH22" i="2"/>
  <c r="AI22" i="2"/>
  <c r="AB23" i="2"/>
  <c r="AT16" i="2" s="1"/>
  <c r="AC23" i="2"/>
  <c r="AU16" i="2" s="1"/>
  <c r="AD23" i="2"/>
  <c r="AV16" i="2" s="1"/>
  <c r="AE23" i="2"/>
  <c r="AW16" i="2" s="1"/>
  <c r="AF23" i="2"/>
  <c r="AG23" i="2"/>
  <c r="AY16" i="2" s="1"/>
  <c r="AH23" i="2"/>
  <c r="AZ16" i="2" s="1"/>
  <c r="AI23" i="2"/>
  <c r="BA16" i="2" s="1"/>
  <c r="AB24" i="2"/>
  <c r="AT17" i="2" s="1"/>
  <c r="AC24" i="2"/>
  <c r="AU17" i="2" s="1"/>
  <c r="AD24" i="2"/>
  <c r="AV17" i="2" s="1"/>
  <c r="AE24" i="2"/>
  <c r="AW17" i="2" s="1"/>
  <c r="AF24" i="2"/>
  <c r="AX17" i="2" s="1"/>
  <c r="AG24" i="2"/>
  <c r="AY17" i="2" s="1"/>
  <c r="AH24" i="2"/>
  <c r="AZ17" i="2" s="1"/>
  <c r="AI24" i="2"/>
  <c r="BA17" i="2" s="1"/>
  <c r="AB25" i="2"/>
  <c r="AC25" i="2"/>
  <c r="AD25" i="2"/>
  <c r="AE25" i="2"/>
  <c r="AF25" i="2"/>
  <c r="AG25" i="2"/>
  <c r="AH25" i="2"/>
  <c r="AI25" i="2"/>
  <c r="AB26" i="2"/>
  <c r="AC26" i="2"/>
  <c r="AD26" i="2"/>
  <c r="AE26" i="2"/>
  <c r="AF26" i="2"/>
  <c r="AG26" i="2"/>
  <c r="AH26" i="2"/>
  <c r="AI26" i="2"/>
  <c r="AB27" i="2"/>
  <c r="AC27" i="2"/>
  <c r="AD27" i="2"/>
  <c r="AE27" i="2"/>
  <c r="AF27" i="2"/>
  <c r="AG27" i="2"/>
  <c r="AH27" i="2"/>
  <c r="AI27" i="2"/>
  <c r="AB28" i="2"/>
  <c r="AC28" i="2"/>
  <c r="AD28" i="2"/>
  <c r="AE28" i="2"/>
  <c r="AF28" i="2"/>
  <c r="AG28" i="2"/>
  <c r="AH28" i="2"/>
  <c r="AI28" i="2"/>
  <c r="AB29" i="2"/>
  <c r="AT14" i="2" s="1"/>
  <c r="AC29" i="2"/>
  <c r="AU14" i="2" s="1"/>
  <c r="AD29" i="2"/>
  <c r="AV14" i="2" s="1"/>
  <c r="AE29" i="2"/>
  <c r="AF29" i="2"/>
  <c r="AX14" i="2" s="1"/>
  <c r="AG29" i="2"/>
  <c r="AY14" i="2" s="1"/>
  <c r="AH29" i="2"/>
  <c r="AZ14" i="2" s="1"/>
  <c r="AI29" i="2"/>
  <c r="BA14" i="2" s="1"/>
  <c r="AB30" i="2"/>
  <c r="AT12" i="2" s="1"/>
  <c r="AC30" i="2"/>
  <c r="AU12" i="2" s="1"/>
  <c r="AD30" i="2"/>
  <c r="AV12" i="2" s="1"/>
  <c r="AE30" i="2"/>
  <c r="AW12" i="2" s="1"/>
  <c r="AF30" i="2"/>
  <c r="AX12" i="2" s="1"/>
  <c r="AG30" i="2"/>
  <c r="AY12" i="2" s="1"/>
  <c r="AH30" i="2"/>
  <c r="AZ12" i="2" s="1"/>
  <c r="AI30" i="2"/>
  <c r="BA12" i="2" s="1"/>
  <c r="AB31" i="2"/>
  <c r="AT13" i="2" s="1"/>
  <c r="AC31" i="2"/>
  <c r="AU13" i="2" s="1"/>
  <c r="AD31" i="2"/>
  <c r="AV13" i="2" s="1"/>
  <c r="AE31" i="2"/>
  <c r="AW13" i="2" s="1"/>
  <c r="AF31" i="2"/>
  <c r="AX13" i="2" s="1"/>
  <c r="AG31" i="2"/>
  <c r="AY13" i="2" s="1"/>
  <c r="AH31" i="2"/>
  <c r="AZ13" i="2" s="1"/>
  <c r="AI31" i="2"/>
  <c r="BA13" i="2" s="1"/>
  <c r="V3" i="2"/>
  <c r="W3" i="2"/>
  <c r="X3" i="2"/>
  <c r="Y3" i="2"/>
  <c r="Z3" i="2"/>
  <c r="AA3" i="2"/>
  <c r="V4" i="2"/>
  <c r="W4" i="2"/>
  <c r="X4" i="2"/>
  <c r="Y4" i="2"/>
  <c r="Z4" i="2"/>
  <c r="AA4" i="2"/>
  <c r="V5" i="2"/>
  <c r="W5" i="2"/>
  <c r="X5" i="2"/>
  <c r="X51" i="2" s="1"/>
  <c r="Y5" i="2"/>
  <c r="Y51" i="2" s="1"/>
  <c r="Z5" i="2"/>
  <c r="Z51" i="2" s="1"/>
  <c r="AA5" i="2"/>
  <c r="V6" i="2"/>
  <c r="AN15" i="2" s="1"/>
  <c r="W6" i="2"/>
  <c r="AO15" i="2" s="1"/>
  <c r="X6" i="2"/>
  <c r="AP15" i="2" s="1"/>
  <c r="Y6" i="2"/>
  <c r="AQ15" i="2" s="1"/>
  <c r="Z6" i="2"/>
  <c r="Z45" i="2" s="1"/>
  <c r="AA6" i="2"/>
  <c r="AS15" i="2" s="1"/>
  <c r="V7" i="2"/>
  <c r="AN9" i="2" s="1"/>
  <c r="W7" i="2"/>
  <c r="X7" i="2"/>
  <c r="X57" i="2" s="1"/>
  <c r="Y7" i="2"/>
  <c r="Y57" i="2" s="1"/>
  <c r="Z7" i="2"/>
  <c r="Z57" i="2" s="1"/>
  <c r="AA7" i="2"/>
  <c r="AS9" i="2" s="1"/>
  <c r="V8" i="2"/>
  <c r="W8" i="2"/>
  <c r="X8" i="2"/>
  <c r="Y8" i="2"/>
  <c r="Z8" i="2"/>
  <c r="Z65" i="2" s="1"/>
  <c r="AA8" i="2"/>
  <c r="V9" i="2"/>
  <c r="W9" i="2"/>
  <c r="X9" i="2"/>
  <c r="Y9" i="2"/>
  <c r="Z9" i="2"/>
  <c r="AA9" i="2"/>
  <c r="V10" i="2"/>
  <c r="W10" i="2"/>
  <c r="X10" i="2"/>
  <c r="Y10" i="2"/>
  <c r="Z10" i="2"/>
  <c r="AA10" i="2"/>
  <c r="V11" i="2"/>
  <c r="W11" i="2"/>
  <c r="X11" i="2"/>
  <c r="Y11" i="2"/>
  <c r="Y59" i="2" s="1"/>
  <c r="Z11" i="2"/>
  <c r="Z59" i="2" s="1"/>
  <c r="AA11" i="2"/>
  <c r="V12" i="2"/>
  <c r="W12" i="2"/>
  <c r="X12" i="2"/>
  <c r="Y12" i="2"/>
  <c r="Z12" i="2"/>
  <c r="AA12" i="2"/>
  <c r="V13" i="2"/>
  <c r="AN6" i="2" s="1"/>
  <c r="W13" i="2"/>
  <c r="AO6" i="2" s="1"/>
  <c r="X13" i="2"/>
  <c r="AP6" i="2" s="1"/>
  <c r="Y13" i="2"/>
  <c r="AQ6" i="2" s="1"/>
  <c r="Z13" i="2"/>
  <c r="AR6" i="2" s="1"/>
  <c r="AA13" i="2"/>
  <c r="AS6" i="2" s="1"/>
  <c r="V14" i="2"/>
  <c r="AN7" i="2" s="1"/>
  <c r="W14" i="2"/>
  <c r="X14" i="2"/>
  <c r="Y14" i="2"/>
  <c r="AQ7" i="2" s="1"/>
  <c r="Z14" i="2"/>
  <c r="AA14" i="2"/>
  <c r="AS7" i="2" s="1"/>
  <c r="V15" i="2"/>
  <c r="W15" i="2"/>
  <c r="X15" i="2"/>
  <c r="X41" i="2" s="1"/>
  <c r="Y15" i="2"/>
  <c r="Y41" i="2" s="1"/>
  <c r="Z15" i="2"/>
  <c r="AA15" i="2"/>
  <c r="V16" i="2"/>
  <c r="W16" i="2"/>
  <c r="X16" i="2"/>
  <c r="Y16" i="2"/>
  <c r="Y47" i="2" s="1"/>
  <c r="Z16" i="2"/>
  <c r="AA16" i="2"/>
  <c r="V17" i="2"/>
  <c r="W17" i="2"/>
  <c r="X17" i="2"/>
  <c r="X42" i="2" s="1"/>
  <c r="Y17" i="2"/>
  <c r="Y42" i="2" s="1"/>
  <c r="Z17" i="2"/>
  <c r="AA17" i="2"/>
  <c r="V18" i="2"/>
  <c r="W18" i="2"/>
  <c r="X18" i="2"/>
  <c r="Y18" i="2"/>
  <c r="Z18" i="2"/>
  <c r="AA18" i="2"/>
  <c r="V19" i="2"/>
  <c r="W19" i="2"/>
  <c r="X19" i="2"/>
  <c r="X62" i="2" s="1"/>
  <c r="Y19" i="2"/>
  <c r="Y62" i="2" s="1"/>
  <c r="Z19" i="2"/>
  <c r="Z62" i="2" s="1"/>
  <c r="AA19" i="2"/>
  <c r="V20" i="2"/>
  <c r="W20" i="2"/>
  <c r="X20" i="2"/>
  <c r="Y20" i="2"/>
  <c r="Z20" i="2"/>
  <c r="AA20" i="2"/>
  <c r="V21" i="2"/>
  <c r="AN10" i="2" s="1"/>
  <c r="W21" i="2"/>
  <c r="AO10" i="2" s="1"/>
  <c r="X21" i="2"/>
  <c r="AP10" i="2" s="1"/>
  <c r="Y21" i="2"/>
  <c r="AQ10" i="2" s="1"/>
  <c r="Z21" i="2"/>
  <c r="Z46" i="2" s="1"/>
  <c r="AA21" i="2"/>
  <c r="AS10" i="2" s="1"/>
  <c r="V22" i="2"/>
  <c r="W22" i="2"/>
  <c r="W54" i="2" s="1"/>
  <c r="X22" i="2"/>
  <c r="Y22" i="2"/>
  <c r="Y54" i="2" s="1"/>
  <c r="Z22" i="2"/>
  <c r="Z54" i="2" s="1"/>
  <c r="AA22" i="2"/>
  <c r="V23" i="2"/>
  <c r="AN16" i="2" s="1"/>
  <c r="W23" i="2"/>
  <c r="X23" i="2"/>
  <c r="AP16" i="2" s="1"/>
  <c r="Y23" i="2"/>
  <c r="Y64" i="2" s="1"/>
  <c r="Z23" i="2"/>
  <c r="AR16" i="2" s="1"/>
  <c r="AA23" i="2"/>
  <c r="V24" i="2"/>
  <c r="W24" i="2"/>
  <c r="AO17" i="2" s="1"/>
  <c r="X24" i="2"/>
  <c r="AP17" i="2" s="1"/>
  <c r="Y24" i="2"/>
  <c r="Y48" i="2" s="1"/>
  <c r="Z24" i="2"/>
  <c r="Z48" i="2" s="1"/>
  <c r="AA24" i="2"/>
  <c r="AS17" i="2" s="1"/>
  <c r="V25" i="2"/>
  <c r="W25" i="2"/>
  <c r="X25" i="2"/>
  <c r="Y25" i="2"/>
  <c r="Z25" i="2"/>
  <c r="AA25" i="2"/>
  <c r="V26" i="2"/>
  <c r="W26" i="2"/>
  <c r="X26" i="2"/>
  <c r="Y26" i="2"/>
  <c r="Z26" i="2"/>
  <c r="AA26" i="2"/>
  <c r="V27" i="2"/>
  <c r="W27" i="2"/>
  <c r="X27" i="2"/>
  <c r="X66" i="2" s="1"/>
  <c r="Y27" i="2"/>
  <c r="Y66" i="2" s="1"/>
  <c r="Z27" i="2"/>
  <c r="AA27" i="2"/>
  <c r="V28" i="2"/>
  <c r="W28" i="2"/>
  <c r="X28" i="2"/>
  <c r="Y28" i="2"/>
  <c r="Z28" i="2"/>
  <c r="AA28" i="2"/>
  <c r="V29" i="2"/>
  <c r="W29" i="2"/>
  <c r="AO14" i="2" s="1"/>
  <c r="X29" i="2"/>
  <c r="AP14" i="2" s="1"/>
  <c r="Y29" i="2"/>
  <c r="AQ14" i="2" s="1"/>
  <c r="Z29" i="2"/>
  <c r="AR14" i="2" s="1"/>
  <c r="AA29" i="2"/>
  <c r="V30" i="2"/>
  <c r="AN12" i="2" s="1"/>
  <c r="W30" i="2"/>
  <c r="X30" i="2"/>
  <c r="Y30" i="2"/>
  <c r="AQ12" i="2" s="1"/>
  <c r="Z30" i="2"/>
  <c r="AA30" i="2"/>
  <c r="V31" i="2"/>
  <c r="W31" i="2"/>
  <c r="AO13" i="2" s="1"/>
  <c r="X31" i="2"/>
  <c r="X63" i="2" s="1"/>
  <c r="Y31" i="2"/>
  <c r="AQ13" i="2" s="1"/>
  <c r="Z31" i="2"/>
  <c r="AR13" i="2" s="1"/>
  <c r="AA31" i="2"/>
  <c r="U3" i="2"/>
  <c r="U4" i="2"/>
  <c r="U5" i="2"/>
  <c r="U6" i="2"/>
  <c r="AM15" i="2" s="1"/>
  <c r="U7" i="2"/>
  <c r="U8" i="2"/>
  <c r="U9" i="2"/>
  <c r="U10" i="2"/>
  <c r="U11" i="2"/>
  <c r="U12" i="2"/>
  <c r="U13" i="2"/>
  <c r="AM6" i="2" s="1"/>
  <c r="U14" i="2"/>
  <c r="AM7" i="2" s="1"/>
  <c r="U15" i="2"/>
  <c r="U16" i="2"/>
  <c r="U17" i="2"/>
  <c r="U18" i="2"/>
  <c r="U19" i="2"/>
  <c r="U20" i="2"/>
  <c r="U21" i="2"/>
  <c r="U22" i="2"/>
  <c r="U23" i="2"/>
  <c r="AM16" i="2" s="1"/>
  <c r="U24" i="2"/>
  <c r="AM17" i="2" s="1"/>
  <c r="U25" i="2"/>
  <c r="U26" i="2"/>
  <c r="U27" i="2"/>
  <c r="U28" i="2"/>
  <c r="U29" i="2"/>
  <c r="U30" i="2"/>
  <c r="U31" i="2"/>
  <c r="T31" i="2"/>
  <c r="AL13" i="2" s="1"/>
  <c r="T30" i="2"/>
  <c r="AL12" i="2" s="1"/>
  <c r="T29" i="2"/>
  <c r="AL14" i="2" s="1"/>
  <c r="T28" i="2"/>
  <c r="T27" i="2"/>
  <c r="T66" i="2" s="1"/>
  <c r="T26" i="2"/>
  <c r="T50" i="2" s="1"/>
  <c r="T25" i="2"/>
  <c r="T24" i="2"/>
  <c r="T23" i="2"/>
  <c r="T22" i="2"/>
  <c r="T21" i="2"/>
  <c r="T20" i="2"/>
  <c r="T19" i="2"/>
  <c r="T18" i="2"/>
  <c r="T58" i="2" s="1"/>
  <c r="T16" i="2"/>
  <c r="T11" i="2"/>
  <c r="T10" i="2"/>
  <c r="T9" i="2"/>
  <c r="T8" i="2"/>
  <c r="T7" i="2"/>
  <c r="AL9" i="2" s="1"/>
  <c r="T6" i="2"/>
  <c r="T5" i="2"/>
  <c r="T4" i="2"/>
  <c r="T3" i="2"/>
  <c r="T50" i="1"/>
  <c r="T17" i="1"/>
  <c r="T15" i="1"/>
  <c r="AL8" i="1" s="1"/>
  <c r="T14" i="1"/>
  <c r="AL7" i="1" s="1"/>
  <c r="T13" i="1"/>
  <c r="AL6" i="1" s="1"/>
  <c r="T12" i="1"/>
  <c r="T5" i="1"/>
  <c r="T55" i="2"/>
  <c r="T17" i="2"/>
  <c r="AL15" i="2"/>
  <c r="T15" i="2"/>
  <c r="T14" i="2"/>
  <c r="AL7" i="2" s="1"/>
  <c r="T13" i="2"/>
  <c r="AL6" i="2" s="1"/>
  <c r="T12" i="2"/>
  <c r="AT8" i="2" l="1"/>
  <c r="T59" i="2"/>
  <c r="AT5" i="2"/>
  <c r="T61" i="2"/>
  <c r="T65" i="2"/>
  <c r="AT3" i="2"/>
  <c r="AZ8" i="1"/>
  <c r="T65" i="1"/>
  <c r="T45" i="2"/>
  <c r="T64" i="2"/>
  <c r="T48" i="2"/>
  <c r="BA8" i="1"/>
  <c r="BW9" i="1" s="1"/>
  <c r="AA57" i="1"/>
  <c r="T56" i="2"/>
  <c r="T52" i="2"/>
  <c r="T43" i="2"/>
  <c r="T47" i="2"/>
  <c r="T40" i="2"/>
  <c r="AS4" i="1"/>
  <c r="J88" i="1"/>
  <c r="J56" i="1"/>
  <c r="T60" i="2"/>
  <c r="AN8" i="2"/>
  <c r="AT4" i="2"/>
  <c r="T46" i="2"/>
  <c r="AA63" i="2"/>
  <c r="AA66" i="2"/>
  <c r="AA64" i="2"/>
  <c r="AA41" i="2"/>
  <c r="AA55" i="1"/>
  <c r="AA44" i="1"/>
  <c r="T62" i="2"/>
  <c r="T54" i="2"/>
  <c r="X53" i="1"/>
  <c r="AA60" i="2"/>
  <c r="AA53" i="2"/>
  <c r="AA47" i="2"/>
  <c r="AA39" i="2"/>
  <c r="AA43" i="2"/>
  <c r="AA45" i="1"/>
  <c r="U51" i="2"/>
  <c r="AA63" i="1"/>
  <c r="AA41" i="1"/>
  <c r="AA49" i="1"/>
  <c r="U39" i="2"/>
  <c r="U43" i="2"/>
  <c r="AS16" i="2"/>
  <c r="AT8" i="1"/>
  <c r="AL22" i="1" s="1"/>
  <c r="Z49" i="1"/>
  <c r="J66" i="1"/>
  <c r="U59" i="2"/>
  <c r="AY8" i="1"/>
  <c r="BU9" i="1" s="1"/>
  <c r="U62" i="2"/>
  <c r="Y53" i="1"/>
  <c r="AB53" i="1" s="1"/>
  <c r="U66" i="2"/>
  <c r="U65" i="2"/>
  <c r="AL3" i="2"/>
  <c r="U63" i="2"/>
  <c r="U41" i="2"/>
  <c r="U57" i="2"/>
  <c r="U63" i="1"/>
  <c r="W48" i="1"/>
  <c r="U64" i="1"/>
  <c r="Y42" i="1"/>
  <c r="W47" i="1"/>
  <c r="Y44" i="1"/>
  <c r="AW4" i="1"/>
  <c r="BA4" i="1"/>
  <c r="AS32" i="1" s="1"/>
  <c r="Y40" i="1"/>
  <c r="X55" i="1"/>
  <c r="X40" i="1"/>
  <c r="Z54" i="1"/>
  <c r="V53" i="1"/>
  <c r="Z58" i="1"/>
  <c r="Z45" i="1"/>
  <c r="V43" i="1"/>
  <c r="J89" i="1"/>
  <c r="J73" i="1"/>
  <c r="J65" i="1"/>
  <c r="J57" i="1"/>
  <c r="U66" i="1"/>
  <c r="W64" i="2"/>
  <c r="W62" i="2"/>
  <c r="W41" i="2"/>
  <c r="W59" i="2"/>
  <c r="W57" i="2"/>
  <c r="AL10" i="1"/>
  <c r="BH7" i="1" s="1"/>
  <c r="W40" i="1"/>
  <c r="Y58" i="1"/>
  <c r="U47" i="1"/>
  <c r="W61" i="1"/>
  <c r="AY9" i="1"/>
  <c r="BU6" i="1" s="1"/>
  <c r="BA11" i="1"/>
  <c r="J72" i="1"/>
  <c r="U59" i="1"/>
  <c r="AT11" i="2"/>
  <c r="Z66" i="1"/>
  <c r="V40" i="1"/>
  <c r="X58" i="1"/>
  <c r="Z59" i="1"/>
  <c r="V61" i="1"/>
  <c r="AX9" i="1"/>
  <c r="BT6" i="1" s="1"/>
  <c r="BA10" i="1"/>
  <c r="BW7" i="1" s="1"/>
  <c r="J71" i="1"/>
  <c r="AL4" i="2"/>
  <c r="W60" i="2"/>
  <c r="BA5" i="2"/>
  <c r="W63" i="2"/>
  <c r="Y66" i="1"/>
  <c r="U40" i="1"/>
  <c r="AA48" i="1"/>
  <c r="W54" i="1"/>
  <c r="W58" i="1"/>
  <c r="Y59" i="1"/>
  <c r="U61" i="1"/>
  <c r="AW9" i="1"/>
  <c r="BS6" i="1" s="1"/>
  <c r="AY3" i="1"/>
  <c r="J70" i="1"/>
  <c r="J62" i="1"/>
  <c r="Y61" i="1"/>
  <c r="AL8" i="2"/>
  <c r="Z42" i="2"/>
  <c r="Z61" i="2"/>
  <c r="Y44" i="2"/>
  <c r="X63" i="1"/>
  <c r="T55" i="1"/>
  <c r="X66" i="1"/>
  <c r="V54" i="1"/>
  <c r="Z53" i="1"/>
  <c r="V58" i="1"/>
  <c r="AX8" i="1"/>
  <c r="BT9" i="1" s="1"/>
  <c r="Z39" i="1"/>
  <c r="X59" i="1"/>
  <c r="AV5" i="1"/>
  <c r="AN33" i="1" s="1"/>
  <c r="AZ4" i="1"/>
  <c r="AV9" i="1"/>
  <c r="AN37" i="1" s="1"/>
  <c r="AN9" i="1"/>
  <c r="Z43" i="1"/>
  <c r="AX3" i="1"/>
  <c r="BA3" i="1"/>
  <c r="BW3" i="1" s="1"/>
  <c r="J93" i="1"/>
  <c r="J61" i="1"/>
  <c r="W51" i="2"/>
  <c r="W66" i="1"/>
  <c r="U58" i="1"/>
  <c r="AW8" i="1"/>
  <c r="BS9" i="1" s="1"/>
  <c r="W59" i="1"/>
  <c r="AY4" i="1"/>
  <c r="BU4" i="1" s="1"/>
  <c r="AU9" i="1"/>
  <c r="AM9" i="1"/>
  <c r="AM37" i="1" s="1"/>
  <c r="AA51" i="1"/>
  <c r="AW3" i="1"/>
  <c r="AA53" i="1"/>
  <c r="X56" i="2"/>
  <c r="T52" i="1"/>
  <c r="V66" i="1"/>
  <c r="AV8" i="1"/>
  <c r="Z44" i="1"/>
  <c r="V59" i="1"/>
  <c r="AX4" i="1"/>
  <c r="AV3" i="1"/>
  <c r="AA61" i="1"/>
  <c r="J83" i="1"/>
  <c r="J67" i="1"/>
  <c r="AV6" i="1"/>
  <c r="BR9" i="1" s="1"/>
  <c r="AW5" i="2"/>
  <c r="J69" i="1"/>
  <c r="AT9" i="1"/>
  <c r="J68" i="1"/>
  <c r="AA54" i="1"/>
  <c r="X49" i="1"/>
  <c r="AS6" i="1"/>
  <c r="AS23" i="1" s="1"/>
  <c r="AZ5" i="1"/>
  <c r="AR6" i="1"/>
  <c r="AR23" i="1" s="1"/>
  <c r="W55" i="1"/>
  <c r="Y54" i="1"/>
  <c r="AY5" i="1"/>
  <c r="Y45" i="1"/>
  <c r="U43" i="1"/>
  <c r="V45" i="1"/>
  <c r="AQ6" i="1"/>
  <c r="Z63" i="1"/>
  <c r="V55" i="1"/>
  <c r="X54" i="1"/>
  <c r="Z41" i="1"/>
  <c r="AX5" i="1"/>
  <c r="X45" i="1"/>
  <c r="J64" i="1"/>
  <c r="AL3" i="1"/>
  <c r="BH3" i="1" s="1"/>
  <c r="Y63" i="1"/>
  <c r="U55" i="1"/>
  <c r="Y41" i="1"/>
  <c r="AW5" i="1"/>
  <c r="W45" i="1"/>
  <c r="J63" i="1"/>
  <c r="X41" i="1"/>
  <c r="J54" i="1"/>
  <c r="AA54" i="2"/>
  <c r="W63" i="1"/>
  <c r="Y48" i="1"/>
  <c r="U54" i="1"/>
  <c r="W41" i="1"/>
  <c r="AU5" i="1"/>
  <c r="Y65" i="1"/>
  <c r="BA5" i="1"/>
  <c r="BW5" i="1" s="1"/>
  <c r="X44" i="1"/>
  <c r="AL10" i="2"/>
  <c r="AL46" i="2" s="1"/>
  <c r="V63" i="1"/>
  <c r="X48" i="1"/>
  <c r="AZ10" i="1"/>
  <c r="BV7" i="1" s="1"/>
  <c r="Z42" i="1"/>
  <c r="V41" i="1"/>
  <c r="AT5" i="1"/>
  <c r="BP5" i="1" s="1"/>
  <c r="X65" i="1"/>
  <c r="W44" i="1"/>
  <c r="J92" i="1"/>
  <c r="J60" i="1"/>
  <c r="AY10" i="1"/>
  <c r="BU7" i="1" s="1"/>
  <c r="U41" i="1"/>
  <c r="AS5" i="1"/>
  <c r="W65" i="1"/>
  <c r="AU3" i="1"/>
  <c r="U44" i="1"/>
  <c r="J91" i="1"/>
  <c r="J59" i="1"/>
  <c r="X54" i="2"/>
  <c r="U55" i="2"/>
  <c r="Z50" i="1"/>
  <c r="V48" i="1"/>
  <c r="AX10" i="1"/>
  <c r="BT7" i="1" s="1"/>
  <c r="X42" i="1"/>
  <c r="AR5" i="1"/>
  <c r="V65" i="1"/>
  <c r="AT3" i="1"/>
  <c r="J90" i="1"/>
  <c r="J58" i="1"/>
  <c r="Y40" i="2"/>
  <c r="Y61" i="2"/>
  <c r="Y50" i="1"/>
  <c r="U48" i="1"/>
  <c r="AW10" i="1"/>
  <c r="AA62" i="1"/>
  <c r="W42" i="1"/>
  <c r="AQ5" i="1"/>
  <c r="U65" i="1"/>
  <c r="BA9" i="1"/>
  <c r="Z52" i="2"/>
  <c r="X61" i="2"/>
  <c r="Z53" i="2"/>
  <c r="AZ4" i="2"/>
  <c r="X50" i="1"/>
  <c r="AV10" i="1"/>
  <c r="BR7" i="1" s="1"/>
  <c r="Z62" i="1"/>
  <c r="V42" i="1"/>
  <c r="AP5" i="1"/>
  <c r="BL5" i="1" s="1"/>
  <c r="AR3" i="1"/>
  <c r="W40" i="2"/>
  <c r="W61" i="2"/>
  <c r="Y60" i="2"/>
  <c r="AY4" i="2"/>
  <c r="W50" i="1"/>
  <c r="AU10" i="1"/>
  <c r="BQ7" i="1" s="1"/>
  <c r="Y62" i="1"/>
  <c r="U42" i="1"/>
  <c r="AA39" i="1"/>
  <c r="AO5" i="1"/>
  <c r="AQ3" i="1"/>
  <c r="AA43" i="1"/>
  <c r="J87" i="1"/>
  <c r="J55" i="1"/>
  <c r="X52" i="2"/>
  <c r="X38" i="2"/>
  <c r="AX4" i="2"/>
  <c r="X43" i="2"/>
  <c r="Z60" i="1"/>
  <c r="V50" i="1"/>
  <c r="AT10" i="1"/>
  <c r="BP7" i="1" s="1"/>
  <c r="BH35" i="1" s="1"/>
  <c r="X62" i="1"/>
  <c r="AZ11" i="1"/>
  <c r="BV8" i="1" s="1"/>
  <c r="AN5" i="1"/>
  <c r="AP3" i="1"/>
  <c r="J86" i="1"/>
  <c r="W52" i="2"/>
  <c r="W38" i="2"/>
  <c r="AW4" i="2"/>
  <c r="Y60" i="1"/>
  <c r="U50" i="1"/>
  <c r="AA46" i="1"/>
  <c r="W62" i="1"/>
  <c r="AY11" i="1"/>
  <c r="BU8" i="1" s="1"/>
  <c r="Y39" i="1"/>
  <c r="AM5" i="1"/>
  <c r="AM18" i="1" s="1"/>
  <c r="AO3" i="1"/>
  <c r="AO21" i="1" s="1"/>
  <c r="AA66" i="1"/>
  <c r="J85" i="1"/>
  <c r="AV4" i="2"/>
  <c r="T53" i="1"/>
  <c r="X60" i="1"/>
  <c r="Z46" i="1"/>
  <c r="V62" i="1"/>
  <c r="AX11" i="1"/>
  <c r="BT8" i="1" s="1"/>
  <c r="AL35" i="1"/>
  <c r="X39" i="1"/>
  <c r="Z51" i="1"/>
  <c r="AN3" i="1"/>
  <c r="AN21" i="1" s="1"/>
  <c r="J84" i="1"/>
  <c r="AO3" i="2"/>
  <c r="U53" i="2"/>
  <c r="AU11" i="2"/>
  <c r="AU4" i="2"/>
  <c r="W60" i="1"/>
  <c r="Y46" i="1"/>
  <c r="U62" i="1"/>
  <c r="AW11" i="1"/>
  <c r="Y51" i="1"/>
  <c r="AM3" i="1"/>
  <c r="AO11" i="1"/>
  <c r="Z52" i="1"/>
  <c r="V60" i="1"/>
  <c r="X46" i="1"/>
  <c r="AV11" i="1"/>
  <c r="V39" i="1"/>
  <c r="X51" i="1"/>
  <c r="J82" i="1"/>
  <c r="Y55" i="2"/>
  <c r="AO4" i="2"/>
  <c r="Y52" i="1"/>
  <c r="U60" i="1"/>
  <c r="W46" i="1"/>
  <c r="AU11" i="1"/>
  <c r="BQ8" i="1" s="1"/>
  <c r="U39" i="1"/>
  <c r="J81" i="1"/>
  <c r="U46" i="2"/>
  <c r="AZ8" i="2"/>
  <c r="T48" i="1"/>
  <c r="X52" i="1"/>
  <c r="V46" i="1"/>
  <c r="AT11" i="1"/>
  <c r="BP8" i="1" s="1"/>
  <c r="J80" i="1"/>
  <c r="BH9" i="1"/>
  <c r="W52" i="1"/>
  <c r="Y64" i="1"/>
  <c r="U46" i="1"/>
  <c r="AS11" i="1"/>
  <c r="AS39" i="1" s="1"/>
  <c r="J79" i="1"/>
  <c r="U42" i="2"/>
  <c r="V52" i="1"/>
  <c r="X64" i="1"/>
  <c r="AR11" i="1"/>
  <c r="BN8" i="1" s="1"/>
  <c r="J78" i="1"/>
  <c r="U52" i="1"/>
  <c r="W64" i="1"/>
  <c r="AQ11" i="1"/>
  <c r="BM8" i="1" s="1"/>
  <c r="Y43" i="1"/>
  <c r="J77" i="1"/>
  <c r="Z55" i="1"/>
  <c r="AV4" i="1"/>
  <c r="BR4" i="1" s="1"/>
  <c r="Z40" i="1"/>
  <c r="V64" i="1"/>
  <c r="AP11" i="1"/>
  <c r="Z61" i="1"/>
  <c r="V57" i="1"/>
  <c r="X43" i="1"/>
  <c r="J76" i="1"/>
  <c r="AU3" i="2"/>
  <c r="Y55" i="1"/>
  <c r="AU4" i="1"/>
  <c r="BQ4" i="1" s="1"/>
  <c r="W53" i="1"/>
  <c r="U57" i="1"/>
  <c r="W43" i="1"/>
  <c r="J75" i="1"/>
  <c r="AT4" i="1"/>
  <c r="V47" i="1"/>
  <c r="X61" i="1"/>
  <c r="AZ9" i="1"/>
  <c r="BV6" i="1" s="1"/>
  <c r="AA64" i="1"/>
  <c r="J74" i="1"/>
  <c r="BV4" i="1"/>
  <c r="BR6" i="1"/>
  <c r="BQ6" i="1"/>
  <c r="BP6" i="1"/>
  <c r="BO9" i="1"/>
  <c r="AP23" i="1"/>
  <c r="BV5" i="1"/>
  <c r="AR33" i="1"/>
  <c r="AN23" i="1"/>
  <c r="BV3" i="1"/>
  <c r="AR31" i="1"/>
  <c r="AS34" i="1"/>
  <c r="AM23" i="1"/>
  <c r="AQ31" i="1"/>
  <c r="BU3" i="1"/>
  <c r="BJ6" i="1"/>
  <c r="BT3" i="1"/>
  <c r="BR3" i="1"/>
  <c r="AR18" i="1"/>
  <c r="BN5" i="1"/>
  <c r="AL31" i="1"/>
  <c r="BP3" i="1"/>
  <c r="BH31" i="1" s="1"/>
  <c r="BO4" i="1"/>
  <c r="BS7" i="1"/>
  <c r="BM5" i="1"/>
  <c r="AR21" i="1"/>
  <c r="BN3" i="1"/>
  <c r="AQ21" i="1"/>
  <c r="BM3" i="1"/>
  <c r="AO23" i="1"/>
  <c r="AS19" i="1"/>
  <c r="AS35" i="1"/>
  <c r="BR8" i="1"/>
  <c r="AR19" i="1"/>
  <c r="BW8" i="1"/>
  <c r="AQ19" i="1"/>
  <c r="AP19" i="1"/>
  <c r="AN19" i="1"/>
  <c r="AM19" i="1"/>
  <c r="AO19" i="1"/>
  <c r="BV9" i="1"/>
  <c r="AZ5" i="2"/>
  <c r="Y52" i="2"/>
  <c r="Y49" i="1"/>
  <c r="U45" i="1"/>
  <c r="AN11" i="1"/>
  <c r="T53" i="2"/>
  <c r="AM5" i="2"/>
  <c r="AY5" i="2"/>
  <c r="AM11" i="1"/>
  <c r="AQ23" i="1"/>
  <c r="W49" i="1"/>
  <c r="AL34" i="1"/>
  <c r="V49" i="1"/>
  <c r="AR11" i="2"/>
  <c r="V54" i="2"/>
  <c r="AV5" i="2"/>
  <c r="U49" i="1"/>
  <c r="AU5" i="2"/>
  <c r="AR4" i="1"/>
  <c r="AP11" i="2"/>
  <c r="AU8" i="1"/>
  <c r="AQ4" i="1"/>
  <c r="AA46" i="2"/>
  <c r="AA51" i="2"/>
  <c r="AP4" i="1"/>
  <c r="AS13" i="2"/>
  <c r="AS33" i="2" s="1"/>
  <c r="AO4" i="1"/>
  <c r="AA50" i="2"/>
  <c r="AR5" i="2"/>
  <c r="Y50" i="2"/>
  <c r="AQ5" i="2"/>
  <c r="AP13" i="2"/>
  <c r="AP33" i="2" s="1"/>
  <c r="AR8" i="1"/>
  <c r="AR22" i="1" s="1"/>
  <c r="AN4" i="1"/>
  <c r="X50" i="2"/>
  <c r="AR8" i="2"/>
  <c r="AQ11" i="2"/>
  <c r="AS10" i="1"/>
  <c r="AQ8" i="1"/>
  <c r="AM4" i="1"/>
  <c r="AM3" i="2"/>
  <c r="W50" i="2"/>
  <c r="AO5" i="2"/>
  <c r="W55" i="2"/>
  <c r="W42" i="2"/>
  <c r="AM10" i="2"/>
  <c r="AM28" i="2" s="1"/>
  <c r="AA38" i="1"/>
  <c r="AR10" i="1"/>
  <c r="AP8" i="1"/>
  <c r="Z50" i="2"/>
  <c r="V50" i="2"/>
  <c r="V56" i="2"/>
  <c r="Z43" i="2"/>
  <c r="AO9" i="2"/>
  <c r="AO32" i="2" s="1"/>
  <c r="AA47" i="1"/>
  <c r="Z38" i="1"/>
  <c r="AQ10" i="1"/>
  <c r="AO8" i="1"/>
  <c r="AO22" i="1" s="1"/>
  <c r="U52" i="2"/>
  <c r="AA40" i="2"/>
  <c r="Y53" i="2"/>
  <c r="AA61" i="2"/>
  <c r="Y43" i="2"/>
  <c r="U40" i="2"/>
  <c r="U61" i="2"/>
  <c r="AA56" i="1"/>
  <c r="Z47" i="1"/>
  <c r="Y38" i="1"/>
  <c r="AP10" i="1"/>
  <c r="AN8" i="1"/>
  <c r="AN22" i="1" s="1"/>
  <c r="AQ34" i="1"/>
  <c r="AO11" i="2"/>
  <c r="Z40" i="2"/>
  <c r="X53" i="2"/>
  <c r="AA65" i="1"/>
  <c r="Z56" i="1"/>
  <c r="Y47" i="1"/>
  <c r="X38" i="1"/>
  <c r="AO10" i="1"/>
  <c r="AO38" i="1" s="1"/>
  <c r="AM8" i="1"/>
  <c r="AP34" i="1"/>
  <c r="AA56" i="2"/>
  <c r="U60" i="2"/>
  <c r="AA52" i="2"/>
  <c r="W53" i="2"/>
  <c r="W43" i="2"/>
  <c r="BA11" i="2"/>
  <c r="BA4" i="2"/>
  <c r="AR4" i="2"/>
  <c r="AL4" i="1"/>
  <c r="BH4" i="1" s="1"/>
  <c r="Z65" i="1"/>
  <c r="Y56" i="1"/>
  <c r="X47" i="1"/>
  <c r="W38" i="1"/>
  <c r="AN10" i="1"/>
  <c r="AO34" i="1"/>
  <c r="AP5" i="2"/>
  <c r="Z38" i="2"/>
  <c r="AN3" i="2"/>
  <c r="AZ11" i="2"/>
  <c r="T60" i="1"/>
  <c r="X56" i="1"/>
  <c r="V38" i="1"/>
  <c r="AM10" i="1"/>
  <c r="AN34" i="1"/>
  <c r="AS3" i="2"/>
  <c r="AY11" i="2"/>
  <c r="W56" i="1"/>
  <c r="U38" i="1"/>
  <c r="AM34" i="1"/>
  <c r="AR3" i="2"/>
  <c r="AX11" i="2"/>
  <c r="V56" i="1"/>
  <c r="AS3" i="1"/>
  <c r="AS31" i="1" s="1"/>
  <c r="AS4" i="2"/>
  <c r="AQ3" i="2"/>
  <c r="AW11" i="2"/>
  <c r="W39" i="2"/>
  <c r="U56" i="1"/>
  <c r="AP3" i="2"/>
  <c r="AV11" i="2"/>
  <c r="BT4" i="1"/>
  <c r="BS4" i="1"/>
  <c r="AL39" i="2"/>
  <c r="U54" i="2"/>
  <c r="W48" i="2"/>
  <c r="AA58" i="2"/>
  <c r="W65" i="2"/>
  <c r="AA62" i="2"/>
  <c r="BA8" i="2"/>
  <c r="AA59" i="2"/>
  <c r="BA3" i="2"/>
  <c r="U50" i="2"/>
  <c r="AL11" i="2"/>
  <c r="AP4" i="2"/>
  <c r="AP35" i="2" s="1"/>
  <c r="Z58" i="2"/>
  <c r="AN4" i="2"/>
  <c r="AN35" i="2" s="1"/>
  <c r="Z66" i="2"/>
  <c r="AZ3" i="2"/>
  <c r="T63" i="2"/>
  <c r="U58" i="2"/>
  <c r="Y58" i="2"/>
  <c r="AY8" i="2"/>
  <c r="AY3" i="2"/>
  <c r="AS9" i="1"/>
  <c r="X58" i="2"/>
  <c r="X64" i="2"/>
  <c r="AX8" i="2"/>
  <c r="X59" i="2"/>
  <c r="AX3" i="2"/>
  <c r="AR9" i="1"/>
  <c r="AQ4" i="2"/>
  <c r="AM11" i="2"/>
  <c r="W58" i="2"/>
  <c r="W66" i="2"/>
  <c r="AW8" i="2"/>
  <c r="AW3" i="2"/>
  <c r="AO39" i="2" s="1"/>
  <c r="AQ9" i="1"/>
  <c r="AA55" i="2"/>
  <c r="Z60" i="2"/>
  <c r="V58" i="2"/>
  <c r="Z39" i="2"/>
  <c r="AN34" i="2"/>
  <c r="V62" i="2"/>
  <c r="AB62" i="2" s="1"/>
  <c r="AV8" i="2"/>
  <c r="AN25" i="2" s="1"/>
  <c r="V49" i="2"/>
  <c r="AP9" i="1"/>
  <c r="AL17" i="2"/>
  <c r="AL29" i="2" s="1"/>
  <c r="U38" i="2"/>
  <c r="AA42" i="2"/>
  <c r="Y39" i="2"/>
  <c r="AU8" i="2"/>
  <c r="AO9" i="1"/>
  <c r="T49" i="2"/>
  <c r="X60" i="2"/>
  <c r="X39" i="2"/>
  <c r="U64" i="2"/>
  <c r="U45" i="2"/>
  <c r="AA38" i="2"/>
  <c r="AX5" i="2"/>
  <c r="AP21" i="2" s="1"/>
  <c r="AV3" i="2"/>
  <c r="V38" i="2"/>
  <c r="AW14" i="2"/>
  <c r="AO31" i="2" s="1"/>
  <c r="BA10" i="2"/>
  <c r="AS28" i="2" s="1"/>
  <c r="V63" i="2"/>
  <c r="V66" i="2"/>
  <c r="V64" i="2"/>
  <c r="V59" i="2"/>
  <c r="U56" i="2"/>
  <c r="AO29" i="2"/>
  <c r="AX16" i="2"/>
  <c r="AP52" i="2" s="1"/>
  <c r="X48" i="2"/>
  <c r="AS52" i="2"/>
  <c r="V60" i="2"/>
  <c r="V48" i="2"/>
  <c r="V47" i="2"/>
  <c r="V39" i="2"/>
  <c r="W47" i="2"/>
  <c r="V41" i="2"/>
  <c r="AN52" i="2"/>
  <c r="AM43" i="2"/>
  <c r="V57" i="2"/>
  <c r="Y65" i="2"/>
  <c r="AM27" i="2"/>
  <c r="AQ42" i="2"/>
  <c r="V55" i="2"/>
  <c r="V40" i="2"/>
  <c r="V42" i="2"/>
  <c r="V61" i="2"/>
  <c r="V51" i="2"/>
  <c r="V46" i="2"/>
  <c r="AQ50" i="2"/>
  <c r="AP29" i="2"/>
  <c r="AP53" i="2"/>
  <c r="AM53" i="2"/>
  <c r="AM29" i="2"/>
  <c r="AQ49" i="2"/>
  <c r="AQ33" i="2"/>
  <c r="AS53" i="2"/>
  <c r="AS29" i="2"/>
  <c r="AO51" i="2"/>
  <c r="AO27" i="2"/>
  <c r="AR31" i="2"/>
  <c r="AR50" i="2"/>
  <c r="AS22" i="2"/>
  <c r="AS43" i="2"/>
  <c r="AM34" i="2"/>
  <c r="AM52" i="2"/>
  <c r="AN22" i="2"/>
  <c r="AN43" i="2"/>
  <c r="AN27" i="2"/>
  <c r="AN51" i="2"/>
  <c r="AN48" i="2"/>
  <c r="AN30" i="2"/>
  <c r="AO49" i="2"/>
  <c r="AO33" i="2"/>
  <c r="AS26" i="2"/>
  <c r="AS42" i="2"/>
  <c r="AN45" i="2"/>
  <c r="AN32" i="2"/>
  <c r="AS51" i="2"/>
  <c r="AS27" i="2"/>
  <c r="AM26" i="2"/>
  <c r="AM42" i="2"/>
  <c r="AR42" i="2"/>
  <c r="AR26" i="2"/>
  <c r="AP50" i="2"/>
  <c r="AP31" i="2"/>
  <c r="AP28" i="2"/>
  <c r="AP46" i="2"/>
  <c r="AP42" i="2"/>
  <c r="AP26" i="2"/>
  <c r="AN40" i="2"/>
  <c r="AQ28" i="2"/>
  <c r="AQ46" i="2"/>
  <c r="AQ30" i="2"/>
  <c r="AQ48" i="2"/>
  <c r="AO28" i="2"/>
  <c r="AO46" i="2"/>
  <c r="AQ43" i="2"/>
  <c r="AQ22" i="2"/>
  <c r="AO26" i="2"/>
  <c r="AO42" i="2"/>
  <c r="AS45" i="2"/>
  <c r="AS32" i="2"/>
  <c r="AQ51" i="2"/>
  <c r="AQ27" i="2"/>
  <c r="AR33" i="2"/>
  <c r="AR49" i="2"/>
  <c r="AR52" i="2"/>
  <c r="AR34" i="2"/>
  <c r="AN28" i="2"/>
  <c r="AN46" i="2"/>
  <c r="AN42" i="2"/>
  <c r="AN26" i="2"/>
  <c r="AP27" i="2"/>
  <c r="AP51" i="2"/>
  <c r="V65" i="2"/>
  <c r="U48" i="2"/>
  <c r="AR15" i="2"/>
  <c r="AO12" i="2"/>
  <c r="AR7" i="2"/>
  <c r="AL16" i="2"/>
  <c r="AL34" i="2" s="1"/>
  <c r="Z63" i="2"/>
  <c r="Z55" i="2"/>
  <c r="AA48" i="2"/>
  <c r="Z47" i="2"/>
  <c r="Y46" i="2"/>
  <c r="X45" i="2"/>
  <c r="W44" i="2"/>
  <c r="V43" i="2"/>
  <c r="Y38" i="2"/>
  <c r="AR17" i="2"/>
  <c r="AQ16" i="2"/>
  <c r="AN13" i="2"/>
  <c r="AM12" i="2"/>
  <c r="AR9" i="2"/>
  <c r="AQ8" i="2"/>
  <c r="AP7" i="2"/>
  <c r="AN5" i="2"/>
  <c r="AM4" i="2"/>
  <c r="AS8" i="2"/>
  <c r="AL5" i="2"/>
  <c r="AL21" i="2" s="1"/>
  <c r="AA65" i="2"/>
  <c r="Z64" i="2"/>
  <c r="Y63" i="2"/>
  <c r="AA57" i="2"/>
  <c r="Z56" i="2"/>
  <c r="V52" i="2"/>
  <c r="AA49" i="2"/>
  <c r="X46" i="2"/>
  <c r="W45" i="2"/>
  <c r="V44" i="2"/>
  <c r="AQ17" i="2"/>
  <c r="AN14" i="2"/>
  <c r="AM13" i="2"/>
  <c r="AS11" i="2"/>
  <c r="AR10" i="2"/>
  <c r="AQ9" i="2"/>
  <c r="AP8" i="2"/>
  <c r="AO7" i="2"/>
  <c r="AM22" i="2"/>
  <c r="AQ26" i="2"/>
  <c r="AO53" i="2"/>
  <c r="AM51" i="2"/>
  <c r="AS49" i="2"/>
  <c r="AN11" i="2"/>
  <c r="T57" i="2"/>
  <c r="Y56" i="2"/>
  <c r="X55" i="2"/>
  <c r="V53" i="2"/>
  <c r="Z49" i="2"/>
  <c r="X47" i="2"/>
  <c r="W46" i="2"/>
  <c r="V45" i="2"/>
  <c r="U44" i="2"/>
  <c r="Z41" i="2"/>
  <c r="AO16" i="2"/>
  <c r="AM14" i="2"/>
  <c r="AS12" i="2"/>
  <c r="AP9" i="2"/>
  <c r="AO8" i="2"/>
  <c r="Y49" i="2"/>
  <c r="AS5" i="2"/>
  <c r="AS34" i="2"/>
  <c r="X40" i="2"/>
  <c r="X65" i="2"/>
  <c r="W56" i="2"/>
  <c r="X49" i="2"/>
  <c r="AA44" i="2"/>
  <c r="AN17" i="2"/>
  <c r="AS14" i="2"/>
  <c r="AM8" i="2"/>
  <c r="AQ31" i="2"/>
  <c r="AR12" i="2"/>
  <c r="W49" i="2"/>
  <c r="U47" i="2"/>
  <c r="AA45" i="2"/>
  <c r="Z44" i="2"/>
  <c r="AP12" i="2"/>
  <c r="AM9" i="2"/>
  <c r="U49" i="2"/>
  <c r="Y45" i="2"/>
  <c r="X44" i="2"/>
  <c r="T54" i="1"/>
  <c r="T45" i="1"/>
  <c r="T63" i="1"/>
  <c r="T64" i="1"/>
  <c r="T62" i="1"/>
  <c r="T66" i="1"/>
  <c r="T49" i="1"/>
  <c r="T47" i="1"/>
  <c r="T43" i="1"/>
  <c r="T58" i="1"/>
  <c r="T57" i="1"/>
  <c r="T59" i="1"/>
  <c r="AL11" i="1"/>
  <c r="BH8" i="1" s="1"/>
  <c r="AL19" i="1"/>
  <c r="T39" i="1"/>
  <c r="T38" i="1"/>
  <c r="T42" i="1"/>
  <c r="AL9" i="1"/>
  <c r="BH6" i="1" s="1"/>
  <c r="AL5" i="1"/>
  <c r="AL33" i="1" s="1"/>
  <c r="T51" i="1"/>
  <c r="T44" i="1"/>
  <c r="T41" i="1"/>
  <c r="AL23" i="1"/>
  <c r="AL43" i="2"/>
  <c r="AL40" i="2"/>
  <c r="AL44" i="2"/>
  <c r="AL42" i="2"/>
  <c r="AL32" i="2"/>
  <c r="AL30" i="2"/>
  <c r="AL33" i="2"/>
  <c r="AL31" i="2"/>
  <c r="AL27" i="2"/>
  <c r="T42" i="2"/>
  <c r="T51" i="2"/>
  <c r="AL22" i="2"/>
  <c r="AL35" i="2"/>
  <c r="AL45" i="2"/>
  <c r="AL48" i="2"/>
  <c r="AL49" i="2"/>
  <c r="AL50" i="2"/>
  <c r="AL51" i="2"/>
  <c r="AL25" i="2"/>
  <c r="T39" i="2"/>
  <c r="T44" i="2"/>
  <c r="T38" i="2"/>
  <c r="T41" i="2"/>
  <c r="AL26" i="2"/>
  <c r="AL24" i="2"/>
  <c r="AR47" i="2" l="1"/>
  <c r="AR44" i="2"/>
  <c r="BI6" i="1"/>
  <c r="AM21" i="1"/>
  <c r="AQ35" i="2"/>
  <c r="AO45" i="2"/>
  <c r="AR34" i="1"/>
  <c r="AO21" i="2"/>
  <c r="BO8" i="1"/>
  <c r="AS20" i="1"/>
  <c r="AM38" i="1"/>
  <c r="AQ37" i="1"/>
  <c r="AO31" i="1"/>
  <c r="AL47" i="2"/>
  <c r="AS36" i="1"/>
  <c r="AM24" i="1"/>
  <c r="AO20" i="1"/>
  <c r="AQ20" i="1"/>
  <c r="BI5" i="1"/>
  <c r="AS22" i="1"/>
  <c r="AQ39" i="1"/>
  <c r="AB63" i="1"/>
  <c r="AQ40" i="2"/>
  <c r="AQ24" i="2"/>
  <c r="AO23" i="2"/>
  <c r="BW4" i="1"/>
  <c r="BO19" i="1" s="1"/>
  <c r="BR5" i="1"/>
  <c r="AN18" i="1"/>
  <c r="AB43" i="1"/>
  <c r="AB52" i="2"/>
  <c r="AS26" i="1"/>
  <c r="AB46" i="1"/>
  <c r="AB48" i="1"/>
  <c r="BJ21" i="1"/>
  <c r="AM24" i="2"/>
  <c r="BK9" i="1"/>
  <c r="AN24" i="1"/>
  <c r="BP9" i="1"/>
  <c r="BK3" i="1"/>
  <c r="BS3" i="1"/>
  <c r="BK31" i="1" s="1"/>
  <c r="AS33" i="1"/>
  <c r="AL36" i="1"/>
  <c r="AL23" i="2"/>
  <c r="AB54" i="1"/>
  <c r="AB66" i="1"/>
  <c r="AP20" i="1"/>
  <c r="AP31" i="1"/>
  <c r="AO33" i="1"/>
  <c r="AQ18" i="1"/>
  <c r="AL28" i="2"/>
  <c r="AS35" i="2"/>
  <c r="AN24" i="2"/>
  <c r="AB65" i="1"/>
  <c r="AP39" i="1"/>
  <c r="AB61" i="1"/>
  <c r="AB55" i="1"/>
  <c r="AB40" i="1"/>
  <c r="BK24" i="1"/>
  <c r="AB47" i="1"/>
  <c r="AU35" i="1"/>
  <c r="AB39" i="1"/>
  <c r="AL26" i="1"/>
  <c r="AO35" i="2"/>
  <c r="AS37" i="1"/>
  <c r="AP47" i="2"/>
  <c r="AP22" i="1"/>
  <c r="BU5" i="1"/>
  <c r="AB52" i="1"/>
  <c r="AM31" i="1"/>
  <c r="AS40" i="2"/>
  <c r="AB60" i="2"/>
  <c r="AR24" i="2"/>
  <c r="AR41" i="2"/>
  <c r="AR20" i="1"/>
  <c r="AQ33" i="1"/>
  <c r="AB50" i="1"/>
  <c r="AB59" i="1"/>
  <c r="AP39" i="2"/>
  <c r="AQ21" i="2"/>
  <c r="BO23" i="1"/>
  <c r="AO39" i="1"/>
  <c r="AO18" i="1"/>
  <c r="AR40" i="2"/>
  <c r="AB50" i="2"/>
  <c r="AR23" i="2"/>
  <c r="BM20" i="1"/>
  <c r="BM31" i="1"/>
  <c r="AP21" i="1"/>
  <c r="AM33" i="1"/>
  <c r="AB58" i="1"/>
  <c r="AB61" i="2"/>
  <c r="AP18" i="1"/>
  <c r="AB45" i="1"/>
  <c r="BM36" i="1"/>
  <c r="BS5" i="1"/>
  <c r="AB60" i="1"/>
  <c r="BL3" i="1"/>
  <c r="BL31" i="1" s="1"/>
  <c r="AQ47" i="2"/>
  <c r="AM41" i="2"/>
  <c r="AM46" i="2"/>
  <c r="BJ5" i="1"/>
  <c r="BJ20" i="1" s="1"/>
  <c r="BQ3" i="1"/>
  <c r="AQ39" i="2"/>
  <c r="AU46" i="2"/>
  <c r="AB58" i="2"/>
  <c r="BK8" i="1"/>
  <c r="AR39" i="1"/>
  <c r="AS18" i="1"/>
  <c r="BN23" i="1"/>
  <c r="AO41" i="2"/>
  <c r="BO5" i="1"/>
  <c r="BO33" i="1" s="1"/>
  <c r="AN38" i="1"/>
  <c r="AL38" i="1"/>
  <c r="BT5" i="1"/>
  <c r="BL33" i="1" s="1"/>
  <c r="AB62" i="1"/>
  <c r="AB66" i="2"/>
  <c r="AP33" i="1"/>
  <c r="AB54" i="2"/>
  <c r="AN31" i="1"/>
  <c r="AV31" i="1" s="1"/>
  <c r="AO40" i="2"/>
  <c r="BI3" i="1"/>
  <c r="AR21" i="2"/>
  <c r="BP4" i="1"/>
  <c r="BK5" i="1"/>
  <c r="BN33" i="1"/>
  <c r="AR39" i="2"/>
  <c r="BH19" i="1"/>
  <c r="AR38" i="1"/>
  <c r="AL53" i="2"/>
  <c r="AQ41" i="2"/>
  <c r="AQ23" i="2"/>
  <c r="AM47" i="2"/>
  <c r="AV47" i="2" s="1"/>
  <c r="AR35" i="2"/>
  <c r="BL9" i="1"/>
  <c r="BL24" i="1" s="1"/>
  <c r="AP24" i="2"/>
  <c r="BL8" i="1"/>
  <c r="BL36" i="1" s="1"/>
  <c r="BS8" i="1"/>
  <c r="BO24" i="1"/>
  <c r="AB51" i="1"/>
  <c r="AB42" i="1"/>
  <c r="AN39" i="2"/>
  <c r="AR37" i="1"/>
  <c r="AB56" i="1"/>
  <c r="BN18" i="1"/>
  <c r="BH37" i="1"/>
  <c r="AB41" i="1"/>
  <c r="AP41" i="2"/>
  <c r="BJ3" i="1"/>
  <c r="BJ18" i="1" s="1"/>
  <c r="AB64" i="1"/>
  <c r="AB59" i="2"/>
  <c r="AO47" i="2"/>
  <c r="BL20" i="1"/>
  <c r="AT35" i="1"/>
  <c r="AS39" i="2"/>
  <c r="AB40" i="2"/>
  <c r="AM36" i="1"/>
  <c r="AV35" i="1"/>
  <c r="BI21" i="1"/>
  <c r="AP23" i="2"/>
  <c r="BW6" i="1"/>
  <c r="BQ5" i="1"/>
  <c r="BI33" i="1" s="1"/>
  <c r="AB44" i="1"/>
  <c r="AB57" i="1"/>
  <c r="AP36" i="1"/>
  <c r="AM26" i="1"/>
  <c r="BI4" i="1"/>
  <c r="BI19" i="1" s="1"/>
  <c r="BN31" i="1"/>
  <c r="AQ36" i="1"/>
  <c r="AQ22" i="1"/>
  <c r="BI8" i="1"/>
  <c r="BI23" i="1" s="1"/>
  <c r="AM20" i="1"/>
  <c r="BL7" i="1"/>
  <c r="BL22" i="1" s="1"/>
  <c r="AP25" i="1"/>
  <c r="BO7" i="1"/>
  <c r="AS25" i="1"/>
  <c r="BJ9" i="1"/>
  <c r="BJ8" i="1"/>
  <c r="BJ23" i="1" s="1"/>
  <c r="AN20" i="1"/>
  <c r="BM9" i="1"/>
  <c r="BN9" i="1"/>
  <c r="BN24" i="1" s="1"/>
  <c r="AS38" i="1"/>
  <c r="BJ4" i="1"/>
  <c r="BJ19" i="1" s="1"/>
  <c r="AN26" i="1"/>
  <c r="AR36" i="1"/>
  <c r="BJ7" i="1"/>
  <c r="BJ22" i="1" s="1"/>
  <c r="AN25" i="1"/>
  <c r="AB51" i="2"/>
  <c r="BH36" i="1"/>
  <c r="AO50" i="2"/>
  <c r="AL39" i="1"/>
  <c r="AB64" i="2"/>
  <c r="BM33" i="1"/>
  <c r="AM21" i="2"/>
  <c r="AP40" i="2"/>
  <c r="AL32" i="1"/>
  <c r="AL37" i="1"/>
  <c r="AB48" i="2"/>
  <c r="BK4" i="1"/>
  <c r="BK19" i="1" s="1"/>
  <c r="AO26" i="1"/>
  <c r="BH32" i="1"/>
  <c r="BH34" i="1"/>
  <c r="AR25" i="2"/>
  <c r="AO24" i="2"/>
  <c r="AR24" i="1"/>
  <c r="BN6" i="1"/>
  <c r="BN21" i="1" s="1"/>
  <c r="BM7" i="1"/>
  <c r="BM22" i="1" s="1"/>
  <c r="AQ25" i="1"/>
  <c r="AM32" i="1"/>
  <c r="BQ9" i="1"/>
  <c r="BL4" i="1"/>
  <c r="BL19" i="1" s="1"/>
  <c r="AP26" i="1"/>
  <c r="AM39" i="1"/>
  <c r="BN20" i="1"/>
  <c r="BI34" i="1"/>
  <c r="BL18" i="1"/>
  <c r="BM4" i="1"/>
  <c r="BM19" i="1" s="1"/>
  <c r="AQ26" i="1"/>
  <c r="BO36" i="1"/>
  <c r="AO32" i="1"/>
  <c r="AQ32" i="1"/>
  <c r="AP24" i="1"/>
  <c r="BL6" i="1"/>
  <c r="BL21" i="1" s="1"/>
  <c r="AS21" i="1"/>
  <c r="BO3" i="1"/>
  <c r="BO18" i="1" s="1"/>
  <c r="AP38" i="1"/>
  <c r="BO6" i="1"/>
  <c r="AS24" i="1"/>
  <c r="AN36" i="1"/>
  <c r="BO32" i="1"/>
  <c r="BN4" i="1"/>
  <c r="BN19" i="1" s="1"/>
  <c r="AR26" i="1"/>
  <c r="BJ34" i="1"/>
  <c r="AM23" i="2"/>
  <c r="AV23" i="2" s="1"/>
  <c r="AM22" i="1"/>
  <c r="AN39" i="1"/>
  <c r="BN36" i="1"/>
  <c r="AM39" i="2"/>
  <c r="AB39" i="2"/>
  <c r="AP49" i="2"/>
  <c r="BK7" i="1"/>
  <c r="BK22" i="1" s="1"/>
  <c r="AO25" i="1"/>
  <c r="BN7" i="1"/>
  <c r="BN22" i="1" s="1"/>
  <c r="AR25" i="1"/>
  <c r="AR32" i="1"/>
  <c r="AL18" i="1"/>
  <c r="BH5" i="1"/>
  <c r="BH33" i="1" s="1"/>
  <c r="AO24" i="1"/>
  <c r="BK6" i="1"/>
  <c r="BK21" i="1" s="1"/>
  <c r="AN32" i="1"/>
  <c r="BI9" i="1"/>
  <c r="BK37" i="1"/>
  <c r="AS46" i="2"/>
  <c r="AN44" i="2"/>
  <c r="BM18" i="1"/>
  <c r="BH18" i="1"/>
  <c r="AO37" i="1"/>
  <c r="AQ24" i="1"/>
  <c r="BM6" i="1"/>
  <c r="BM21" i="1" s="1"/>
  <c r="AB53" i="2"/>
  <c r="AB41" i="2"/>
  <c r="AB43" i="2"/>
  <c r="AS24" i="2"/>
  <c r="AO36" i="1"/>
  <c r="AP32" i="1"/>
  <c r="AT23" i="1"/>
  <c r="AU23" i="1" s="1"/>
  <c r="AB38" i="2"/>
  <c r="AB38" i="1"/>
  <c r="BK20" i="1"/>
  <c r="AQ38" i="1"/>
  <c r="AB55" i="2"/>
  <c r="AB57" i="2"/>
  <c r="AB56" i="2"/>
  <c r="AU34" i="1"/>
  <c r="AV34" i="1"/>
  <c r="AT34" i="1"/>
  <c r="BM23" i="1"/>
  <c r="AP37" i="1"/>
  <c r="AB49" i="1"/>
  <c r="AL52" i="2"/>
  <c r="AT52" i="2" s="1"/>
  <c r="AL41" i="2"/>
  <c r="AT41" i="2" s="1"/>
  <c r="AT19" i="1"/>
  <c r="AU19" i="1" s="1"/>
  <c r="BI7" i="1"/>
  <c r="BI22" i="1" s="1"/>
  <c r="AM25" i="1"/>
  <c r="BK36" i="1"/>
  <c r="BO37" i="1"/>
  <c r="AB65" i="2"/>
  <c r="AB42" i="2"/>
  <c r="AU53" i="2"/>
  <c r="AB47" i="2"/>
  <c r="AB45" i="2"/>
  <c r="AB46" i="2"/>
  <c r="AB49" i="2"/>
  <c r="AP34" i="2"/>
  <c r="AS30" i="2"/>
  <c r="AS48" i="2"/>
  <c r="AP44" i="2"/>
  <c r="AP25" i="2"/>
  <c r="AM30" i="2"/>
  <c r="AM48" i="2"/>
  <c r="AT48" i="2" s="1"/>
  <c r="AO48" i="2"/>
  <c r="AO30" i="2"/>
  <c r="AM32" i="2"/>
  <c r="AW32" i="2" s="1"/>
  <c r="AM45" i="2"/>
  <c r="AV45" i="2" s="1"/>
  <c r="AM50" i="2"/>
  <c r="AV50" i="2" s="1"/>
  <c r="AM31" i="2"/>
  <c r="AW31" i="2" s="1"/>
  <c r="AQ45" i="2"/>
  <c r="AQ32" i="2"/>
  <c r="AN33" i="2"/>
  <c r="AN49" i="2"/>
  <c r="AR51" i="2"/>
  <c r="AR27" i="2"/>
  <c r="AT27" i="2" s="1"/>
  <c r="AO44" i="2"/>
  <c r="AO25" i="2"/>
  <c r="AQ25" i="2"/>
  <c r="AQ44" i="2"/>
  <c r="AB44" i="2"/>
  <c r="AM44" i="2"/>
  <c r="AV44" i="2" s="1"/>
  <c r="AM25" i="2"/>
  <c r="AV25" i="2" s="1"/>
  <c r="AR46" i="2"/>
  <c r="AR28" i="2"/>
  <c r="AT28" i="2" s="1"/>
  <c r="AS44" i="2"/>
  <c r="AS25" i="2"/>
  <c r="AT26" i="2"/>
  <c r="AS50" i="2"/>
  <c r="AS31" i="2"/>
  <c r="AS47" i="2"/>
  <c r="AS23" i="2"/>
  <c r="AM40" i="2"/>
  <c r="AV40" i="2" s="1"/>
  <c r="AM35" i="2"/>
  <c r="AR29" i="2"/>
  <c r="AR53" i="2"/>
  <c r="AQ53" i="2"/>
  <c r="AQ29" i="2"/>
  <c r="AP30" i="2"/>
  <c r="AP48" i="2"/>
  <c r="AO34" i="2"/>
  <c r="AO52" i="2"/>
  <c r="AQ34" i="2"/>
  <c r="AQ52" i="2"/>
  <c r="AN29" i="2"/>
  <c r="AN53" i="2"/>
  <c r="AS41" i="2"/>
  <c r="AS21" i="2"/>
  <c r="AM49" i="2"/>
  <c r="AU49" i="2" s="1"/>
  <c r="AM33" i="2"/>
  <c r="AW33" i="2" s="1"/>
  <c r="AN21" i="2"/>
  <c r="AN41" i="2"/>
  <c r="AN47" i="2"/>
  <c r="AN23" i="2"/>
  <c r="AN50" i="2"/>
  <c r="AN31" i="2"/>
  <c r="AP22" i="2"/>
  <c r="AP43" i="2"/>
  <c r="AB63" i="2"/>
  <c r="AR30" i="2"/>
  <c r="AR48" i="2"/>
  <c r="AP32" i="2"/>
  <c r="AP45" i="2"/>
  <c r="AO43" i="2"/>
  <c r="AO22" i="2"/>
  <c r="AR45" i="2"/>
  <c r="AR32" i="2"/>
  <c r="AR43" i="2"/>
  <c r="AR22" i="2"/>
  <c r="AL25" i="1"/>
  <c r="AL21" i="1"/>
  <c r="AL20" i="1"/>
  <c r="AL24" i="1"/>
  <c r="BH22" i="1"/>
  <c r="BH21" i="1"/>
  <c r="BH24" i="1"/>
  <c r="BH23" i="1"/>
  <c r="AW26" i="2"/>
  <c r="AV28" i="2"/>
  <c r="AV41" i="2"/>
  <c r="AU47" i="2"/>
  <c r="AV46" i="2"/>
  <c r="AV43" i="2"/>
  <c r="AV26" i="2"/>
  <c r="AU43" i="2"/>
  <c r="AT42" i="2"/>
  <c r="AT47" i="2"/>
  <c r="AU42" i="2"/>
  <c r="AW28" i="2"/>
  <c r="AW27" i="2"/>
  <c r="AT43" i="2"/>
  <c r="AV27" i="2"/>
  <c r="AW22" i="2"/>
  <c r="AV42" i="2"/>
  <c r="AW34" i="2"/>
  <c r="AT53" i="2"/>
  <c r="AV53" i="2"/>
  <c r="AT51" i="2"/>
  <c r="AV29" i="2"/>
  <c r="AT46" i="2"/>
  <c r="AV32" i="2"/>
  <c r="AV31" i="2"/>
  <c r="AU51" i="2"/>
  <c r="AV22" i="2"/>
  <c r="AW29" i="2"/>
  <c r="AV34" i="2"/>
  <c r="AV51" i="2"/>
  <c r="AW21" i="2"/>
  <c r="AW24" i="2"/>
  <c r="AV24" i="2"/>
  <c r="BK18" i="1" l="1"/>
  <c r="AU52" i="2"/>
  <c r="AU45" i="2"/>
  <c r="BI20" i="1"/>
  <c r="BK33" i="1"/>
  <c r="AU36" i="1"/>
  <c r="BQ19" i="1"/>
  <c r="BO21" i="1"/>
  <c r="AV33" i="1"/>
  <c r="BO20" i="1"/>
  <c r="AT24" i="2"/>
  <c r="BI37" i="1"/>
  <c r="BO34" i="1"/>
  <c r="BL23" i="1"/>
  <c r="BI35" i="1"/>
  <c r="AU41" i="2"/>
  <c r="AT22" i="1"/>
  <c r="AU22" i="1" s="1"/>
  <c r="BI18" i="1"/>
  <c r="BQ18" i="1" s="1"/>
  <c r="AW23" i="2"/>
  <c r="AT33" i="1"/>
  <c r="BJ31" i="1"/>
  <c r="AU33" i="1"/>
  <c r="BK23" i="1"/>
  <c r="BQ23" i="1" s="1"/>
  <c r="BL35" i="1"/>
  <c r="AT18" i="1"/>
  <c r="AU18" i="1" s="1"/>
  <c r="AT21" i="2"/>
  <c r="AU21" i="2" s="1"/>
  <c r="BI31" i="1"/>
  <c r="BJ33" i="1"/>
  <c r="AT38" i="1"/>
  <c r="AT35" i="2"/>
  <c r="AU35" i="2" s="1"/>
  <c r="AT31" i="1"/>
  <c r="AU31" i="1"/>
  <c r="AV52" i="2"/>
  <c r="BL37" i="1"/>
  <c r="BI36" i="1"/>
  <c r="BN32" i="1"/>
  <c r="AT45" i="2"/>
  <c r="BI32" i="1"/>
  <c r="AV36" i="1"/>
  <c r="AT22" i="2"/>
  <c r="AU22" i="2" s="1"/>
  <c r="AT36" i="1"/>
  <c r="AT26" i="1"/>
  <c r="AU26" i="1" s="1"/>
  <c r="BR33" i="1"/>
  <c r="AT30" i="2"/>
  <c r="AW35" i="2"/>
  <c r="AT31" i="2"/>
  <c r="BM32" i="1"/>
  <c r="BM24" i="1"/>
  <c r="BM37" i="1"/>
  <c r="AU38" i="1"/>
  <c r="AU37" i="1"/>
  <c r="AV37" i="1"/>
  <c r="AT37" i="1"/>
  <c r="BJ32" i="1"/>
  <c r="AU32" i="1"/>
  <c r="AT32" i="1"/>
  <c r="AV32" i="1"/>
  <c r="AV38" i="1"/>
  <c r="BP19" i="1"/>
  <c r="BJ35" i="1"/>
  <c r="BR19" i="1"/>
  <c r="BJ24" i="1"/>
  <c r="BJ37" i="1"/>
  <c r="BO31" i="1"/>
  <c r="BN35" i="1"/>
  <c r="BM35" i="1"/>
  <c r="AV35" i="2"/>
  <c r="BO22" i="1"/>
  <c r="BQ22" i="1" s="1"/>
  <c r="BO35" i="1"/>
  <c r="BL34" i="1"/>
  <c r="BM34" i="1"/>
  <c r="BK34" i="1"/>
  <c r="AV30" i="2"/>
  <c r="BJ36" i="1"/>
  <c r="BQ36" i="1" s="1"/>
  <c r="BH20" i="1"/>
  <c r="AV21" i="2"/>
  <c r="BL32" i="1"/>
  <c r="BQ21" i="1"/>
  <c r="BR21" i="1"/>
  <c r="BP21" i="1"/>
  <c r="AT44" i="2"/>
  <c r="AV48" i="2"/>
  <c r="BN34" i="1"/>
  <c r="BP18" i="1"/>
  <c r="AT24" i="1"/>
  <c r="AU24" i="1" s="1"/>
  <c r="AT20" i="1"/>
  <c r="AU20" i="1" s="1"/>
  <c r="BK32" i="1"/>
  <c r="AT23" i="2"/>
  <c r="AT21" i="1"/>
  <c r="AU21" i="1" s="1"/>
  <c r="BK35" i="1"/>
  <c r="AU40" i="2"/>
  <c r="AU44" i="2"/>
  <c r="AT25" i="1"/>
  <c r="AU25" i="1" s="1"/>
  <c r="BI24" i="1"/>
  <c r="AU39" i="1"/>
  <c r="AV39" i="1"/>
  <c r="AT39" i="1"/>
  <c r="BN37" i="1"/>
  <c r="AT32" i="2"/>
  <c r="AU50" i="2"/>
  <c r="AV49" i="2"/>
  <c r="AW30" i="2"/>
  <c r="AT29" i="2"/>
  <c r="AT50" i="2"/>
  <c r="AW25" i="2"/>
  <c r="AT34" i="2"/>
  <c r="AU48" i="2"/>
  <c r="AT25" i="2"/>
  <c r="AT49" i="2"/>
  <c r="AT33" i="2"/>
  <c r="AV33" i="2"/>
  <c r="AT40" i="2"/>
  <c r="AU39" i="2"/>
  <c r="AT39" i="2"/>
  <c r="AV39" i="2"/>
  <c r="BP36" i="1" l="1"/>
  <c r="BP31" i="1"/>
  <c r="BR36" i="1"/>
  <c r="BP33" i="1"/>
  <c r="BP23" i="1"/>
  <c r="BQ33" i="1"/>
  <c r="BR23" i="1"/>
  <c r="BP34" i="1"/>
  <c r="BR18" i="1"/>
  <c r="BP32" i="1"/>
  <c r="BR24" i="1"/>
  <c r="BP37" i="1"/>
  <c r="BR32" i="1"/>
  <c r="BQ32" i="1"/>
  <c r="BP35" i="1"/>
  <c r="BR34" i="1"/>
  <c r="BP22" i="1"/>
  <c r="BR22" i="1"/>
  <c r="BQ24" i="1"/>
  <c r="BQ34" i="1"/>
  <c r="BQ37" i="1"/>
  <c r="BP24" i="1"/>
  <c r="BQ20" i="1"/>
  <c r="BR20" i="1"/>
  <c r="BP20" i="1"/>
  <c r="BQ31" i="1"/>
  <c r="BR35" i="1"/>
  <c r="BQ35" i="1"/>
  <c r="BR31" i="1"/>
  <c r="BR37" i="1"/>
</calcChain>
</file>

<file path=xl/sharedStrings.xml><?xml version="1.0" encoding="utf-8"?>
<sst xmlns="http://schemas.openxmlformats.org/spreadsheetml/2006/main" count="3096" uniqueCount="359">
  <si>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</si>
  <si>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</si>
  <si>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</si>
  <si>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</si>
  <si>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</si>
  <si>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</si>
  <si>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</si>
  <si>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</si>
  <si>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</si>
  <si>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</si>
  <si>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</si>
  <si>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</si>
  <si>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</si>
  <si>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</si>
  <si>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</si>
  <si>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</si>
  <si>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</si>
  <si>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</si>
  <si>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</si>
  <si>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</si>
  <si>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</si>
  <si>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</si>
  <si>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</si>
  <si>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</si>
  <si>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</si>
  <si>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</si>
  <si>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</si>
  <si>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</si>
  <si>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</si>
  <si>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</si>
  <si>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</si>
  <si>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</si>
  <si>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</si>
  <si>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</si>
  <si>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</si>
  <si>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</si>
  <si>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</si>
  <si>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</si>
  <si>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</si>
  <si>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</si>
  <si>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</si>
  <si>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</si>
  <si>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</si>
  <si>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</si>
  <si>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</si>
  <si>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</si>
  <si>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</si>
  <si>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</si>
  <si>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</si>
  <si>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</si>
  <si>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</si>
  <si>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</si>
  <si>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</si>
  <si>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</si>
  <si>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</si>
  <si>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</si>
  <si>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</si>
  <si>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</si>
  <si>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</si>
  <si>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</si>
  <si>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</si>
  <si>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</si>
  <si>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</si>
  <si>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</si>
  <si>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</si>
  <si>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</si>
  <si>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</si>
  <si>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</si>
  <si>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</si>
  <si>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</si>
  <si>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</si>
  <si>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</si>
  <si>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</si>
  <si>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</si>
  <si>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</si>
  <si>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</si>
  <si>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</si>
  <si>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</si>
  <si>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</si>
  <si>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</si>
  <si>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</si>
  <si>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</si>
  <si>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</si>
  <si>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</si>
  <si>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</si>
  <si>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</si>
  <si>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</si>
  <si>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</si>
  <si>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</si>
  <si>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</si>
  <si>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</si>
  <si>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</si>
  <si>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</si>
  <si>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</si>
  <si>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</si>
  <si>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</si>
  <si>
    <t xml:space="preserve">Glut. Med. </t>
  </si>
  <si>
    <t xml:space="preserve">Gastroc. </t>
  </si>
  <si>
    <t>Soleus</t>
  </si>
  <si>
    <t>Tib. Ant.</t>
  </si>
  <si>
    <t>Ext. Dig. Longus</t>
  </si>
  <si>
    <t>percent reduction</t>
  </si>
  <si>
    <t xml:space="preserve">Rec. Fem. </t>
  </si>
  <si>
    <t>Vas. Lat</t>
  </si>
  <si>
    <t xml:space="preserve">Vas Med. </t>
  </si>
  <si>
    <t xml:space="preserve">Vas Int. </t>
  </si>
  <si>
    <t>Bifem. Long Head</t>
  </si>
  <si>
    <t>Bifem. Short Head</t>
  </si>
  <si>
    <t xml:space="preserve">Semimem. </t>
  </si>
  <si>
    <t xml:space="preserve">Semiten. </t>
  </si>
  <si>
    <t>SE</t>
  </si>
  <si>
    <t>sttdev</t>
  </si>
  <si>
    <t>Percent changes</t>
  </si>
  <si>
    <t>std</t>
  </si>
  <si>
    <t>percent change</t>
  </si>
  <si>
    <t>STD</t>
  </si>
  <si>
    <t>sorting</t>
  </si>
  <si>
    <t>hipextensor_r</t>
  </si>
  <si>
    <t>welk005 natural</t>
  </si>
  <si>
    <t>welk007 natural</t>
  </si>
  <si>
    <t>welk008 natural</t>
  </si>
  <si>
    <t>welk009natural</t>
  </si>
  <si>
    <t>welk010 natural</t>
  </si>
  <si>
    <t>welk013 natural</t>
  </si>
  <si>
    <t>welk005 exotendon</t>
  </si>
  <si>
    <t>welk007 exotendon</t>
  </si>
  <si>
    <t>welk008 exotendon</t>
  </si>
  <si>
    <t>welk009 exotendon</t>
  </si>
  <si>
    <t>welk010 exotendon</t>
  </si>
  <si>
    <t>welk013 exotendon</t>
  </si>
  <si>
    <t>welk005</t>
  </si>
  <si>
    <t>welk007</t>
  </si>
  <si>
    <t>welk0008</t>
  </si>
  <si>
    <t>welk009</t>
  </si>
  <si>
    <t>welk010</t>
  </si>
  <si>
    <t>welk013</t>
  </si>
  <si>
    <t>*** Values from script: findMuscleSavers.m</t>
  </si>
  <si>
    <t>*** Variables: naturalMetabolicsAvg_new, exoMetabolicsAvg_new</t>
  </si>
  <si>
    <t>welk008</t>
  </si>
  <si>
    <t>same but ordered by hand</t>
  </si>
  <si>
    <t>sort</t>
  </si>
  <si>
    <t>Add. brev.</t>
  </si>
  <si>
    <t xml:space="preserve">add. long. </t>
  </si>
  <si>
    <t>add. dist</t>
  </si>
  <si>
    <t>add isch</t>
  </si>
  <si>
    <t>add mag mid</t>
  </si>
  <si>
    <t>add mag prox</t>
  </si>
  <si>
    <t>bflh</t>
  </si>
  <si>
    <t>bfsh</t>
  </si>
  <si>
    <t>edl</t>
  </si>
  <si>
    <t>ehl</t>
  </si>
  <si>
    <t>fdl</t>
  </si>
  <si>
    <t>fhl</t>
  </si>
  <si>
    <t>gastroc lat</t>
  </si>
  <si>
    <t>gastroc med</t>
  </si>
  <si>
    <t>glmax1</t>
  </si>
  <si>
    <t>glmax2</t>
  </si>
  <si>
    <t>glmax3</t>
  </si>
  <si>
    <t>glmed1</t>
  </si>
  <si>
    <t>glmed2</t>
  </si>
  <si>
    <t>glmed3</t>
  </si>
  <si>
    <t>glmin1</t>
  </si>
  <si>
    <t>glmin2</t>
  </si>
  <si>
    <t>glmin3</t>
  </si>
  <si>
    <t xml:space="preserve">grac. </t>
  </si>
  <si>
    <t>iliacus</t>
  </si>
  <si>
    <t>peroneus brev</t>
  </si>
  <si>
    <t>peroneus long</t>
  </si>
  <si>
    <t>piri</t>
  </si>
  <si>
    <t>psoas</t>
  </si>
  <si>
    <t>recfem</t>
  </si>
  <si>
    <t>sart</t>
  </si>
  <si>
    <t>semimem</t>
  </si>
  <si>
    <t>semiten</t>
  </si>
  <si>
    <t>soleus</t>
  </si>
  <si>
    <t>tfl</t>
  </si>
  <si>
    <t>tibant</t>
  </si>
  <si>
    <t>tibpost</t>
  </si>
  <si>
    <t>vasint</t>
  </si>
  <si>
    <t>vaslat</t>
  </si>
  <si>
    <t>vasmed</t>
  </si>
  <si>
    <t>total</t>
  </si>
  <si>
    <t>TODO: figure out how to normalize by the full body cost</t>
  </si>
  <si>
    <t>subj</t>
  </si>
  <si>
    <t>simulated minus basal (average)</t>
  </si>
  <si>
    <t>differences as percent of the whole body metabolic rate</t>
  </si>
  <si>
    <t>whole body rate</t>
  </si>
  <si>
    <t>exo</t>
  </si>
  <si>
    <t>natural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</si>
  <si>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</si>
  <si>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</si>
  <si>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</si>
  <si>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</si>
  <si>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</si>
  <si>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</si>
  <si>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</si>
  <si>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</si>
  <si>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</si>
  <si>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</si>
  <si>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</si>
  <si>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</si>
  <si>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</si>
  <si>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</si>
  <si>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hip adductors</t>
  </si>
  <si>
    <t>dorsiflexors</t>
  </si>
  <si>
    <t>plantarflexors</t>
  </si>
  <si>
    <t>hamstrings</t>
  </si>
  <si>
    <t>hip flexors</t>
  </si>
  <si>
    <t>hip extensors (glutes)</t>
  </si>
  <si>
    <t>stats names</t>
  </si>
  <si>
    <r>
      <t xml:space="preserve">Quads * </t>
    </r>
    <r>
      <rPr>
        <i/>
        <sz val="11"/>
        <color theme="1"/>
        <rFont val="Calibri"/>
        <family val="2"/>
        <scheme val="minor"/>
      </rPr>
      <t>P=.006</t>
    </r>
  </si>
  <si>
    <r>
      <t xml:space="preserve">Glutes * </t>
    </r>
    <r>
      <rPr>
        <i/>
        <sz val="11"/>
        <color theme="1"/>
        <rFont val="Calibri"/>
        <family val="2"/>
        <scheme val="minor"/>
      </rPr>
      <t>P=.008</t>
    </r>
  </si>
  <si>
    <r>
      <t xml:space="preserve">Hip flexors * </t>
    </r>
    <r>
      <rPr>
        <i/>
        <sz val="11"/>
        <color theme="1"/>
        <rFont val="Calibri"/>
        <family val="2"/>
        <scheme val="minor"/>
      </rPr>
      <t>P=.02</t>
    </r>
  </si>
  <si>
    <t>Hip adductors</t>
  </si>
  <si>
    <t>Dorsi flexors</t>
  </si>
  <si>
    <t>rank</t>
  </si>
  <si>
    <t>Differences positive is reduction</t>
  </si>
  <si>
    <t>differences as percent of the whole body metabolic rate - negative is reduction</t>
  </si>
  <si>
    <t xml:space="preserve">STATS t-TEST </t>
  </si>
  <si>
    <t>Glutes</t>
  </si>
  <si>
    <t>Plantar Flexors</t>
  </si>
  <si>
    <t>fire</t>
  </si>
  <si>
    <t>peak active force</t>
  </si>
  <si>
    <t>peak fiber velocity</t>
  </si>
  <si>
    <t>muscle activity</t>
  </si>
  <si>
    <t>Natural</t>
  </si>
  <si>
    <t>Exotendon</t>
  </si>
  <si>
    <t>Gluteus medius</t>
  </si>
  <si>
    <t>Vastus lateralis</t>
  </si>
  <si>
    <t>Psoas</t>
  </si>
  <si>
    <t>Biceps femoris long head</t>
  </si>
  <si>
    <t>Adductor longus</t>
  </si>
  <si>
    <t>These are all made ABS()</t>
  </si>
  <si>
    <t>Peak fiber velocity</t>
  </si>
  <si>
    <t>Muscle activity</t>
  </si>
  <si>
    <t>Peak active force [N]</t>
  </si>
  <si>
    <t>These are going to be percents</t>
  </si>
  <si>
    <t>Natural diff</t>
  </si>
  <si>
    <t>r</t>
  </si>
  <si>
    <t>percent of natural</t>
  </si>
  <si>
    <t>Percents of natural</t>
  </si>
  <si>
    <t>combined average</t>
  </si>
  <si>
    <t>combined SE</t>
  </si>
  <si>
    <t>gmed average</t>
  </si>
  <si>
    <t>Shapiro wilks test</t>
  </si>
  <si>
    <t>https://www.real-statistics.com/statistics-tables/shapiro-wilk-table/</t>
  </si>
  <si>
    <t>https://www.real-statistics.com/tests-normality-and-symmetry/statistical-tests-normality-symmetry/shapiro-wilk-test/</t>
  </si>
  <si>
    <t>data</t>
  </si>
  <si>
    <t>sorted</t>
  </si>
  <si>
    <t>n</t>
  </si>
  <si>
    <t>diff</t>
  </si>
  <si>
    <t>a*diff</t>
  </si>
  <si>
    <t>a1</t>
  </si>
  <si>
    <t>x7-x1</t>
  </si>
  <si>
    <t>a2</t>
  </si>
  <si>
    <t>x6-x2</t>
  </si>
  <si>
    <t>a3</t>
  </si>
  <si>
    <t>x5-x3</t>
  </si>
  <si>
    <t>SS</t>
  </si>
  <si>
    <t>b</t>
  </si>
  <si>
    <t>W = b^2/SS</t>
  </si>
  <si>
    <t>p-value</t>
  </si>
  <si>
    <t>compare &gt; 0.05</t>
  </si>
  <si>
    <t>alpha</t>
  </si>
  <si>
    <t>if true then we retain it is normal</t>
  </si>
  <si>
    <t>reject</t>
  </si>
  <si>
    <t>no</t>
  </si>
  <si>
    <t>if false than it is not normal</t>
  </si>
  <si>
    <t>Notes</t>
  </si>
  <si>
    <t>normal tests</t>
  </si>
  <si>
    <t>normal</t>
  </si>
  <si>
    <t>gmed total</t>
  </si>
  <si>
    <t>differences ordered positive is savings (need to switch)</t>
  </si>
  <si>
    <t>differences but negative is savings</t>
  </si>
  <si>
    <t>Differences but ranked</t>
  </si>
  <si>
    <r>
      <t>Hamstrings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=.03</t>
    </r>
    <r>
      <rPr>
        <sz val="11"/>
        <color theme="1"/>
        <rFont val="Calibri"/>
        <family val="2"/>
        <scheme val="minor"/>
      </rPr>
      <t>)</t>
    </r>
  </si>
  <si>
    <r>
      <t>Gluteal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=.003</t>
    </r>
    <r>
      <rPr>
        <sz val="11"/>
        <color theme="1"/>
        <rFont val="Calibri"/>
        <family val="2"/>
        <scheme val="minor"/>
      </rPr>
      <t>)</t>
    </r>
  </si>
  <si>
    <r>
      <t>Quadriceps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=.02</t>
    </r>
    <r>
      <rPr>
        <sz val="11"/>
        <color theme="1"/>
        <rFont val="Calibri"/>
        <family val="2"/>
        <scheme val="minor"/>
      </rPr>
      <t>)</t>
    </r>
  </si>
  <si>
    <r>
      <t>Hip adductors (</t>
    </r>
    <r>
      <rPr>
        <b/>
        <i/>
        <sz val="11"/>
        <color theme="1"/>
        <rFont val="Calibri"/>
        <family val="2"/>
        <scheme val="minor"/>
      </rPr>
      <t>P=</t>
    </r>
    <r>
      <rPr>
        <b/>
        <sz val="11"/>
        <color theme="1"/>
        <rFont val="Calibri"/>
        <family val="2"/>
        <scheme val="minor"/>
      </rPr>
      <t>.001)</t>
    </r>
  </si>
  <si>
    <r>
      <t>Hip flexors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=.002</t>
    </r>
    <r>
      <rPr>
        <sz val="11"/>
        <color theme="1"/>
        <rFont val="Calibri"/>
        <family val="2"/>
        <scheme val="minor"/>
      </rPr>
      <t>)</t>
    </r>
  </si>
  <si>
    <r>
      <t>Plantarflexors (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=.9)</t>
    </r>
  </si>
  <si>
    <r>
      <t>Dorsiflexors (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=.2)</t>
    </r>
  </si>
  <si>
    <t>hipabductors_r</t>
  </si>
  <si>
    <t>test</t>
  </si>
  <si>
    <t>quads</t>
  </si>
  <si>
    <t>hipflexors</t>
  </si>
  <si>
    <t>hipabductors</t>
  </si>
  <si>
    <t>hipadductors</t>
  </si>
  <si>
    <t>hipextensor</t>
  </si>
  <si>
    <t>plantarflex</t>
  </si>
  <si>
    <t>dorsiflex</t>
  </si>
  <si>
    <t>hip abductors</t>
  </si>
  <si>
    <t>hip extensors</t>
  </si>
  <si>
    <r>
      <t>Hip abductors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=.004</t>
    </r>
    <r>
      <rPr>
        <sz val="11"/>
        <color theme="1"/>
        <rFont val="Calibri"/>
        <family val="2"/>
        <scheme val="minor"/>
      </rPr>
      <t>)</t>
    </r>
  </si>
  <si>
    <r>
      <t>Hip adductors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=.001</t>
    </r>
    <r>
      <rPr>
        <sz val="11"/>
        <color theme="1"/>
        <rFont val="Calibri"/>
        <family val="2"/>
        <scheme val="minor"/>
      </rPr>
      <t>)</t>
    </r>
  </si>
  <si>
    <r>
      <t>Hip extensors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=.046</t>
    </r>
    <r>
      <rPr>
        <sz val="11"/>
        <color theme="1"/>
        <rFont val="Calibri"/>
        <family val="2"/>
        <scheme val="minor"/>
      </rPr>
      <t>)</t>
    </r>
  </si>
  <si>
    <t>VASLAT difference compare</t>
  </si>
  <si>
    <t>GMED avg</t>
  </si>
  <si>
    <t>GMED difference compare</t>
  </si>
  <si>
    <t>PSOAS difference compare</t>
  </si>
  <si>
    <t>'time'</t>
  </si>
  <si>
    <t>'addbrev_r'</t>
  </si>
  <si>
    <t>'addlong_r'</t>
  </si>
  <si>
    <t>'addmagDist_r'</t>
  </si>
  <si>
    <t>'addmagIsch_r'</t>
  </si>
  <si>
    <t>'addmagMid_r'</t>
  </si>
  <si>
    <t>'addmagProx_r'</t>
  </si>
  <si>
    <t>'bflh_r'</t>
  </si>
  <si>
    <t>'bfsh_r'</t>
  </si>
  <si>
    <t>'edl_r'</t>
  </si>
  <si>
    <t>'ehl_r'</t>
  </si>
  <si>
    <t>'fdl_r'</t>
  </si>
  <si>
    <t>'fhl_r'</t>
  </si>
  <si>
    <t>'gaslat_r'</t>
  </si>
  <si>
    <t>'gasmed_r'</t>
  </si>
  <si>
    <t>'glmax1_r'</t>
  </si>
  <si>
    <t>'glmax2_r'</t>
  </si>
  <si>
    <t>'glmax3_r'</t>
  </si>
  <si>
    <t>'glmed1_r'</t>
  </si>
  <si>
    <t>'glmed2_r'</t>
  </si>
  <si>
    <t>'glmed3_r'</t>
  </si>
  <si>
    <t>'glmin1_r'</t>
  </si>
  <si>
    <t>'glmin2_r'</t>
  </si>
  <si>
    <t>'glmin3_r'</t>
  </si>
  <si>
    <t>'grac_r'</t>
  </si>
  <si>
    <t>'iliacus_r'</t>
  </si>
  <si>
    <t>'perbrev_r'</t>
  </si>
  <si>
    <t>'perlong_r'</t>
  </si>
  <si>
    <t>'piri_r'</t>
  </si>
  <si>
    <t>'psoas_r'</t>
  </si>
  <si>
    <t>'recfem_r'</t>
  </si>
  <si>
    <t>'sart_r'</t>
  </si>
  <si>
    <t>'semimem_r'</t>
  </si>
  <si>
    <t>'semiten_r'</t>
  </si>
  <si>
    <t>'soleus_r'</t>
  </si>
  <si>
    <t>'tfl_r'</t>
  </si>
  <si>
    <t>'tibant_r'</t>
  </si>
  <si>
    <t>'tibpost_r'</t>
  </si>
  <si>
    <t>'vasint_r'</t>
  </si>
  <si>
    <t>'vaslat_r'</t>
  </si>
  <si>
    <t>'vasmed_r'</t>
  </si>
  <si>
    <t>'glmax_avg_r'</t>
  </si>
  <si>
    <t>'glmed_avg_r'</t>
  </si>
  <si>
    <t>'glmin_avg_r'</t>
  </si>
  <si>
    <t>welk002 exo</t>
  </si>
  <si>
    <t>welk003 exo</t>
  </si>
  <si>
    <t>welk005 exo</t>
  </si>
  <si>
    <t>welk008 exo</t>
  </si>
  <si>
    <t>welk009 exo</t>
  </si>
  <si>
    <t>welk010 exo</t>
  </si>
  <si>
    <t>welk013 exo</t>
  </si>
  <si>
    <t>ACTIVATION PEAKS</t>
  </si>
  <si>
    <t>AVERAGE</t>
  </si>
  <si>
    <t>FIBER VELOCITY PEAK</t>
  </si>
  <si>
    <t>NEGATIVE MAX (CONTRACTIONS)</t>
  </si>
  <si>
    <t>FIBER FORCE PEAK (active</t>
  </si>
  <si>
    <t>averages</t>
  </si>
  <si>
    <t>REVISIONSSSS</t>
  </si>
  <si>
    <t>THESE ARE THE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</si>
</sst>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11" borderId="0" applyNumberFormat="0" applyBorder="0" applyAlignment="0" applyProtection="0"/>
    <xf numFmtId="0" fontId="4" fillId="12" borderId="3" applyNumberFormat="0" applyAlignment="0" applyProtection="0"/>
    <xf numFmtId="0" fontId="5" fillId="0" borderId="0" applyNumberFormat="0" applyFill="0" applyBorder="0" applyAlignment="0" applyProtection="0"/>
    <xf numFmtId="0" fontId="7" fillId="14" borderId="0" applyNumberFormat="0" applyBorder="0" applyAlignment="0" applyProtection="0"/>
    <xf numFmtId="0" fontId="8" fillId="15" borderId="3" applyNumberFormat="0" applyAlignment="0" applyProtection="0"/>
  </cellStyleXfs>
  <cellXfs count="5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vertical="top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4" fillId="12" borderId="3" xfId="2"/>
    <xf numFmtId="0" fontId="3" fillId="11" borderId="0" xfId="1"/>
    <xf numFmtId="0" fontId="3" fillId="11" borderId="2" xfId="1" applyBorder="1" applyAlignment="1">
      <alignment horizontal="center"/>
    </xf>
    <xf numFmtId="0" fontId="3" fillId="11" borderId="0" xfId="1" applyBorder="1" applyAlignment="1"/>
    <xf numFmtId="0" fontId="3" fillId="11" borderId="1" xfId="1" applyBorder="1" applyAlignment="1"/>
    <xf numFmtId="0" fontId="6" fillId="0" borderId="0" xfId="0" applyFont="1"/>
    <xf numFmtId="0" fontId="5" fillId="0" borderId="0" xfId="3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13" borderId="0" xfId="0" applyFill="1"/>
    <xf numFmtId="0" fontId="7" fillId="14" borderId="0" xfId="4"/>
    <xf numFmtId="0" fontId="8" fillId="15" borderId="3" xfId="5"/>
    <xf numFmtId="0" fontId="7" fillId="14" borderId="6" xfId="4" applyBorder="1"/>
    <xf numFmtId="0" fontId="7" fillId="14" borderId="15" xfId="4" applyBorder="1"/>
    <xf numFmtId="0" fontId="7" fillId="14" borderId="7" xfId="4" applyBorder="1"/>
    <xf numFmtId="0" fontId="7" fillId="14" borderId="9" xfId="4" applyBorder="1"/>
    <xf numFmtId="0" fontId="7" fillId="14" borderId="0" xfId="4" applyBorder="1"/>
    <xf numFmtId="0" fontId="7" fillId="14" borderId="10" xfId="4" applyBorder="1"/>
    <xf numFmtId="0" fontId="7" fillId="14" borderId="12" xfId="4" applyBorder="1"/>
    <xf numFmtId="0" fontId="7" fillId="14" borderId="14" xfId="4" applyBorder="1"/>
    <xf numFmtId="0" fontId="7" fillId="14" borderId="13" xfId="4" applyBorder="1"/>
    <xf numFmtId="0" fontId="8" fillId="15" borderId="16" xfId="5" applyBorder="1"/>
    <xf numFmtId="0" fontId="8" fillId="15" borderId="17" xfId="5" applyBorder="1"/>
    <xf numFmtId="0" fontId="8" fillId="15" borderId="18" xfId="5" applyBorder="1"/>
    <xf numFmtId="0" fontId="8" fillId="15" borderId="19" xfId="5" applyBorder="1"/>
    <xf numFmtId="0" fontId="8" fillId="15" borderId="20" xfId="5" applyBorder="1"/>
    <xf numFmtId="0" fontId="8" fillId="15" borderId="21" xfId="5" applyBorder="1"/>
    <xf numFmtId="0" fontId="8" fillId="15" borderId="3" xfId="5" applyAlignment="1">
      <alignment vertical="top"/>
    </xf>
    <xf numFmtId="0" fontId="8" fillId="15" borderId="21" xfId="5" applyBorder="1" applyAlignment="1">
      <alignment vertical="top"/>
    </xf>
    <xf numFmtId="0" fontId="1" fillId="0" borderId="9" xfId="0" applyFont="1" applyBorder="1"/>
    <xf numFmtId="0" fontId="1" fillId="0" borderId="10" xfId="0" applyFont="1" applyBorder="1"/>
    <xf numFmtId="0" fontId="4" fillId="0" borderId="0" xfId="2" applyFill="1" applyBorder="1"/>
  </cellXfs>
  <cellStyles count="6">
    <cellStyle name="Calculation" xfId="2" builtinId="22"/>
    <cellStyle name="Good" xfId="1" builtinId="26"/>
    <cellStyle name="Hyperlink" xfId="3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BEBEBE"/>
      <color rgb="FFD8B365"/>
      <color rgb="FF5AB4AC"/>
      <color rgb="FFD8773C"/>
      <color rgb="FF009900"/>
      <color rgb="FF385723"/>
      <color rgb="FF293E1A"/>
      <color rgb="FF111B0B"/>
      <color rgb="FF416529"/>
      <color rgb="FF5E93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'Sheet2 - abbrev'!$AK$18:$AK$26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'Sheet2 - abbrev'!$AT$18:$AT$26</c:f>
              <c:numCache>
                <c:formatCode>General</c:formatCode>
                <c:ptCount val="9"/>
                <c:pt idx="0">
                  <c:v>-3.9972051332898537E-2</c:v>
                </c:pt>
                <c:pt idx="1">
                  <c:v>6.3283339593780713E-2</c:v>
                </c:pt>
                <c:pt idx="2">
                  <c:v>9.3101122447042162E-2</c:v>
                </c:pt>
                <c:pt idx="3">
                  <c:v>2.9100853909425784E-2</c:v>
                </c:pt>
                <c:pt idx="4">
                  <c:v>2.9205292299891817E-2</c:v>
                </c:pt>
                <c:pt idx="5">
                  <c:v>1.9086370123721899E-2</c:v>
                </c:pt>
                <c:pt idx="6">
                  <c:v>-1.7698380054000373E-3</c:v>
                </c:pt>
                <c:pt idx="7">
                  <c:v>0.18646075385650993</c:v>
                </c:pt>
                <c:pt idx="8">
                  <c:v>-3.2210565263276057E-2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2-4006-BDD7-724C31E98CE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2-4006-BDD7-724C31E98CE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Final_no_007_splitglutes!$Q$38:$Q$66</c15:sqref>
                  </c15:fullRef>
                </c:ext>
              </c:extLst>
              <c:f>(Final_no_007_splitglutes!$Q$38:$Q$40,Final_no_007_splitglutes!$Q$65:$Q$66)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Final_no_007_splitglutes!$Y$38:$Y$66</c15:sqref>
                  </c15:fullRef>
                </c:ext>
              </c:extLst>
              <c:f>(Final_no_007_splitglutes!$Y$38:$Y$40,Final_no_007_splitglutes!$Y$65:$Y$66)</c:f>
              <c:numCache>
                <c:formatCode>General</c:formatCode>
                <c:ptCount val="5"/>
                <c:pt idx="0">
                  <c:v>6.087782481172116E-2</c:v>
                </c:pt>
                <c:pt idx="1">
                  <c:v>-8.1999244137191309E-3</c:v>
                </c:pt>
                <c:pt idx="2">
                  <c:v>3.2452355300454333E-3</c:v>
                </c:pt>
                <c:pt idx="3">
                  <c:v>-6.0593470921663723E-3</c:v>
                </c:pt>
                <c:pt idx="4">
                  <c:v>-2.8317218922309727E-2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Final_no_007_splitglutes!$Y$57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9D32-4006-BDD7-724C31E9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cat>
            <c:numRef>
              <c:f>Final_no_007_splitglutes!$BC$42:$BC$48</c:f>
              <c:numCache>
                <c:formatCode>General</c:formatCode>
                <c:ptCount val="7"/>
                <c:pt idx="0">
                  <c:v>-0.59864486712920328</c:v>
                </c:pt>
                <c:pt idx="1">
                  <c:v>-0.41143909344109758</c:v>
                </c:pt>
                <c:pt idx="2">
                  <c:v>-0.27880397291553344</c:v>
                </c:pt>
                <c:pt idx="3">
                  <c:v>0.42176760832864429</c:v>
                </c:pt>
                <c:pt idx="4">
                  <c:v>-0.52094286582651639</c:v>
                </c:pt>
                <c:pt idx="5">
                  <c:v>-6.6562725553831401E-2</c:v>
                </c:pt>
                <c:pt idx="6">
                  <c:v>-1.1859137625983973</c:v>
                </c:pt>
              </c:numCache>
            </c:numRef>
          </c:cat>
          <c:val>
            <c:numRef>
              <c:f>Final_no_007_splitglutes!$BK$42:$BK$48</c:f>
              <c:numCache>
                <c:formatCode>General</c:formatCode>
                <c:ptCount val="7"/>
                <c:pt idx="0">
                  <c:v>0.95116675817255381</c:v>
                </c:pt>
                <c:pt idx="1">
                  <c:v>0.54561732901371929</c:v>
                </c:pt>
                <c:pt idx="2">
                  <c:v>0.48415617083106038</c:v>
                </c:pt>
                <c:pt idx="3">
                  <c:v>0.69288151520554309</c:v>
                </c:pt>
                <c:pt idx="4">
                  <c:v>0.25888558282895602</c:v>
                </c:pt>
                <c:pt idx="5">
                  <c:v>0.38469244049154461</c:v>
                </c:pt>
                <c:pt idx="6">
                  <c:v>1.8220104446103369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6-4A45-ADAC-8DB4FA5D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Final_no_007_splitglutes!$A$54:$A$93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Final_no_007_splitglutes!$I$54:$I$93</c:f>
              <c:numCache>
                <c:formatCode>General</c:formatCode>
                <c:ptCount val="40"/>
                <c:pt idx="0">
                  <c:v>5.6871271575581707E-3</c:v>
                </c:pt>
                <c:pt idx="1">
                  <c:v>1.5735949122615139E-2</c:v>
                </c:pt>
                <c:pt idx="2">
                  <c:v>4.2166788536186434E-3</c:v>
                </c:pt>
                <c:pt idx="3">
                  <c:v>1.1528100336411285E-2</c:v>
                </c:pt>
                <c:pt idx="4">
                  <c:v>8.1618796137369436E-3</c:v>
                </c:pt>
                <c:pt idx="5">
                  <c:v>1.9546503326554658E-2</c:v>
                </c:pt>
                <c:pt idx="6">
                  <c:v>4.6087899459759905E-2</c:v>
                </c:pt>
                <c:pt idx="7">
                  <c:v>7.6488066249835807E-3</c:v>
                </c:pt>
                <c:pt idx="8">
                  <c:v>-6.0593470921663723E-3</c:v>
                </c:pt>
                <c:pt idx="9">
                  <c:v>5.9561954748622804E-4</c:v>
                </c:pt>
                <c:pt idx="10">
                  <c:v>9.7042688270447726E-4</c:v>
                </c:pt>
                <c:pt idx="11">
                  <c:v>4.8773377701492159E-3</c:v>
                </c:pt>
                <c:pt idx="12">
                  <c:v>-1.1019188174659687E-2</c:v>
                </c:pt>
                <c:pt idx="13">
                  <c:v>2.8192637609405651E-3</c:v>
                </c:pt>
                <c:pt idx="14">
                  <c:v>1.229506544652874E-2</c:v>
                </c:pt>
                <c:pt idx="15">
                  <c:v>2.1254779177547627E-2</c:v>
                </c:pt>
                <c:pt idx="16">
                  <c:v>1.1957976513979686E-2</c:v>
                </c:pt>
                <c:pt idx="17">
                  <c:v>1.370994448770757E-2</c:v>
                </c:pt>
                <c:pt idx="18">
                  <c:v>3.0004709798367429E-2</c:v>
                </c:pt>
                <c:pt idx="19">
                  <c:v>1.7163170525646157E-2</c:v>
                </c:pt>
                <c:pt idx="20">
                  <c:v>1.2259588413455898E-2</c:v>
                </c:pt>
                <c:pt idx="21">
                  <c:v>1.5468528387460644E-2</c:v>
                </c:pt>
                <c:pt idx="22">
                  <c:v>4.2566908834205022E-3</c:v>
                </c:pt>
                <c:pt idx="23">
                  <c:v>2.0008871701499984E-2</c:v>
                </c:pt>
                <c:pt idx="24">
                  <c:v>2.1146139353458515E-3</c:v>
                </c:pt>
                <c:pt idx="25">
                  <c:v>-1.1964345451702003E-3</c:v>
                </c:pt>
                <c:pt idx="26">
                  <c:v>-1.0591003920092884E-2</c:v>
                </c:pt>
                <c:pt idx="27">
                  <c:v>3.7106119856702559E-3</c:v>
                </c:pt>
                <c:pt idx="28">
                  <c:v>5.2891708358231995E-2</c:v>
                </c:pt>
                <c:pt idx="29">
                  <c:v>3.0584821444900656E-2</c:v>
                </c:pt>
                <c:pt idx="30">
                  <c:v>2.8195538158156844E-2</c:v>
                </c:pt>
                <c:pt idx="31">
                  <c:v>2.6547617536070267E-2</c:v>
                </c:pt>
                <c:pt idx="32">
                  <c:v>1.266587734984532E-2</c:v>
                </c:pt>
                <c:pt idx="33">
                  <c:v>3.2452355300454333E-3</c:v>
                </c:pt>
                <c:pt idx="34">
                  <c:v>6.9656988192542428E-3</c:v>
                </c:pt>
                <c:pt idx="35">
                  <c:v>-2.8317218922309727E-2</c:v>
                </c:pt>
                <c:pt idx="36">
                  <c:v>1.9737862414309589E-3</c:v>
                </c:pt>
                <c:pt idx="37">
                  <c:v>1.4166071615354187E-2</c:v>
                </c:pt>
                <c:pt idx="38">
                  <c:v>7.2931237008914712E-2</c:v>
                </c:pt>
                <c:pt idx="39">
                  <c:v>1.7698025282770997E-2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8-4363-AB62-D9793DDEF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9-4503-A366-9175257D458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9-4503-A366-9175257D45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59-4503-A366-9175257D458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59-4503-A366-9175257D458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59-4503-A366-9175257D458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59-4503-A366-9175257D458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59-4503-A366-9175257D4581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Final_no_007_splitglutes!$BJ$42:$BJ$49</c:f>
                <c:numCache>
                  <c:formatCode>General</c:formatCode>
                  <c:ptCount val="8"/>
                  <c:pt idx="0">
                    <c:v>0.35950724249658433</c:v>
                  </c:pt>
                  <c:pt idx="1">
                    <c:v>0.20622396622537253</c:v>
                  </c:pt>
                  <c:pt idx="2">
                    <c:v>0.18299383196232713</c:v>
                  </c:pt>
                  <c:pt idx="3">
                    <c:v>0.26188459675249792</c:v>
                  </c:pt>
                  <c:pt idx="4">
                    <c:v>9.7849552883633006E-2</c:v>
                  </c:pt>
                  <c:pt idx="5">
                    <c:v>0.14540007554102016</c:v>
                  </c:pt>
                  <c:pt idx="6">
                    <c:v>0.6886552175144538</c:v>
                  </c:pt>
                  <c:pt idx="7">
                    <c:v>0.18580613726629597</c:v>
                  </c:pt>
                </c:numCache>
              </c:numRef>
            </c:plus>
            <c:minus>
              <c:numRef>
                <c:f>Final_no_007_splitglutes!$BJ$42:$BJ$49</c:f>
                <c:numCache>
                  <c:formatCode>General</c:formatCode>
                  <c:ptCount val="8"/>
                  <c:pt idx="0">
                    <c:v>0.35950724249658433</c:v>
                  </c:pt>
                  <c:pt idx="1">
                    <c:v>0.20622396622537253</c:v>
                  </c:pt>
                  <c:pt idx="2">
                    <c:v>0.18299383196232713</c:v>
                  </c:pt>
                  <c:pt idx="3">
                    <c:v>0.26188459675249792</c:v>
                  </c:pt>
                  <c:pt idx="4">
                    <c:v>9.7849552883633006E-2</c:v>
                  </c:pt>
                  <c:pt idx="5">
                    <c:v>0.14540007554102016</c:v>
                  </c:pt>
                  <c:pt idx="6">
                    <c:v>0.6886552175144538</c:v>
                  </c:pt>
                  <c:pt idx="7">
                    <c:v>0.18580613726629597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Final_no_007_splitglutes!$BO$42:$BO$49</c:f>
              <c:strCache>
                <c:ptCount val="8"/>
                <c:pt idx="0">
                  <c:v>Quadriceps (P=.02)</c:v>
                </c:pt>
                <c:pt idx="1">
                  <c:v>Hip flexors (P=.002)</c:v>
                </c:pt>
                <c:pt idx="2">
                  <c:v>Hip abductors (P=.004)</c:v>
                </c:pt>
                <c:pt idx="3">
                  <c:v>Hamstrings (P=.03)</c:v>
                </c:pt>
                <c:pt idx="4">
                  <c:v>Hip adductors (P=.001)</c:v>
                </c:pt>
                <c:pt idx="5">
                  <c:v>Hip extensors (P=.046)</c:v>
                </c:pt>
                <c:pt idx="6">
                  <c:v>Plantarflexors (P=.9)</c:v>
                </c:pt>
                <c:pt idx="7">
                  <c:v>Dorsiflexors (P=.2)</c:v>
                </c:pt>
              </c:strCache>
            </c:strRef>
          </c:cat>
          <c:val>
            <c:numRef>
              <c:f>Final_no_007_splitglutes!$BI$42:$BI$49</c:f>
              <c:numCache>
                <c:formatCode>General</c:formatCode>
                <c:ptCount val="8"/>
                <c:pt idx="0">
                  <c:v>-1.1867054812628357</c:v>
                </c:pt>
                <c:pt idx="1">
                  <c:v>-0.97188244219828868</c:v>
                </c:pt>
                <c:pt idx="2">
                  <c:v>-0.83841626470991293</c:v>
                </c:pt>
                <c:pt idx="3">
                  <c:v>-0.78559617972476836</c:v>
                </c:pt>
                <c:pt idx="4">
                  <c:v>-0.57335215359154301</c:v>
                </c:pt>
                <c:pt idx="5">
                  <c:v>-0.39294622137477592</c:v>
                </c:pt>
                <c:pt idx="6">
                  <c:v>0.17100398968337535</c:v>
                </c:pt>
                <c:pt idx="7">
                  <c:v>0.29378233160693956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59-4503-A366-9175257D4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92674695547229"/>
              <c:y val="0.39689362033801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  <c:max val="1"/>
          <c:min val="-1.6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AB4A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E8-490B-BEBB-33BE4E05518C}"/>
              </c:ext>
            </c:extLst>
          </c:dPt>
          <c:dPt>
            <c:idx val="1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E8-490B-BEBB-33BE4E05518C}"/>
              </c:ext>
            </c:extLst>
          </c:dPt>
          <c:dPt>
            <c:idx val="2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AE8-490B-BEBB-33BE4E05518C}"/>
              </c:ext>
            </c:extLst>
          </c:dPt>
          <c:dPt>
            <c:idx val="3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E8-490B-BEBB-33BE4E05518C}"/>
              </c:ext>
            </c:extLst>
          </c:dPt>
          <c:dPt>
            <c:idx val="4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AE8-490B-BEBB-33BE4E05518C}"/>
              </c:ext>
            </c:extLst>
          </c:dPt>
          <c:dPt>
            <c:idx val="5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AE8-490B-BEBB-33BE4E05518C}"/>
              </c:ext>
            </c:extLst>
          </c:dPt>
          <c:dPt>
            <c:idx val="6"/>
            <c:invertIfNegative val="0"/>
            <c:bubble3D val="0"/>
            <c:spPr>
              <a:solidFill>
                <a:srgbClr val="D8B36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AE8-490B-BEBB-33BE4E05518C}"/>
              </c:ext>
            </c:extLst>
          </c:dPt>
          <c:dPt>
            <c:idx val="7"/>
            <c:invertIfNegative val="0"/>
            <c:bubble3D val="0"/>
            <c:spPr>
              <a:solidFill>
                <a:srgbClr val="D8B36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E8-490B-BEBB-33BE4E05518C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Final_no_007_splitglutes!$BJ$64:$BJ$71</c:f>
                <c:numCache>
                  <c:formatCode>General</c:formatCode>
                  <c:ptCount val="8"/>
                  <c:pt idx="0">
                    <c:v>3.8948094026623033E-2</c:v>
                  </c:pt>
                  <c:pt idx="1">
                    <c:v>2.014097775331487E-2</c:v>
                  </c:pt>
                  <c:pt idx="2">
                    <c:v>2.0140039966505173E-2</c:v>
                  </c:pt>
                  <c:pt idx="3">
                    <c:v>3.0430931076490669E-2</c:v>
                  </c:pt>
                  <c:pt idx="4">
                    <c:v>1.0360708894711043E-2</c:v>
                  </c:pt>
                  <c:pt idx="5">
                    <c:v>1.6820737368864334E-2</c:v>
                  </c:pt>
                  <c:pt idx="6">
                    <c:v>7.8286620795858644E-2</c:v>
                  </c:pt>
                  <c:pt idx="7">
                    <c:v>2.1238941765947445E-2</c:v>
                  </c:pt>
                </c:numCache>
              </c:numRef>
            </c:plus>
            <c:minus>
              <c:numRef>
                <c:f>Final_no_007_splitglutes!$BJ$64:$BJ$71</c:f>
                <c:numCache>
                  <c:formatCode>General</c:formatCode>
                  <c:ptCount val="8"/>
                  <c:pt idx="0">
                    <c:v>3.8948094026623033E-2</c:v>
                  </c:pt>
                  <c:pt idx="1">
                    <c:v>2.014097775331487E-2</c:v>
                  </c:pt>
                  <c:pt idx="2">
                    <c:v>2.0140039966505173E-2</c:v>
                  </c:pt>
                  <c:pt idx="3">
                    <c:v>3.0430931076490669E-2</c:v>
                  </c:pt>
                  <c:pt idx="4">
                    <c:v>1.0360708894711043E-2</c:v>
                  </c:pt>
                  <c:pt idx="5">
                    <c:v>1.6820737368864334E-2</c:v>
                  </c:pt>
                  <c:pt idx="6">
                    <c:v>7.8286620795858644E-2</c:v>
                  </c:pt>
                  <c:pt idx="7">
                    <c:v>2.1238941765947445E-2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Final_no_007_splitglutes!$BO$42:$BO$49</c:f>
              <c:strCache>
                <c:ptCount val="8"/>
                <c:pt idx="0">
                  <c:v>Quadriceps (P=.02)</c:v>
                </c:pt>
                <c:pt idx="1">
                  <c:v>Hip flexors (P=.002)</c:v>
                </c:pt>
                <c:pt idx="2">
                  <c:v>Hip abductors (P=.004)</c:v>
                </c:pt>
                <c:pt idx="3">
                  <c:v>Hamstrings (P=.03)</c:v>
                </c:pt>
                <c:pt idx="4">
                  <c:v>Hip adductors (P=.001)</c:v>
                </c:pt>
                <c:pt idx="5">
                  <c:v>Hip extensors (P=.046)</c:v>
                </c:pt>
                <c:pt idx="6">
                  <c:v>Plantarflexors (P=.9)</c:v>
                </c:pt>
                <c:pt idx="7">
                  <c:v>Dorsiflexors (P=.2)</c:v>
                </c:pt>
              </c:strCache>
            </c:strRef>
          </c:cat>
          <c:val>
            <c:numRef>
              <c:f>Final_no_007_splitglutes!$BI$64:$BI$71</c:f>
              <c:numCache>
                <c:formatCode>General</c:formatCode>
                <c:ptCount val="8"/>
                <c:pt idx="0">
                  <c:v>-0.13538015535194056</c:v>
                </c:pt>
                <c:pt idx="1">
                  <c:v>-0.11017643097248898</c:v>
                </c:pt>
                <c:pt idx="2">
                  <c:v>-9.6573244481728437E-2</c:v>
                </c:pt>
                <c:pt idx="3">
                  <c:v>-9.2950200970659091E-2</c:v>
                </c:pt>
                <c:pt idx="4">
                  <c:v>-6.4876238410494835E-2</c:v>
                </c:pt>
                <c:pt idx="5">
                  <c:v>-4.5507821138056057E-2</c:v>
                </c:pt>
                <c:pt idx="6">
                  <c:v>8.9205764546521626E-3</c:v>
                </c:pt>
                <c:pt idx="7">
                  <c:v>3.3780946466989863E-2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E8-490B-BEBB-33BE4E055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0"/>
        <c:lblAlgn val="ctr"/>
        <c:lblOffset val="100"/>
        <c:tickMarkSkip val="2"/>
        <c:noMultiLvlLbl val="0"/>
      </c:catAx>
      <c:valAx>
        <c:axId val="205495080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 b="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400818261849E-2"/>
          <c:y val="0.1815571410956805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0B-4E8E-BFBB-4EFDFDB4766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0B-4E8E-BFBB-4EFDFDB4766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0B-4E8E-BFBB-4EFDFDB4766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0B-4E8E-BFBB-4EFDFDB4766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0B-4E8E-BFBB-4EFDFDB4766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30B-4E8E-BFBB-4EFDFDB4766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30B-4E8E-BFBB-4EFDFDB4766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30B-4E8E-BFBB-4EFDFDB4766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30B-4E8E-BFBB-4EFDFDB4766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30B-4E8E-BFBB-4EFDFDB4766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30B-4E8E-BFBB-4EFDFDB4766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30B-4E8E-BFBB-4EFDFDB4766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30B-4E8E-BFBB-4EFDFDB4766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30B-4E8E-BFBB-4EFDFDB4766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30B-4E8E-BFBB-4EFDFDB4766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30B-4E8E-BFBB-4EFDFDB4766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30B-4E8E-BFBB-4EFDFDB4766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30B-4E8E-BFBB-4EFDFDB4766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30B-4E8E-BFBB-4EFDFDB4766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30B-4E8E-BFBB-4EFDFDB4766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30B-4E8E-BFBB-4EFDFDB4766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30B-4E8E-BFBB-4EFDFDB4766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30B-4E8E-BFBB-4EFDFDB4766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30B-4E8E-BFBB-4EFDFDB4766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30B-4E8E-BFBB-4EFDFDB4766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30B-4E8E-BFBB-4EFDFDB4766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30B-4E8E-BFBB-4EFDFDB4766A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30B-4E8E-BFBB-4EFDFDB4766A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30B-4E8E-BFBB-4EFDFDB4766A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30B-4E8E-BFBB-4EFDFDB4766A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30B-4E8E-BFBB-4EFDFDB4766A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30B-4E8E-BFBB-4EFDFDB4766A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30B-4E8E-BFBB-4EFDFDB4766A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30B-4E8E-BFBB-4EFDFDB4766A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B30B-4E8E-BFBB-4EFDFDB4766A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B30B-4E8E-BFBB-4EFDFDB4766A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B30B-4E8E-BFBB-4EFDFDB4766A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B30B-4E8E-BFBB-4EFDFDB4766A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B30B-4E8E-BFBB-4EFDFDB4766A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78DB-4E8E-A7E0-41390FB0CAEC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Final_no_007_splitglutes!$K$276:$K$315</c:f>
                <c:numCache>
                  <c:formatCode>General</c:formatCode>
                  <c:ptCount val="40"/>
                  <c:pt idx="0">
                    <c:v>2.6723924370594381E-2</c:v>
                  </c:pt>
                  <c:pt idx="1">
                    <c:v>1.4347510591865507E-2</c:v>
                  </c:pt>
                  <c:pt idx="2">
                    <c:v>1.2304935407841826E-2</c:v>
                  </c:pt>
                  <c:pt idx="3">
                    <c:v>9.8025806494029272E-3</c:v>
                  </c:pt>
                  <c:pt idx="4">
                    <c:v>1.3279490584494355E-2</c:v>
                  </c:pt>
                  <c:pt idx="5">
                    <c:v>8.8203620074859823E-3</c:v>
                  </c:pt>
                  <c:pt idx="6">
                    <c:v>8.6333511679299521E-3</c:v>
                  </c:pt>
                  <c:pt idx="7">
                    <c:v>2.028068401863253E-2</c:v>
                  </c:pt>
                  <c:pt idx="8">
                    <c:v>8.2256935090852142E-3</c:v>
                  </c:pt>
                  <c:pt idx="9">
                    <c:v>3.8615360191478982E-3</c:v>
                  </c:pt>
                  <c:pt idx="10">
                    <c:v>4.9776033882781533E-3</c:v>
                  </c:pt>
                  <c:pt idx="11">
                    <c:v>1.2403334613725567E-2</c:v>
                  </c:pt>
                  <c:pt idx="12">
                    <c:v>4.2523181607352686E-3</c:v>
                  </c:pt>
                  <c:pt idx="13">
                    <c:v>6.6727479505621565E-3</c:v>
                  </c:pt>
                  <c:pt idx="14">
                    <c:v>3.0412758018825217E-3</c:v>
                  </c:pt>
                  <c:pt idx="15">
                    <c:v>5.6041174506148836E-3</c:v>
                  </c:pt>
                  <c:pt idx="16">
                    <c:v>5.8074201146262588E-3</c:v>
                  </c:pt>
                  <c:pt idx="17">
                    <c:v>5.7640506414775331E-3</c:v>
                  </c:pt>
                  <c:pt idx="18">
                    <c:v>3.5333768475473391E-3</c:v>
                  </c:pt>
                  <c:pt idx="19">
                    <c:v>3.0037189841520952E-3</c:v>
                  </c:pt>
                  <c:pt idx="20">
                    <c:v>7.4327814542593951E-3</c:v>
                  </c:pt>
                  <c:pt idx="21">
                    <c:v>6.3802190776593793E-3</c:v>
                  </c:pt>
                  <c:pt idx="22">
                    <c:v>1.1094703735652787E-3</c:v>
                  </c:pt>
                  <c:pt idx="23">
                    <c:v>3.1151216035573514E-3</c:v>
                  </c:pt>
                  <c:pt idx="24">
                    <c:v>2.6259660663976538E-3</c:v>
                  </c:pt>
                  <c:pt idx="25">
                    <c:v>1.598151298595611E-3</c:v>
                  </c:pt>
                  <c:pt idx="26">
                    <c:v>2.4387288577989523E-3</c:v>
                  </c:pt>
                  <c:pt idx="27">
                    <c:v>2.073184330484242E-3</c:v>
                  </c:pt>
                  <c:pt idx="28">
                    <c:v>1.1941610553055358E-3</c:v>
                  </c:pt>
                  <c:pt idx="29">
                    <c:v>2.3783311755143297E-3</c:v>
                  </c:pt>
                  <c:pt idx="30">
                    <c:v>3.9293899046215677E-2</c:v>
                  </c:pt>
                  <c:pt idx="31">
                    <c:v>4.0159550096958659E-2</c:v>
                  </c:pt>
                  <c:pt idx="32">
                    <c:v>8.6262666173768862E-3</c:v>
                  </c:pt>
                  <c:pt idx="33">
                    <c:v>6.326015355671134E-3</c:v>
                  </c:pt>
                  <c:pt idx="34">
                    <c:v>4.3493745936721336E-4</c:v>
                  </c:pt>
                  <c:pt idx="35">
                    <c:v>2.4008457244586077E-3</c:v>
                  </c:pt>
                  <c:pt idx="36">
                    <c:v>3.6209270095176778E-3</c:v>
                  </c:pt>
                  <c:pt idx="37">
                    <c:v>5.0696025094682639E-3</c:v>
                  </c:pt>
                  <c:pt idx="38">
                    <c:v>1.0998127323249529E-2</c:v>
                  </c:pt>
                  <c:pt idx="39">
                    <c:v>2.4530208964234683E-2</c:v>
                  </c:pt>
                </c:numCache>
              </c:numRef>
            </c:plus>
            <c:minus>
              <c:numRef>
                <c:f>Final_no_007_splitglutes!$K$276:$K$315</c:f>
                <c:numCache>
                  <c:formatCode>General</c:formatCode>
                  <c:ptCount val="40"/>
                  <c:pt idx="0">
                    <c:v>2.6723924370594381E-2</c:v>
                  </c:pt>
                  <c:pt idx="1">
                    <c:v>1.4347510591865507E-2</c:v>
                  </c:pt>
                  <c:pt idx="2">
                    <c:v>1.2304935407841826E-2</c:v>
                  </c:pt>
                  <c:pt idx="3">
                    <c:v>9.8025806494029272E-3</c:v>
                  </c:pt>
                  <c:pt idx="4">
                    <c:v>1.3279490584494355E-2</c:v>
                  </c:pt>
                  <c:pt idx="5">
                    <c:v>8.8203620074859823E-3</c:v>
                  </c:pt>
                  <c:pt idx="6">
                    <c:v>8.6333511679299521E-3</c:v>
                  </c:pt>
                  <c:pt idx="7">
                    <c:v>2.028068401863253E-2</c:v>
                  </c:pt>
                  <c:pt idx="8">
                    <c:v>8.2256935090852142E-3</c:v>
                  </c:pt>
                  <c:pt idx="9">
                    <c:v>3.8615360191478982E-3</c:v>
                  </c:pt>
                  <c:pt idx="10">
                    <c:v>4.9776033882781533E-3</c:v>
                  </c:pt>
                  <c:pt idx="11">
                    <c:v>1.2403334613725567E-2</c:v>
                  </c:pt>
                  <c:pt idx="12">
                    <c:v>4.2523181607352686E-3</c:v>
                  </c:pt>
                  <c:pt idx="13">
                    <c:v>6.6727479505621565E-3</c:v>
                  </c:pt>
                  <c:pt idx="14">
                    <c:v>3.0412758018825217E-3</c:v>
                  </c:pt>
                  <c:pt idx="15">
                    <c:v>5.6041174506148836E-3</c:v>
                  </c:pt>
                  <c:pt idx="16">
                    <c:v>5.8074201146262588E-3</c:v>
                  </c:pt>
                  <c:pt idx="17">
                    <c:v>5.7640506414775331E-3</c:v>
                  </c:pt>
                  <c:pt idx="18">
                    <c:v>3.5333768475473391E-3</c:v>
                  </c:pt>
                  <c:pt idx="19">
                    <c:v>3.0037189841520952E-3</c:v>
                  </c:pt>
                  <c:pt idx="20">
                    <c:v>7.4327814542593951E-3</c:v>
                  </c:pt>
                  <c:pt idx="21">
                    <c:v>6.3802190776593793E-3</c:v>
                  </c:pt>
                  <c:pt idx="22">
                    <c:v>1.1094703735652787E-3</c:v>
                  </c:pt>
                  <c:pt idx="23">
                    <c:v>3.1151216035573514E-3</c:v>
                  </c:pt>
                  <c:pt idx="24">
                    <c:v>2.6259660663976538E-3</c:v>
                  </c:pt>
                  <c:pt idx="25">
                    <c:v>1.598151298595611E-3</c:v>
                  </c:pt>
                  <c:pt idx="26">
                    <c:v>2.4387288577989523E-3</c:v>
                  </c:pt>
                  <c:pt idx="27">
                    <c:v>2.073184330484242E-3</c:v>
                  </c:pt>
                  <c:pt idx="28">
                    <c:v>1.1941610553055358E-3</c:v>
                  </c:pt>
                  <c:pt idx="29">
                    <c:v>2.3783311755143297E-3</c:v>
                  </c:pt>
                  <c:pt idx="30">
                    <c:v>3.9293899046215677E-2</c:v>
                  </c:pt>
                  <c:pt idx="31">
                    <c:v>4.0159550096958659E-2</c:v>
                  </c:pt>
                  <c:pt idx="32">
                    <c:v>8.6262666173768862E-3</c:v>
                  </c:pt>
                  <c:pt idx="33">
                    <c:v>6.326015355671134E-3</c:v>
                  </c:pt>
                  <c:pt idx="34">
                    <c:v>4.3493745936721336E-4</c:v>
                  </c:pt>
                  <c:pt idx="35">
                    <c:v>2.4008457244586077E-3</c:v>
                  </c:pt>
                  <c:pt idx="36">
                    <c:v>3.6209270095176778E-3</c:v>
                  </c:pt>
                  <c:pt idx="37">
                    <c:v>5.0696025094682639E-3</c:v>
                  </c:pt>
                  <c:pt idx="38">
                    <c:v>1.0998127323249529E-2</c:v>
                  </c:pt>
                  <c:pt idx="39">
                    <c:v>2.4530208964234683E-2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Final_no_007_splitglutes!$A$276:$A$316</c:f>
              <c:strCache>
                <c:ptCount val="41"/>
                <c:pt idx="0">
                  <c:v>vaslat</c:v>
                </c:pt>
                <c:pt idx="1">
                  <c:v>GMED avg</c:v>
                </c:pt>
                <c:pt idx="2">
                  <c:v>psoas</c:v>
                </c:pt>
                <c:pt idx="3">
                  <c:v>bflh</c:v>
                </c:pt>
                <c:pt idx="4">
                  <c:v>recfem</c:v>
                </c:pt>
                <c:pt idx="5">
                  <c:v>glmed2</c:v>
                </c:pt>
                <c:pt idx="6">
                  <c:v>sart</c:v>
                </c:pt>
                <c:pt idx="7">
                  <c:v>semimem</c:v>
                </c:pt>
                <c:pt idx="8">
                  <c:v>glmax2</c:v>
                </c:pt>
                <c:pt idx="9">
                  <c:v>grac. </c:v>
                </c:pt>
                <c:pt idx="10">
                  <c:v>add mag prox</c:v>
                </c:pt>
                <c:pt idx="11">
                  <c:v>vasmed</c:v>
                </c:pt>
                <c:pt idx="12">
                  <c:v>glmed3</c:v>
                </c:pt>
                <c:pt idx="13">
                  <c:v>add. long. </c:v>
                </c:pt>
                <c:pt idx="14">
                  <c:v>glmin2</c:v>
                </c:pt>
                <c:pt idx="15">
                  <c:v>vasint</c:v>
                </c:pt>
                <c:pt idx="16">
                  <c:v>glmed1</c:v>
                </c:pt>
                <c:pt idx="17">
                  <c:v>semiten</c:v>
                </c:pt>
                <c:pt idx="18">
                  <c:v>glmax1</c:v>
                </c:pt>
                <c:pt idx="19">
                  <c:v>glmin1</c:v>
                </c:pt>
                <c:pt idx="20">
                  <c:v>glmax3</c:v>
                </c:pt>
                <c:pt idx="21">
                  <c:v>add isch</c:v>
                </c:pt>
                <c:pt idx="22">
                  <c:v>add mag mid</c:v>
                </c:pt>
                <c:pt idx="23">
                  <c:v>bfsh</c:v>
                </c:pt>
                <c:pt idx="24">
                  <c:v>tfl</c:v>
                </c:pt>
                <c:pt idx="25">
                  <c:v>Add. brev.</c:v>
                </c:pt>
                <c:pt idx="26">
                  <c:v>fhl</c:v>
                </c:pt>
                <c:pt idx="27">
                  <c:v>glmin3</c:v>
                </c:pt>
                <c:pt idx="28">
                  <c:v>add. dist</c:v>
                </c:pt>
                <c:pt idx="29">
                  <c:v>piri</c:v>
                </c:pt>
                <c:pt idx="30">
                  <c:v>soleus</c:v>
                </c:pt>
                <c:pt idx="31">
                  <c:v>gastroc med</c:v>
                </c:pt>
                <c:pt idx="32">
                  <c:v>iliacus</c:v>
                </c:pt>
                <c:pt idx="33">
                  <c:v>tibpost</c:v>
                </c:pt>
                <c:pt idx="34">
                  <c:v>fdl</c:v>
                </c:pt>
                <c:pt idx="35">
                  <c:v>ehl</c:v>
                </c:pt>
                <c:pt idx="36">
                  <c:v>peroneus brev</c:v>
                </c:pt>
                <c:pt idx="37">
                  <c:v>edl</c:v>
                </c:pt>
                <c:pt idx="38">
                  <c:v>peroneus long</c:v>
                </c:pt>
                <c:pt idx="39">
                  <c:v>gastroc lat</c:v>
                </c:pt>
                <c:pt idx="40">
                  <c:v>tibant</c:v>
                </c:pt>
              </c:strCache>
            </c:strRef>
          </c:cat>
          <c:val>
            <c:numRef>
              <c:f>Final_no_007_splitglutes!$I$276:$I$316</c:f>
              <c:numCache>
                <c:formatCode>General</c:formatCode>
                <c:ptCount val="41"/>
                <c:pt idx="0">
                  <c:v>7.2931237008914712E-2</c:v>
                </c:pt>
                <c:pt idx="1">
                  <c:v>6.0877824811721153E-2</c:v>
                </c:pt>
                <c:pt idx="2">
                  <c:v>5.2891708358231995E-2</c:v>
                </c:pt>
                <c:pt idx="3">
                  <c:v>4.6087899459759905E-2</c:v>
                </c:pt>
                <c:pt idx="4">
                  <c:v>3.0584821444900656E-2</c:v>
                </c:pt>
                <c:pt idx="5">
                  <c:v>3.0004709798367429E-2</c:v>
                </c:pt>
                <c:pt idx="6">
                  <c:v>2.8195538158156844E-2</c:v>
                </c:pt>
                <c:pt idx="7">
                  <c:v>2.6547617536070267E-2</c:v>
                </c:pt>
                <c:pt idx="8">
                  <c:v>2.1254779177547627E-2</c:v>
                </c:pt>
                <c:pt idx="9">
                  <c:v>2.0008871701499984E-2</c:v>
                </c:pt>
                <c:pt idx="10">
                  <c:v>1.9546503326554658E-2</c:v>
                </c:pt>
                <c:pt idx="11">
                  <c:v>1.7698025282770997E-2</c:v>
                </c:pt>
                <c:pt idx="12">
                  <c:v>1.7163170525646157E-2</c:v>
                </c:pt>
                <c:pt idx="13">
                  <c:v>1.5735949122615139E-2</c:v>
                </c:pt>
                <c:pt idx="14">
                  <c:v>1.5468528387460644E-2</c:v>
                </c:pt>
                <c:pt idx="15">
                  <c:v>1.4166071615354187E-2</c:v>
                </c:pt>
                <c:pt idx="16">
                  <c:v>1.370994448770757E-2</c:v>
                </c:pt>
                <c:pt idx="17">
                  <c:v>1.266587734984532E-2</c:v>
                </c:pt>
                <c:pt idx="18">
                  <c:v>1.229506544652874E-2</c:v>
                </c:pt>
                <c:pt idx="19">
                  <c:v>1.2259588413455898E-2</c:v>
                </c:pt>
                <c:pt idx="20">
                  <c:v>1.1957976513979686E-2</c:v>
                </c:pt>
                <c:pt idx="21">
                  <c:v>1.1528100336411285E-2</c:v>
                </c:pt>
                <c:pt idx="22">
                  <c:v>8.1618796137369436E-3</c:v>
                </c:pt>
                <c:pt idx="23">
                  <c:v>7.6488066249835807E-3</c:v>
                </c:pt>
                <c:pt idx="24">
                  <c:v>6.9656988192542428E-3</c:v>
                </c:pt>
                <c:pt idx="25">
                  <c:v>5.6871271575581707E-3</c:v>
                </c:pt>
                <c:pt idx="26">
                  <c:v>4.8773377701492159E-3</c:v>
                </c:pt>
                <c:pt idx="27">
                  <c:v>4.2566908834205022E-3</c:v>
                </c:pt>
                <c:pt idx="28">
                  <c:v>4.2166788536186434E-3</c:v>
                </c:pt>
                <c:pt idx="29">
                  <c:v>3.7106119856702559E-3</c:v>
                </c:pt>
                <c:pt idx="30">
                  <c:v>3.2452355300454333E-3</c:v>
                </c:pt>
                <c:pt idx="31">
                  <c:v>2.8192637609405651E-3</c:v>
                </c:pt>
                <c:pt idx="32">
                  <c:v>2.1146139353458515E-3</c:v>
                </c:pt>
                <c:pt idx="33">
                  <c:v>1.9737862414309589E-3</c:v>
                </c:pt>
                <c:pt idx="34">
                  <c:v>9.7042688270447726E-4</c:v>
                </c:pt>
                <c:pt idx="35">
                  <c:v>5.9561954748622804E-4</c:v>
                </c:pt>
                <c:pt idx="36">
                  <c:v>-1.1964345451702003E-3</c:v>
                </c:pt>
                <c:pt idx="37">
                  <c:v>-6.0593470921663723E-3</c:v>
                </c:pt>
                <c:pt idx="38">
                  <c:v>-1.0591003920092884E-2</c:v>
                </c:pt>
                <c:pt idx="39">
                  <c:v>-1.1019188174659687E-2</c:v>
                </c:pt>
                <c:pt idx="40">
                  <c:v>-2.8317218922309727E-2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30B-4E8E-BFBB-4EFDFDB47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  <c:max val="0.1"/>
          <c:min val="-5.000000000000001E-2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19-4AB0-A06A-191F2ACAF29B}"/>
              </c:ext>
            </c:extLst>
          </c:dPt>
          <c:cat>
            <c:strRef>
              <c:f>Final_no_007!$AG$18:$AG$26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Final_no_007!$AO$18:$AO$26</c:f>
              <c:numCache>
                <c:formatCode>General</c:formatCode>
                <c:ptCount val="9"/>
                <c:pt idx="0">
                  <c:v>-8.9205764546521626E-3</c:v>
                </c:pt>
                <c:pt idx="1">
                  <c:v>6.087782481172116E-2</c:v>
                </c:pt>
                <c:pt idx="2">
                  <c:v>0.11017643097248898</c:v>
                </c:pt>
                <c:pt idx="3">
                  <c:v>6.4876238410494835E-2</c:v>
                </c:pt>
                <c:pt idx="4">
                  <c:v>3.5695419670007299E-2</c:v>
                </c:pt>
                <c:pt idx="5">
                  <c:v>4.5507821138056057E-2</c:v>
                </c:pt>
                <c:pt idx="6">
                  <c:v>9.2950200970659091E-2</c:v>
                </c:pt>
                <c:pt idx="7">
                  <c:v>0.13538015535194056</c:v>
                </c:pt>
                <c:pt idx="8">
                  <c:v>-3.3780946466989863E-2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9-4AB0-A06A-191F2ACA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A8-428B-9D3A-F8B6FC46B8D8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A8-428B-9D3A-F8B6FC46B8D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Final_no_007!$Q$38:$Q$66</c15:sqref>
                  </c15:fullRef>
                </c:ext>
              </c:extLst>
              <c:f>(Final_no_007!$Q$38:$Q$40,Final_no_007!$Q$65:$Q$66)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Final_no_007!$Y$38:$Y$66</c15:sqref>
                  </c15:fullRef>
                </c:ext>
              </c:extLst>
              <c:f>(Final_no_007!$Y$38:$Y$40,Final_no_007!$Y$65:$Y$66)</c:f>
              <c:numCache>
                <c:formatCode>General</c:formatCode>
                <c:ptCount val="5"/>
                <c:pt idx="0">
                  <c:v>6.087782481172116E-2</c:v>
                </c:pt>
                <c:pt idx="1">
                  <c:v>-8.1999244137191309E-3</c:v>
                </c:pt>
                <c:pt idx="2">
                  <c:v>3.2452355300454333E-3</c:v>
                </c:pt>
                <c:pt idx="3">
                  <c:v>-6.0593470921663723E-3</c:v>
                </c:pt>
                <c:pt idx="4">
                  <c:v>-2.8317218922309727E-2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Final_no_007!$Y$57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45A8-428B-9D3A-F8B6FC46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cat>
            <c:numRef>
              <c:f>Final_no_007!$BC$42:$BC$48</c:f>
              <c:numCache>
                <c:formatCode>General</c:formatCode>
                <c:ptCount val="7"/>
                <c:pt idx="0">
                  <c:v>-0.34536669846936535</c:v>
                </c:pt>
                <c:pt idx="1">
                  <c:v>-0.59864486712920328</c:v>
                </c:pt>
                <c:pt idx="2">
                  <c:v>-0.41143909344109758</c:v>
                </c:pt>
                <c:pt idx="3">
                  <c:v>0.42176760832864429</c:v>
                </c:pt>
                <c:pt idx="4">
                  <c:v>-0.52094286582651639</c:v>
                </c:pt>
                <c:pt idx="5">
                  <c:v>-1.1859137625983973</c:v>
                </c:pt>
                <c:pt idx="6">
                  <c:v>0.9567713129794948</c:v>
                </c:pt>
              </c:numCache>
            </c:numRef>
          </c:cat>
          <c:val>
            <c:numRef>
              <c:f>Final_no_007!$BK$42:$BK$48</c:f>
              <c:numCache>
                <c:formatCode>General</c:formatCode>
                <c:ptCount val="7"/>
                <c:pt idx="0">
                  <c:v>0.63316112197356678</c:v>
                </c:pt>
                <c:pt idx="1">
                  <c:v>0.95116675817255381</c:v>
                </c:pt>
                <c:pt idx="2">
                  <c:v>0.54561732901371929</c:v>
                </c:pt>
                <c:pt idx="3">
                  <c:v>0.69288151520554309</c:v>
                </c:pt>
                <c:pt idx="4">
                  <c:v>0.25888558282895602</c:v>
                </c:pt>
                <c:pt idx="5">
                  <c:v>1.8220104446103369</c:v>
                </c:pt>
                <c:pt idx="6">
                  <c:v>0.49159683127614989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5B-4683-9CB4-857A686C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Final_no_007!$A$54:$A$93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Final_no_007!$I$54:$I$93</c:f>
              <c:numCache>
                <c:formatCode>General</c:formatCode>
                <c:ptCount val="40"/>
                <c:pt idx="0">
                  <c:v>5.6871271575581707E-3</c:v>
                </c:pt>
                <c:pt idx="1">
                  <c:v>1.5735949122615139E-2</c:v>
                </c:pt>
                <c:pt idx="2">
                  <c:v>4.2166788536186434E-3</c:v>
                </c:pt>
                <c:pt idx="3">
                  <c:v>1.1528100336411285E-2</c:v>
                </c:pt>
                <c:pt idx="4">
                  <c:v>8.1618796137369436E-3</c:v>
                </c:pt>
                <c:pt idx="5">
                  <c:v>1.9546503326554658E-2</c:v>
                </c:pt>
                <c:pt idx="6">
                  <c:v>4.6087899459759905E-2</c:v>
                </c:pt>
                <c:pt idx="7">
                  <c:v>7.6488066249835807E-3</c:v>
                </c:pt>
                <c:pt idx="8">
                  <c:v>-6.0593470921663723E-3</c:v>
                </c:pt>
                <c:pt idx="9">
                  <c:v>5.9561954748622804E-4</c:v>
                </c:pt>
                <c:pt idx="10">
                  <c:v>9.7042688270447726E-4</c:v>
                </c:pt>
                <c:pt idx="11">
                  <c:v>4.8773377701492159E-3</c:v>
                </c:pt>
                <c:pt idx="12">
                  <c:v>-1.1019188174659687E-2</c:v>
                </c:pt>
                <c:pt idx="13">
                  <c:v>2.8192637609405651E-3</c:v>
                </c:pt>
                <c:pt idx="14">
                  <c:v>1.229506544652874E-2</c:v>
                </c:pt>
                <c:pt idx="15">
                  <c:v>2.1254779177547627E-2</c:v>
                </c:pt>
                <c:pt idx="16">
                  <c:v>1.1957976513979686E-2</c:v>
                </c:pt>
                <c:pt idx="17">
                  <c:v>1.370994448770757E-2</c:v>
                </c:pt>
                <c:pt idx="18">
                  <c:v>3.0004709798367429E-2</c:v>
                </c:pt>
                <c:pt idx="19">
                  <c:v>1.7163170525646157E-2</c:v>
                </c:pt>
                <c:pt idx="20">
                  <c:v>1.2259588413455898E-2</c:v>
                </c:pt>
                <c:pt idx="21">
                  <c:v>1.5468528387460644E-2</c:v>
                </c:pt>
                <c:pt idx="22">
                  <c:v>4.2566908834205022E-3</c:v>
                </c:pt>
                <c:pt idx="23">
                  <c:v>2.0008871701499984E-2</c:v>
                </c:pt>
                <c:pt idx="24">
                  <c:v>2.1146139353458515E-3</c:v>
                </c:pt>
                <c:pt idx="25">
                  <c:v>-1.1964345451702003E-3</c:v>
                </c:pt>
                <c:pt idx="26">
                  <c:v>-1.0591003920092884E-2</c:v>
                </c:pt>
                <c:pt idx="27">
                  <c:v>3.7106119856702559E-3</c:v>
                </c:pt>
                <c:pt idx="28">
                  <c:v>5.2891708358231995E-2</c:v>
                </c:pt>
                <c:pt idx="29">
                  <c:v>3.0584821444900656E-2</c:v>
                </c:pt>
                <c:pt idx="30">
                  <c:v>2.8195538158156844E-2</c:v>
                </c:pt>
                <c:pt idx="31">
                  <c:v>2.6547617536070267E-2</c:v>
                </c:pt>
                <c:pt idx="32">
                  <c:v>1.266587734984532E-2</c:v>
                </c:pt>
                <c:pt idx="33">
                  <c:v>3.2452355300454333E-3</c:v>
                </c:pt>
                <c:pt idx="34">
                  <c:v>6.9656988192542428E-3</c:v>
                </c:pt>
                <c:pt idx="35">
                  <c:v>-2.8317218922309727E-2</c:v>
                </c:pt>
                <c:pt idx="36">
                  <c:v>1.9737862414309589E-3</c:v>
                </c:pt>
                <c:pt idx="37">
                  <c:v>1.4166071615354187E-2</c:v>
                </c:pt>
                <c:pt idx="38">
                  <c:v>7.2931237008914712E-2</c:v>
                </c:pt>
                <c:pt idx="39">
                  <c:v>1.7698025282770997E-2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6-4ECA-9307-8FDE3BD1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'Sheet2 - abbrev'!$S$38:$S$66</c15:sqref>
                  </c15:fullRef>
                </c:ext>
              </c:extLst>
              <c:f>('Sheet2 - abbrev'!$S$38:$S$40,'Sheet2 - abbrev'!$S$65:$S$66)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'Sheet2 - abbrev'!$AB$38:$AB$66</c15:sqref>
                  </c15:fullRef>
                </c:ext>
              </c:extLst>
              <c:f>('Sheet2 - abbrev'!$AB$38:$AB$40,'Sheet2 - abbrev'!$AB$65:$AB$66)</c:f>
              <c:numCache>
                <c:formatCode>General</c:formatCode>
                <c:ptCount val="5"/>
                <c:pt idx="0">
                  <c:v>6.3283339593780713E-2</c:v>
                </c:pt>
                <c:pt idx="1">
                  <c:v>3.2279180949875662E-2</c:v>
                </c:pt>
                <c:pt idx="2">
                  <c:v>-5.793169635479186E-2</c:v>
                </c:pt>
                <c:pt idx="3">
                  <c:v>-6.7107839128516394E-3</c:v>
                </c:pt>
                <c:pt idx="4">
                  <c:v>-2.3827493349569011E-2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'Sheet2 - abbrev'!$AB$57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4B-4428-8767-3D03A0162A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4B-4428-8767-3D03A0162A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4B-4428-8767-3D03A0162A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4B-4428-8767-3D03A0162A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4B-4428-8767-3D03A0162AE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4B-4428-8767-3D03A0162AE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4B-4428-8767-3D03A0162AE5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Final_no_007!$BJ$42:$BJ$48</c:f>
                <c:numCache>
                  <c:formatCode>General</c:formatCode>
                  <c:ptCount val="7"/>
                  <c:pt idx="0">
                    <c:v>0.23931240979667021</c:v>
                  </c:pt>
                  <c:pt idx="1">
                    <c:v>0.35950724249658433</c:v>
                  </c:pt>
                  <c:pt idx="2">
                    <c:v>0.20622396622537253</c:v>
                  </c:pt>
                  <c:pt idx="3">
                    <c:v>0.26188459675249792</c:v>
                  </c:pt>
                  <c:pt idx="4">
                    <c:v>9.7849552883633006E-2</c:v>
                  </c:pt>
                  <c:pt idx="5">
                    <c:v>0.6886552175144538</c:v>
                  </c:pt>
                  <c:pt idx="6">
                    <c:v>0.18580613726629597</c:v>
                  </c:pt>
                </c:numCache>
              </c:numRef>
            </c:plus>
            <c:minus>
              <c:numRef>
                <c:f>Final_no_007!$BJ$42:$BJ$48</c:f>
                <c:numCache>
                  <c:formatCode>General</c:formatCode>
                  <c:ptCount val="7"/>
                  <c:pt idx="0">
                    <c:v>0.23931240979667021</c:v>
                  </c:pt>
                  <c:pt idx="1">
                    <c:v>0.35950724249658433</c:v>
                  </c:pt>
                  <c:pt idx="2">
                    <c:v>0.20622396622537253</c:v>
                  </c:pt>
                  <c:pt idx="3">
                    <c:v>0.26188459675249792</c:v>
                  </c:pt>
                  <c:pt idx="4">
                    <c:v>9.7849552883633006E-2</c:v>
                  </c:pt>
                  <c:pt idx="5">
                    <c:v>0.6886552175144538</c:v>
                  </c:pt>
                  <c:pt idx="6">
                    <c:v>0.18580613726629597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Final_no_007!$BN$42:$BN$48</c:f>
              <c:strCache>
                <c:ptCount val="7"/>
                <c:pt idx="0">
                  <c:v>Gluteal (P=.003)</c:v>
                </c:pt>
                <c:pt idx="1">
                  <c:v>Quadriceps (P=.02)</c:v>
                </c:pt>
                <c:pt idx="2">
                  <c:v>Hip flexors (P=.002)</c:v>
                </c:pt>
                <c:pt idx="3">
                  <c:v>Hamstrings (P=.03)</c:v>
                </c:pt>
                <c:pt idx="4">
                  <c:v>Hip adductors (P=.001)</c:v>
                </c:pt>
                <c:pt idx="5">
                  <c:v>Plantarflexors (P=.9)</c:v>
                </c:pt>
                <c:pt idx="6">
                  <c:v>Dorsiflexors (P=.2)</c:v>
                </c:pt>
              </c:strCache>
            </c:strRef>
          </c:cat>
          <c:val>
            <c:numRef>
              <c:f>Final_no_007!$BI$42:$BI$48</c:f>
              <c:numCache>
                <c:formatCode>General</c:formatCode>
                <c:ptCount val="7"/>
                <c:pt idx="0">
                  <c:v>-1.231362486084689</c:v>
                </c:pt>
                <c:pt idx="1">
                  <c:v>-1.1867054812628357</c:v>
                </c:pt>
                <c:pt idx="2">
                  <c:v>-0.97188244219828868</c:v>
                </c:pt>
                <c:pt idx="3">
                  <c:v>-0.78559617972476836</c:v>
                </c:pt>
                <c:pt idx="4">
                  <c:v>-0.57335215359154301</c:v>
                </c:pt>
                <c:pt idx="5">
                  <c:v>0.17100398968337535</c:v>
                </c:pt>
                <c:pt idx="6">
                  <c:v>0.29378233160693956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4B-4428-8767-3D03A016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92674695547229"/>
              <c:y val="0.39689362033801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  <c:max val="1"/>
          <c:min val="-1.6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ED-4237-AE2B-C720B6B806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ED-4237-AE2B-C720B6B806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ED-4237-AE2B-C720B6B806D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ED-4237-AE2B-C720B6B806D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ED-4237-AE2B-C720B6B806D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ED-4237-AE2B-C720B6B806D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0ED-4237-AE2B-C720B6B806DD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Final_no_007!$BJ$64:$BJ$70</c:f>
                <c:numCache>
                  <c:formatCode>General</c:formatCode>
                  <c:ptCount val="7"/>
                  <c:pt idx="0">
                    <c:v>2.6473495937646307E-2</c:v>
                  </c:pt>
                  <c:pt idx="1">
                    <c:v>3.8948094026623033E-2</c:v>
                  </c:pt>
                  <c:pt idx="2">
                    <c:v>2.014097775331487E-2</c:v>
                  </c:pt>
                  <c:pt idx="3">
                    <c:v>3.0430931076490669E-2</c:v>
                  </c:pt>
                  <c:pt idx="4">
                    <c:v>1.0360708894711043E-2</c:v>
                  </c:pt>
                  <c:pt idx="5">
                    <c:v>7.8286620795858644E-2</c:v>
                  </c:pt>
                  <c:pt idx="6">
                    <c:v>2.1238941765947445E-2</c:v>
                  </c:pt>
                </c:numCache>
              </c:numRef>
            </c:plus>
            <c:minus>
              <c:numRef>
                <c:f>Final_no_007!$BJ$64:$BJ$70</c:f>
                <c:numCache>
                  <c:formatCode>General</c:formatCode>
                  <c:ptCount val="7"/>
                  <c:pt idx="0">
                    <c:v>2.6473495937646307E-2</c:v>
                  </c:pt>
                  <c:pt idx="1">
                    <c:v>3.8948094026623033E-2</c:v>
                  </c:pt>
                  <c:pt idx="2">
                    <c:v>2.014097775331487E-2</c:v>
                  </c:pt>
                  <c:pt idx="3">
                    <c:v>3.0430931076490669E-2</c:v>
                  </c:pt>
                  <c:pt idx="4">
                    <c:v>1.0360708894711043E-2</c:v>
                  </c:pt>
                  <c:pt idx="5">
                    <c:v>7.8286620795858644E-2</c:v>
                  </c:pt>
                  <c:pt idx="6">
                    <c:v>2.1238941765947445E-2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Final_no_007!$BN$42:$BN$48</c:f>
              <c:strCache>
                <c:ptCount val="7"/>
                <c:pt idx="0">
                  <c:v>Gluteal (P=.003)</c:v>
                </c:pt>
                <c:pt idx="1">
                  <c:v>Quadriceps (P=.02)</c:v>
                </c:pt>
                <c:pt idx="2">
                  <c:v>Hip flexors (P=.002)</c:v>
                </c:pt>
                <c:pt idx="3">
                  <c:v>Hamstrings (P=.03)</c:v>
                </c:pt>
                <c:pt idx="4">
                  <c:v>Hip adductors (P=.001)</c:v>
                </c:pt>
                <c:pt idx="5">
                  <c:v>Plantarflexors (P=.9)</c:v>
                </c:pt>
                <c:pt idx="6">
                  <c:v>Dorsiflexors (P=.2)</c:v>
                </c:pt>
              </c:strCache>
            </c:strRef>
          </c:cat>
          <c:val>
            <c:numRef>
              <c:f>Final_no_007!$BI$64:$BI$70</c:f>
              <c:numCache>
                <c:formatCode>General</c:formatCode>
                <c:ptCount val="7"/>
                <c:pt idx="0">
                  <c:v>-0.14208106561978448</c:v>
                </c:pt>
                <c:pt idx="1">
                  <c:v>-0.13538015535194056</c:v>
                </c:pt>
                <c:pt idx="2">
                  <c:v>-0.11017643097248898</c:v>
                </c:pt>
                <c:pt idx="3">
                  <c:v>-9.2950200970659091E-2</c:v>
                </c:pt>
                <c:pt idx="4">
                  <c:v>-6.4876238410494835E-2</c:v>
                </c:pt>
                <c:pt idx="5">
                  <c:v>8.9205764546521626E-3</c:v>
                </c:pt>
                <c:pt idx="6">
                  <c:v>3.3780946466989863E-2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ED-4237-AE2B-C720B6B8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0"/>
        <c:lblAlgn val="ctr"/>
        <c:lblOffset val="100"/>
        <c:tickMarkSkip val="2"/>
        <c:noMultiLvlLbl val="0"/>
      </c:catAx>
      <c:valAx>
        <c:axId val="205495080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 b="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400818261849E-2"/>
          <c:y val="0.1815571410956805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1E3-42ED-8F6D-83EA89F8363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E3-42ED-8F6D-83EA89F836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1E3-42ED-8F6D-83EA89F836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1E3-42ED-8F6D-83EA89F836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1E3-42ED-8F6D-83EA89F836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1E3-42ED-8F6D-83EA89F836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1E3-42ED-8F6D-83EA89F8363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1E3-42ED-8F6D-83EA89F8363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1E3-42ED-8F6D-83EA89F8363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1E3-42ED-8F6D-83EA89F8363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1E3-42ED-8F6D-83EA89F8363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1E3-42ED-8F6D-83EA89F8363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1E3-42ED-8F6D-83EA89F8363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1E3-42ED-8F6D-83EA89F8363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1E3-42ED-8F6D-83EA89F8363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1E3-42ED-8F6D-83EA89F8363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1E3-42ED-8F6D-83EA89F8363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1E3-42ED-8F6D-83EA89F8363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1E3-42ED-8F6D-83EA89F8363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1E3-42ED-8F6D-83EA89F8363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1E3-42ED-8F6D-83EA89F8363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1E3-42ED-8F6D-83EA89F8363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1E3-42ED-8F6D-83EA89F8363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1E3-42ED-8F6D-83EA89F83636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1E3-42ED-8F6D-83EA89F83636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1E3-42ED-8F6D-83EA89F83636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1E3-42ED-8F6D-83EA89F8363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1E3-42ED-8F6D-83EA89F83636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C1E3-42ED-8F6D-83EA89F83636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1E3-42ED-8F6D-83EA89F83636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C1E3-42ED-8F6D-83EA89F83636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1E3-42ED-8F6D-83EA89F83636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C1E3-42ED-8F6D-83EA89F83636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1E3-42ED-8F6D-83EA89F83636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C1E3-42ED-8F6D-83EA89F83636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E3-42ED-8F6D-83EA89F83636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1E3-42ED-8F6D-83EA89F83636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E3-42ED-8F6D-83EA89F83636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E3-42ED-8F6D-83EA89F83636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E3-42ED-8F6D-83EA89F83636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Final_no_007!$K$276:$K$315</c:f>
                <c:numCache>
                  <c:formatCode>General</c:formatCode>
                  <c:ptCount val="40"/>
                  <c:pt idx="0">
                    <c:v>2.6723924370594381E-2</c:v>
                  </c:pt>
                  <c:pt idx="1">
                    <c:v>1.2304935407841826E-2</c:v>
                  </c:pt>
                  <c:pt idx="2">
                    <c:v>9.8025806494029272E-3</c:v>
                  </c:pt>
                  <c:pt idx="3">
                    <c:v>1.3279490584494355E-2</c:v>
                  </c:pt>
                  <c:pt idx="4">
                    <c:v>8.8203620074859823E-3</c:v>
                  </c:pt>
                  <c:pt idx="5">
                    <c:v>8.6333511679299521E-3</c:v>
                  </c:pt>
                  <c:pt idx="6">
                    <c:v>2.028068401863253E-2</c:v>
                  </c:pt>
                  <c:pt idx="7">
                    <c:v>8.2256935090852142E-3</c:v>
                  </c:pt>
                  <c:pt idx="8">
                    <c:v>3.8615360191478982E-3</c:v>
                  </c:pt>
                  <c:pt idx="9">
                    <c:v>4.9776033882781533E-3</c:v>
                  </c:pt>
                  <c:pt idx="10">
                    <c:v>1.2403334613725567E-2</c:v>
                  </c:pt>
                  <c:pt idx="11">
                    <c:v>4.2523181607352686E-3</c:v>
                  </c:pt>
                  <c:pt idx="12">
                    <c:v>6.6727479505621565E-3</c:v>
                  </c:pt>
                  <c:pt idx="13">
                    <c:v>3.0412758018825217E-3</c:v>
                  </c:pt>
                  <c:pt idx="14">
                    <c:v>5.6041174506148836E-3</c:v>
                  </c:pt>
                  <c:pt idx="15">
                    <c:v>5.8074201146262588E-3</c:v>
                  </c:pt>
                  <c:pt idx="16">
                    <c:v>5.7640506414775331E-3</c:v>
                  </c:pt>
                  <c:pt idx="17">
                    <c:v>3.5333768475473391E-3</c:v>
                  </c:pt>
                  <c:pt idx="18">
                    <c:v>3.0037189841520952E-3</c:v>
                  </c:pt>
                  <c:pt idx="19">
                    <c:v>7.4327814542593951E-3</c:v>
                  </c:pt>
                  <c:pt idx="20">
                    <c:v>6.3802190776593793E-3</c:v>
                  </c:pt>
                  <c:pt idx="21">
                    <c:v>1.1094703735652787E-3</c:v>
                  </c:pt>
                  <c:pt idx="22">
                    <c:v>3.1151216035573514E-3</c:v>
                  </c:pt>
                  <c:pt idx="23">
                    <c:v>2.6259660663976538E-3</c:v>
                  </c:pt>
                  <c:pt idx="24">
                    <c:v>1.598151298595611E-3</c:v>
                  </c:pt>
                  <c:pt idx="25">
                    <c:v>2.4387288577989523E-3</c:v>
                  </c:pt>
                  <c:pt idx="26">
                    <c:v>2.073184330484242E-3</c:v>
                  </c:pt>
                  <c:pt idx="27">
                    <c:v>1.1941610553055358E-3</c:v>
                  </c:pt>
                  <c:pt idx="28">
                    <c:v>2.3783311755143297E-3</c:v>
                  </c:pt>
                  <c:pt idx="29">
                    <c:v>3.9293899046215677E-2</c:v>
                  </c:pt>
                  <c:pt idx="30">
                    <c:v>4.0159550096958659E-2</c:v>
                  </c:pt>
                  <c:pt idx="31">
                    <c:v>8.6262666173768862E-3</c:v>
                  </c:pt>
                  <c:pt idx="32">
                    <c:v>6.326015355671134E-3</c:v>
                  </c:pt>
                  <c:pt idx="33">
                    <c:v>4.3493745936721336E-4</c:v>
                  </c:pt>
                  <c:pt idx="34">
                    <c:v>2.4008457244586077E-3</c:v>
                  </c:pt>
                  <c:pt idx="35">
                    <c:v>3.6209270095176778E-3</c:v>
                  </c:pt>
                  <c:pt idx="36">
                    <c:v>5.0696025094682639E-3</c:v>
                  </c:pt>
                  <c:pt idx="37">
                    <c:v>1.0998127323249529E-2</c:v>
                  </c:pt>
                  <c:pt idx="38">
                    <c:v>2.4530208964234683E-2</c:v>
                  </c:pt>
                  <c:pt idx="39">
                    <c:v>1.5436904626994995E-2</c:v>
                  </c:pt>
                </c:numCache>
              </c:numRef>
            </c:plus>
            <c:minus>
              <c:numRef>
                <c:f>Final_no_007!$K$276:$K$315</c:f>
                <c:numCache>
                  <c:formatCode>General</c:formatCode>
                  <c:ptCount val="40"/>
                  <c:pt idx="0">
                    <c:v>2.6723924370594381E-2</c:v>
                  </c:pt>
                  <c:pt idx="1">
                    <c:v>1.2304935407841826E-2</c:v>
                  </c:pt>
                  <c:pt idx="2">
                    <c:v>9.8025806494029272E-3</c:v>
                  </c:pt>
                  <c:pt idx="3">
                    <c:v>1.3279490584494355E-2</c:v>
                  </c:pt>
                  <c:pt idx="4">
                    <c:v>8.8203620074859823E-3</c:v>
                  </c:pt>
                  <c:pt idx="5">
                    <c:v>8.6333511679299521E-3</c:v>
                  </c:pt>
                  <c:pt idx="6">
                    <c:v>2.028068401863253E-2</c:v>
                  </c:pt>
                  <c:pt idx="7">
                    <c:v>8.2256935090852142E-3</c:v>
                  </c:pt>
                  <c:pt idx="8">
                    <c:v>3.8615360191478982E-3</c:v>
                  </c:pt>
                  <c:pt idx="9">
                    <c:v>4.9776033882781533E-3</c:v>
                  </c:pt>
                  <c:pt idx="10">
                    <c:v>1.2403334613725567E-2</c:v>
                  </c:pt>
                  <c:pt idx="11">
                    <c:v>4.2523181607352686E-3</c:v>
                  </c:pt>
                  <c:pt idx="12">
                    <c:v>6.6727479505621565E-3</c:v>
                  </c:pt>
                  <c:pt idx="13">
                    <c:v>3.0412758018825217E-3</c:v>
                  </c:pt>
                  <c:pt idx="14">
                    <c:v>5.6041174506148836E-3</c:v>
                  </c:pt>
                  <c:pt idx="15">
                    <c:v>5.8074201146262588E-3</c:v>
                  </c:pt>
                  <c:pt idx="16">
                    <c:v>5.7640506414775331E-3</c:v>
                  </c:pt>
                  <c:pt idx="17">
                    <c:v>3.5333768475473391E-3</c:v>
                  </c:pt>
                  <c:pt idx="18">
                    <c:v>3.0037189841520952E-3</c:v>
                  </c:pt>
                  <c:pt idx="19">
                    <c:v>7.4327814542593951E-3</c:v>
                  </c:pt>
                  <c:pt idx="20">
                    <c:v>6.3802190776593793E-3</c:v>
                  </c:pt>
                  <c:pt idx="21">
                    <c:v>1.1094703735652787E-3</c:v>
                  </c:pt>
                  <c:pt idx="22">
                    <c:v>3.1151216035573514E-3</c:v>
                  </c:pt>
                  <c:pt idx="23">
                    <c:v>2.6259660663976538E-3</c:v>
                  </c:pt>
                  <c:pt idx="24">
                    <c:v>1.598151298595611E-3</c:v>
                  </c:pt>
                  <c:pt idx="25">
                    <c:v>2.4387288577989523E-3</c:v>
                  </c:pt>
                  <c:pt idx="26">
                    <c:v>2.073184330484242E-3</c:v>
                  </c:pt>
                  <c:pt idx="27">
                    <c:v>1.1941610553055358E-3</c:v>
                  </c:pt>
                  <c:pt idx="28">
                    <c:v>2.3783311755143297E-3</c:v>
                  </c:pt>
                  <c:pt idx="29">
                    <c:v>3.9293899046215677E-2</c:v>
                  </c:pt>
                  <c:pt idx="30">
                    <c:v>4.0159550096958659E-2</c:v>
                  </c:pt>
                  <c:pt idx="31">
                    <c:v>8.6262666173768862E-3</c:v>
                  </c:pt>
                  <c:pt idx="32">
                    <c:v>6.326015355671134E-3</c:v>
                  </c:pt>
                  <c:pt idx="33">
                    <c:v>4.3493745936721336E-4</c:v>
                  </c:pt>
                  <c:pt idx="34">
                    <c:v>2.4008457244586077E-3</c:v>
                  </c:pt>
                  <c:pt idx="35">
                    <c:v>3.6209270095176778E-3</c:v>
                  </c:pt>
                  <c:pt idx="36">
                    <c:v>5.0696025094682639E-3</c:v>
                  </c:pt>
                  <c:pt idx="37">
                    <c:v>1.0998127323249529E-2</c:v>
                  </c:pt>
                  <c:pt idx="38">
                    <c:v>2.4530208964234683E-2</c:v>
                  </c:pt>
                  <c:pt idx="39">
                    <c:v>1.5436904626994995E-2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Final_no_007!$A$276:$A$315</c:f>
              <c:strCache>
                <c:ptCount val="40"/>
                <c:pt idx="0">
                  <c:v>vaslat</c:v>
                </c:pt>
                <c:pt idx="1">
                  <c:v>psoas</c:v>
                </c:pt>
                <c:pt idx="2">
                  <c:v>bflh</c:v>
                </c:pt>
                <c:pt idx="3">
                  <c:v>recfem</c:v>
                </c:pt>
                <c:pt idx="4">
                  <c:v>glmed2</c:v>
                </c:pt>
                <c:pt idx="5">
                  <c:v>sart</c:v>
                </c:pt>
                <c:pt idx="6">
                  <c:v>semimem</c:v>
                </c:pt>
                <c:pt idx="7">
                  <c:v>glmax2</c:v>
                </c:pt>
                <c:pt idx="8">
                  <c:v>grac. </c:v>
                </c:pt>
                <c:pt idx="9">
                  <c:v>add mag prox</c:v>
                </c:pt>
                <c:pt idx="10">
                  <c:v>vasmed</c:v>
                </c:pt>
                <c:pt idx="11">
                  <c:v>glmed3</c:v>
                </c:pt>
                <c:pt idx="12">
                  <c:v>add. long. </c:v>
                </c:pt>
                <c:pt idx="13">
                  <c:v>glmin2</c:v>
                </c:pt>
                <c:pt idx="14">
                  <c:v>vasint</c:v>
                </c:pt>
                <c:pt idx="15">
                  <c:v>glmed1</c:v>
                </c:pt>
                <c:pt idx="16">
                  <c:v>semiten</c:v>
                </c:pt>
                <c:pt idx="17">
                  <c:v>glmax1</c:v>
                </c:pt>
                <c:pt idx="18">
                  <c:v>glmin1</c:v>
                </c:pt>
                <c:pt idx="19">
                  <c:v>glmax3</c:v>
                </c:pt>
                <c:pt idx="20">
                  <c:v>add isch</c:v>
                </c:pt>
                <c:pt idx="21">
                  <c:v>add mag mid</c:v>
                </c:pt>
                <c:pt idx="22">
                  <c:v>bfsh</c:v>
                </c:pt>
                <c:pt idx="23">
                  <c:v>tfl</c:v>
                </c:pt>
                <c:pt idx="24">
                  <c:v>Add. brev.</c:v>
                </c:pt>
                <c:pt idx="25">
                  <c:v>fhl</c:v>
                </c:pt>
                <c:pt idx="26">
                  <c:v>glmin3</c:v>
                </c:pt>
                <c:pt idx="27">
                  <c:v>add. dist</c:v>
                </c:pt>
                <c:pt idx="28">
                  <c:v>piri</c:v>
                </c:pt>
                <c:pt idx="29">
                  <c:v>soleus</c:v>
                </c:pt>
                <c:pt idx="30">
                  <c:v>gastroc med</c:v>
                </c:pt>
                <c:pt idx="31">
                  <c:v>iliacus</c:v>
                </c:pt>
                <c:pt idx="32">
                  <c:v>tibpost</c:v>
                </c:pt>
                <c:pt idx="33">
                  <c:v>fdl</c:v>
                </c:pt>
                <c:pt idx="34">
                  <c:v>ehl</c:v>
                </c:pt>
                <c:pt idx="35">
                  <c:v>peroneus brev</c:v>
                </c:pt>
                <c:pt idx="36">
                  <c:v>edl</c:v>
                </c:pt>
                <c:pt idx="37">
                  <c:v>peroneus long</c:v>
                </c:pt>
                <c:pt idx="38">
                  <c:v>gastroc lat</c:v>
                </c:pt>
                <c:pt idx="39">
                  <c:v>tibant</c:v>
                </c:pt>
              </c:strCache>
            </c:strRef>
          </c:cat>
          <c:val>
            <c:numRef>
              <c:f>Final_no_007!$I$276:$I$315</c:f>
              <c:numCache>
                <c:formatCode>General</c:formatCode>
                <c:ptCount val="40"/>
                <c:pt idx="0">
                  <c:v>7.2931237008914712E-2</c:v>
                </c:pt>
                <c:pt idx="1">
                  <c:v>5.2891708358231995E-2</c:v>
                </c:pt>
                <c:pt idx="2">
                  <c:v>4.6087899459759905E-2</c:v>
                </c:pt>
                <c:pt idx="3">
                  <c:v>3.0584821444900656E-2</c:v>
                </c:pt>
                <c:pt idx="4">
                  <c:v>3.0004709798367429E-2</c:v>
                </c:pt>
                <c:pt idx="5">
                  <c:v>2.8195538158156844E-2</c:v>
                </c:pt>
                <c:pt idx="6">
                  <c:v>2.6547617536070267E-2</c:v>
                </c:pt>
                <c:pt idx="7">
                  <c:v>2.1254779177547627E-2</c:v>
                </c:pt>
                <c:pt idx="8">
                  <c:v>2.0008871701499984E-2</c:v>
                </c:pt>
                <c:pt idx="9">
                  <c:v>1.9546503326554658E-2</c:v>
                </c:pt>
                <c:pt idx="10">
                  <c:v>1.7698025282770997E-2</c:v>
                </c:pt>
                <c:pt idx="11">
                  <c:v>1.7163170525646157E-2</c:v>
                </c:pt>
                <c:pt idx="12">
                  <c:v>1.5735949122615139E-2</c:v>
                </c:pt>
                <c:pt idx="13">
                  <c:v>1.5468528387460644E-2</c:v>
                </c:pt>
                <c:pt idx="14">
                  <c:v>1.4166071615354187E-2</c:v>
                </c:pt>
                <c:pt idx="15">
                  <c:v>1.370994448770757E-2</c:v>
                </c:pt>
                <c:pt idx="16">
                  <c:v>1.266587734984532E-2</c:v>
                </c:pt>
                <c:pt idx="17">
                  <c:v>1.229506544652874E-2</c:v>
                </c:pt>
                <c:pt idx="18">
                  <c:v>1.2259588413455898E-2</c:v>
                </c:pt>
                <c:pt idx="19">
                  <c:v>1.1957976513979686E-2</c:v>
                </c:pt>
                <c:pt idx="20">
                  <c:v>1.1528100336411285E-2</c:v>
                </c:pt>
                <c:pt idx="21">
                  <c:v>8.1618796137369436E-3</c:v>
                </c:pt>
                <c:pt idx="22">
                  <c:v>7.6488066249835807E-3</c:v>
                </c:pt>
                <c:pt idx="23">
                  <c:v>6.9656988192542428E-3</c:v>
                </c:pt>
                <c:pt idx="24">
                  <c:v>5.6871271575581707E-3</c:v>
                </c:pt>
                <c:pt idx="25">
                  <c:v>4.8773377701492159E-3</c:v>
                </c:pt>
                <c:pt idx="26">
                  <c:v>4.2566908834205022E-3</c:v>
                </c:pt>
                <c:pt idx="27">
                  <c:v>4.2166788536186434E-3</c:v>
                </c:pt>
                <c:pt idx="28">
                  <c:v>3.7106119856702559E-3</c:v>
                </c:pt>
                <c:pt idx="29">
                  <c:v>3.2452355300454333E-3</c:v>
                </c:pt>
                <c:pt idx="30">
                  <c:v>2.8192637609405651E-3</c:v>
                </c:pt>
                <c:pt idx="31">
                  <c:v>2.1146139353458515E-3</c:v>
                </c:pt>
                <c:pt idx="32">
                  <c:v>1.9737862414309589E-3</c:v>
                </c:pt>
                <c:pt idx="33">
                  <c:v>9.7042688270447726E-4</c:v>
                </c:pt>
                <c:pt idx="34">
                  <c:v>5.9561954748622804E-4</c:v>
                </c:pt>
                <c:pt idx="35">
                  <c:v>-1.1964345451702003E-3</c:v>
                </c:pt>
                <c:pt idx="36">
                  <c:v>-6.0593470921663723E-3</c:v>
                </c:pt>
                <c:pt idx="37">
                  <c:v>-1.0591003920092884E-2</c:v>
                </c:pt>
                <c:pt idx="38">
                  <c:v>-1.1019188174659687E-2</c:v>
                </c:pt>
                <c:pt idx="39">
                  <c:v>-2.8317218922309727E-2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3-42ED-8F6D-83EA89F83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  <c:max val="0.1"/>
          <c:min val="-5.000000000000001E-2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52103155848436E-2"/>
          <c:y val="0.21202167471001609"/>
          <c:w val="0.83722920252182531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barsgraphs1_glutes!$H$6:$J$6</c15:sqref>
                  </c15:fullRef>
                </c:ext>
              </c:extLst>
              <c:f>barsgraphs1_glutes!$I$6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A-492D-8C2C-CE2EA8FA0916}"/>
            </c:ext>
          </c:extLst>
        </c:ser>
        <c:ser>
          <c:idx val="1"/>
          <c:order val="1"/>
          <c:tx>
            <c:strRef>
              <c:f>barsgraphs1_glutes!$G$7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barsgraphs1_glutes!$H$7:$J$7</c15:sqref>
                  </c15:fullRef>
                </c:ext>
              </c:extLst>
              <c:f>barsgraphs1_glutes!$I$7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A-492D-8C2C-CE2EA8FA0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21294331527042E-2"/>
          <c:y val="0.21202167471001609"/>
          <c:w val="0.84288937388261254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barsgraphs1_glutes!$H$6:$J$6</c15:sqref>
                  </c15:fullRef>
                </c:ext>
              </c:extLst>
              <c:f>barsgraphs1_glutes!$H$6</c:f>
              <c:numCache>
                <c:formatCode>General</c:formatCode>
                <c:ptCount val="1"/>
                <c:pt idx="0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F-44BE-9A1C-F7CCD3CD78E5}"/>
            </c:ext>
          </c:extLst>
        </c:ser>
        <c:ser>
          <c:idx val="1"/>
          <c:order val="1"/>
          <c:tx>
            <c:strRef>
              <c:f>barsgraphs1_glutes!$G$7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barsgraphs1_glutes!$H$7:$J$7</c15:sqref>
                  </c15:fullRef>
                </c:ext>
              </c:extLst>
              <c:f>barsgraphs1_glutes!$H$7</c:f>
              <c:numCache>
                <c:formatCode>General</c:formatCode>
                <c:ptCount val="1"/>
                <c:pt idx="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F-44BE-9A1C-F7CCD3CD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barsgraphs1_glutes!$H$6:$J$6</c15:sqref>
                  </c15:fullRef>
                </c:ext>
              </c:extLst>
              <c:f>barsgraphs1_glutes!$J$6</c:f>
              <c:numCache>
                <c:formatCode>General</c:formatCode>
                <c:ptCount val="1"/>
                <c:pt idx="0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0-4C5A-ADF1-487C178CDDA1}"/>
            </c:ext>
          </c:extLst>
        </c:ser>
        <c:ser>
          <c:idx val="1"/>
          <c:order val="1"/>
          <c:tx>
            <c:strRef>
              <c:f>barsgraphs1_glutes!$G$7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barsgraphs1_glutes!$H$7:$J$7</c15:sqref>
                  </c15:fullRef>
                </c:ext>
              </c:extLst>
              <c:f>barsgraphs1_glutes!$J$7</c:f>
              <c:numCache>
                <c:formatCode>General</c:formatCode>
                <c:ptCount val="1"/>
                <c:pt idx="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0-4C5A-ADF1-487C178C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barsgraphs1_glutes!$G$51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barsgraphs1_glutes!$J$69</c:f>
                <c:numCache>
                  <c:formatCode>General</c:formatCode>
                  <c:ptCount val="1"/>
                  <c:pt idx="0">
                    <c:v>3.1846090696214101E-2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barsgraphs1_glutes!$J$69</c:f>
                <c:numCache>
                  <c:formatCode>General</c:formatCode>
                  <c:ptCount val="1"/>
                  <c:pt idx="0">
                    <c:v>3.1846090696214101E-2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barsgraphs1_glutes!$J$50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barsgraphs1_glutes!$H$51:$J$51</c15:sqref>
                  </c15:fullRef>
                </c:ext>
              </c:extLst>
              <c:f>barsgraphs1_glutes!$J$51</c:f>
              <c:numCache>
                <c:formatCode>General</c:formatCode>
                <c:ptCount val="1"/>
                <c:pt idx="0">
                  <c:v>0.70360895693016767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D-4F71-A9A5-9B38E06D677D}"/>
            </c:ext>
          </c:extLst>
        </c:ser>
        <c:ser>
          <c:idx val="1"/>
          <c:order val="1"/>
          <c:tx>
            <c:strRef>
              <c:f>barsgraphs1_glutes!$G$52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barsgraphs1_glutes!$J$70</c:f>
                <c:numCache>
                  <c:formatCode>General</c:formatCode>
                  <c:ptCount val="1"/>
                  <c:pt idx="0">
                    <c:v>2.5427573215842547E-2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barsgraphs1_glutes!$J$70</c:f>
                <c:numCache>
                  <c:formatCode>General</c:formatCode>
                  <c:ptCount val="1"/>
                  <c:pt idx="0">
                    <c:v>2.5427573215842547E-2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barsgraphs1_glutes!$J$50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barsgraphs1_glutes!$H$52:$J$52</c15:sqref>
                  </c15:fullRef>
                </c:ext>
              </c:extLst>
              <c:f>barsgraphs1_glutes!$J$52</c:f>
              <c:numCache>
                <c:formatCode>General</c:formatCode>
                <c:ptCount val="1"/>
                <c:pt idx="0">
                  <c:v>0.64236746348011664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D-4F71-A9A5-9B38E06D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barsgraphs1_glutes!$G$51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barsgraphs1_glutes!$I$69</c:f>
                <c:numCache>
                  <c:formatCode>General</c:formatCode>
                  <c:ptCount val="1"/>
                  <c:pt idx="0">
                    <c:v>2.0419047487294301E-2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barsgraphs1_glutes!$I$69</c:f>
                <c:numCache>
                  <c:formatCode>General</c:formatCode>
                  <c:ptCount val="1"/>
                  <c:pt idx="0">
                    <c:v>2.0419047487294301E-2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barsgraphs1_glutes!$I$50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barsgraphs1_glutes!$H$51:$J$51</c15:sqref>
                  </c15:fullRef>
                </c:ext>
              </c:extLst>
              <c:f>barsgraphs1_glutes!$I$51</c:f>
              <c:numCache>
                <c:formatCode>General</c:formatCode>
                <c:ptCount val="1"/>
                <c:pt idx="0">
                  <c:v>0.25695512225578215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2-447A-A9B5-73E6E8037CA2}"/>
            </c:ext>
          </c:extLst>
        </c:ser>
        <c:ser>
          <c:idx val="1"/>
          <c:order val="1"/>
          <c:tx>
            <c:strRef>
              <c:f>barsgraphs1_glutes!$G$52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barsgraphs1_glutes!$I$70</c:f>
                <c:numCache>
                  <c:formatCode>General</c:formatCode>
                  <c:ptCount val="1"/>
                  <c:pt idx="0">
                    <c:v>1.678267442241714E-2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barsgraphs1_glutes!$I$70</c:f>
                <c:numCache>
                  <c:formatCode>General</c:formatCode>
                  <c:ptCount val="1"/>
                  <c:pt idx="0">
                    <c:v>1.678267442241714E-2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barsgraphs1_glutes!$I$50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barsgraphs1_glutes!$H$52:$J$52</c15:sqref>
                  </c15:fullRef>
                </c:ext>
              </c:extLst>
              <c:f>barsgraphs1_glutes!$I$52</c:f>
              <c:numCache>
                <c:formatCode>General</c:formatCode>
                <c:ptCount val="1"/>
                <c:pt idx="0">
                  <c:v>0.21402430487643118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2-447A-A9B5-73E6E8037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barsgraphs1_glutes!$G$51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AE-49BF-9C35-E84D0BD855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barsgraphs1_glutes!$H$69</c:f>
                <c:numCache>
                  <c:formatCode>General</c:formatCode>
                  <c:ptCount val="1"/>
                  <c:pt idx="0">
                    <c:v>40.190162310817179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barsgraphs1_glutes!$H$69</c:f>
                <c:numCache>
                  <c:formatCode>General</c:formatCode>
                  <c:ptCount val="1"/>
                  <c:pt idx="0">
                    <c:v>40.190162310817179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barsgraphs1_glutes!$H$50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barsgraphs1_glutes!$H$51:$J$51</c15:sqref>
                  </c15:fullRef>
                </c:ext>
              </c:extLst>
              <c:f>barsgraphs1_glutes!$H$51</c:f>
              <c:numCache>
                <c:formatCode>General</c:formatCode>
                <c:ptCount val="1"/>
                <c:pt idx="0">
                  <c:v>489.95680883076608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E-49BF-9C35-E84D0BD855C5}"/>
            </c:ext>
          </c:extLst>
        </c:ser>
        <c:ser>
          <c:idx val="1"/>
          <c:order val="1"/>
          <c:tx>
            <c:strRef>
              <c:f>barsgraphs1_glutes!$G$52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barsgraphs1_glutes!$H$70</c:f>
                <c:numCache>
                  <c:formatCode>General</c:formatCode>
                  <c:ptCount val="1"/>
                  <c:pt idx="0">
                    <c:v>44.294224308828902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barsgraphs1_glutes!$H$70</c:f>
                <c:numCache>
                  <c:formatCode>General</c:formatCode>
                  <c:ptCount val="1"/>
                  <c:pt idx="0">
                    <c:v>44.294224308828902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barsgraphs1_glutes!$H$50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barsgraphs1_glutes!$H$52:$J$52</c15:sqref>
                  </c15:fullRef>
                </c:ext>
              </c:extLst>
              <c:f>barsgraphs1_glutes!$H$52</c:f>
              <c:numCache>
                <c:formatCode>General</c:formatCode>
                <c:ptCount val="1"/>
                <c:pt idx="0">
                  <c:v>473.39629809996012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E-49BF-9C35-E84D0BD8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52103155848436E-2"/>
          <c:y val="0.21202167471001609"/>
          <c:w val="0.83722920252182531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barsgraphs1_quads!$G$12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barsgraphs1_quads!$H$12:$J$12</c15:sqref>
                  </c15:fullRef>
                </c:ext>
              </c:extLst>
              <c:f>barsgraphs1_quads!$I$12</c:f>
              <c:numCache>
                <c:formatCode>General</c:formatCode>
                <c:ptCount val="1"/>
                <c:pt idx="0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1-4933-A0BB-EAA3F77D274A}"/>
            </c:ext>
          </c:extLst>
        </c:ser>
        <c:ser>
          <c:idx val="1"/>
          <c:order val="1"/>
          <c:tx>
            <c:strRef>
              <c:f>barsgraphs1_quads!$G$13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barsgraphs1_quads!$H$13:$J$13</c15:sqref>
                  </c15:fullRef>
                </c:ext>
              </c:extLst>
              <c:f>barsgraphs1_quads!$I$13</c:f>
              <c:numCache>
                <c:formatCode>General</c:formatCode>
                <c:ptCount val="1"/>
                <c:pt idx="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1-4933-A0BB-EAA3F77D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11B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7-4102-BFF1-B8D09D4989D8}"/>
              </c:ext>
            </c:extLst>
          </c:dPt>
          <c:dPt>
            <c:idx val="1"/>
            <c:invertIfNegative val="0"/>
            <c:bubble3D val="0"/>
            <c:spPr>
              <a:solidFill>
                <a:srgbClr val="293E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7-4102-BFF1-B8D09D4989D8}"/>
              </c:ext>
            </c:extLst>
          </c:dPt>
          <c:dPt>
            <c:idx val="2"/>
            <c:invertIfNegative val="0"/>
            <c:bubble3D val="0"/>
            <c:spPr>
              <a:solidFill>
                <a:srgbClr val="3857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7-4102-BFF1-B8D09D4989D8}"/>
              </c:ext>
            </c:extLst>
          </c:dPt>
          <c:dPt>
            <c:idx val="3"/>
            <c:invertIfNegative val="0"/>
            <c:bubble3D val="0"/>
            <c:spPr>
              <a:solidFill>
                <a:srgbClr val="5E93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7-4102-BFF1-B8D09D4989D8}"/>
              </c:ext>
            </c:extLst>
          </c:dPt>
          <c:dPt>
            <c:idx val="4"/>
            <c:invertIfNegative val="0"/>
            <c:bubble3D val="0"/>
            <c:spPr>
              <a:solidFill>
                <a:srgbClr val="A0CE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7-4102-BFF1-B8D09D4989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A7-4102-BFF1-B8D09D4989D8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A7-4102-BFF1-B8D09D4989D8}"/>
              </c:ext>
            </c:extLst>
          </c:dPt>
          <c:cat>
            <c:strRef>
              <c:f>'Sheet2 - abbrev'!$BG$42:$BG$48</c:f>
              <c:strCache>
                <c:ptCount val="7"/>
                <c:pt idx="0">
                  <c:v>quads_r</c:v>
                </c:pt>
                <c:pt idx="1">
                  <c:v>hipextensor_r</c:v>
                </c:pt>
                <c:pt idx="2">
                  <c:v>hipflexors_r</c:v>
                </c:pt>
                <c:pt idx="3">
                  <c:v>hipadductors_r</c:v>
                </c:pt>
                <c:pt idx="4">
                  <c:v>hamstrings_r</c:v>
                </c:pt>
                <c:pt idx="5">
                  <c:v>dorsiflex_r</c:v>
                </c:pt>
                <c:pt idx="6">
                  <c:v>plantarflex_r</c:v>
                </c:pt>
              </c:strCache>
            </c:strRef>
          </c:cat>
          <c:val>
            <c:numRef>
              <c:f>'Sheet2 - abbrev'!$BP$42:$BP$48</c:f>
              <c:numCache>
                <c:formatCode>General</c:formatCode>
                <c:ptCount val="7"/>
                <c:pt idx="0">
                  <c:v>-1.5915494959246677</c:v>
                </c:pt>
                <c:pt idx="1">
                  <c:v>-1.0150069160127977</c:v>
                </c:pt>
                <c:pt idx="2">
                  <c:v>-0.8421354372416785</c:v>
                </c:pt>
                <c:pt idx="3">
                  <c:v>-0.26672408421500315</c:v>
                </c:pt>
                <c:pt idx="4">
                  <c:v>4.3821607576408239E-2</c:v>
                </c:pt>
                <c:pt idx="5">
                  <c:v>0.29562671812046132</c:v>
                </c:pt>
                <c:pt idx="6">
                  <c:v>0.45786722035911176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A7-4102-BFF1-B8D09D49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21294331527042E-2"/>
          <c:y val="0.21202167471001609"/>
          <c:w val="0.83685072653961734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barsgraphs1_quads!$G$12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barsgraphs1_quads!$H$12:$J$12</c15:sqref>
                  </c15:fullRef>
                </c:ext>
              </c:extLst>
              <c:f>barsgraphs1_quads!$H$12</c:f>
              <c:numCache>
                <c:formatCode>General</c:formatCode>
                <c:ptCount val="1"/>
                <c:pt idx="0">
                  <c:v>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F-44F2-BDAA-E49913F3ABE2}"/>
            </c:ext>
          </c:extLst>
        </c:ser>
        <c:ser>
          <c:idx val="1"/>
          <c:order val="1"/>
          <c:tx>
            <c:strRef>
              <c:f>barsgraphs1_quads!$G$13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barsgraphs1_quads!$H$13:$J$13</c15:sqref>
                  </c15:fullRef>
                </c:ext>
              </c:extLst>
              <c:f>barsgraphs1_quads!$H$13</c:f>
              <c:numCache>
                <c:formatCode>General</c:formatCode>
                <c:ptCount val="1"/>
                <c:pt idx="0">
                  <c:v>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F-44F2-BDAA-E49913F3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barsgraphs1_quads!$G$12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barsgraphs1_quads!$H$12:$J$12</c15:sqref>
                  </c15:fullRef>
                </c:ext>
              </c:extLst>
              <c:f>barsgraphs1_quads!$J$12</c:f>
              <c:numCache>
                <c:formatCode>General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4-4576-AAC7-63D4C2E287BB}"/>
            </c:ext>
          </c:extLst>
        </c:ser>
        <c:ser>
          <c:idx val="1"/>
          <c:order val="1"/>
          <c:tx>
            <c:strRef>
              <c:f>barsgraphs1_quads!$G$13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barsgraphs1_quads!$H$13:$J$13</c15:sqref>
                  </c15:fullRef>
                </c:ext>
              </c:extLst>
              <c:f>barsgraphs1_quads!$J$13</c:f>
              <c:numCache>
                <c:formatCode>General</c:formatCode>
                <c:ptCount val="1"/>
                <c:pt idx="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4-4576-AAC7-63D4C2E2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barsgraphs1_quads!$G$66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barsgraphs1_quads!$J$84</c:f>
                <c:numCache>
                  <c:formatCode>General</c:formatCode>
                  <c:ptCount val="1"/>
                  <c:pt idx="0">
                    <c:v>3.6174043097036306E-2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barsgraphs1_quads!$J$84</c:f>
                <c:numCache>
                  <c:formatCode>General</c:formatCode>
                  <c:ptCount val="1"/>
                  <c:pt idx="0">
                    <c:v>3.6174043097036306E-2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barsgraphs1_quads!$J$65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barsgraphs1_quads!$H$66:$J$66</c15:sqref>
                  </c15:fullRef>
                </c:ext>
              </c:extLst>
              <c:f>barsgraphs1_quads!$J$66</c:f>
              <c:numCache>
                <c:formatCode>General</c:formatCode>
                <c:ptCount val="1"/>
                <c:pt idx="0">
                  <c:v>0.83965375014314847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E-4BEB-ADC2-87A6309C781D}"/>
            </c:ext>
          </c:extLst>
        </c:ser>
        <c:ser>
          <c:idx val="1"/>
          <c:order val="1"/>
          <c:tx>
            <c:strRef>
              <c:f>barsgraphs1_quads!$G$67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barsgraphs1_quads!$J$85</c:f>
                <c:numCache>
                  <c:formatCode>General</c:formatCode>
                  <c:ptCount val="1"/>
                  <c:pt idx="0">
                    <c:v>3.811358216517647E-2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barsgraphs1_quads!$J$85</c:f>
                <c:numCache>
                  <c:formatCode>General</c:formatCode>
                  <c:ptCount val="1"/>
                  <c:pt idx="0">
                    <c:v>3.811358216517647E-2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barsgraphs1_quads!$J$65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barsgraphs1_quads!$H$67:$J$67</c15:sqref>
                  </c15:fullRef>
                </c:ext>
              </c:extLst>
              <c:f>barsgraphs1_quads!$J$67</c:f>
              <c:numCache>
                <c:formatCode>General</c:formatCode>
                <c:ptCount val="1"/>
                <c:pt idx="0">
                  <c:v>0.72225630555907216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E-4BEB-ADC2-87A6309C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barsgraphs1_quads!$G$66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barsgraphs1_quads!$I$84</c:f>
                <c:numCache>
                  <c:formatCode>General</c:formatCode>
                  <c:ptCount val="1"/>
                  <c:pt idx="0">
                    <c:v>1.3783105931546928E-2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barsgraphs1_quads!$I$84</c:f>
                <c:numCache>
                  <c:formatCode>General</c:formatCode>
                  <c:ptCount val="1"/>
                  <c:pt idx="0">
                    <c:v>1.3783105931546928E-2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barsgraphs1_quads!$I$65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barsgraphs1_quads!$H$66:$J$66</c15:sqref>
                  </c15:fullRef>
                </c:ext>
              </c:extLst>
              <c:f>barsgraphs1_quads!$I$66</c:f>
              <c:numCache>
                <c:formatCode>General</c:formatCode>
                <c:ptCount val="1"/>
                <c:pt idx="0">
                  <c:v>0.39567687900334292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C-4F74-BF90-95C875622595}"/>
            </c:ext>
          </c:extLst>
        </c:ser>
        <c:ser>
          <c:idx val="1"/>
          <c:order val="1"/>
          <c:tx>
            <c:strRef>
              <c:f>barsgraphs1_quads!$G$67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barsgraphs1_quads!$I$85</c:f>
                <c:numCache>
                  <c:formatCode>General</c:formatCode>
                  <c:ptCount val="1"/>
                  <c:pt idx="0">
                    <c:v>1.5432303145454219E-2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barsgraphs1_quads!$I$85</c:f>
                <c:numCache>
                  <c:formatCode>General</c:formatCode>
                  <c:ptCount val="1"/>
                  <c:pt idx="0">
                    <c:v>1.5432303145454219E-2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barsgraphs1_quads!$I$65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barsgraphs1_quads!$H$67:$J$67</c15:sqref>
                  </c15:fullRef>
                </c:ext>
              </c:extLst>
              <c:f>barsgraphs1_quads!$I$67</c:f>
              <c:numCache>
                <c:formatCode>General</c:formatCode>
                <c:ptCount val="1"/>
                <c:pt idx="0">
                  <c:v>0.36557851014345399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C-4F74-BF90-95C87562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barsgraphs1_quads!$G$66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barsgraphs1_quads!$H$84</c:f>
                <c:numCache>
                  <c:formatCode>General</c:formatCode>
                  <c:ptCount val="1"/>
                  <c:pt idx="0">
                    <c:v>184.22524313400726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barsgraphs1_quads!$H$84</c:f>
                <c:numCache>
                  <c:formatCode>General</c:formatCode>
                  <c:ptCount val="1"/>
                  <c:pt idx="0">
                    <c:v>184.22524313400726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barsgraphs1_quads!$H$65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barsgraphs1_quads!$H$66:$J$66</c15:sqref>
                  </c15:fullRef>
                </c:ext>
              </c:extLst>
              <c:f>barsgraphs1_quads!$H$66</c:f>
              <c:numCache>
                <c:formatCode>General</c:formatCode>
                <c:ptCount val="1"/>
                <c:pt idx="0">
                  <c:v>3708.2475232842512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B-4ADD-AB55-B356C5FA7E66}"/>
            </c:ext>
          </c:extLst>
        </c:ser>
        <c:ser>
          <c:idx val="1"/>
          <c:order val="1"/>
          <c:tx>
            <c:strRef>
              <c:f>barsgraphs1_quads!$G$67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barsgraphs1_quads!$H$85</c:f>
                <c:numCache>
                  <c:formatCode>General</c:formatCode>
                  <c:ptCount val="1"/>
                  <c:pt idx="0">
                    <c:v>149.1777945174268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barsgraphs1_quads!$H$85</c:f>
                <c:numCache>
                  <c:formatCode>General</c:formatCode>
                  <c:ptCount val="1"/>
                  <c:pt idx="0">
                    <c:v>149.1777945174268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barsgraphs1_quads!$H$65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barsgraphs1_quads!$H$67:$J$67</c15:sqref>
                  </c15:fullRef>
                </c:ext>
              </c:extLst>
              <c:f>barsgraphs1_quads!$H$67</c:f>
              <c:numCache>
                <c:formatCode>General</c:formatCode>
                <c:ptCount val="1"/>
                <c:pt idx="0">
                  <c:v>3145.0421240407773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B-4ADD-AB55-B356C5FA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52103155848436E-2"/>
          <c:y val="0.21202167471001609"/>
          <c:w val="0.83722920252182531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barsgraphs1_hipflex!$G$18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barsgraphs1_hipflex!$H$18:$J$18</c15:sqref>
                  </c15:fullRef>
                </c:ext>
              </c:extLst>
              <c:f>barsgraphs1_hipflex!$I$18</c:f>
              <c:numCache>
                <c:formatCode>General</c:formatCode>
                <c:ptCount val="1"/>
                <c:pt idx="0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E-45B3-8F28-AC258FDB1D02}"/>
            </c:ext>
          </c:extLst>
        </c:ser>
        <c:ser>
          <c:idx val="1"/>
          <c:order val="1"/>
          <c:tx>
            <c:strRef>
              <c:f>barsgraphs1_hipflex!$G$19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barsgraphs1_hipflex!$H$19:$J$19</c15:sqref>
                  </c15:fullRef>
                </c:ext>
              </c:extLst>
              <c:f>barsgraphs1_hipflex!$I$19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E-45B3-8F28-AC258FDB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21294331527042E-2"/>
          <c:y val="0.21202167471001609"/>
          <c:w val="0.83685072653961734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barsgraphs1_hipflex!$G$18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barsgraphs1_hipflex!$H$18:$J$18</c15:sqref>
                  </c15:fullRef>
                </c:ext>
              </c:extLst>
              <c:f>barsgraphs1_hipflex!$H$18</c:f>
              <c:numCache>
                <c:formatCode>General</c:formatCode>
                <c:ptCount val="1"/>
                <c:pt idx="0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1-43C8-B276-064FB9C4EB50}"/>
            </c:ext>
          </c:extLst>
        </c:ser>
        <c:ser>
          <c:idx val="1"/>
          <c:order val="1"/>
          <c:tx>
            <c:strRef>
              <c:f>barsgraphs1_hipflex!$G$19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barsgraphs1_hipflex!$H$19:$J$19</c15:sqref>
                  </c15:fullRef>
                </c:ext>
              </c:extLst>
              <c:f>barsgraphs1_hipflex!$H$19</c:f>
              <c:numCache>
                <c:formatCode>General</c:formatCode>
                <c:ptCount val="1"/>
                <c:pt idx="0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1-43C8-B276-064FB9C4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barsgraphs1_hipflex!$G$18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barsgraphs1_hipflex!$H$18:$J$18</c15:sqref>
                  </c15:fullRef>
                </c:ext>
              </c:extLst>
              <c:f>barsgraphs1_hipflex!$J$18</c:f>
              <c:numCache>
                <c:formatCode>General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7-4938-8CA7-5F2382D1A66F}"/>
            </c:ext>
          </c:extLst>
        </c:ser>
        <c:ser>
          <c:idx val="1"/>
          <c:order val="1"/>
          <c:tx>
            <c:strRef>
              <c:f>barsgraphs1_hipflex!$G$19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barsgraphs1_hipflex!$H$19:$J$19</c15:sqref>
                  </c15:fullRef>
                </c:ext>
              </c:extLst>
              <c:f>barsgraphs1_hipflex!$J$19</c:f>
              <c:numCache>
                <c:formatCode>General</c:formatCode>
                <c:ptCount val="1"/>
                <c:pt idx="0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7-4938-8CA7-5F2382D1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barsgraphs1_hipflex!$G$63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barsgraphs1_hipflex!$J$81</c:f>
                <c:numCache>
                  <c:formatCode>General</c:formatCode>
                  <c:ptCount val="1"/>
                  <c:pt idx="0">
                    <c:v>4.455188853773389E-2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barsgraphs1_hipflex!$J$81</c:f>
                <c:numCache>
                  <c:formatCode>General</c:formatCode>
                  <c:ptCount val="1"/>
                  <c:pt idx="0">
                    <c:v>4.455188853773389E-2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barsgraphs1_hipflex!$J$62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barsgraphs1_hipflex!$H$63:$J$63</c15:sqref>
                  </c15:fullRef>
                </c:ext>
              </c:extLst>
              <c:f>barsgraphs1_hipflex!$J$63</c:f>
              <c:numCache>
                <c:formatCode>General</c:formatCode>
                <c:ptCount val="1"/>
                <c:pt idx="0">
                  <c:v>0.82224613765032772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F-4903-986C-A7EA07258D54}"/>
            </c:ext>
          </c:extLst>
        </c:ser>
        <c:ser>
          <c:idx val="1"/>
          <c:order val="1"/>
          <c:tx>
            <c:strRef>
              <c:f>barsgraphs1_hipflex!$G$64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barsgraphs1_hipflex!$J$82</c:f>
                <c:numCache>
                  <c:formatCode>General</c:formatCode>
                  <c:ptCount val="1"/>
                  <c:pt idx="0">
                    <c:v>5.0414247246884779E-2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barsgraphs1_hipflex!$J$82</c:f>
                <c:numCache>
                  <c:formatCode>General</c:formatCode>
                  <c:ptCount val="1"/>
                  <c:pt idx="0">
                    <c:v>5.0414247246884779E-2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barsgraphs1_hipflex!$J$62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barsgraphs1_hipflex!$H$64:$J$64</c15:sqref>
                  </c15:fullRef>
                </c:ext>
              </c:extLst>
              <c:f>barsgraphs1_hipflex!$J$64</c:f>
              <c:numCache>
                <c:formatCode>General</c:formatCode>
                <c:ptCount val="1"/>
                <c:pt idx="0">
                  <c:v>0.7094134088119427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F-4903-986C-A7EA0725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barsgraphs1_hipflex!$G$63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barsgraphs1_hipflex!$I$81</c:f>
                <c:numCache>
                  <c:formatCode>General</c:formatCode>
                  <c:ptCount val="1"/>
                  <c:pt idx="0">
                    <c:v>5.7145309206034934E-3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barsgraphs1_hipflex!$I$81</c:f>
                <c:numCache>
                  <c:formatCode>General</c:formatCode>
                  <c:ptCount val="1"/>
                  <c:pt idx="0">
                    <c:v>5.7145309206034934E-3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barsgraphs1_hipflex!$I$62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barsgraphs1_hipflex!$H$63:$J$63</c15:sqref>
                  </c15:fullRef>
                </c:ext>
              </c:extLst>
              <c:f>barsgraphs1_hipflex!$I$63</c:f>
              <c:numCache>
                <c:formatCode>General</c:formatCode>
                <c:ptCount val="1"/>
                <c:pt idx="0">
                  <c:v>0.12073730227353614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F-402B-BDF3-E9A756D27B86}"/>
            </c:ext>
          </c:extLst>
        </c:ser>
        <c:ser>
          <c:idx val="1"/>
          <c:order val="1"/>
          <c:tx>
            <c:strRef>
              <c:f>barsgraphs1_hipflex!$G$64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barsgraphs1_hipflex!$I$82</c:f>
                <c:numCache>
                  <c:formatCode>General</c:formatCode>
                  <c:ptCount val="1"/>
                  <c:pt idx="0">
                    <c:v>3.7072630491962176E-3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barsgraphs1_hipflex!$I$82</c:f>
                <c:numCache>
                  <c:formatCode>General</c:formatCode>
                  <c:ptCount val="1"/>
                  <c:pt idx="0">
                    <c:v>3.7072630491962176E-3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barsgraphs1_hipflex!$I$62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barsgraphs1_hipflex!$H$64:$J$64</c15:sqref>
                  </c15:fullRef>
                </c:ext>
              </c:extLst>
              <c:f>barsgraphs1_hipflex!$I$64</c:f>
              <c:numCache>
                <c:formatCode>General</c:formatCode>
                <c:ptCount val="1"/>
                <c:pt idx="0">
                  <c:v>0.10852506558246423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F-402B-BDF3-E9A756D27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'Sheet2 - abbrev'!$A$54:$A$93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'Sheet2 - abbrev'!$J$54:$J$93</c:f>
              <c:numCache>
                <c:formatCode>General</c:formatCode>
                <c:ptCount val="40"/>
                <c:pt idx="0">
                  <c:v>1.6856834837578496E-3</c:v>
                </c:pt>
                <c:pt idx="1">
                  <c:v>1.4657875168354748E-2</c:v>
                </c:pt>
                <c:pt idx="2">
                  <c:v>-2.7687467746266158E-4</c:v>
                </c:pt>
                <c:pt idx="3">
                  <c:v>-3.3908116846876248E-3</c:v>
                </c:pt>
                <c:pt idx="4">
                  <c:v>4.7278630565010873E-3</c:v>
                </c:pt>
                <c:pt idx="5">
                  <c:v>1.1697118562962388E-2</c:v>
                </c:pt>
                <c:pt idx="6">
                  <c:v>1.3769034751645301E-2</c:v>
                </c:pt>
                <c:pt idx="7">
                  <c:v>1.4178998793378667E-4</c:v>
                </c:pt>
                <c:pt idx="8">
                  <c:v>-6.7107839128516394E-3</c:v>
                </c:pt>
                <c:pt idx="9">
                  <c:v>-1.6722880008553996E-3</c:v>
                </c:pt>
                <c:pt idx="10">
                  <c:v>1.6842767978173998E-4</c:v>
                </c:pt>
                <c:pt idx="11">
                  <c:v>2.2559286837611509E-3</c:v>
                </c:pt>
                <c:pt idx="12">
                  <c:v>1.4549152399009668E-2</c:v>
                </c:pt>
                <c:pt idx="13">
                  <c:v>1.7730028550865997E-2</c:v>
                </c:pt>
                <c:pt idx="14">
                  <c:v>5.3622489793005261E-3</c:v>
                </c:pt>
                <c:pt idx="15">
                  <c:v>1.1591764048061361E-2</c:v>
                </c:pt>
                <c:pt idx="16">
                  <c:v>2.1323570963600116E-3</c:v>
                </c:pt>
                <c:pt idx="17">
                  <c:v>1.2692427860074625E-2</c:v>
                </c:pt>
                <c:pt idx="18">
                  <c:v>3.3988629099015497E-2</c:v>
                </c:pt>
                <c:pt idx="19">
                  <c:v>1.6602282634690591E-2</c:v>
                </c:pt>
                <c:pt idx="20">
                  <c:v>7.4970758890879376E-3</c:v>
                </c:pt>
                <c:pt idx="21">
                  <c:v>1.4477404951694951E-2</c:v>
                </c:pt>
                <c:pt idx="22">
                  <c:v>4.5119728491030157E-3</c:v>
                </c:pt>
                <c:pt idx="23">
                  <c:v>1.8810284251049213E-2</c:v>
                </c:pt>
                <c:pt idx="24">
                  <c:v>-2.1375633071541236E-3</c:v>
                </c:pt>
                <c:pt idx="25">
                  <c:v>-1.3102842060110378E-3</c:v>
                </c:pt>
                <c:pt idx="26">
                  <c:v>-1.1164612134795172E-2</c:v>
                </c:pt>
                <c:pt idx="27">
                  <c:v>2.718838610005912E-3</c:v>
                </c:pt>
                <c:pt idx="28">
                  <c:v>4.4288266293798381E-2</c:v>
                </c:pt>
                <c:pt idx="29">
                  <c:v>2.9782520757944308E-2</c:v>
                </c:pt>
                <c:pt idx="30">
                  <c:v>2.2367878518367204E-2</c:v>
                </c:pt>
                <c:pt idx="31">
                  <c:v>-1.0218907988249763E-2</c:v>
                </c:pt>
                <c:pt idx="32">
                  <c:v>-5.4617547567293598E-3</c:v>
                </c:pt>
                <c:pt idx="33">
                  <c:v>-5.793169635479186E-2</c:v>
                </c:pt>
                <c:pt idx="34">
                  <c:v>9.7722566909814994E-3</c:v>
                </c:pt>
                <c:pt idx="35">
                  <c:v>-2.3827493349569011E-2</c:v>
                </c:pt>
                <c:pt idx="36">
                  <c:v>-4.2689959507189873E-3</c:v>
                </c:pt>
                <c:pt idx="37">
                  <c:v>1.2395199170557135E-2</c:v>
                </c:pt>
                <c:pt idx="38">
                  <c:v>0.11819599671090299</c:v>
                </c:pt>
                <c:pt idx="39">
                  <c:v>2.6087037217105494E-2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5-4AA7-BEA1-1D5862FC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barsgraphs1_hipflex!$G$63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barsgraphs1_hipflex!$H$81</c:f>
                <c:numCache>
                  <c:formatCode>General</c:formatCode>
                  <c:ptCount val="1"/>
                  <c:pt idx="0">
                    <c:v>64.42038601397492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barsgraphs1_hipflex!$H$81</c:f>
                <c:numCache>
                  <c:formatCode>General</c:formatCode>
                  <c:ptCount val="1"/>
                  <c:pt idx="0">
                    <c:v>64.42038601397492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barsgraphs1_hipflex!$H$62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barsgraphs1_hipflex!$H$63:$J$63</c15:sqref>
                  </c15:fullRef>
                </c:ext>
              </c:extLst>
              <c:f>barsgraphs1_hipflex!$H$63</c:f>
              <c:numCache>
                <c:formatCode>General</c:formatCode>
                <c:ptCount val="1"/>
                <c:pt idx="0">
                  <c:v>869.02277330470019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2-4C82-AABD-42BCDFF9D66E}"/>
            </c:ext>
          </c:extLst>
        </c:ser>
        <c:ser>
          <c:idx val="1"/>
          <c:order val="1"/>
          <c:tx>
            <c:strRef>
              <c:f>barsgraphs1_hipflex!$G$64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barsgraphs1_hipflex!$H$82</c:f>
                <c:numCache>
                  <c:formatCode>General</c:formatCode>
                  <c:ptCount val="1"/>
                  <c:pt idx="0">
                    <c:v>59.60938061758754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barsgraphs1_hipflex!$H$82</c:f>
                <c:numCache>
                  <c:formatCode>General</c:formatCode>
                  <c:ptCount val="1"/>
                  <c:pt idx="0">
                    <c:v>59.60938061758754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barsgraphs1_hipflex!$H$62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barsgraphs1_hipflex!$H$64:$J$64</c15:sqref>
                  </c15:fullRef>
                </c:ext>
              </c:extLst>
              <c:f>barsgraphs1_hipflex!$H$64</c:f>
              <c:numCache>
                <c:formatCode>General</c:formatCode>
                <c:ptCount val="1"/>
                <c:pt idx="0">
                  <c:v>707.57125740161348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2-4C82-AABD-42BCDFF9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barsgraphs2!$L$7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multiLvlStrRef>
              <c:f>barsgraphs2!$M$4:$O$5</c:f>
              <c:multiLvlStrCache>
                <c:ptCount val="3"/>
                <c:lvl>
                  <c:pt idx="0">
                    <c:v>peak active force</c:v>
                  </c:pt>
                  <c:pt idx="1">
                    <c:v>peak fiber velocity</c:v>
                  </c:pt>
                  <c:pt idx="2">
                    <c:v>muscle activity</c:v>
                  </c:pt>
                </c:lvl>
                <c:lvl>
                  <c:pt idx="0">
                    <c:v>Gluteus medius</c:v>
                  </c:pt>
                  <c:pt idx="1">
                    <c:v>averages</c:v>
                  </c:pt>
                </c:lvl>
              </c:multiLvlStrCache>
            </c:multiLvlStrRef>
          </c:cat>
          <c:val>
            <c:numRef>
              <c:f>barsgraphs2!$M$7:$O$7</c:f>
              <c:numCache>
                <c:formatCode>General</c:formatCode>
                <c:ptCount val="3"/>
                <c:pt idx="0">
                  <c:v>473.39629809996012</c:v>
                </c:pt>
                <c:pt idx="1">
                  <c:v>-0.21402430487643118</c:v>
                </c:pt>
                <c:pt idx="2">
                  <c:v>0.64236746348011664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8-45CE-880A-9388585F40AE}"/>
            </c:ext>
          </c:extLst>
        </c:ser>
        <c:ser>
          <c:idx val="2"/>
          <c:order val="2"/>
          <c:tx>
            <c:strRef>
              <c:f>barsgraphs2!$L$8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multiLvlStrRef>
              <c:f>barsgraphs2!$M$4:$O$5</c:f>
              <c:multiLvlStrCache>
                <c:ptCount val="3"/>
                <c:lvl>
                  <c:pt idx="0">
                    <c:v>peak active force</c:v>
                  </c:pt>
                  <c:pt idx="1">
                    <c:v>peak fiber velocity</c:v>
                  </c:pt>
                  <c:pt idx="2">
                    <c:v>muscle activity</c:v>
                  </c:pt>
                </c:lvl>
                <c:lvl>
                  <c:pt idx="0">
                    <c:v>Gluteus medius</c:v>
                  </c:pt>
                  <c:pt idx="1">
                    <c:v>averages</c:v>
                  </c:pt>
                </c:lvl>
              </c:multiLvlStrCache>
            </c:multiLvlStrRef>
          </c:cat>
          <c:val>
            <c:numRef>
              <c:f>barsgraphs2!$M$8:$O$8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9D48-45CE-880A-9388585F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41340015"/>
        <c:axId val="154490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barsgraphs2!$L$6</c15:sqref>
                        </c15:formulaRef>
                      </c:ext>
                    </c:extLst>
                    <c:strCache>
                      <c:ptCount val="1"/>
                      <c:pt idx="0">
                        <c:v>Natural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barsgraphs2!$M$4:$O$5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peak active force</c:v>
                        </c:pt>
                        <c:pt idx="1">
                          <c:v>peak fiber velocity</c:v>
                        </c:pt>
                        <c:pt idx="2">
                          <c:v>muscle activity</c:v>
                        </c:pt>
                      </c:lvl>
                      <c:lvl>
                        <c:pt idx="0">
                          <c:v>Gluteus medius</c:v>
                        </c:pt>
                        <c:pt idx="1">
                          <c:v>averages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barsgraphs2!$M$6:$O$6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489.95680883076608</c:v>
                      </c:pt>
                      <c:pt idx="1">
                        <c:v>-0.25695512225578215</c:v>
                      </c:pt>
                      <c:pt idx="2">
                        <c:v>0.70360895693016767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48-45CE-880A-9388585F40AE}"/>
                  </c:ext>
                </c:extLst>
              </c15:ser>
            </c15:filteredBarSeries>
          </c:ext>
        </c:extLst>
      </c:barChart>
      <c:catAx>
        <c:axId val="154134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04367"/>
        <c:crosses val="autoZero"/>
        <c:auto val="1"/>
        <c:lblAlgn val="ctr"/>
        <c:lblOffset val="100"/>
        <c:noMultiLvlLbl val="0"/>
      </c:catAx>
      <c:valAx>
        <c:axId val="15449043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'Natural'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4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153688693651915E-2"/>
          <c:y val="0.88778805278845618"/>
          <c:w val="0.30675408949134297"/>
          <c:h val="8.0362504565390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18-417D-B87F-BA7DABFF1D1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118-417D-B87F-BA7DABFF1D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18-417D-B87F-BA7DABFF1D1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118-417D-B87F-BA7DABFF1D1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18-417D-B87F-BA7DABFF1D1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118-417D-B87F-BA7DABFF1D1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118-417D-B87F-BA7DABFF1D1E}"/>
              </c:ext>
            </c:extLst>
          </c:dPt>
          <c:errBars>
            <c:errBarType val="both"/>
            <c:errValType val="cust"/>
            <c:noEndCap val="0"/>
            <c:plus>
              <c:numRef>
                <c:f>'Sheet2 - abbrev'!$BQ$42:$BQ$48</c:f>
                <c:numCache>
                  <c:formatCode>General</c:formatCode>
                  <c:ptCount val="7"/>
                  <c:pt idx="0">
                    <c:v>0.40118449062280642</c:v>
                  </c:pt>
                  <c:pt idx="1">
                    <c:v>0.27496098278345682</c:v>
                  </c:pt>
                  <c:pt idx="2">
                    <c:v>0.28584035941690117</c:v>
                  </c:pt>
                  <c:pt idx="3">
                    <c:v>0.13683276008886275</c:v>
                  </c:pt>
                  <c:pt idx="4">
                    <c:v>0.35091996260653224</c:v>
                  </c:pt>
                  <c:pt idx="5">
                    <c:v>0.17734885048698334</c:v>
                  </c:pt>
                  <c:pt idx="6">
                    <c:v>0.75312232204227381</c:v>
                  </c:pt>
                </c:numCache>
              </c:numRef>
            </c:plus>
            <c:minus>
              <c:numRef>
                <c:f>'Sheet2 - abbrev'!$BQ$42:$BQ$48</c:f>
                <c:numCache>
                  <c:formatCode>General</c:formatCode>
                  <c:ptCount val="7"/>
                  <c:pt idx="0">
                    <c:v>0.40118449062280642</c:v>
                  </c:pt>
                  <c:pt idx="1">
                    <c:v>0.27496098278345682</c:v>
                  </c:pt>
                  <c:pt idx="2">
                    <c:v>0.28584035941690117</c:v>
                  </c:pt>
                  <c:pt idx="3">
                    <c:v>0.13683276008886275</c:v>
                  </c:pt>
                  <c:pt idx="4">
                    <c:v>0.35091996260653224</c:v>
                  </c:pt>
                  <c:pt idx="5">
                    <c:v>0.17734885048698334</c:v>
                  </c:pt>
                  <c:pt idx="6">
                    <c:v>0.75312232204227381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'Sheet2 - abbrev'!$BT$42:$BT$48</c:f>
              <c:strCache>
                <c:ptCount val="7"/>
                <c:pt idx="0">
                  <c:v>Quads * P=.006</c:v>
                </c:pt>
                <c:pt idx="1">
                  <c:v>Glutes * P=.008</c:v>
                </c:pt>
                <c:pt idx="2">
                  <c:v>Hip flexors * P=.02</c:v>
                </c:pt>
                <c:pt idx="3">
                  <c:v>Hip adductors</c:v>
                </c:pt>
                <c:pt idx="4">
                  <c:v>Hamstrings</c:v>
                </c:pt>
                <c:pt idx="5">
                  <c:v>Dorsi flexors</c:v>
                </c:pt>
                <c:pt idx="6">
                  <c:v>Plantarflexors</c:v>
                </c:pt>
              </c:strCache>
            </c:strRef>
          </c:cat>
          <c:val>
            <c:numRef>
              <c:f>'Sheet2 - abbrev'!$BP$42:$BP$48</c:f>
              <c:numCache>
                <c:formatCode>General</c:formatCode>
                <c:ptCount val="7"/>
                <c:pt idx="0">
                  <c:v>-1.5915494959246677</c:v>
                </c:pt>
                <c:pt idx="1">
                  <c:v>-1.0150069160127977</c:v>
                </c:pt>
                <c:pt idx="2">
                  <c:v>-0.8421354372416785</c:v>
                </c:pt>
                <c:pt idx="3">
                  <c:v>-0.26672408421500315</c:v>
                </c:pt>
                <c:pt idx="4">
                  <c:v>4.3821607576408239E-2</c:v>
                </c:pt>
                <c:pt idx="5">
                  <c:v>0.29562671812046132</c:v>
                </c:pt>
                <c:pt idx="6">
                  <c:v>0.45786722035911176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17D-B87F-BA7DABFF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14276286904270277"/>
          <c:w val="0.75455632164623831"/>
          <c:h val="0.68415079141140112"/>
        </c:manualLayout>
      </c:layout>
      <c:barChart>
        <c:barDir val="bar"/>
        <c:grouping val="clustered"/>
        <c:varyColors val="0"/>
        <c:ser>
          <c:idx val="2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78C-4649-AF22-11D609C81A82}"/>
            </c:ext>
          </c:extLst>
        </c:ser>
        <c:ser>
          <c:idx val="3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78C-4649-AF22-11D609C81A82}"/>
            </c:ext>
          </c:extLst>
        </c:ser>
        <c:ser>
          <c:idx val="1"/>
          <c:order val="2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C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E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0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2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  <c:extLst xmlns:c15="http://schemas.microsoft.com/office/drawing/2012/chart"/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D78C-4649-AF22-11D609C81A82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8C-4649-AF22-11D609C8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  <c:extLst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011911867665989"/>
              <c:y val="0.4321553158128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change in rate of energy expenditure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Gait Cycle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[W/kg]</a:t>
                </a:r>
              </a:p>
            </c:rich>
          </c:tx>
          <c:layout>
            <c:manualLayout>
              <c:xMode val="edge"/>
              <c:yMode val="edge"/>
              <c:x val="0.16529098361096503"/>
              <c:y val="2.78186808207830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05-4DAC-8E14-A04D46D9B752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05-4DAC-8E14-A04D46D9B752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05-4DAC-8E14-A04D46D9B752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05-4DAC-8E14-A04D46D9B752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05-4DAC-8E14-A04D46D9B752}"/>
              </c:ext>
            </c:extLst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E05-4DAC-8E14-A04D46D9B752}"/>
              </c:ext>
            </c:extLst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E05-4DAC-8E14-A04D46D9B752}"/>
              </c:ext>
            </c:extLst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E05-4DAC-8E14-A04D46D9B752}"/>
              </c:ext>
            </c:extLst>
          </c:dPt>
          <c:dPt>
            <c:idx val="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0-4F97-8555-D8A0277233C6}"/>
              </c:ext>
            </c:extLst>
          </c:dPt>
          <c:dPt>
            <c:idx val="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F0-4F97-8555-D8A0277233C6}"/>
              </c:ext>
            </c:extLst>
          </c:dPt>
          <c:cat>
            <c:strRef>
              <c:f>'Sheet1 - full'!$S$38:$S$66</c:f>
              <c:strCache>
                <c:ptCount val="29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glmin_r</c:v>
                </c:pt>
                <c:pt idx="4">
                  <c:v>iliopsoas_r</c:v>
                </c:pt>
                <c:pt idx="5">
                  <c:v>addlong_r</c:v>
                </c:pt>
                <c:pt idx="6">
                  <c:v>glmax_r</c:v>
                </c:pt>
                <c:pt idx="7">
                  <c:v>bflh_r</c:v>
                </c:pt>
                <c:pt idx="8">
                  <c:v>recfem_r</c:v>
                </c:pt>
                <c:pt idx="9">
                  <c:v>grac_r</c:v>
                </c:pt>
                <c:pt idx="10">
                  <c:v>semiten_r</c:v>
                </c:pt>
                <c:pt idx="11">
                  <c:v>addbrev_r</c:v>
                </c:pt>
                <c:pt idx="12">
                  <c:v>tfl_r</c:v>
                </c:pt>
                <c:pt idx="13">
                  <c:v>addmag_r</c:v>
                </c:pt>
                <c:pt idx="14">
                  <c:v>vaslat_r</c:v>
                </c:pt>
                <c:pt idx="15">
                  <c:v>piri_r</c:v>
                </c:pt>
                <c:pt idx="16">
                  <c:v>sart_r</c:v>
                </c:pt>
                <c:pt idx="17">
                  <c:v>vasint_r</c:v>
                </c:pt>
                <c:pt idx="18">
                  <c:v>fdl_r</c:v>
                </c:pt>
                <c:pt idx="19">
                  <c:v>bfsh_r</c:v>
                </c:pt>
                <c:pt idx="20">
                  <c:v>perbrev_r</c:v>
                </c:pt>
                <c:pt idx="21">
                  <c:v>fhl_r</c:v>
                </c:pt>
                <c:pt idx="22">
                  <c:v>tibpost_r</c:v>
                </c:pt>
                <c:pt idx="23">
                  <c:v>ehl_r</c:v>
                </c:pt>
                <c:pt idx="24">
                  <c:v>perlong_r</c:v>
                </c:pt>
                <c:pt idx="25">
                  <c:v>vasmed_r</c:v>
                </c:pt>
                <c:pt idx="26">
                  <c:v>semimem_r</c:v>
                </c:pt>
                <c:pt idx="27">
                  <c:v>Ext. Dig. Longus</c:v>
                </c:pt>
                <c:pt idx="28">
                  <c:v>Tib. Ant.</c:v>
                </c:pt>
              </c:strCache>
            </c:strRef>
          </c:cat>
          <c:val>
            <c:numRef>
              <c:f>'Sheet1 - full'!$AB$38:$AB$66</c:f>
              <c:numCache>
                <c:formatCode>General</c:formatCode>
                <c:ptCount val="29"/>
                <c:pt idx="0">
                  <c:v>6.5552072380576504E-2</c:v>
                </c:pt>
                <c:pt idx="1">
                  <c:v>2.5798461174227051E-2</c:v>
                </c:pt>
                <c:pt idx="2">
                  <c:v>-5.3823278886327756E-2</c:v>
                </c:pt>
                <c:pt idx="3">
                  <c:v>2.7040678179574194E-2</c:v>
                </c:pt>
                <c:pt idx="4">
                  <c:v>4.5905819762518264E-2</c:v>
                </c:pt>
                <c:pt idx="5">
                  <c:v>1.863963655037075E-2</c:v>
                </c:pt>
                <c:pt idx="6">
                  <c:v>1.9760647616833327E-2</c:v>
                </c:pt>
                <c:pt idx="7">
                  <c:v>1.3285990169850052E-2</c:v>
                </c:pt>
                <c:pt idx="8">
                  <c:v>3.1480015400578806E-2</c:v>
                </c:pt>
                <c:pt idx="9">
                  <c:v>1.9842840014426037E-2</c:v>
                </c:pt>
                <c:pt idx="10">
                  <c:v>-5.7867131926506105E-3</c:v>
                </c:pt>
                <c:pt idx="11">
                  <c:v>3.4682452459932124E-3</c:v>
                </c:pt>
                <c:pt idx="12">
                  <c:v>1.0071206320775926E-2</c:v>
                </c:pt>
                <c:pt idx="13">
                  <c:v>1.6501044365536822E-2</c:v>
                </c:pt>
                <c:pt idx="14">
                  <c:v>0.114653320474119</c:v>
                </c:pt>
                <c:pt idx="15">
                  <c:v>3.3878023443982249E-3</c:v>
                </c:pt>
                <c:pt idx="16">
                  <c:v>2.2894025586350703E-2</c:v>
                </c:pt>
                <c:pt idx="17">
                  <c:v>1.3100639670395325E-2</c:v>
                </c:pt>
                <c:pt idx="18">
                  <c:v>3.1452667335865126E-4</c:v>
                </c:pt>
                <c:pt idx="19">
                  <c:v>2.2814244226766235E-4</c:v>
                </c:pt>
                <c:pt idx="20">
                  <c:v>-1.5844061935483254E-3</c:v>
                </c:pt>
                <c:pt idx="21">
                  <c:v>2.940426640494263E-3</c:v>
                </c:pt>
                <c:pt idx="22">
                  <c:v>-4.2416433920993103E-3</c:v>
                </c:pt>
                <c:pt idx="23">
                  <c:v>-1.6064998076160621E-3</c:v>
                </c:pt>
                <c:pt idx="24">
                  <c:v>-1.3126510090595633E-2</c:v>
                </c:pt>
                <c:pt idx="25">
                  <c:v>2.5285278653887744E-2</c:v>
                </c:pt>
                <c:pt idx="26">
                  <c:v>-9.0741498413943848E-3</c:v>
                </c:pt>
                <c:pt idx="27">
                  <c:v>-6.4009464437079378E-3</c:v>
                </c:pt>
                <c:pt idx="28">
                  <c:v>-1.998969131481626E-2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0-4F97-8555-D8A02772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plus>
            <c:min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F6-4801-828A-03AC22CF8FC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plus>
            <c:min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F6-4801-828A-03AC22CF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6724181756239616"/>
              <c:y val="0.43717534702200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3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90-461F-BAD5-5F220A5CECB8}"/>
              </c:ext>
            </c:extLst>
          </c:dPt>
          <c:cat>
            <c:strRef>
              <c:f>Final_no_007_splitglutes!$AG$18:$AG$26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Final_no_007_splitglutes!$AO$18:$AO$26</c:f>
              <c:numCache>
                <c:formatCode>General</c:formatCode>
                <c:ptCount val="9"/>
                <c:pt idx="0">
                  <c:v>-8.9205764546521626E-3</c:v>
                </c:pt>
                <c:pt idx="1">
                  <c:v>6.087782481172116E-2</c:v>
                </c:pt>
                <c:pt idx="2">
                  <c:v>0.11017643097248898</c:v>
                </c:pt>
                <c:pt idx="3">
                  <c:v>6.4876238410494835E-2</c:v>
                </c:pt>
                <c:pt idx="4">
                  <c:v>3.5695419670007299E-2</c:v>
                </c:pt>
                <c:pt idx="5">
                  <c:v>4.5507821138056057E-2</c:v>
                </c:pt>
                <c:pt idx="6">
                  <c:v>9.2950200970659091E-2</c:v>
                </c:pt>
                <c:pt idx="7">
                  <c:v>0.13538015535194056</c:v>
                </c:pt>
                <c:pt idx="8">
                  <c:v>-3.3780946466989863E-2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0-461F-BAD5-5F220A5C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235666</xdr:colOff>
      <xdr:row>10</xdr:row>
      <xdr:rowOff>52515</xdr:rowOff>
    </xdr:from>
    <xdr:to>
      <xdr:col>121</xdr:col>
      <xdr:colOff>575997</xdr:colOff>
      <xdr:row>63</xdr:row>
      <xdr:rowOff>75475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74329-9D64-4C4D-8A62-A1357659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5AF4A-183C-4F87-B9EC-01B26010F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68</xdr:col>
      <xdr:colOff>328999</xdr:colOff>
      <xdr:row>64</xdr:row>
      <xdr:rowOff>163272</xdr:rowOff>
    </xdr:from>
    <xdr:to>
      <xdr:col>84</xdr:col>
      <xdr:colOff>537109</xdr:colOff>
      <xdr:row>102</xdr:row>
      <xdr:rowOff>184538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6873C-3295-499C-E859-E747E850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Simulated rate of energy expenditure difference [W/kg]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523875</xdr:colOff>
      <xdr:row>15</xdr:row>
      <xdr:rowOff>171450</xdr:rowOff>
    </xdr:from>
    <xdr:to>
      <xdr:col>31</xdr:col>
      <xdr:colOff>400050</xdr:colOff>
      <xdr:row>28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784AE-2433-4C19-9313-9517D4693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523875</xdr:colOff>
      <xdr:row>31</xdr:row>
      <xdr:rowOff>152400</xdr:rowOff>
    </xdr:from>
    <xdr:to>
      <xdr:col>31</xdr:col>
      <xdr:colOff>401955</xdr:colOff>
      <xdr:row>44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C3F572-D9F5-4EAE-A9BE-E9C18601F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514350</xdr:colOff>
      <xdr:row>2</xdr:row>
      <xdr:rowOff>161925</xdr:rowOff>
    </xdr:from>
    <xdr:to>
      <xdr:col>31</xdr:col>
      <xdr:colOff>390525</xdr:colOff>
      <xdr:row>15</xdr:row>
      <xdr:rowOff>62865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787C02-7FE3-44AD-98E7-84316ECC9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76697</xdr:colOff>
      <xdr:row>49</xdr:row>
      <xdr:rowOff>173182</xdr:rowOff>
    </xdr:from>
    <xdr:to>
      <xdr:col>29</xdr:col>
      <xdr:colOff>357499</xdr:colOff>
      <xdr:row>62</xdr:row>
      <xdr:rowOff>74122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04DBC-1699-4B12-9740-2C8DFC1A1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64</xdr:row>
      <xdr:rowOff>0</xdr:rowOff>
    </xdr:from>
    <xdr:to>
      <xdr:col>29</xdr:col>
      <xdr:colOff>280802</xdr:colOff>
      <xdr:row>76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B1C271-FAA7-4806-9184-0791915E6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78</xdr:row>
      <xdr:rowOff>0</xdr:rowOff>
    </xdr:from>
    <xdr:to>
      <xdr:col>29</xdr:col>
      <xdr:colOff>502227</xdr:colOff>
      <xdr:row>90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665ACA-8791-4966-8C06-2386C488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15</xdr:row>
      <xdr:rowOff>152400</xdr:rowOff>
    </xdr:from>
    <xdr:to>
      <xdr:col>24</xdr:col>
      <xdr:colOff>495300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D9434-92EE-4422-B2EB-660B6FCDA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28</xdr:row>
      <xdr:rowOff>123825</xdr:rowOff>
    </xdr:from>
    <xdr:to>
      <xdr:col>24</xdr:col>
      <xdr:colOff>497205</xdr:colOff>
      <xdr:row>41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4F375-F0D7-4007-8D62-3F76E81CB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28575</xdr:rowOff>
    </xdr:from>
    <xdr:to>
      <xdr:col>24</xdr:col>
      <xdr:colOff>485775</xdr:colOff>
      <xdr:row>15</xdr:row>
      <xdr:rowOff>120015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F5661-E5C2-4C19-AB3B-C504D6B8B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19</xdr:col>
      <xdr:colOff>329045</xdr:colOff>
      <xdr:row>69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018CBF-2200-4A89-86DE-593BC1269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20</xdr:col>
      <xdr:colOff>419100</xdr:colOff>
      <xdr:row>84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3E245F-3291-4C5D-A019-B71FDC571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86</xdr:row>
      <xdr:rowOff>0</xdr:rowOff>
    </xdr:from>
    <xdr:to>
      <xdr:col>19</xdr:col>
      <xdr:colOff>329045</xdr:colOff>
      <xdr:row>98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A1EE3F-7956-42D8-9525-9B0940239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15</xdr:row>
      <xdr:rowOff>152400</xdr:rowOff>
    </xdr:from>
    <xdr:to>
      <xdr:col>24</xdr:col>
      <xdr:colOff>495300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73F1A-D960-4178-BDDD-77FEBAB8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28</xdr:row>
      <xdr:rowOff>123825</xdr:rowOff>
    </xdr:from>
    <xdr:to>
      <xdr:col>24</xdr:col>
      <xdr:colOff>497205</xdr:colOff>
      <xdr:row>41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78ACBC-2CD2-4C75-A622-2A1B2A3A8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28575</xdr:rowOff>
    </xdr:from>
    <xdr:to>
      <xdr:col>24</xdr:col>
      <xdr:colOff>485775</xdr:colOff>
      <xdr:row>15</xdr:row>
      <xdr:rowOff>120015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35BC1-FF6C-4012-9879-60A156140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86592</xdr:colOff>
      <xdr:row>47</xdr:row>
      <xdr:rowOff>0</xdr:rowOff>
    </xdr:from>
    <xdr:to>
      <xdr:col>20</xdr:col>
      <xdr:colOff>41413</xdr:colOff>
      <xdr:row>59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B6750-FB47-4956-9EC7-F8D82FBA0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20</xdr:col>
      <xdr:colOff>140804</xdr:colOff>
      <xdr:row>74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783CCC-3558-4CA3-BCBD-4696AFD8F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77</xdr:row>
      <xdr:rowOff>0</xdr:rowOff>
    </xdr:from>
    <xdr:to>
      <xdr:col>20</xdr:col>
      <xdr:colOff>140804</xdr:colOff>
      <xdr:row>89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3E08F8-A3A9-4DB9-842C-4889E4F2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249611</xdr:colOff>
      <xdr:row>3</xdr:row>
      <xdr:rowOff>44263</xdr:rowOff>
    </xdr:from>
    <xdr:to>
      <xdr:col>34</xdr:col>
      <xdr:colOff>321049</xdr:colOff>
      <xdr:row>26</xdr:row>
      <xdr:rowOff>49025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0CDAED-BF56-49B3-B507-BA50256E9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Percent change simulated rate of energy expenditure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45098</xdr:colOff>
      <xdr:row>4</xdr:row>
      <xdr:rowOff>32044</xdr:rowOff>
    </xdr:from>
    <xdr:to>
      <xdr:col>102</xdr:col>
      <xdr:colOff>503976</xdr:colOff>
      <xdr:row>69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2A26C-E45C-42B4-994C-9E9A4DC87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570129</xdr:colOff>
      <xdr:row>102</xdr:row>
      <xdr:rowOff>14888</xdr:rowOff>
    </xdr:from>
    <xdr:to>
      <xdr:col>27</xdr:col>
      <xdr:colOff>1095374</xdr:colOff>
      <xdr:row>213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BE327-6463-420A-9C7A-3EDDC02D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416717</xdr:colOff>
      <xdr:row>74</xdr:row>
      <xdr:rowOff>188515</xdr:rowOff>
    </xdr:from>
    <xdr:to>
      <xdr:col>103</xdr:col>
      <xdr:colOff>269459</xdr:colOff>
      <xdr:row>128</xdr:row>
      <xdr:rowOff>13037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6D1F9-6652-4013-85BA-42BF9D44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7911887" y="10442836"/>
          <a:ext cx="3717059" cy="656522"/>
          <a:chOff x="8946454" y="10627992"/>
          <a:chExt cx="3927407" cy="587761"/>
        </a:xfrm>
      </cdr:grpSpPr>
      <cdr:cxnSp macro="">
        <cdr:nvCxnSpPr>
          <cdr:cNvPr id="4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282595" y="10442836"/>
          <a:ext cx="3998193" cy="656522"/>
          <a:chOff x="3397173" y="10627993"/>
          <a:chExt cx="4224369" cy="587761"/>
        </a:xfrm>
      </cdr:grpSpPr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0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2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7911887" y="10442836"/>
          <a:ext cx="3717059" cy="656522"/>
          <a:chOff x="8946454" y="10627992"/>
          <a:chExt cx="3927407" cy="587761"/>
        </a:xfrm>
      </cdr:grpSpPr>
      <cdr:cxnSp macro="">
        <cdr:nvCxnSpPr>
          <cdr:cNvPr id="3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8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282595" y="10442836"/>
          <a:ext cx="3998193" cy="656522"/>
          <a:chOff x="3397173" y="10627993"/>
          <a:chExt cx="4224369" cy="587761"/>
        </a:xfrm>
      </cdr:grpSpPr>
      <cdr:sp macro="" textlink="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1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2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235666</xdr:colOff>
      <xdr:row>10</xdr:row>
      <xdr:rowOff>52515</xdr:rowOff>
    </xdr:from>
    <xdr:to>
      <xdr:col>121</xdr:col>
      <xdr:colOff>575997</xdr:colOff>
      <xdr:row>63</xdr:row>
      <xdr:rowOff>75475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C1553-AF57-4D09-9F03-22138C53E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01558-BD0D-4DEC-B451-90FD67BC6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72DDF-153A-4FE0-A839-0050F5E19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F6D566-CF08-4A80-91E4-A44B12B73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505275</xdr:colOff>
      <xdr:row>76</xdr:row>
      <xdr:rowOff>186465</xdr:rowOff>
    </xdr:from>
    <xdr:to>
      <xdr:col>67</xdr:col>
      <xdr:colOff>148440</xdr:colOff>
      <xdr:row>115</xdr:row>
      <xdr:rowOff>65474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57773-D379-4C92-9DF7-AB3F3413F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632115</xdr:colOff>
      <xdr:row>116</xdr:row>
      <xdr:rowOff>142874</xdr:rowOff>
    </xdr:from>
    <xdr:to>
      <xdr:col>64</xdr:col>
      <xdr:colOff>571500</xdr:colOff>
      <xdr:row>154</xdr:row>
      <xdr:rowOff>177747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FD22A8-3D4F-41CD-AF17-FA2204619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1250373</xdr:colOff>
      <xdr:row>323</xdr:row>
      <xdr:rowOff>58882</xdr:rowOff>
    </xdr:from>
    <xdr:to>
      <xdr:col>14</xdr:col>
      <xdr:colOff>571500</xdr:colOff>
      <xdr:row>445</xdr:row>
      <xdr:rowOff>61556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117FB0-4184-4337-8845-72EFF6A9C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Percent change simulated rate of energy expenditure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Simulated rate of energy expenditure difference (W/kg)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235666</xdr:colOff>
      <xdr:row>10</xdr:row>
      <xdr:rowOff>52515</xdr:rowOff>
    </xdr:from>
    <xdr:to>
      <xdr:col>121</xdr:col>
      <xdr:colOff>575997</xdr:colOff>
      <xdr:row>63</xdr:row>
      <xdr:rowOff>75475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08A94-A160-4C20-A381-2603D6DEB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2225C-5062-4D1C-85B8-62EECB6D4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BB685-F4DE-4C97-AEF9-6ECB84A5B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3AC867-7B7E-4B9E-A14A-5A30DE110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505275</xdr:colOff>
      <xdr:row>76</xdr:row>
      <xdr:rowOff>186465</xdr:rowOff>
    </xdr:from>
    <xdr:to>
      <xdr:col>67</xdr:col>
      <xdr:colOff>148440</xdr:colOff>
      <xdr:row>115</xdr:row>
      <xdr:rowOff>65474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F8BDA4-D8EE-4025-9012-FF2CBBAA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632113</xdr:colOff>
      <xdr:row>116</xdr:row>
      <xdr:rowOff>142874</xdr:rowOff>
    </xdr:from>
    <xdr:to>
      <xdr:col>67</xdr:col>
      <xdr:colOff>279608</xdr:colOff>
      <xdr:row>154</xdr:row>
      <xdr:rowOff>177747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790AE8-69F8-4688-B528-6F515B790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1250373</xdr:colOff>
      <xdr:row>323</xdr:row>
      <xdr:rowOff>58882</xdr:rowOff>
    </xdr:from>
    <xdr:to>
      <xdr:col>14</xdr:col>
      <xdr:colOff>571500</xdr:colOff>
      <xdr:row>445</xdr:row>
      <xdr:rowOff>61556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79B52C-EC3E-4DAD-8AD3-A1897C7A8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Percent change simulated rate of energy expenditure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Relationship Id="rId4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Relationship Id="rId4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CE93"/>
  <sheetViews>
    <sheetView zoomScale="85" zoomScaleNormal="85" workbookViewId="0">
      <selection activeCell="E2" sqref="E2:E41"/>
    </sheetView>
  </sheetViews>
  <sheetFormatPr defaultRowHeight="15" x14ac:dyDescent="0.25"/>
  <cols>
    <col min="1" max="1" width="66.5703125" bestFit="1" customWidth="1"/>
    <col min="2" max="3" width="21.140625" bestFit="1" customWidth="1"/>
    <col min="4" max="5" width="20.85546875" bestFit="1" customWidth="1"/>
    <col min="6" max="6" width="21.140625" bestFit="1" customWidth="1"/>
    <col min="7" max="7" width="20.42578125" customWidth="1"/>
    <col min="8" max="9" width="20.7109375" bestFit="1" customWidth="1"/>
    <col min="10" max="11" width="25.5703125" bestFit="1" customWidth="1"/>
    <col min="12" max="13" width="25.28515625" bestFit="1" customWidth="1"/>
    <col min="14" max="15" width="25.5703125" bestFit="1" customWidth="1"/>
    <col min="16" max="17" width="25.140625" bestFit="1" customWidth="1"/>
    <col min="19" max="19" width="26.5703125" bestFit="1" customWidth="1"/>
    <col min="20" max="21" width="21.140625" bestFit="1" customWidth="1"/>
    <col min="22" max="23" width="20.85546875" bestFit="1" customWidth="1"/>
    <col min="24" max="24" width="21.140625" bestFit="1" customWidth="1"/>
    <col min="25" max="25" width="20.42578125" customWidth="1"/>
    <col min="26" max="27" width="20.7109375" bestFit="1" customWidth="1"/>
    <col min="28" max="29" width="25.5703125" bestFit="1" customWidth="1"/>
    <col min="30" max="31" width="25.28515625" bestFit="1" customWidth="1"/>
    <col min="32" max="33" width="25.5703125" bestFit="1" customWidth="1"/>
    <col min="34" max="35" width="25.140625" bestFit="1" customWidth="1"/>
    <col min="37" max="39" width="21.140625" bestFit="1" customWidth="1"/>
    <col min="40" max="41" width="20.85546875" bestFit="1" customWidth="1"/>
    <col min="42" max="42" width="21.140625" bestFit="1" customWidth="1"/>
    <col min="43" max="43" width="20.42578125" customWidth="1"/>
    <col min="44" max="45" width="20.7109375" bestFit="1" customWidth="1"/>
    <col min="46" max="47" width="25.5703125" bestFit="1" customWidth="1"/>
    <col min="48" max="49" width="25.28515625" bestFit="1" customWidth="1"/>
    <col min="50" max="51" width="25.5703125" bestFit="1" customWidth="1"/>
    <col min="52" max="53" width="25.140625" bestFit="1" customWidth="1"/>
    <col min="54" max="54" width="20.42578125" customWidth="1"/>
    <col min="59" max="61" width="21.140625" bestFit="1" customWidth="1"/>
    <col min="62" max="63" width="20.85546875" bestFit="1" customWidth="1"/>
    <col min="64" max="64" width="21.140625" bestFit="1" customWidth="1"/>
    <col min="65" max="65" width="20.42578125" bestFit="1" customWidth="1"/>
    <col min="66" max="67" width="20.7109375" bestFit="1" customWidth="1"/>
    <col min="68" max="69" width="25.5703125" bestFit="1" customWidth="1"/>
    <col min="70" max="71" width="25.28515625" bestFit="1" customWidth="1"/>
    <col min="72" max="73" width="25.5703125" bestFit="1" customWidth="1"/>
    <col min="74" max="74" width="41.28515625" bestFit="1" customWidth="1"/>
    <col min="75" max="75" width="25.140625" bestFit="1" customWidth="1"/>
    <col min="76" max="76" width="36" bestFit="1" customWidth="1"/>
    <col min="77" max="77" width="35.5703125" bestFit="1" customWidth="1"/>
    <col min="78" max="79" width="14.85546875" bestFit="1" customWidth="1"/>
    <col min="81" max="81" width="35.5703125" bestFit="1" customWidth="1"/>
  </cols>
  <sheetData>
    <row r="1" spans="1:83" x14ac:dyDescent="0.25">
      <c r="A1" t="s">
        <v>45</v>
      </c>
      <c r="S1" t="s">
        <v>46</v>
      </c>
      <c r="AK1" t="s">
        <v>76</v>
      </c>
      <c r="BG1" t="s">
        <v>76</v>
      </c>
      <c r="BY1" s="1" t="s">
        <v>203</v>
      </c>
      <c r="CC1" s="1" t="s">
        <v>93</v>
      </c>
    </row>
    <row r="2" spans="1:83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119</v>
      </c>
      <c r="F2" s="1" t="s">
        <v>120</v>
      </c>
      <c r="G2" s="1" t="s">
        <v>121</v>
      </c>
      <c r="H2" s="1" t="s">
        <v>122</v>
      </c>
      <c r="I2" s="1" t="s">
        <v>123</v>
      </c>
      <c r="J2" s="1" t="s">
        <v>43</v>
      </c>
      <c r="K2" s="1" t="s">
        <v>44</v>
      </c>
      <c r="L2" s="1" t="s">
        <v>124</v>
      </c>
      <c r="M2" s="1" t="s">
        <v>125</v>
      </c>
      <c r="N2" s="1" t="s">
        <v>126</v>
      </c>
      <c r="O2" s="1" t="s">
        <v>127</v>
      </c>
      <c r="P2" s="1" t="s">
        <v>128</v>
      </c>
      <c r="Q2" s="1" t="s">
        <v>129</v>
      </c>
      <c r="S2" s="1" t="s">
        <v>40</v>
      </c>
      <c r="T2" s="1" t="s">
        <v>42</v>
      </c>
      <c r="U2" s="1" t="s">
        <v>41</v>
      </c>
      <c r="V2" s="1" t="s">
        <v>118</v>
      </c>
      <c r="W2" s="1" t="s">
        <v>119</v>
      </c>
      <c r="X2" s="1" t="s">
        <v>120</v>
      </c>
      <c r="Y2" s="1" t="s">
        <v>121</v>
      </c>
      <c r="Z2" s="1" t="s">
        <v>122</v>
      </c>
      <c r="AA2" s="1" t="s">
        <v>123</v>
      </c>
      <c r="AB2" s="1" t="s">
        <v>43</v>
      </c>
      <c r="AC2" s="1" t="s">
        <v>44</v>
      </c>
      <c r="AD2" s="1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K2" s="1" t="s">
        <v>40</v>
      </c>
      <c r="AL2" s="1" t="s">
        <v>42</v>
      </c>
      <c r="AM2" s="1" t="s">
        <v>41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43</v>
      </c>
      <c r="AU2" s="1" t="s">
        <v>44</v>
      </c>
      <c r="AV2" s="1" t="s">
        <v>124</v>
      </c>
      <c r="AW2" s="1" t="s">
        <v>125</v>
      </c>
      <c r="AX2" s="1" t="s">
        <v>126</v>
      </c>
      <c r="AY2" s="1" t="s">
        <v>127</v>
      </c>
      <c r="AZ2" s="1" t="s">
        <v>128</v>
      </c>
      <c r="BA2" s="1" t="s">
        <v>129</v>
      </c>
      <c r="BG2" s="1" t="s">
        <v>40</v>
      </c>
      <c r="BH2" s="1" t="s">
        <v>42</v>
      </c>
      <c r="BI2" s="1" t="s">
        <v>41</v>
      </c>
      <c r="BJ2" s="1" t="s">
        <v>118</v>
      </c>
      <c r="BK2" s="1" t="s">
        <v>119</v>
      </c>
      <c r="BL2" s="1" t="s">
        <v>120</v>
      </c>
      <c r="BM2" s="1" t="s">
        <v>121</v>
      </c>
      <c r="BN2" s="1" t="s">
        <v>122</v>
      </c>
      <c r="BO2" s="1" t="s">
        <v>123</v>
      </c>
      <c r="BP2" s="1" t="s">
        <v>43</v>
      </c>
      <c r="BQ2" s="1" t="s">
        <v>44</v>
      </c>
      <c r="BR2" s="1" t="s">
        <v>124</v>
      </c>
      <c r="BS2" s="1" t="s">
        <v>125</v>
      </c>
      <c r="BT2" s="1" t="s">
        <v>126</v>
      </c>
      <c r="BU2" s="1" t="s">
        <v>127</v>
      </c>
      <c r="BV2" s="1" t="s">
        <v>128</v>
      </c>
      <c r="BW2" s="1" t="s">
        <v>129</v>
      </c>
      <c r="BY2" t="s">
        <v>189</v>
      </c>
      <c r="CC2" t="s">
        <v>189</v>
      </c>
    </row>
    <row r="3" spans="1:83" ht="15.75" thickBot="1" x14ac:dyDescent="0.3">
      <c r="A3" t="s">
        <v>0</v>
      </c>
      <c r="B3">
        <v>3.7481603004601599E-2</v>
      </c>
      <c r="C3">
        <v>3.8673982949791998E-2</v>
      </c>
      <c r="D3">
        <v>3.4398723834307102E-2</v>
      </c>
      <c r="E3">
        <v>4.0834541546917097E-2</v>
      </c>
      <c r="F3">
        <v>3.3746750982352101E-2</v>
      </c>
      <c r="G3">
        <v>4.5790066512664103E-2</v>
      </c>
      <c r="H3">
        <v>6.2693724987432795E-2</v>
      </c>
      <c r="I3">
        <v>5.5906432741458199E-2</v>
      </c>
      <c r="J3">
        <v>2.8867679734952498E-2</v>
      </c>
      <c r="K3">
        <v>2.70769659245703E-2</v>
      </c>
      <c r="L3">
        <v>3.1508424729961397E-2</v>
      </c>
      <c r="M3">
        <v>6.4238899879420996E-2</v>
      </c>
      <c r="N3">
        <v>2.4422183647188501E-2</v>
      </c>
      <c r="O3">
        <v>4.2472217708485901E-2</v>
      </c>
      <c r="P3">
        <v>7.0385859948686402E-2</v>
      </c>
      <c r="Q3">
        <v>4.70681271161962E-2</v>
      </c>
      <c r="S3" s="2" t="s">
        <v>47</v>
      </c>
      <c r="T3">
        <f>B3</f>
        <v>3.7481603004601599E-2</v>
      </c>
      <c r="U3">
        <f t="shared" ref="U3:AH4" si="0">C3</f>
        <v>3.8673982949791998E-2</v>
      </c>
      <c r="V3">
        <f t="shared" si="0"/>
        <v>3.4398723834307102E-2</v>
      </c>
      <c r="W3">
        <f t="shared" si="0"/>
        <v>4.0834541546917097E-2</v>
      </c>
      <c r="X3">
        <f t="shared" si="0"/>
        <v>3.3746750982352101E-2</v>
      </c>
      <c r="Y3">
        <f t="shared" si="0"/>
        <v>4.5790066512664103E-2</v>
      </c>
      <c r="Z3">
        <f t="shared" si="0"/>
        <v>6.2693724987432795E-2</v>
      </c>
      <c r="AA3">
        <f t="shared" si="0"/>
        <v>5.5906432741458199E-2</v>
      </c>
      <c r="AB3">
        <f t="shared" si="0"/>
        <v>2.8867679734952498E-2</v>
      </c>
      <c r="AC3">
        <f t="shared" si="0"/>
        <v>2.70769659245703E-2</v>
      </c>
      <c r="AD3">
        <f t="shared" si="0"/>
        <v>3.1508424729961397E-2</v>
      </c>
      <c r="AE3">
        <f t="shared" si="0"/>
        <v>6.4238899879420996E-2</v>
      </c>
      <c r="AF3">
        <f t="shared" si="0"/>
        <v>2.4422183647188501E-2</v>
      </c>
      <c r="AG3">
        <f t="shared" si="0"/>
        <v>4.2472217708485901E-2</v>
      </c>
      <c r="AH3">
        <f t="shared" si="0"/>
        <v>7.0385859948686402E-2</v>
      </c>
      <c r="AI3">
        <f>Q3</f>
        <v>4.70681271161962E-2</v>
      </c>
      <c r="AK3" t="s">
        <v>81</v>
      </c>
      <c r="AL3">
        <f>SUM(T3:T5)</f>
        <v>0.29409495082989451</v>
      </c>
      <c r="AM3">
        <f t="shared" ref="AM3:BA3" si="1">SUM(U3:U5)</f>
        <v>0.27905160716980709</v>
      </c>
      <c r="AN3">
        <f t="shared" si="1"/>
        <v>0.27037895937874257</v>
      </c>
      <c r="AO3">
        <f t="shared" si="1"/>
        <v>0.28233169371559452</v>
      </c>
      <c r="AP3">
        <f t="shared" si="1"/>
        <v>0.24839638327036889</v>
      </c>
      <c r="AQ3">
        <f t="shared" si="1"/>
        <v>0.36802769939721991</v>
      </c>
      <c r="AR3">
        <f t="shared" si="1"/>
        <v>0.38386458646672916</v>
      </c>
      <c r="AS3">
        <f t="shared" si="1"/>
        <v>0.4156970498651244</v>
      </c>
      <c r="AT3">
        <f>SUM(AB3:AB5)</f>
        <v>0.25836012473452652</v>
      </c>
      <c r="AU3">
        <f t="shared" si="1"/>
        <v>0.22199488787222177</v>
      </c>
      <c r="AV3">
        <f t="shared" si="1"/>
        <v>0.24975653318862739</v>
      </c>
      <c r="AW3">
        <f t="shared" si="1"/>
        <v>0.33404467923994968</v>
      </c>
      <c r="AX3">
        <f t="shared" si="1"/>
        <v>0.1820156644953497</v>
      </c>
      <c r="AY3">
        <f t="shared" si="1"/>
        <v>0.29150746604743294</v>
      </c>
      <c r="AZ3">
        <f t="shared" si="1"/>
        <v>0.4099937646589093</v>
      </c>
      <c r="BA3">
        <f t="shared" si="1"/>
        <v>0.36136297858105748</v>
      </c>
      <c r="BG3" t="s">
        <v>81</v>
      </c>
      <c r="BH3">
        <f>AL3</f>
        <v>0.29409495082989451</v>
      </c>
      <c r="BI3">
        <f t="shared" ref="BI3:BU5" si="2">AM3</f>
        <v>0.27905160716980709</v>
      </c>
      <c r="BJ3">
        <f t="shared" si="2"/>
        <v>0.27037895937874257</v>
      </c>
      <c r="BK3">
        <f t="shared" si="2"/>
        <v>0.28233169371559452</v>
      </c>
      <c r="BL3">
        <f t="shared" si="2"/>
        <v>0.24839638327036889</v>
      </c>
      <c r="BM3">
        <f t="shared" si="2"/>
        <v>0.36802769939721991</v>
      </c>
      <c r="BN3">
        <f t="shared" si="2"/>
        <v>0.38386458646672916</v>
      </c>
      <c r="BO3">
        <f t="shared" si="2"/>
        <v>0.4156970498651244</v>
      </c>
      <c r="BP3">
        <f t="shared" si="2"/>
        <v>0.25836012473452652</v>
      </c>
      <c r="BQ3">
        <f t="shared" si="2"/>
        <v>0.22199488787222177</v>
      </c>
      <c r="BR3">
        <f t="shared" si="2"/>
        <v>0.24975653318862739</v>
      </c>
      <c r="BS3">
        <f t="shared" si="2"/>
        <v>0.33404467923994968</v>
      </c>
      <c r="BT3">
        <f t="shared" si="2"/>
        <v>0.1820156644953497</v>
      </c>
      <c r="BU3">
        <f t="shared" si="2"/>
        <v>0.29150746604743294</v>
      </c>
      <c r="BV3">
        <f t="shared" ref="BV3:BW5" si="3">AZ3</f>
        <v>0.4099937646589093</v>
      </c>
      <c r="BW3">
        <f t="shared" si="3"/>
        <v>0.36136297858105748</v>
      </c>
    </row>
    <row r="4" spans="1:83" x14ac:dyDescent="0.25">
      <c r="A4" t="s">
        <v>1</v>
      </c>
      <c r="B4">
        <v>0.15923445626190999</v>
      </c>
      <c r="C4">
        <v>0.146675024903622</v>
      </c>
      <c r="D4">
        <v>0.15267046358212999</v>
      </c>
      <c r="E4">
        <v>0.14679299206997201</v>
      </c>
      <c r="F4">
        <v>0.113051819660261</v>
      </c>
      <c r="G4">
        <v>0.20444737005543701</v>
      </c>
      <c r="H4">
        <v>0.17571521329894499</v>
      </c>
      <c r="I4">
        <v>0.18877121548862899</v>
      </c>
      <c r="J4">
        <v>0.13857728069209899</v>
      </c>
      <c r="K4">
        <v>0.108815990248015</v>
      </c>
      <c r="L4">
        <v>0.147191164441908</v>
      </c>
      <c r="M4">
        <v>0.14061059971722401</v>
      </c>
      <c r="N4">
        <v>7.0446990048068994E-2</v>
      </c>
      <c r="O4">
        <v>0.17759565507029401</v>
      </c>
      <c r="P4">
        <v>0.19789752179933301</v>
      </c>
      <c r="Q4">
        <v>0.18896035195712599</v>
      </c>
      <c r="S4" s="2" t="s">
        <v>48</v>
      </c>
      <c r="T4">
        <f>B4</f>
        <v>0.15923445626190999</v>
      </c>
      <c r="U4">
        <f t="shared" si="0"/>
        <v>0.146675024903622</v>
      </c>
      <c r="V4">
        <f t="shared" si="0"/>
        <v>0.15267046358212999</v>
      </c>
      <c r="W4">
        <f t="shared" si="0"/>
        <v>0.14679299206997201</v>
      </c>
      <c r="X4">
        <f t="shared" si="0"/>
        <v>0.113051819660261</v>
      </c>
      <c r="Y4">
        <f t="shared" si="0"/>
        <v>0.20444737005543701</v>
      </c>
      <c r="Z4">
        <f t="shared" si="0"/>
        <v>0.17571521329894499</v>
      </c>
      <c r="AA4">
        <f t="shared" si="0"/>
        <v>0.18877121548862899</v>
      </c>
      <c r="AB4">
        <f t="shared" si="0"/>
        <v>0.13857728069209899</v>
      </c>
      <c r="AC4">
        <f t="shared" si="0"/>
        <v>0.108815990248015</v>
      </c>
      <c r="AD4">
        <f t="shared" si="0"/>
        <v>0.147191164441908</v>
      </c>
      <c r="AE4">
        <f t="shared" si="0"/>
        <v>0.14061059971722401</v>
      </c>
      <c r="AF4">
        <f t="shared" si="0"/>
        <v>7.0446990048068994E-2</v>
      </c>
      <c r="AG4">
        <f t="shared" si="0"/>
        <v>0.17759565507029401</v>
      </c>
      <c r="AH4">
        <f t="shared" si="0"/>
        <v>0.19789752179933301</v>
      </c>
      <c r="AI4">
        <f>Q4</f>
        <v>0.18896035195712599</v>
      </c>
      <c r="AK4" t="s">
        <v>77</v>
      </c>
      <c r="AL4">
        <f>SUM(T8:T9,T27)</f>
        <v>0.31078908559959717</v>
      </c>
      <c r="AM4">
        <f t="shared" ref="AM4:BA4" si="4">SUM(U8:U9,U27)</f>
        <v>0.32815028097230969</v>
      </c>
      <c r="AN4">
        <f t="shared" si="4"/>
        <v>0.3166178008739281</v>
      </c>
      <c r="AO4">
        <f t="shared" si="4"/>
        <v>0.3097448131358902</v>
      </c>
      <c r="AP4">
        <f t="shared" si="4"/>
        <v>0.32118274730389207</v>
      </c>
      <c r="AQ4">
        <f t="shared" si="4"/>
        <v>0.36997701572289299</v>
      </c>
      <c r="AR4">
        <f t="shared" si="4"/>
        <v>0.36231428578850244</v>
      </c>
      <c r="AS4">
        <f t="shared" si="4"/>
        <v>0.38899074500114927</v>
      </c>
      <c r="AT4">
        <f t="shared" si="4"/>
        <v>0.37439383898446843</v>
      </c>
      <c r="AU4">
        <f t="shared" si="4"/>
        <v>0.43294148902550289</v>
      </c>
      <c r="AV4">
        <f t="shared" si="4"/>
        <v>0.29231076802326317</v>
      </c>
      <c r="AW4">
        <f t="shared" si="4"/>
        <v>0.30644110746875886</v>
      </c>
      <c r="AX4">
        <f t="shared" si="4"/>
        <v>0.29632754013468027</v>
      </c>
      <c r="AY4">
        <f t="shared" si="4"/>
        <v>0.48891579427460585</v>
      </c>
      <c r="AZ4">
        <f t="shared" si="4"/>
        <v>0.34935782494848755</v>
      </c>
      <c r="BA4">
        <f t="shared" si="4"/>
        <v>0.42476293364460338</v>
      </c>
      <c r="BG4" t="s">
        <v>77</v>
      </c>
      <c r="BH4">
        <f>AL4</f>
        <v>0.31078908559959717</v>
      </c>
      <c r="BI4">
        <f t="shared" si="2"/>
        <v>0.32815028097230969</v>
      </c>
      <c r="BJ4">
        <f t="shared" si="2"/>
        <v>0.3166178008739281</v>
      </c>
      <c r="BK4">
        <f t="shared" si="2"/>
        <v>0.3097448131358902</v>
      </c>
      <c r="BL4">
        <f t="shared" si="2"/>
        <v>0.32118274730389207</v>
      </c>
      <c r="BM4">
        <f t="shared" si="2"/>
        <v>0.36997701572289299</v>
      </c>
      <c r="BN4">
        <f t="shared" si="2"/>
        <v>0.36231428578850244</v>
      </c>
      <c r="BO4">
        <f t="shared" si="2"/>
        <v>0.38899074500114927</v>
      </c>
      <c r="BP4">
        <f t="shared" si="2"/>
        <v>0.37439383898446843</v>
      </c>
      <c r="BQ4">
        <f t="shared" si="2"/>
        <v>0.43294148902550289</v>
      </c>
      <c r="BR4">
        <f t="shared" si="2"/>
        <v>0.29231076802326317</v>
      </c>
      <c r="BS4">
        <f t="shared" si="2"/>
        <v>0.30644110746875886</v>
      </c>
      <c r="BT4">
        <f t="shared" si="2"/>
        <v>0.29632754013468027</v>
      </c>
      <c r="BU4">
        <f t="shared" si="2"/>
        <v>0.48891579427460585</v>
      </c>
      <c r="BV4">
        <f t="shared" si="3"/>
        <v>0.34935782494848755</v>
      </c>
      <c r="BW4">
        <f t="shared" si="3"/>
        <v>0.42476293364460338</v>
      </c>
      <c r="BY4" s="13"/>
      <c r="BZ4" s="13" t="s">
        <v>190</v>
      </c>
      <c r="CA4" s="13" t="s">
        <v>191</v>
      </c>
      <c r="CC4" s="13"/>
      <c r="CD4" s="13" t="s">
        <v>190</v>
      </c>
      <c r="CE4" s="13" t="s">
        <v>191</v>
      </c>
    </row>
    <row r="5" spans="1:83" x14ac:dyDescent="0.25">
      <c r="A5" s="2" t="s">
        <v>2</v>
      </c>
      <c r="B5">
        <v>1.8991466837108999E-2</v>
      </c>
      <c r="C5">
        <v>1.8488249406841802E-2</v>
      </c>
      <c r="D5">
        <v>1.3188300081200499E-2</v>
      </c>
      <c r="E5">
        <v>1.6809522999662801E-2</v>
      </c>
      <c r="F5">
        <v>1.77146469297523E-2</v>
      </c>
      <c r="G5">
        <v>1.3625530480273601E-2</v>
      </c>
      <c r="H5">
        <v>1.8050951790411E-2</v>
      </c>
      <c r="I5">
        <v>2.41145254524118E-2</v>
      </c>
      <c r="J5">
        <v>1.48037803735145E-2</v>
      </c>
      <c r="K5">
        <v>1.9529718211899399E-2</v>
      </c>
      <c r="L5">
        <v>1.3408761026431499E-2</v>
      </c>
      <c r="M5">
        <v>2.1948962217009899E-2</v>
      </c>
      <c r="N5">
        <v>1.85427959452945E-2</v>
      </c>
      <c r="O5">
        <v>1.42471163833107E-2</v>
      </c>
      <c r="P5">
        <v>1.7132813646804499E-2</v>
      </c>
      <c r="Q5">
        <v>2.3584243593099099E-2</v>
      </c>
      <c r="S5" s="2" t="s">
        <v>49</v>
      </c>
      <c r="T5">
        <f>SUM(B5:B8)</f>
        <v>9.7378891563382905E-2</v>
      </c>
      <c r="U5">
        <f t="shared" ref="U5:AH5" si="5">SUM(C5:C8)</f>
        <v>9.3702599316393104E-2</v>
      </c>
      <c r="V5">
        <f t="shared" si="5"/>
        <v>8.330977196230549E-2</v>
      </c>
      <c r="W5">
        <f t="shared" si="5"/>
        <v>9.4704160098705414E-2</v>
      </c>
      <c r="X5">
        <f t="shared" si="5"/>
        <v>0.1015978126277558</v>
      </c>
      <c r="Y5">
        <f t="shared" si="5"/>
        <v>0.11779026282911881</v>
      </c>
      <c r="Z5">
        <f t="shared" si="5"/>
        <v>0.14545564818035139</v>
      </c>
      <c r="AA5">
        <f t="shared" si="5"/>
        <v>0.1710194016350372</v>
      </c>
      <c r="AB5">
        <f t="shared" si="5"/>
        <v>9.091516430747501E-2</v>
      </c>
      <c r="AC5">
        <f t="shared" si="5"/>
        <v>8.6101931699636494E-2</v>
      </c>
      <c r="AD5">
        <f t="shared" si="5"/>
        <v>7.1056944016757995E-2</v>
      </c>
      <c r="AE5">
        <f t="shared" si="5"/>
        <v>0.12919517964330468</v>
      </c>
      <c r="AF5">
        <f t="shared" si="5"/>
        <v>8.7146490800092208E-2</v>
      </c>
      <c r="AG5">
        <f t="shared" si="5"/>
        <v>7.1439593268652998E-2</v>
      </c>
      <c r="AH5">
        <f t="shared" si="5"/>
        <v>0.14171038291088989</v>
      </c>
      <c r="AI5">
        <f>SUM(Q5:Q8)</f>
        <v>0.12533449950773529</v>
      </c>
      <c r="AK5" t="s">
        <v>78</v>
      </c>
      <c r="AL5">
        <f>SUM(T10:T11,T12,T18:T19,T25,T28)</f>
        <v>0.95308205611647612</v>
      </c>
      <c r="AM5">
        <f t="shared" ref="AM5:BA5" si="6">SUM(U10:U11,U12,U18:U19,U25,U28)</f>
        <v>1.3576614469420909</v>
      </c>
      <c r="AN5">
        <f t="shared" si="6"/>
        <v>0.81219051779994389</v>
      </c>
      <c r="AO5">
        <f t="shared" si="6"/>
        <v>0.92211862877106332</v>
      </c>
      <c r="AP5">
        <f t="shared" si="6"/>
        <v>0.89544558548603703</v>
      </c>
      <c r="AQ5">
        <f t="shared" si="6"/>
        <v>1.0017887684891762</v>
      </c>
      <c r="AR5">
        <f t="shared" si="6"/>
        <v>1.2686520134541772</v>
      </c>
      <c r="AS5">
        <f t="shared" si="6"/>
        <v>1.0685258105881221</v>
      </c>
      <c r="AT5">
        <f t="shared" si="6"/>
        <v>0.89621038088486848</v>
      </c>
      <c r="AU5">
        <f t="shared" si="6"/>
        <v>1.2277732133133135</v>
      </c>
      <c r="AV5">
        <f t="shared" si="6"/>
        <v>0.80036268496589758</v>
      </c>
      <c r="AW5">
        <f t="shared" si="6"/>
        <v>1.4638940224773829</v>
      </c>
      <c r="AX5">
        <f t="shared" si="6"/>
        <v>1.0813742547348499</v>
      </c>
      <c r="AY5">
        <f t="shared" si="6"/>
        <v>1.150709321755385</v>
      </c>
      <c r="AZ5">
        <f t="shared" si="6"/>
        <v>1.1855975617908472</v>
      </c>
      <c r="BA5">
        <f t="shared" si="6"/>
        <v>0.79331979838773059</v>
      </c>
      <c r="BG5" t="s">
        <v>78</v>
      </c>
      <c r="BH5">
        <f>AL5</f>
        <v>0.95308205611647612</v>
      </c>
      <c r="BI5">
        <f t="shared" si="2"/>
        <v>1.3576614469420909</v>
      </c>
      <c r="BJ5">
        <f t="shared" si="2"/>
        <v>0.81219051779994389</v>
      </c>
      <c r="BK5">
        <f t="shared" si="2"/>
        <v>0.92211862877106332</v>
      </c>
      <c r="BL5">
        <f t="shared" si="2"/>
        <v>0.89544558548603703</v>
      </c>
      <c r="BM5">
        <f t="shared" si="2"/>
        <v>1.0017887684891762</v>
      </c>
      <c r="BN5">
        <f t="shared" si="2"/>
        <v>1.2686520134541772</v>
      </c>
      <c r="BO5">
        <f t="shared" si="2"/>
        <v>1.0685258105881221</v>
      </c>
      <c r="BP5">
        <f t="shared" si="2"/>
        <v>0.89621038088486848</v>
      </c>
      <c r="BQ5">
        <f t="shared" si="2"/>
        <v>1.2277732133133135</v>
      </c>
      <c r="BR5">
        <f t="shared" si="2"/>
        <v>0.80036268496589758</v>
      </c>
      <c r="BS5">
        <f t="shared" si="2"/>
        <v>1.4638940224773829</v>
      </c>
      <c r="BT5">
        <f t="shared" si="2"/>
        <v>1.0813742547348499</v>
      </c>
      <c r="BU5">
        <f t="shared" si="2"/>
        <v>1.150709321755385</v>
      </c>
      <c r="BV5">
        <f t="shared" si="3"/>
        <v>1.1855975617908472</v>
      </c>
      <c r="BW5">
        <f t="shared" si="3"/>
        <v>0.79331979838773059</v>
      </c>
      <c r="BY5" t="s">
        <v>192</v>
      </c>
      <c r="BZ5">
        <v>0.31773036626168505</v>
      </c>
      <c r="CA5">
        <v>0.28862951235225937</v>
      </c>
      <c r="CC5" t="s">
        <v>192</v>
      </c>
      <c r="CD5">
        <v>1.0015871107889334</v>
      </c>
      <c r="CE5">
        <v>0.81512635693242363</v>
      </c>
    </row>
    <row r="6" spans="1:83" x14ac:dyDescent="0.25">
      <c r="A6" s="2" t="s">
        <v>3</v>
      </c>
      <c r="B6">
        <v>3.2985804972329502E-2</v>
      </c>
      <c r="C6">
        <v>2.8916097810538801E-2</v>
      </c>
      <c r="D6">
        <v>1.8050060430804999E-2</v>
      </c>
      <c r="E6">
        <v>2.89664647566488E-2</v>
      </c>
      <c r="F6">
        <v>3.3460015611311199E-2</v>
      </c>
      <c r="G6">
        <v>2.5522530588812299E-2</v>
      </c>
      <c r="H6">
        <v>2.9930286193103599E-2</v>
      </c>
      <c r="I6">
        <v>3.9607137934953802E-2</v>
      </c>
      <c r="J6">
        <v>4.5370150665107703E-2</v>
      </c>
      <c r="K6">
        <v>3.1897312816302099E-2</v>
      </c>
      <c r="L6">
        <v>1.8735267079704399E-2</v>
      </c>
      <c r="M6">
        <v>4.4770656515583103E-2</v>
      </c>
      <c r="N6">
        <v>4.0777869341837698E-2</v>
      </c>
      <c r="O6">
        <v>2.00145678186778E-2</v>
      </c>
      <c r="P6">
        <v>3.1273702831600601E-2</v>
      </c>
      <c r="Q6">
        <v>3.1725364707190597E-2</v>
      </c>
      <c r="S6" s="8" t="s">
        <v>50</v>
      </c>
      <c r="T6">
        <f t="shared" ref="T6:T11" si="7">B9</f>
        <v>9.4741533081623794E-2</v>
      </c>
      <c r="U6">
        <f t="shared" ref="U6:AH6" si="8">C9</f>
        <v>8.3810057870062807E-2</v>
      </c>
      <c r="V6">
        <f t="shared" si="8"/>
        <v>7.9274075614192294E-2</v>
      </c>
      <c r="W6">
        <f t="shared" si="8"/>
        <v>8.9257924749272202E-2</v>
      </c>
      <c r="X6">
        <f t="shared" si="8"/>
        <v>7.4723852994051501E-2</v>
      </c>
      <c r="Y6">
        <f t="shared" si="8"/>
        <v>5.7413679790945499E-2</v>
      </c>
      <c r="Z6">
        <f t="shared" si="8"/>
        <v>0.10782967244031801</v>
      </c>
      <c r="AA6">
        <f t="shared" si="8"/>
        <v>0.10393037462726699</v>
      </c>
      <c r="AB6">
        <f t="shared" si="8"/>
        <v>6.5524391766942497E-2</v>
      </c>
      <c r="AC6">
        <f t="shared" si="8"/>
        <v>7.06630778657137E-2</v>
      </c>
      <c r="AD6">
        <f t="shared" si="8"/>
        <v>5.07023435210113E-2</v>
      </c>
      <c r="AE6">
        <f t="shared" si="8"/>
        <v>6.8587429083169199E-2</v>
      </c>
      <c r="AF6">
        <f t="shared" si="8"/>
        <v>0.117806356002801</v>
      </c>
      <c r="AG6">
        <f t="shared" si="8"/>
        <v>4.1440529320511697E-2</v>
      </c>
      <c r="AH6">
        <f t="shared" si="8"/>
        <v>0.103774106343369</v>
      </c>
      <c r="AI6">
        <f t="shared" ref="AI6:AI11" si="9">Q9</f>
        <v>6.2330659251052301E-2</v>
      </c>
      <c r="AK6" t="s">
        <v>57</v>
      </c>
      <c r="AL6">
        <f>T13</f>
        <v>0.13822277934839369</v>
      </c>
      <c r="AM6">
        <f t="shared" ref="AM6:BA6" si="10">U13</f>
        <v>0.14551864270180881</v>
      </c>
      <c r="AN6">
        <f t="shared" si="10"/>
        <v>0.16579938850051401</v>
      </c>
      <c r="AO6">
        <f t="shared" si="10"/>
        <v>0.10561240394851129</v>
      </c>
      <c r="AP6">
        <f t="shared" si="10"/>
        <v>0.12906111322181771</v>
      </c>
      <c r="AQ6">
        <f t="shared" si="10"/>
        <v>0.34933666684642573</v>
      </c>
      <c r="AR6">
        <f t="shared" si="10"/>
        <v>0.11966764279002079</v>
      </c>
      <c r="AS6">
        <f t="shared" si="10"/>
        <v>0.14635787540958869</v>
      </c>
      <c r="AT6">
        <f t="shared" si="10"/>
        <v>9.9327805688677814E-2</v>
      </c>
      <c r="AU6">
        <f t="shared" si="10"/>
        <v>0.13822830244236101</v>
      </c>
      <c r="AV6">
        <f t="shared" si="10"/>
        <v>0.1471586717623746</v>
      </c>
      <c r="AW6">
        <f t="shared" si="10"/>
        <v>0.14203357987131199</v>
      </c>
      <c r="AX6">
        <f t="shared" si="10"/>
        <v>0.1340578664210596</v>
      </c>
      <c r="AY6">
        <f t="shared" si="10"/>
        <v>0.21142109314245991</v>
      </c>
      <c r="AZ6">
        <f t="shared" si="10"/>
        <v>0.10348337268824989</v>
      </c>
      <c r="BA6">
        <f t="shared" si="10"/>
        <v>0.1711748597608107</v>
      </c>
      <c r="BG6" t="s">
        <v>79</v>
      </c>
      <c r="BH6">
        <f>AL9</f>
        <v>0.493632085920436</v>
      </c>
      <c r="BI6">
        <f t="shared" ref="BI6:BU6" si="11">AM9</f>
        <v>0.45650821448054818</v>
      </c>
      <c r="BJ6">
        <f t="shared" si="11"/>
        <v>0.393235272020176</v>
      </c>
      <c r="BK6">
        <f t="shared" si="11"/>
        <v>0.46074436617900383</v>
      </c>
      <c r="BL6">
        <f t="shared" si="11"/>
        <v>0.46999997333780524</v>
      </c>
      <c r="BM6">
        <f t="shared" si="11"/>
        <v>0.33036590733681359</v>
      </c>
      <c r="BN6">
        <f t="shared" si="11"/>
        <v>0.51983363603520916</v>
      </c>
      <c r="BO6">
        <f t="shared" si="11"/>
        <v>0.46193846378793085</v>
      </c>
      <c r="BP6">
        <f t="shared" si="11"/>
        <v>0.40709831077240449</v>
      </c>
      <c r="BQ6">
        <f t="shared" si="11"/>
        <v>0.50270267766614318</v>
      </c>
      <c r="BR6">
        <f t="shared" si="11"/>
        <v>0.34568801959905932</v>
      </c>
      <c r="BS6">
        <f t="shared" si="11"/>
        <v>0.42357651357382142</v>
      </c>
      <c r="BT6">
        <f t="shared" si="11"/>
        <v>0.70365775827447696</v>
      </c>
      <c r="BU6">
        <f t="shared" si="11"/>
        <v>0.27455742577927028</v>
      </c>
      <c r="BV6">
        <f t="shared" ref="BV6:BW8" si="12">AZ9</f>
        <v>0.59300354916491771</v>
      </c>
      <c r="BW6">
        <f t="shared" si="12"/>
        <v>0.35013236831102978</v>
      </c>
      <c r="BY6" t="s">
        <v>193</v>
      </c>
      <c r="BZ6">
        <v>3.8368757308162105E-3</v>
      </c>
      <c r="CA6">
        <v>5.7606127026824027E-3</v>
      </c>
      <c r="CC6" t="s">
        <v>193</v>
      </c>
      <c r="CD6">
        <v>2.2707199252171812E-2</v>
      </c>
      <c r="CE6">
        <v>2.4940938360792968E-2</v>
      </c>
    </row>
    <row r="7" spans="1:83" x14ac:dyDescent="0.25">
      <c r="A7" s="2" t="s">
        <v>4</v>
      </c>
      <c r="B7">
        <v>2.0113895474943799E-2</v>
      </c>
      <c r="C7">
        <v>1.9302578899758598E-2</v>
      </c>
      <c r="D7">
        <v>1.73524291309127E-2</v>
      </c>
      <c r="E7">
        <v>1.9818760109854901E-2</v>
      </c>
      <c r="F7">
        <v>1.76982625912545E-2</v>
      </c>
      <c r="G7">
        <v>2.2858020057903002E-2</v>
      </c>
      <c r="H7">
        <v>3.7729114264813998E-2</v>
      </c>
      <c r="I7">
        <v>3.95465306751265E-2</v>
      </c>
      <c r="J7">
        <v>1.34020357183945E-2</v>
      </c>
      <c r="K7">
        <v>1.59198960223947E-2</v>
      </c>
      <c r="L7">
        <v>1.3670138832928801E-2</v>
      </c>
      <c r="M7">
        <v>2.48985519221742E-2</v>
      </c>
      <c r="N7">
        <v>1.4027298110685199E-2</v>
      </c>
      <c r="O7">
        <v>1.0204047855767E-2</v>
      </c>
      <c r="P7">
        <v>3.3229309318519397E-2</v>
      </c>
      <c r="Q7">
        <v>3.1245408971695501E-2</v>
      </c>
      <c r="S7" s="8" t="s">
        <v>51</v>
      </c>
      <c r="T7">
        <f t="shared" si="7"/>
        <v>7.6878398082582303E-2</v>
      </c>
      <c r="U7">
        <f t="shared" ref="U7:AH7" si="13">C10</f>
        <v>0.102288864046807</v>
      </c>
      <c r="V7">
        <f t="shared" si="13"/>
        <v>9.2528002599430906E-2</v>
      </c>
      <c r="W7">
        <f t="shared" si="13"/>
        <v>8.4252964434770095E-2</v>
      </c>
      <c r="X7">
        <f t="shared" si="13"/>
        <v>9.1397967019818796E-2</v>
      </c>
      <c r="Y7">
        <f t="shared" si="13"/>
        <v>0.104575294956451</v>
      </c>
      <c r="Z7">
        <f t="shared" si="13"/>
        <v>9.3445005808778195E-2</v>
      </c>
      <c r="AA7">
        <f t="shared" si="13"/>
        <v>8.4515828027686202E-2</v>
      </c>
      <c r="AB7">
        <f t="shared" si="13"/>
        <v>7.1733991877166198E-2</v>
      </c>
      <c r="AC7">
        <f t="shared" si="13"/>
        <v>0.10797757798600301</v>
      </c>
      <c r="AD7">
        <f t="shared" si="13"/>
        <v>9.0565678678831502E-2</v>
      </c>
      <c r="AE7">
        <f t="shared" si="13"/>
        <v>8.3942814942487301E-2</v>
      </c>
      <c r="AF7">
        <f t="shared" si="13"/>
        <v>0.102161006592594</v>
      </c>
      <c r="AG7">
        <f t="shared" si="13"/>
        <v>9.3829998632611905E-2</v>
      </c>
      <c r="AH7">
        <f t="shared" si="13"/>
        <v>9.7655905372853694E-2</v>
      </c>
      <c r="AI7">
        <f t="shared" si="9"/>
        <v>8.0881030990306593E-2</v>
      </c>
      <c r="AK7" t="s">
        <v>58</v>
      </c>
      <c r="AL7">
        <f>T14</f>
        <v>0.54092588158624955</v>
      </c>
      <c r="AM7">
        <f t="shared" ref="AM7:BA7" si="14">U14</f>
        <v>0.50031033766522182</v>
      </c>
      <c r="AN7">
        <f t="shared" si="14"/>
        <v>0.47240553799179064</v>
      </c>
      <c r="AO7">
        <f t="shared" si="14"/>
        <v>0.39557324442527209</v>
      </c>
      <c r="AP7">
        <f t="shared" si="14"/>
        <v>0.47652972550873995</v>
      </c>
      <c r="AQ7">
        <f t="shared" si="14"/>
        <v>0.43373308013206696</v>
      </c>
      <c r="AR7">
        <f t="shared" si="14"/>
        <v>0.48337632661834712</v>
      </c>
      <c r="AS7">
        <f t="shared" si="14"/>
        <v>0.66506657474324404</v>
      </c>
      <c r="AT7">
        <f t="shared" si="14"/>
        <v>0.41494914003095218</v>
      </c>
      <c r="AU7">
        <f t="shared" si="14"/>
        <v>0.47586859516704128</v>
      </c>
      <c r="AV7">
        <f t="shared" si="14"/>
        <v>0.46485375515077049</v>
      </c>
      <c r="AW7">
        <f t="shared" si="14"/>
        <v>0.31053615330548517</v>
      </c>
      <c r="AX7">
        <f t="shared" si="14"/>
        <v>0.40555322776993552</v>
      </c>
      <c r="AY7">
        <f t="shared" si="14"/>
        <v>0.3467127556484989</v>
      </c>
      <c r="AZ7">
        <f t="shared" si="14"/>
        <v>0.46825028399859542</v>
      </c>
      <c r="BA7">
        <f t="shared" si="14"/>
        <v>0.57493008084940755</v>
      </c>
      <c r="BG7" t="s">
        <v>80</v>
      </c>
      <c r="BH7">
        <f>AL10</f>
        <v>1.0430407317682979</v>
      </c>
      <c r="BI7">
        <f t="shared" ref="BI7:BU7" si="15">AM10</f>
        <v>0.92587196123325155</v>
      </c>
      <c r="BJ7">
        <f t="shared" si="15"/>
        <v>0.71775834650475889</v>
      </c>
      <c r="BK7">
        <f t="shared" si="15"/>
        <v>0.99957015361691037</v>
      </c>
      <c r="BL7">
        <f t="shared" si="15"/>
        <v>0.98081881925873771</v>
      </c>
      <c r="BM7">
        <f t="shared" si="15"/>
        <v>1.1138394519103252</v>
      </c>
      <c r="BN7">
        <f t="shared" si="15"/>
        <v>0.98986264724407613</v>
      </c>
      <c r="BO7">
        <f t="shared" si="15"/>
        <v>1.2419347747751111</v>
      </c>
      <c r="BP7">
        <f t="shared" si="15"/>
        <v>1.0809295765702451</v>
      </c>
      <c r="BQ7">
        <f t="shared" si="15"/>
        <v>0.86030486283650243</v>
      </c>
      <c r="BR7">
        <f t="shared" si="15"/>
        <v>0.58848598892468917</v>
      </c>
      <c r="BS7">
        <f t="shared" si="15"/>
        <v>0.81222485034615133</v>
      </c>
      <c r="BT7">
        <f t="shared" si="15"/>
        <v>0.61330610059309509</v>
      </c>
      <c r="BU7">
        <f t="shared" si="15"/>
        <v>0.84558257750972454</v>
      </c>
      <c r="BV7">
        <f t="shared" si="12"/>
        <v>0.81100857739144572</v>
      </c>
      <c r="BW7">
        <f t="shared" si="12"/>
        <v>0.90916832128753589</v>
      </c>
      <c r="BY7" t="s">
        <v>194</v>
      </c>
      <c r="BZ7">
        <v>8</v>
      </c>
      <c r="CA7">
        <v>8</v>
      </c>
      <c r="CC7" t="s">
        <v>194</v>
      </c>
      <c r="CD7">
        <v>8</v>
      </c>
      <c r="CE7">
        <v>8</v>
      </c>
    </row>
    <row r="8" spans="1:83" x14ac:dyDescent="0.25">
      <c r="A8" s="2" t="s">
        <v>5</v>
      </c>
      <c r="B8">
        <v>2.5287724279000601E-2</v>
      </c>
      <c r="C8">
        <v>2.6995673199253899E-2</v>
      </c>
      <c r="D8">
        <v>3.4718982319387297E-2</v>
      </c>
      <c r="E8">
        <v>2.9109412232538899E-2</v>
      </c>
      <c r="F8">
        <v>3.2724887495437803E-2</v>
      </c>
      <c r="G8">
        <v>5.5784181702129898E-2</v>
      </c>
      <c r="H8">
        <v>5.9745295932022803E-2</v>
      </c>
      <c r="I8">
        <v>6.7751207572545102E-2</v>
      </c>
      <c r="J8">
        <v>1.7339197550458301E-2</v>
      </c>
      <c r="K8">
        <v>1.8755004649040299E-2</v>
      </c>
      <c r="L8">
        <v>2.5242777077693301E-2</v>
      </c>
      <c r="M8">
        <v>3.7577008988537497E-2</v>
      </c>
      <c r="N8">
        <v>1.37985274022748E-2</v>
      </c>
      <c r="O8">
        <v>2.6973861210897499E-2</v>
      </c>
      <c r="P8">
        <v>6.00745571139654E-2</v>
      </c>
      <c r="Q8">
        <v>3.8779482235750097E-2</v>
      </c>
      <c r="S8" s="3" t="s">
        <v>52</v>
      </c>
      <c r="T8">
        <f t="shared" si="7"/>
        <v>6.2888176587144601E-2</v>
      </c>
      <c r="U8">
        <f t="shared" ref="U8:AH8" si="16">C11</f>
        <v>6.9740489941495398E-2</v>
      </c>
      <c r="V8">
        <f t="shared" si="16"/>
        <v>8.3789126381713597E-2</v>
      </c>
      <c r="W8">
        <f t="shared" si="16"/>
        <v>6.5793285421752695E-2</v>
      </c>
      <c r="X8">
        <f t="shared" si="16"/>
        <v>7.0277232695009906E-2</v>
      </c>
      <c r="Y8">
        <f t="shared" si="16"/>
        <v>8.6421129678011605E-2</v>
      </c>
      <c r="Z8">
        <f t="shared" si="16"/>
        <v>7.9161776312249493E-2</v>
      </c>
      <c r="AA8">
        <f t="shared" si="16"/>
        <v>8.0248820498636894E-2</v>
      </c>
      <c r="AB8">
        <f t="shared" si="16"/>
        <v>8.1183157373934001E-2</v>
      </c>
      <c r="AC8">
        <f t="shared" si="16"/>
        <v>8.8185151935860698E-2</v>
      </c>
      <c r="AD8">
        <f t="shared" si="16"/>
        <v>7.2678639018334698E-2</v>
      </c>
      <c r="AE8">
        <f t="shared" si="16"/>
        <v>7.6717087508422696E-2</v>
      </c>
      <c r="AF8">
        <f t="shared" si="16"/>
        <v>6.9498003597282199E-2</v>
      </c>
      <c r="AG8">
        <f t="shared" si="16"/>
        <v>9.6275418827873604E-2</v>
      </c>
      <c r="AH8">
        <f t="shared" si="16"/>
        <v>7.9357246885881805E-2</v>
      </c>
      <c r="AI8">
        <f t="shared" si="9"/>
        <v>8.8111603671237604E-2</v>
      </c>
      <c r="AK8" t="s">
        <v>59</v>
      </c>
      <c r="AL8">
        <f>SUM(T15,T20)</f>
        <v>0.15048126581133359</v>
      </c>
      <c r="AM8">
        <f t="shared" ref="AM8:BA8" si="17">SUM(U15,U20)</f>
        <v>0.1158879969683453</v>
      </c>
      <c r="AN8">
        <f t="shared" si="17"/>
        <v>0.1328109170475954</v>
      </c>
      <c r="AO8">
        <f t="shared" si="17"/>
        <v>9.5326928929421864E-2</v>
      </c>
      <c r="AP8">
        <f t="shared" si="17"/>
        <v>0.1485656832001005</v>
      </c>
      <c r="AQ8">
        <f t="shared" si="17"/>
        <v>0.10876887404940599</v>
      </c>
      <c r="AR8">
        <f t="shared" si="17"/>
        <v>0.12230339463029799</v>
      </c>
      <c r="AS8">
        <f t="shared" si="17"/>
        <v>0.17944460291101741</v>
      </c>
      <c r="AT8">
        <f t="shared" si="17"/>
        <v>8.6602814671065176E-2</v>
      </c>
      <c r="AU8">
        <f t="shared" si="17"/>
        <v>0.1097934924705055</v>
      </c>
      <c r="AV8">
        <f t="shared" si="17"/>
        <v>0.10863291088942649</v>
      </c>
      <c r="AW8">
        <f t="shared" si="17"/>
        <v>9.952294790642699E-2</v>
      </c>
      <c r="AX8">
        <f t="shared" si="17"/>
        <v>8.9882246330960869E-2</v>
      </c>
      <c r="AY8">
        <f t="shared" si="17"/>
        <v>7.8707407975625407E-2</v>
      </c>
      <c r="AZ8">
        <f t="shared" si="17"/>
        <v>0.10979844675678049</v>
      </c>
      <c r="BA8">
        <f t="shared" si="17"/>
        <v>0.13700705814759259</v>
      </c>
      <c r="BG8" t="s">
        <v>82</v>
      </c>
      <c r="BH8">
        <f>AL11</f>
        <v>0.74393149274886039</v>
      </c>
      <c r="BI8">
        <f t="shared" ref="BI8:BU8" si="18">AM11</f>
        <v>0.83549716832213838</v>
      </c>
      <c r="BJ8">
        <f t="shared" si="18"/>
        <v>0.96499823187636891</v>
      </c>
      <c r="BK8">
        <f t="shared" si="18"/>
        <v>0.68271717969339629</v>
      </c>
      <c r="BL8">
        <f t="shared" si="18"/>
        <v>0.71198580754990737</v>
      </c>
      <c r="BM8">
        <f t="shared" si="18"/>
        <v>0.92464145952698595</v>
      </c>
      <c r="BN8">
        <f t="shared" si="18"/>
        <v>0.64194749154733688</v>
      </c>
      <c r="BO8">
        <f t="shared" si="18"/>
        <v>1.0028316618146036</v>
      </c>
      <c r="BP8">
        <f t="shared" si="18"/>
        <v>0.67513399115283457</v>
      </c>
      <c r="BQ8">
        <f t="shared" si="18"/>
        <v>0.79043394468958861</v>
      </c>
      <c r="BR8">
        <f t="shared" si="18"/>
        <v>0.80895211068119988</v>
      </c>
      <c r="BS8">
        <f t="shared" si="18"/>
        <v>0.72517864293224488</v>
      </c>
      <c r="BT8">
        <f t="shared" si="18"/>
        <v>0.4660473571345779</v>
      </c>
      <c r="BU8">
        <f t="shared" si="18"/>
        <v>0.79585875194984379</v>
      </c>
      <c r="BV8">
        <f t="shared" si="12"/>
        <v>0.62671471159441472</v>
      </c>
      <c r="BW8">
        <f t="shared" si="12"/>
        <v>0.87542200336855613</v>
      </c>
      <c r="BY8" t="s">
        <v>195</v>
      </c>
      <c r="BZ8">
        <v>0.79655822361434936</v>
      </c>
      <c r="CC8" t="s">
        <v>195</v>
      </c>
      <c r="CD8">
        <v>0.61345216367043021</v>
      </c>
    </row>
    <row r="9" spans="1:83" x14ac:dyDescent="0.25">
      <c r="A9" t="s">
        <v>6</v>
      </c>
      <c r="B9">
        <v>9.4741533081623794E-2</v>
      </c>
      <c r="C9">
        <v>8.3810057870062807E-2</v>
      </c>
      <c r="D9">
        <v>7.9274075614192294E-2</v>
      </c>
      <c r="E9">
        <v>8.9257924749272202E-2</v>
      </c>
      <c r="F9">
        <v>7.4723852994051501E-2</v>
      </c>
      <c r="G9">
        <v>5.7413679790945499E-2</v>
      </c>
      <c r="H9">
        <v>0.10782967244031801</v>
      </c>
      <c r="I9">
        <v>0.10393037462726699</v>
      </c>
      <c r="J9">
        <v>6.5524391766942497E-2</v>
      </c>
      <c r="K9">
        <v>7.06630778657137E-2</v>
      </c>
      <c r="L9">
        <v>5.07023435210113E-2</v>
      </c>
      <c r="M9">
        <v>6.8587429083169199E-2</v>
      </c>
      <c r="N9">
        <v>0.117806356002801</v>
      </c>
      <c r="O9">
        <v>4.1440529320511697E-2</v>
      </c>
      <c r="P9">
        <v>0.103774106343369</v>
      </c>
      <c r="Q9">
        <v>6.2330659251052301E-2</v>
      </c>
      <c r="S9" s="3" t="s">
        <v>53</v>
      </c>
      <c r="T9">
        <f t="shared" si="7"/>
        <v>1.6262220922253601E-2</v>
      </c>
      <c r="U9">
        <f t="shared" ref="U9:AH9" si="19">C12</f>
        <v>1.6741403131683302E-2</v>
      </c>
      <c r="V9">
        <f t="shared" si="19"/>
        <v>1.87414672631795E-2</v>
      </c>
      <c r="W9">
        <f t="shared" si="19"/>
        <v>1.3671810052136499E-2</v>
      </c>
      <c r="X9">
        <f t="shared" si="19"/>
        <v>1.62758822118192E-2</v>
      </c>
      <c r="Y9">
        <f t="shared" si="19"/>
        <v>1.86561063752834E-2</v>
      </c>
      <c r="Z9">
        <f t="shared" si="19"/>
        <v>1.7922428479415001E-2</v>
      </c>
      <c r="AA9">
        <f t="shared" si="19"/>
        <v>2.10047365459964E-2</v>
      </c>
      <c r="AB9">
        <f t="shared" si="19"/>
        <v>1.8886533682429402E-2</v>
      </c>
      <c r="AC9">
        <f t="shared" si="19"/>
        <v>2.23364738279942E-2</v>
      </c>
      <c r="AD9">
        <f t="shared" si="19"/>
        <v>1.50931085114515E-2</v>
      </c>
      <c r="AE9">
        <f t="shared" si="19"/>
        <v>1.9902706340871198E-2</v>
      </c>
      <c r="AF9">
        <f t="shared" si="19"/>
        <v>1.41949954880941E-2</v>
      </c>
      <c r="AG9">
        <f t="shared" si="19"/>
        <v>2.6295413949877201E-2</v>
      </c>
      <c r="AH9">
        <f t="shared" si="19"/>
        <v>1.6219627752030698E-2</v>
      </c>
      <c r="AI9">
        <f t="shared" si="9"/>
        <v>1.9725499435861799E-2</v>
      </c>
      <c r="AK9" t="s">
        <v>79</v>
      </c>
      <c r="AL9">
        <f>SUM(T6:T7,T23:T24)</f>
        <v>0.493632085920436</v>
      </c>
      <c r="AM9">
        <f t="shared" ref="AM9:BA9" si="20">SUM(U6:U7,U23:U24)</f>
        <v>0.45650821448054818</v>
      </c>
      <c r="AN9">
        <f t="shared" si="20"/>
        <v>0.393235272020176</v>
      </c>
      <c r="AO9">
        <f t="shared" si="20"/>
        <v>0.46074436617900383</v>
      </c>
      <c r="AP9">
        <f t="shared" si="20"/>
        <v>0.46999997333780524</v>
      </c>
      <c r="AQ9">
        <f t="shared" si="20"/>
        <v>0.33036590733681359</v>
      </c>
      <c r="AR9">
        <f t="shared" si="20"/>
        <v>0.51983363603520916</v>
      </c>
      <c r="AS9">
        <f t="shared" si="20"/>
        <v>0.46193846378793085</v>
      </c>
      <c r="AT9">
        <f t="shared" si="20"/>
        <v>0.40709831077240449</v>
      </c>
      <c r="AU9">
        <f t="shared" si="20"/>
        <v>0.50270267766614318</v>
      </c>
      <c r="AV9">
        <f t="shared" si="20"/>
        <v>0.34568801959905932</v>
      </c>
      <c r="AW9">
        <f t="shared" si="20"/>
        <v>0.42357651357382142</v>
      </c>
      <c r="AX9">
        <f t="shared" si="20"/>
        <v>0.70365775827447696</v>
      </c>
      <c r="AY9">
        <f t="shared" si="20"/>
        <v>0.27455742577927028</v>
      </c>
      <c r="AZ9">
        <f t="shared" si="20"/>
        <v>0.59300354916491771</v>
      </c>
      <c r="BA9">
        <f t="shared" si="20"/>
        <v>0.35013236831102978</v>
      </c>
      <c r="BG9" t="s">
        <v>117</v>
      </c>
      <c r="BH9">
        <f>SUM(AL6:AL8)</f>
        <v>0.8296299267459768</v>
      </c>
      <c r="BI9">
        <f t="shared" ref="BI9:BU9" si="21">SUM(AM6:AM8)</f>
        <v>0.76171697733537591</v>
      </c>
      <c r="BJ9">
        <f t="shared" si="21"/>
        <v>0.77101584353990005</v>
      </c>
      <c r="BK9">
        <f t="shared" si="21"/>
        <v>0.59651257730320517</v>
      </c>
      <c r="BL9">
        <f t="shared" si="21"/>
        <v>0.75415652193065807</v>
      </c>
      <c r="BM9">
        <f t="shared" si="21"/>
        <v>0.89183862102789857</v>
      </c>
      <c r="BN9">
        <f t="shared" si="21"/>
        <v>0.72534736403866584</v>
      </c>
      <c r="BO9">
        <f t="shared" si="21"/>
        <v>0.99086905306385009</v>
      </c>
      <c r="BP9">
        <f t="shared" si="21"/>
        <v>0.60087976039069524</v>
      </c>
      <c r="BQ9">
        <f t="shared" si="21"/>
        <v>0.72389039007990785</v>
      </c>
      <c r="BR9">
        <f t="shared" si="21"/>
        <v>0.72064533780257156</v>
      </c>
      <c r="BS9">
        <f t="shared" si="21"/>
        <v>0.55209268108322418</v>
      </c>
      <c r="BT9">
        <f t="shared" si="21"/>
        <v>0.62949334052195594</v>
      </c>
      <c r="BU9">
        <f t="shared" si="21"/>
        <v>0.63684125676658421</v>
      </c>
      <c r="BV9">
        <f>SUM(AZ6:AZ8)</f>
        <v>0.6815321034436258</v>
      </c>
      <c r="BW9">
        <f>SUM(BA6:BA8)</f>
        <v>0.88311199875781088</v>
      </c>
      <c r="BY9" t="s">
        <v>196</v>
      </c>
      <c r="BZ9">
        <v>0</v>
      </c>
      <c r="CC9" t="s">
        <v>196</v>
      </c>
      <c r="CD9">
        <v>0</v>
      </c>
    </row>
    <row r="10" spans="1:83" x14ac:dyDescent="0.25">
      <c r="A10" t="s">
        <v>7</v>
      </c>
      <c r="B10">
        <v>7.6878398082582303E-2</v>
      </c>
      <c r="C10">
        <v>0.102288864046807</v>
      </c>
      <c r="D10">
        <v>9.2528002599430906E-2</v>
      </c>
      <c r="E10">
        <v>8.4252964434770095E-2</v>
      </c>
      <c r="F10">
        <v>9.1397967019818796E-2</v>
      </c>
      <c r="G10">
        <v>0.104575294956451</v>
      </c>
      <c r="H10">
        <v>9.3445005808778195E-2</v>
      </c>
      <c r="I10">
        <v>8.4515828027686202E-2</v>
      </c>
      <c r="J10">
        <v>7.1733991877166198E-2</v>
      </c>
      <c r="K10">
        <v>0.10797757798600301</v>
      </c>
      <c r="L10">
        <v>9.0565678678831502E-2</v>
      </c>
      <c r="M10">
        <v>8.3942814942487301E-2</v>
      </c>
      <c r="N10">
        <v>0.102161006592594</v>
      </c>
      <c r="O10">
        <v>9.3829998632611905E-2</v>
      </c>
      <c r="P10">
        <v>9.7655905372853694E-2</v>
      </c>
      <c r="Q10">
        <v>8.0881030990306593E-2</v>
      </c>
      <c r="S10" s="4" t="s">
        <v>54</v>
      </c>
      <c r="T10">
        <f t="shared" si="7"/>
        <v>6.0358799949649603E-3</v>
      </c>
      <c r="U10">
        <f t="shared" ref="U10:AH10" si="22">C13</f>
        <v>7.2111567653611701E-3</v>
      </c>
      <c r="V10">
        <f t="shared" si="22"/>
        <v>3.50986683851021E-3</v>
      </c>
      <c r="W10">
        <f t="shared" si="22"/>
        <v>4.2763347353224597E-3</v>
      </c>
      <c r="X10">
        <f t="shared" si="22"/>
        <v>8.1765665726753808E-3</v>
      </c>
      <c r="Y10">
        <f t="shared" si="22"/>
        <v>6.5534733218115598E-3</v>
      </c>
      <c r="Z10">
        <f t="shared" si="22"/>
        <v>8.8356540650915798E-3</v>
      </c>
      <c r="AA10">
        <f t="shared" si="22"/>
        <v>7.0159329267868399E-3</v>
      </c>
      <c r="AB10">
        <f t="shared" si="22"/>
        <v>5.11056628278152E-3</v>
      </c>
      <c r="AC10">
        <f t="shared" si="22"/>
        <v>7.2958239791396703E-3</v>
      </c>
      <c r="AD10">
        <f t="shared" si="22"/>
        <v>4.5323547672059998E-3</v>
      </c>
      <c r="AE10">
        <f t="shared" si="22"/>
        <v>8.4892492059972999E-3</v>
      </c>
      <c r="AF10">
        <f t="shared" si="22"/>
        <v>6.2961639967558198E-3</v>
      </c>
      <c r="AG10">
        <f t="shared" si="22"/>
        <v>9.6464093257010008E-3</v>
      </c>
      <c r="AH10">
        <f t="shared" si="22"/>
        <v>5.5436274892534604E-3</v>
      </c>
      <c r="AI10">
        <f t="shared" si="9"/>
        <v>3.35324873543547E-3</v>
      </c>
      <c r="AK10" t="s">
        <v>80</v>
      </c>
      <c r="AL10">
        <f>SUM(T21,T29:T31)</f>
        <v>1.0430407317682979</v>
      </c>
      <c r="AM10">
        <f t="shared" ref="AM10:BA10" si="23">SUM(U21,U29:U31)</f>
        <v>0.92587196123325155</v>
      </c>
      <c r="AN10">
        <f t="shared" si="23"/>
        <v>0.71775834650475889</v>
      </c>
      <c r="AO10">
        <f t="shared" si="23"/>
        <v>0.99957015361691037</v>
      </c>
      <c r="AP10">
        <f t="shared" si="23"/>
        <v>0.98081881925873771</v>
      </c>
      <c r="AQ10">
        <f t="shared" si="23"/>
        <v>1.1138394519103252</v>
      </c>
      <c r="AR10">
        <f t="shared" si="23"/>
        <v>0.98986264724407613</v>
      </c>
      <c r="AS10">
        <f t="shared" si="23"/>
        <v>1.2419347747751111</v>
      </c>
      <c r="AT10">
        <f t="shared" si="23"/>
        <v>1.0809295765702451</v>
      </c>
      <c r="AU10">
        <f t="shared" si="23"/>
        <v>0.86030486283650243</v>
      </c>
      <c r="AV10">
        <f t="shared" si="23"/>
        <v>0.58848598892468917</v>
      </c>
      <c r="AW10">
        <f t="shared" si="23"/>
        <v>0.81222485034615133</v>
      </c>
      <c r="AX10">
        <f t="shared" si="23"/>
        <v>0.61330610059309509</v>
      </c>
      <c r="AY10">
        <f t="shared" si="23"/>
        <v>0.84558257750972454</v>
      </c>
      <c r="AZ10">
        <f t="shared" si="23"/>
        <v>0.81100857739144572</v>
      </c>
      <c r="BA10">
        <f t="shared" si="23"/>
        <v>0.90916832128753589</v>
      </c>
      <c r="BY10" t="s">
        <v>197</v>
      </c>
      <c r="BZ10">
        <v>7</v>
      </c>
      <c r="CC10" t="s">
        <v>197</v>
      </c>
      <c r="CD10">
        <v>7</v>
      </c>
    </row>
    <row r="11" spans="1:83" x14ac:dyDescent="0.25">
      <c r="A11" t="s">
        <v>8</v>
      </c>
      <c r="B11">
        <v>6.2888176587144601E-2</v>
      </c>
      <c r="C11">
        <v>6.9740489941495398E-2</v>
      </c>
      <c r="D11">
        <v>8.3789126381713597E-2</v>
      </c>
      <c r="E11">
        <v>6.5793285421752695E-2</v>
      </c>
      <c r="F11">
        <v>7.0277232695009906E-2</v>
      </c>
      <c r="G11">
        <v>8.6421129678011605E-2</v>
      </c>
      <c r="H11">
        <v>7.9161776312249493E-2</v>
      </c>
      <c r="I11">
        <v>8.0248820498636894E-2</v>
      </c>
      <c r="J11">
        <v>8.1183157373934001E-2</v>
      </c>
      <c r="K11">
        <v>8.8185151935860698E-2</v>
      </c>
      <c r="L11">
        <v>7.2678639018334698E-2</v>
      </c>
      <c r="M11">
        <v>7.6717087508422696E-2</v>
      </c>
      <c r="N11">
        <v>6.9498003597282199E-2</v>
      </c>
      <c r="O11">
        <v>9.6275418827873604E-2</v>
      </c>
      <c r="P11">
        <v>7.9357246885881805E-2</v>
      </c>
      <c r="Q11">
        <v>8.8111603671237604E-2</v>
      </c>
      <c r="S11" s="4" t="s">
        <v>55</v>
      </c>
      <c r="T11">
        <f t="shared" si="7"/>
        <v>2.37139002099966E-2</v>
      </c>
      <c r="U11">
        <f t="shared" ref="U11:AH11" si="24">C14</f>
        <v>3.4095386750121102E-2</v>
      </c>
      <c r="V11">
        <f t="shared" si="24"/>
        <v>1.57440998263698E-2</v>
      </c>
      <c r="W11">
        <f t="shared" si="24"/>
        <v>2.3945046776484302E-2</v>
      </c>
      <c r="X11">
        <f t="shared" si="24"/>
        <v>2.7608050119545102E-2</v>
      </c>
      <c r="Y11">
        <f t="shared" si="24"/>
        <v>2.9096820339721299E-2</v>
      </c>
      <c r="Z11">
        <f t="shared" si="24"/>
        <v>4.3004946744079398E-2</v>
      </c>
      <c r="AA11">
        <f t="shared" si="24"/>
        <v>2.2695072533332802E-2</v>
      </c>
      <c r="AB11">
        <f t="shared" si="24"/>
        <v>2.3901160934834999E-2</v>
      </c>
      <c r="AC11">
        <f t="shared" si="24"/>
        <v>3.6876574096474997E-2</v>
      </c>
      <c r="AD11">
        <f t="shared" si="24"/>
        <v>1.6379120248896501E-2</v>
      </c>
      <c r="AE11">
        <f t="shared" si="24"/>
        <v>2.48582027034202E-2</v>
      </c>
      <c r="AF11">
        <f t="shared" si="24"/>
        <v>2.43464172621362E-2</v>
      </c>
      <c r="AG11">
        <f t="shared" si="24"/>
        <v>3.73346566157386E-2</v>
      </c>
      <c r="AH11">
        <f t="shared" si="24"/>
        <v>2.2837926310594701E-2</v>
      </c>
      <c r="AI11">
        <f t="shared" si="9"/>
        <v>1.5321835657465E-2</v>
      </c>
      <c r="AK11" t="s">
        <v>82</v>
      </c>
      <c r="AL11">
        <f>SUM(T16,T17,T22,T26)</f>
        <v>0.74393149274886039</v>
      </c>
      <c r="AM11">
        <f t="shared" ref="AM11:BA11" si="25">SUM(U16,U17,U22,U26)</f>
        <v>0.83549716832213838</v>
      </c>
      <c r="AN11">
        <f t="shared" si="25"/>
        <v>0.96499823187636891</v>
      </c>
      <c r="AO11">
        <f t="shared" si="25"/>
        <v>0.68271717969339629</v>
      </c>
      <c r="AP11">
        <f t="shared" si="25"/>
        <v>0.71198580754990737</v>
      </c>
      <c r="AQ11">
        <f t="shared" si="25"/>
        <v>0.92464145952698595</v>
      </c>
      <c r="AR11">
        <f t="shared" si="25"/>
        <v>0.64194749154733688</v>
      </c>
      <c r="AS11">
        <f t="shared" si="25"/>
        <v>1.0028316618146036</v>
      </c>
      <c r="AT11">
        <f t="shared" si="25"/>
        <v>0.67513399115283457</v>
      </c>
      <c r="AU11">
        <f t="shared" si="25"/>
        <v>0.79043394468958861</v>
      </c>
      <c r="AV11">
        <f t="shared" si="25"/>
        <v>0.80895211068119988</v>
      </c>
      <c r="AW11">
        <f t="shared" si="25"/>
        <v>0.72517864293224488</v>
      </c>
      <c r="AX11">
        <f t="shared" si="25"/>
        <v>0.4660473571345779</v>
      </c>
      <c r="AY11">
        <f t="shared" si="25"/>
        <v>0.79585875194984379</v>
      </c>
      <c r="AZ11">
        <f t="shared" si="25"/>
        <v>0.62671471159441472</v>
      </c>
      <c r="BA11">
        <f t="shared" si="25"/>
        <v>0.87542200336855613</v>
      </c>
      <c r="BG11" s="1" t="s">
        <v>186</v>
      </c>
      <c r="BH11" s="1" t="s">
        <v>84</v>
      </c>
      <c r="BI11" s="1" t="s">
        <v>85</v>
      </c>
      <c r="BJ11" s="1" t="s">
        <v>130</v>
      </c>
      <c r="BK11" s="1" t="s">
        <v>131</v>
      </c>
      <c r="BL11" s="1" t="s">
        <v>138</v>
      </c>
      <c r="BM11" s="1" t="s">
        <v>133</v>
      </c>
      <c r="BN11" s="1" t="s">
        <v>134</v>
      </c>
      <c r="BO11" s="1" t="s">
        <v>135</v>
      </c>
      <c r="BP11" s="1" t="s">
        <v>86</v>
      </c>
      <c r="BQ11" s="1" t="s">
        <v>114</v>
      </c>
      <c r="BY11" t="s">
        <v>198</v>
      </c>
      <c r="BZ11">
        <v>1.7928684265232437</v>
      </c>
      <c r="CC11" t="s">
        <v>198</v>
      </c>
      <c r="CD11">
        <v>3.8826592749895883</v>
      </c>
    </row>
    <row r="12" spans="1:83" x14ac:dyDescent="0.25">
      <c r="A12" t="s">
        <v>9</v>
      </c>
      <c r="B12">
        <v>1.6262220922253601E-2</v>
      </c>
      <c r="C12">
        <v>1.6741403131683302E-2</v>
      </c>
      <c r="D12">
        <v>1.87414672631795E-2</v>
      </c>
      <c r="E12">
        <v>1.3671810052136499E-2</v>
      </c>
      <c r="F12">
        <v>1.62758822118192E-2</v>
      </c>
      <c r="G12">
        <v>1.86561063752834E-2</v>
      </c>
      <c r="H12">
        <v>1.7922428479415001E-2</v>
      </c>
      <c r="I12">
        <v>2.10047365459964E-2</v>
      </c>
      <c r="J12">
        <v>1.8886533682429402E-2</v>
      </c>
      <c r="K12">
        <v>2.23364738279942E-2</v>
      </c>
      <c r="L12">
        <v>1.50931085114515E-2</v>
      </c>
      <c r="M12">
        <v>1.9902706340871198E-2</v>
      </c>
      <c r="N12">
        <v>1.41949954880941E-2</v>
      </c>
      <c r="O12">
        <v>2.6295413949877201E-2</v>
      </c>
      <c r="P12">
        <v>1.6219627752030698E-2</v>
      </c>
      <c r="Q12">
        <v>1.9725499435861799E-2</v>
      </c>
      <c r="S12" s="4" t="s">
        <v>56</v>
      </c>
      <c r="T12">
        <f>SUM(B15:B16)</f>
        <v>0.359150188901036</v>
      </c>
      <c r="U12">
        <f t="shared" ref="U12:AH12" si="26">SUM(C15:C16)</f>
        <v>0.52764076926951797</v>
      </c>
      <c r="V12">
        <f t="shared" si="26"/>
        <v>0.37602768426406552</v>
      </c>
      <c r="W12">
        <f t="shared" si="26"/>
        <v>0.48062996845844697</v>
      </c>
      <c r="X12">
        <f t="shared" si="26"/>
        <v>0.3222978674172412</v>
      </c>
      <c r="Y12">
        <f t="shared" si="26"/>
        <v>0.53352770706031905</v>
      </c>
      <c r="Z12">
        <f t="shared" si="26"/>
        <v>0.55974407989380692</v>
      </c>
      <c r="AA12">
        <f t="shared" si="26"/>
        <v>0.45806035184305099</v>
      </c>
      <c r="AB12">
        <f t="shared" si="26"/>
        <v>0.33527386284658189</v>
      </c>
      <c r="AC12">
        <f t="shared" si="26"/>
        <v>0.43184496773363301</v>
      </c>
      <c r="AD12">
        <f t="shared" si="26"/>
        <v>0.363594810295918</v>
      </c>
      <c r="AE12">
        <f t="shared" si="26"/>
        <v>0.59926098896132896</v>
      </c>
      <c r="AF12">
        <f t="shared" si="26"/>
        <v>0.45295504452500901</v>
      </c>
      <c r="AG12">
        <f t="shared" si="26"/>
        <v>0.35591728391293898</v>
      </c>
      <c r="AH12">
        <f t="shared" si="26"/>
        <v>0.47805213423363402</v>
      </c>
      <c r="AI12">
        <f>SUM(Q15:Q16)</f>
        <v>0.34194607699943547</v>
      </c>
      <c r="BG12" t="s">
        <v>187</v>
      </c>
      <c r="BH12">
        <v>8.5860120000000002</v>
      </c>
      <c r="BI12">
        <v>9.5200830000000014</v>
      </c>
      <c r="BJ12">
        <v>9.1406247500000006</v>
      </c>
      <c r="BK12">
        <v>11.653967250000001</v>
      </c>
      <c r="BL12">
        <v>10.41483625</v>
      </c>
      <c r="BM12">
        <v>10.7406085</v>
      </c>
      <c r="BN12">
        <v>11.87156075</v>
      </c>
      <c r="BO12">
        <v>11.4632915</v>
      </c>
      <c r="BP12">
        <f>AVERAGE(BH12:BO12)</f>
        <v>10.423873</v>
      </c>
      <c r="BQ12">
        <f>(BP12-BP13)/BP13*100</f>
        <v>-8.1041461638377417</v>
      </c>
      <c r="BY12" t="s">
        <v>199</v>
      </c>
      <c r="BZ12">
        <v>5.8044796255190344E-2</v>
      </c>
      <c r="CC12" t="s">
        <v>199</v>
      </c>
      <c r="CD12">
        <v>3.0161233167022949E-3</v>
      </c>
    </row>
    <row r="13" spans="1:83" x14ac:dyDescent="0.25">
      <c r="A13" t="s">
        <v>10</v>
      </c>
      <c r="B13">
        <v>6.0358799949649603E-3</v>
      </c>
      <c r="C13">
        <v>7.2111567653611701E-3</v>
      </c>
      <c r="D13">
        <v>3.50986683851021E-3</v>
      </c>
      <c r="E13">
        <v>4.2763347353224597E-3</v>
      </c>
      <c r="F13">
        <v>8.1765665726753808E-3</v>
      </c>
      <c r="G13">
        <v>6.5534733218115598E-3</v>
      </c>
      <c r="H13">
        <v>8.8356540650915798E-3</v>
      </c>
      <c r="I13">
        <v>7.0159329267868399E-3</v>
      </c>
      <c r="J13">
        <v>5.11056628278152E-3</v>
      </c>
      <c r="K13">
        <v>7.2958239791396703E-3</v>
      </c>
      <c r="L13">
        <v>4.5323547672059998E-3</v>
      </c>
      <c r="M13">
        <v>8.4892492059972999E-3</v>
      </c>
      <c r="N13">
        <v>6.2961639967558198E-3</v>
      </c>
      <c r="O13">
        <v>9.6464093257010008E-3</v>
      </c>
      <c r="P13">
        <v>5.5436274892534604E-3</v>
      </c>
      <c r="Q13">
        <v>3.35324873543547E-3</v>
      </c>
      <c r="S13" t="s">
        <v>57</v>
      </c>
      <c r="T13">
        <f>SUM(B17:B19)</f>
        <v>0.13822277934839369</v>
      </c>
      <c r="U13">
        <f t="shared" ref="U13:AH13" si="27">SUM(C17:C19)</f>
        <v>0.14551864270180881</v>
      </c>
      <c r="V13">
        <f t="shared" si="27"/>
        <v>0.16579938850051401</v>
      </c>
      <c r="W13">
        <f t="shared" si="27"/>
        <v>0.10561240394851129</v>
      </c>
      <c r="X13">
        <f t="shared" si="27"/>
        <v>0.12906111322181771</v>
      </c>
      <c r="Y13">
        <f t="shared" si="27"/>
        <v>0.34933666684642573</v>
      </c>
      <c r="Z13">
        <f t="shared" si="27"/>
        <v>0.11966764279002079</v>
      </c>
      <c r="AA13">
        <f t="shared" si="27"/>
        <v>0.14635787540958869</v>
      </c>
      <c r="AB13">
        <f t="shared" si="27"/>
        <v>9.9327805688677814E-2</v>
      </c>
      <c r="AC13">
        <f t="shared" si="27"/>
        <v>0.13822830244236101</v>
      </c>
      <c r="AD13">
        <f t="shared" si="27"/>
        <v>0.1471586717623746</v>
      </c>
      <c r="AE13">
        <f t="shared" si="27"/>
        <v>0.14203357987131199</v>
      </c>
      <c r="AF13">
        <f t="shared" si="27"/>
        <v>0.1340578664210596</v>
      </c>
      <c r="AG13">
        <f t="shared" si="27"/>
        <v>0.21142109314245991</v>
      </c>
      <c r="AH13">
        <f t="shared" si="27"/>
        <v>0.10348337268824989</v>
      </c>
      <c r="AI13">
        <f>SUM(Q17:Q19)</f>
        <v>0.1711748597608107</v>
      </c>
      <c r="BG13" t="s">
        <v>188</v>
      </c>
      <c r="BH13">
        <v>9.336400750000001</v>
      </c>
      <c r="BI13">
        <v>9.8889152500000002</v>
      </c>
      <c r="BJ13">
        <v>10.77848775</v>
      </c>
      <c r="BK13">
        <v>10.456751000000001</v>
      </c>
      <c r="BL13">
        <v>10.067816000000002</v>
      </c>
      <c r="BM13">
        <v>12.2701475</v>
      </c>
      <c r="BN13">
        <v>13.789684749999999</v>
      </c>
      <c r="BO13">
        <v>14.156896500000002</v>
      </c>
      <c r="BP13">
        <f>AVERAGE(BH13:BO13)</f>
        <v>11.343137437499999</v>
      </c>
      <c r="BY13" t="s">
        <v>200</v>
      </c>
      <c r="BZ13">
        <v>1.8945786050900073</v>
      </c>
      <c r="CC13" t="s">
        <v>200</v>
      </c>
      <c r="CD13">
        <v>1.8945786050900073</v>
      </c>
    </row>
    <row r="14" spans="1:83" x14ac:dyDescent="0.25">
      <c r="A14" t="s">
        <v>11</v>
      </c>
      <c r="B14">
        <v>2.37139002099966E-2</v>
      </c>
      <c r="C14">
        <v>3.4095386750121102E-2</v>
      </c>
      <c r="D14">
        <v>1.57440998263698E-2</v>
      </c>
      <c r="E14">
        <v>2.3945046776484302E-2</v>
      </c>
      <c r="F14">
        <v>2.7608050119545102E-2</v>
      </c>
      <c r="G14">
        <v>2.9096820339721299E-2</v>
      </c>
      <c r="H14">
        <v>4.3004946744079398E-2</v>
      </c>
      <c r="I14">
        <v>2.2695072533332802E-2</v>
      </c>
      <c r="J14">
        <v>2.3901160934834999E-2</v>
      </c>
      <c r="K14">
        <v>3.6876574096474997E-2</v>
      </c>
      <c r="L14">
        <v>1.6379120248896501E-2</v>
      </c>
      <c r="M14">
        <v>2.48582027034202E-2</v>
      </c>
      <c r="N14">
        <v>2.43464172621362E-2</v>
      </c>
      <c r="O14">
        <v>3.73346566157386E-2</v>
      </c>
      <c r="P14">
        <v>2.2837926310594701E-2</v>
      </c>
      <c r="Q14">
        <v>1.5321835657465E-2</v>
      </c>
      <c r="S14" t="s">
        <v>58</v>
      </c>
      <c r="T14">
        <f>SUM(B20:B22)</f>
        <v>0.54092588158624955</v>
      </c>
      <c r="U14">
        <f t="shared" ref="U14:AH14" si="28">SUM(C20:C22)</f>
        <v>0.50031033766522182</v>
      </c>
      <c r="V14">
        <f t="shared" si="28"/>
        <v>0.47240553799179064</v>
      </c>
      <c r="W14">
        <f t="shared" si="28"/>
        <v>0.39557324442527209</v>
      </c>
      <c r="X14">
        <f t="shared" si="28"/>
        <v>0.47652972550873995</v>
      </c>
      <c r="Y14">
        <f t="shared" si="28"/>
        <v>0.43373308013206696</v>
      </c>
      <c r="Z14">
        <f t="shared" si="28"/>
        <v>0.48337632661834712</v>
      </c>
      <c r="AA14">
        <f t="shared" si="28"/>
        <v>0.66506657474324404</v>
      </c>
      <c r="AB14">
        <f t="shared" si="28"/>
        <v>0.41494914003095218</v>
      </c>
      <c r="AC14">
        <f t="shared" si="28"/>
        <v>0.47586859516704128</v>
      </c>
      <c r="AD14">
        <f t="shared" si="28"/>
        <v>0.46485375515077049</v>
      </c>
      <c r="AE14">
        <f t="shared" si="28"/>
        <v>0.31053615330548517</v>
      </c>
      <c r="AF14">
        <f t="shared" si="28"/>
        <v>0.40555322776993552</v>
      </c>
      <c r="AG14">
        <f t="shared" si="28"/>
        <v>0.3467127556484989</v>
      </c>
      <c r="AH14">
        <f t="shared" si="28"/>
        <v>0.46825028399859542</v>
      </c>
      <c r="AI14">
        <f>SUM(Q20:Q22)</f>
        <v>0.57493008084940755</v>
      </c>
      <c r="BY14" t="s">
        <v>201</v>
      </c>
      <c r="BZ14">
        <v>0.11608959251038069</v>
      </c>
      <c r="CC14" t="s">
        <v>201</v>
      </c>
      <c r="CD14">
        <v>6.0322466334045899E-3</v>
      </c>
    </row>
    <row r="15" spans="1:83" ht="15.75" thickBot="1" x14ac:dyDescent="0.3">
      <c r="A15" s="3" t="s">
        <v>12</v>
      </c>
      <c r="B15">
        <v>0.10005708161072401</v>
      </c>
      <c r="C15">
        <v>0.16036631911597901</v>
      </c>
      <c r="D15">
        <v>8.1889097819557499E-2</v>
      </c>
      <c r="E15">
        <v>0.15026806687064301</v>
      </c>
      <c r="F15">
        <v>9.7774073355601204E-2</v>
      </c>
      <c r="G15">
        <v>0.14452188339876201</v>
      </c>
      <c r="H15">
        <v>0.180042413494304</v>
      </c>
      <c r="I15">
        <v>0.12654929124879899</v>
      </c>
      <c r="J15">
        <v>8.5564459278197905E-2</v>
      </c>
      <c r="K15">
        <v>0.119474614214774</v>
      </c>
      <c r="L15">
        <v>8.8008639481595E-2</v>
      </c>
      <c r="M15">
        <v>0.16524650397610999</v>
      </c>
      <c r="N15">
        <v>0.13343344032322199</v>
      </c>
      <c r="O15">
        <v>0.120167119210114</v>
      </c>
      <c r="P15">
        <v>0.12215835295448001</v>
      </c>
      <c r="Q15">
        <v>9.1021878283799498E-2</v>
      </c>
      <c r="S15" s="10" t="s">
        <v>59</v>
      </c>
      <c r="T15">
        <f>SUM(B23:B25)</f>
        <v>0.13546237120570009</v>
      </c>
      <c r="U15">
        <f t="shared" ref="U15:AH15" si="29">SUM(C23:C25)</f>
        <v>0.1026504929795066</v>
      </c>
      <c r="V15">
        <f t="shared" si="29"/>
        <v>0.11102992211464401</v>
      </c>
      <c r="W15">
        <f t="shared" si="29"/>
        <v>8.3323713332173463E-2</v>
      </c>
      <c r="X15">
        <f t="shared" si="29"/>
        <v>0.13020429697035921</v>
      </c>
      <c r="Y15">
        <f t="shared" si="29"/>
        <v>7.1217933234580894E-2</v>
      </c>
      <c r="Z15">
        <f t="shared" si="29"/>
        <v>0.1043183432475463</v>
      </c>
      <c r="AA15">
        <f t="shared" si="29"/>
        <v>0.15704342722388501</v>
      </c>
      <c r="AB15">
        <f t="shared" si="29"/>
        <v>7.6213822050185981E-2</v>
      </c>
      <c r="AC15">
        <f t="shared" si="29"/>
        <v>9.7414178903024604E-2</v>
      </c>
      <c r="AD15">
        <f t="shared" si="29"/>
        <v>9.3267556899468487E-2</v>
      </c>
      <c r="AE15">
        <f t="shared" si="29"/>
        <v>8.2067821825516682E-2</v>
      </c>
      <c r="AF15">
        <f t="shared" si="29"/>
        <v>7.9060052868718173E-2</v>
      </c>
      <c r="AG15">
        <f t="shared" si="29"/>
        <v>5.4656464692651605E-2</v>
      </c>
      <c r="AH15">
        <f t="shared" si="29"/>
        <v>8.3565785832766595E-2</v>
      </c>
      <c r="AI15">
        <f>SUM(Q23:Q25)</f>
        <v>0.11711318771697619</v>
      </c>
      <c r="BY15" s="12" t="s">
        <v>202</v>
      </c>
      <c r="BZ15" s="12">
        <v>2.3646242515927849</v>
      </c>
      <c r="CA15" s="12"/>
      <c r="CC15" s="12" t="s">
        <v>202</v>
      </c>
      <c r="CD15" s="12">
        <v>2.3646242515927849</v>
      </c>
      <c r="CE15" s="12"/>
    </row>
    <row r="16" spans="1:83" x14ac:dyDescent="0.25">
      <c r="A16" s="3" t="s">
        <v>13</v>
      </c>
      <c r="B16">
        <v>0.25909310729031199</v>
      </c>
      <c r="C16">
        <v>0.36727445015353899</v>
      </c>
      <c r="D16">
        <v>0.29413858644450802</v>
      </c>
      <c r="E16">
        <v>0.33036190158780399</v>
      </c>
      <c r="F16">
        <v>0.22452379406164</v>
      </c>
      <c r="G16">
        <v>0.389005823661557</v>
      </c>
      <c r="H16">
        <v>0.37970166639950298</v>
      </c>
      <c r="I16">
        <v>0.33151106059425201</v>
      </c>
      <c r="J16">
        <v>0.249709403568384</v>
      </c>
      <c r="K16">
        <v>0.312370353518859</v>
      </c>
      <c r="L16">
        <v>0.27558617081432302</v>
      </c>
      <c r="M16">
        <v>0.434014484985219</v>
      </c>
      <c r="N16">
        <v>0.31952160420178699</v>
      </c>
      <c r="O16">
        <v>0.235750164702825</v>
      </c>
      <c r="P16">
        <v>0.355893781279154</v>
      </c>
      <c r="Q16">
        <v>0.25092419871563598</v>
      </c>
      <c r="S16" s="9" t="s">
        <v>60</v>
      </c>
      <c r="T16">
        <f>B26</f>
        <v>6.4468197517780601E-2</v>
      </c>
      <c r="U16">
        <f t="shared" ref="U16:AH16" si="30">C26</f>
        <v>7.7372427908297306E-2</v>
      </c>
      <c r="V16">
        <f t="shared" si="30"/>
        <v>6.0405837585307501E-2</v>
      </c>
      <c r="W16">
        <f t="shared" si="30"/>
        <v>5.1830800808876802E-2</v>
      </c>
      <c r="X16">
        <f t="shared" si="30"/>
        <v>8.5362385384269601E-2</v>
      </c>
      <c r="Y16">
        <f t="shared" si="30"/>
        <v>7.8874402316153794E-2</v>
      </c>
      <c r="Z16">
        <f t="shared" si="30"/>
        <v>8.9169249706314097E-2</v>
      </c>
      <c r="AA16">
        <f t="shared" si="30"/>
        <v>9.6357727567825097E-2</v>
      </c>
      <c r="AB16">
        <f t="shared" si="30"/>
        <v>4.6629532822427197E-2</v>
      </c>
      <c r="AC16">
        <f t="shared" si="30"/>
        <v>6.7140539211125796E-2</v>
      </c>
      <c r="AD16">
        <f t="shared" si="30"/>
        <v>5.59763014700237E-2</v>
      </c>
      <c r="AE16">
        <f t="shared" si="30"/>
        <v>3.9735006009471198E-2</v>
      </c>
      <c r="AF16">
        <f t="shared" si="30"/>
        <v>3.9869029367295403E-2</v>
      </c>
      <c r="AG16">
        <f t="shared" si="30"/>
        <v>5.6404442000576503E-2</v>
      </c>
      <c r="AH16">
        <f t="shared" si="30"/>
        <v>7.9160242978995696E-2</v>
      </c>
      <c r="AI16">
        <f>Q26</f>
        <v>6.8443660926515604E-2</v>
      </c>
      <c r="AK16" t="s">
        <v>83</v>
      </c>
      <c r="BG16" t="s">
        <v>83</v>
      </c>
    </row>
    <row r="17" spans="1:83" x14ac:dyDescent="0.25">
      <c r="A17" s="4" t="s">
        <v>14</v>
      </c>
      <c r="B17">
        <v>3.0079799799768901E-2</v>
      </c>
      <c r="C17">
        <v>3.3717617633333703E-2</v>
      </c>
      <c r="D17">
        <v>5.2215489790825097E-2</v>
      </c>
      <c r="E17">
        <v>2.18051498299059E-2</v>
      </c>
      <c r="F17">
        <v>2.6233710072638101E-2</v>
      </c>
      <c r="G17">
        <v>0.139698050894839</v>
      </c>
      <c r="H17">
        <v>4.6613241740603398E-2</v>
      </c>
      <c r="I17">
        <v>4.2755181261769602E-2</v>
      </c>
      <c r="J17">
        <v>2.7567217662098902E-2</v>
      </c>
      <c r="K17">
        <v>3.0334665525955599E-2</v>
      </c>
      <c r="L17">
        <v>5.1613937260833499E-2</v>
      </c>
      <c r="M17">
        <v>2.9049356694000199E-2</v>
      </c>
      <c r="N17">
        <v>2.1263267007195701E-2</v>
      </c>
      <c r="O17">
        <v>8.9593834271950099E-2</v>
      </c>
      <c r="P17">
        <v>3.9333463143243597E-2</v>
      </c>
      <c r="Q17">
        <v>6.14645076240019E-2</v>
      </c>
      <c r="S17" s="9" t="s">
        <v>61</v>
      </c>
      <c r="T17">
        <f>SUM(B27,B31)</f>
        <v>0.53534423223405203</v>
      </c>
      <c r="U17">
        <f t="shared" ref="U17:AH17" si="31">SUM(C27,C31)</f>
        <v>0.58867129043722</v>
      </c>
      <c r="V17">
        <f t="shared" si="31"/>
        <v>0.69673467622940699</v>
      </c>
      <c r="W17">
        <f t="shared" si="31"/>
        <v>0.47436463288040998</v>
      </c>
      <c r="X17">
        <f t="shared" si="31"/>
        <v>0.45564772298464506</v>
      </c>
      <c r="Y17">
        <f t="shared" si="31"/>
        <v>0.62627367902232201</v>
      </c>
      <c r="Z17">
        <f t="shared" si="31"/>
        <v>0.40740619701032799</v>
      </c>
      <c r="AA17">
        <f t="shared" si="31"/>
        <v>0.70768015502336801</v>
      </c>
      <c r="AB17">
        <f t="shared" si="31"/>
        <v>0.502745789150566</v>
      </c>
      <c r="AC17">
        <f t="shared" si="31"/>
        <v>0.55791674241939693</v>
      </c>
      <c r="AD17">
        <f t="shared" si="31"/>
        <v>0.58169248931780704</v>
      </c>
      <c r="AE17">
        <f t="shared" si="31"/>
        <v>0.56453033932348895</v>
      </c>
      <c r="AF17">
        <f t="shared" si="31"/>
        <v>0.31945694435330702</v>
      </c>
      <c r="AG17">
        <f t="shared" si="31"/>
        <v>0.56902188000785203</v>
      </c>
      <c r="AH17">
        <f t="shared" si="31"/>
        <v>0.41325827473686999</v>
      </c>
      <c r="AI17">
        <f>SUM(Q27,Q31)</f>
        <v>0.64629450261930999</v>
      </c>
      <c r="AK17" s="1" t="s">
        <v>40</v>
      </c>
      <c r="AL17" s="1" t="s">
        <v>84</v>
      </c>
      <c r="AM17" s="1" t="s">
        <v>85</v>
      </c>
      <c r="AN17" s="1" t="s">
        <v>130</v>
      </c>
      <c r="AO17" s="1" t="s">
        <v>131</v>
      </c>
      <c r="AP17" s="1" t="s">
        <v>138</v>
      </c>
      <c r="AQ17" s="1" t="s">
        <v>133</v>
      </c>
      <c r="AR17" s="1" t="s">
        <v>134</v>
      </c>
      <c r="AS17" s="1" t="s">
        <v>135</v>
      </c>
      <c r="AT17" s="1" t="s">
        <v>86</v>
      </c>
      <c r="AU17" s="1" t="s">
        <v>101</v>
      </c>
      <c r="AV17" s="1"/>
      <c r="AW17" s="1"/>
      <c r="AX17" s="1"/>
      <c r="AY17" s="1"/>
      <c r="AZ17" s="1"/>
      <c r="BA17" s="1"/>
      <c r="BG17" s="1" t="s">
        <v>40</v>
      </c>
      <c r="BH17" s="1" t="s">
        <v>84</v>
      </c>
      <c r="BI17" s="1" t="s">
        <v>85</v>
      </c>
      <c r="BJ17" s="1" t="s">
        <v>130</v>
      </c>
      <c r="BK17" s="1" t="s">
        <v>131</v>
      </c>
      <c r="BL17" s="1" t="s">
        <v>138</v>
      </c>
      <c r="BM17" s="1" t="s">
        <v>133</v>
      </c>
      <c r="BN17" s="1" t="s">
        <v>134</v>
      </c>
      <c r="BO17" s="1" t="s">
        <v>135</v>
      </c>
      <c r="BP17" s="1" t="s">
        <v>86</v>
      </c>
      <c r="BQ17" s="1" t="s">
        <v>110</v>
      </c>
      <c r="BR17" s="1" t="s">
        <v>115</v>
      </c>
      <c r="BT17" t="s">
        <v>183</v>
      </c>
      <c r="BU17" t="s">
        <v>184</v>
      </c>
      <c r="BY17" s="1" t="s">
        <v>204</v>
      </c>
      <c r="CC17" s="1" t="s">
        <v>207</v>
      </c>
    </row>
    <row r="18" spans="1:83" x14ac:dyDescent="0.25">
      <c r="A18" s="4" t="s">
        <v>15</v>
      </c>
      <c r="B18">
        <v>7.0434215348731802E-2</v>
      </c>
      <c r="C18">
        <v>7.2421176903255696E-2</v>
      </c>
      <c r="D18">
        <v>8.9063773692530601E-2</v>
      </c>
      <c r="E18">
        <v>4.8494525469747203E-2</v>
      </c>
      <c r="F18">
        <v>5.86517794404278E-2</v>
      </c>
      <c r="G18">
        <v>0.17212198871993001</v>
      </c>
      <c r="H18">
        <v>4.7038354484090397E-2</v>
      </c>
      <c r="I18">
        <v>4.8211722018725603E-2</v>
      </c>
      <c r="J18">
        <v>4.6798981166592701E-2</v>
      </c>
      <c r="K18">
        <v>6.8525622132786804E-2</v>
      </c>
      <c r="L18">
        <v>7.1831783788360096E-2</v>
      </c>
      <c r="M18">
        <v>6.2030452347838799E-2</v>
      </c>
      <c r="N18">
        <v>5.8454677905172302E-2</v>
      </c>
      <c r="O18">
        <v>0.102016904862053</v>
      </c>
      <c r="P18">
        <v>4.0500437070583102E-2</v>
      </c>
      <c r="Q18">
        <v>6.3544564419561397E-2</v>
      </c>
      <c r="S18" s="4" t="s">
        <v>62</v>
      </c>
      <c r="T18">
        <f>B28</f>
        <v>1.05117967822213E-2</v>
      </c>
      <c r="U18">
        <f t="shared" ref="U18:AH18" si="32">C28</f>
        <v>1.0361699759321E-2</v>
      </c>
      <c r="V18">
        <f t="shared" si="32"/>
        <v>1.6686159228233501E-2</v>
      </c>
      <c r="W18">
        <f t="shared" si="32"/>
        <v>2.2443294937921202E-2</v>
      </c>
      <c r="X18">
        <f t="shared" si="32"/>
        <v>1.7994298325941901E-2</v>
      </c>
      <c r="Y18">
        <f t="shared" si="32"/>
        <v>1.2145023992141299E-2</v>
      </c>
      <c r="Z18">
        <f t="shared" si="32"/>
        <v>2.1410720979462498E-2</v>
      </c>
      <c r="AA18">
        <f t="shared" si="32"/>
        <v>2.17202645706801E-2</v>
      </c>
      <c r="AB18">
        <f t="shared" si="32"/>
        <v>1.06237562383159E-2</v>
      </c>
      <c r="AC18">
        <f t="shared" si="32"/>
        <v>1.1971549515368701E-2</v>
      </c>
      <c r="AD18">
        <f t="shared" si="32"/>
        <v>1.55259111386518E-2</v>
      </c>
      <c r="AE18">
        <f t="shared" si="32"/>
        <v>3.1294323194373502E-2</v>
      </c>
      <c r="AF18">
        <f t="shared" si="32"/>
        <v>2.20581247456824E-2</v>
      </c>
      <c r="AG18">
        <f t="shared" si="32"/>
        <v>2.2891560789846801E-2</v>
      </c>
      <c r="AH18">
        <f t="shared" si="32"/>
        <v>1.37931753650618E-2</v>
      </c>
      <c r="AI18">
        <f>Q28</f>
        <v>1.55971312367102E-2</v>
      </c>
      <c r="AK18" t="s">
        <v>95</v>
      </c>
      <c r="AL18">
        <f>AL5-AT5</f>
        <v>5.6871675231607632E-2</v>
      </c>
      <c r="AM18">
        <f t="shared" ref="AM18:AS18" si="33">AM5-AU5</f>
        <v>0.12988823362877744</v>
      </c>
      <c r="AN18">
        <f t="shared" si="33"/>
        <v>1.1827832834046315E-2</v>
      </c>
      <c r="AO18">
        <f t="shared" si="33"/>
        <v>-0.54177539370631955</v>
      </c>
      <c r="AP18">
        <f t="shared" si="33"/>
        <v>-0.18592866924881291</v>
      </c>
      <c r="AQ18">
        <f t="shared" si="33"/>
        <v>-0.14892055326620879</v>
      </c>
      <c r="AR18">
        <f t="shared" si="33"/>
        <v>8.3054451663330031E-2</v>
      </c>
      <c r="AS18">
        <f t="shared" si="33"/>
        <v>0.27520601220039154</v>
      </c>
      <c r="AT18">
        <f>AVERAGE(AL18:AS18)</f>
        <v>-3.9972051332898537E-2</v>
      </c>
      <c r="AU18">
        <f>AT18/(AVERAGE(AL5:AS5))*100</f>
        <v>-3.8622835813660243</v>
      </c>
      <c r="BG18" t="s">
        <v>81</v>
      </c>
      <c r="BH18">
        <f>BH3-BP3</f>
        <v>3.5734826095367989E-2</v>
      </c>
      <c r="BI18">
        <f t="shared" ref="BI18:BO18" si="34">BI3-BQ3</f>
        <v>5.7056719297585323E-2</v>
      </c>
      <c r="BJ18">
        <f t="shared" si="34"/>
        <v>2.0622426190115173E-2</v>
      </c>
      <c r="BK18">
        <f t="shared" si="34"/>
        <v>-5.1712985524355159E-2</v>
      </c>
      <c r="BL18">
        <f t="shared" si="34"/>
        <v>6.6380718775019193E-2</v>
      </c>
      <c r="BM18">
        <f t="shared" si="34"/>
        <v>7.652023334978697E-2</v>
      </c>
      <c r="BN18">
        <f t="shared" si="34"/>
        <v>-2.6129178192180136E-2</v>
      </c>
      <c r="BO18">
        <f t="shared" si="34"/>
        <v>5.433407128406692E-2</v>
      </c>
      <c r="BP18">
        <f t="shared" ref="BP18:BP24" si="35">AVERAGE(BH18:BO18)</f>
        <v>2.9100853909425784E-2</v>
      </c>
      <c r="BQ18">
        <f>_xlfn.STDEV.P(BH18:BO18)/SQRT(8)</f>
        <v>1.5183131034716321E-2</v>
      </c>
      <c r="BR18">
        <f>_xlfn.STDEV.P(BH18:BO18)</f>
        <v>4.2944379657167332E-2</v>
      </c>
      <c r="BT18">
        <v>1</v>
      </c>
      <c r="BU18">
        <v>9.4568924999999986</v>
      </c>
      <c r="BY18" t="s">
        <v>189</v>
      </c>
      <c r="CC18" t="s">
        <v>189</v>
      </c>
    </row>
    <row r="19" spans="1:83" ht="15.75" thickBot="1" x14ac:dyDescent="0.3">
      <c r="A19" s="4" t="s">
        <v>16</v>
      </c>
      <c r="B19">
        <v>3.7708764199892997E-2</v>
      </c>
      <c r="C19">
        <v>3.9379848165219403E-2</v>
      </c>
      <c r="D19">
        <v>2.4520125017158299E-2</v>
      </c>
      <c r="E19">
        <v>3.5312728648858198E-2</v>
      </c>
      <c r="F19">
        <v>4.4175623708751798E-2</v>
      </c>
      <c r="G19">
        <v>3.7516627231656698E-2</v>
      </c>
      <c r="H19">
        <v>2.6016046565327001E-2</v>
      </c>
      <c r="I19">
        <v>5.5390972129093503E-2</v>
      </c>
      <c r="J19">
        <v>2.4961606859986201E-2</v>
      </c>
      <c r="K19">
        <v>3.93680147836186E-2</v>
      </c>
      <c r="L19">
        <v>2.3712950713181E-2</v>
      </c>
      <c r="M19">
        <v>5.0953770829473E-2</v>
      </c>
      <c r="N19">
        <v>5.4339921508691602E-2</v>
      </c>
      <c r="O19">
        <v>1.98103540084568E-2</v>
      </c>
      <c r="P19">
        <v>2.36494724744232E-2</v>
      </c>
      <c r="Q19">
        <v>4.61657877172474E-2</v>
      </c>
      <c r="S19" s="4" t="s">
        <v>63</v>
      </c>
      <c r="T19">
        <f>B29</f>
        <v>3.0222402946745199E-2</v>
      </c>
      <c r="U19">
        <f t="shared" ref="U19:AH19" si="36">C29</f>
        <v>3.1773713727786E-2</v>
      </c>
      <c r="V19">
        <f t="shared" si="36"/>
        <v>5.9617439376429202E-2</v>
      </c>
      <c r="W19">
        <f t="shared" si="36"/>
        <v>7.5809368346996905E-2</v>
      </c>
      <c r="X19">
        <f t="shared" si="36"/>
        <v>4.1732746463899101E-2</v>
      </c>
      <c r="Y19">
        <f t="shared" si="36"/>
        <v>2.7841486038104001E-2</v>
      </c>
      <c r="Z19">
        <f t="shared" si="36"/>
        <v>6.2438441064704898E-2</v>
      </c>
      <c r="AA19">
        <f t="shared" si="36"/>
        <v>7.6806330837580705E-2</v>
      </c>
      <c r="AB19">
        <f t="shared" si="36"/>
        <v>3.5073010756908399E-2</v>
      </c>
      <c r="AC19">
        <f t="shared" si="36"/>
        <v>3.9931231429446497E-2</v>
      </c>
      <c r="AD19">
        <f t="shared" si="36"/>
        <v>5.7993310146468503E-2</v>
      </c>
      <c r="AE19">
        <f t="shared" si="36"/>
        <v>0.10321389786823799</v>
      </c>
      <c r="AF19">
        <f t="shared" si="36"/>
        <v>8.2466491100619793E-2</v>
      </c>
      <c r="AG19">
        <f t="shared" si="36"/>
        <v>5.6159282521908598E-2</v>
      </c>
      <c r="AH19">
        <f t="shared" si="36"/>
        <v>6.5695234815273507E-2</v>
      </c>
      <c r="AI19">
        <f>Q29</f>
        <v>5.5026367241744097E-2</v>
      </c>
      <c r="AK19" t="s">
        <v>87</v>
      </c>
      <c r="AL19">
        <f>AL7-AT7</f>
        <v>0.12597674155529737</v>
      </c>
      <c r="AM19">
        <f t="shared" ref="AM19:AS19" si="37">AM7-AU7</f>
        <v>2.4441742498180541E-2</v>
      </c>
      <c r="AN19">
        <f t="shared" si="37"/>
        <v>7.5517828410201493E-3</v>
      </c>
      <c r="AO19">
        <f t="shared" si="37"/>
        <v>8.5037091119786912E-2</v>
      </c>
      <c r="AP19">
        <f t="shared" si="37"/>
        <v>7.0976497738804434E-2</v>
      </c>
      <c r="AQ19">
        <f t="shared" si="37"/>
        <v>8.7020324483568057E-2</v>
      </c>
      <c r="AR19">
        <f t="shared" si="37"/>
        <v>1.5126042619751701E-2</v>
      </c>
      <c r="AS19">
        <f t="shared" si="37"/>
        <v>9.0136493893836489E-2</v>
      </c>
      <c r="AT19">
        <f>AVERAGE(AL19:AS19)</f>
        <v>6.3283339593780713E-2</v>
      </c>
      <c r="AU19">
        <f>AT19/(AVERAGE(AL7:AS7))*100</f>
        <v>12.758992780372907</v>
      </c>
      <c r="BG19" t="s">
        <v>77</v>
      </c>
      <c r="BH19">
        <f t="shared" ref="BH19:BH24" si="38">BH4-BP4</f>
        <v>-6.360475338487126E-2</v>
      </c>
      <c r="BI19">
        <f t="shared" ref="BI19:BO19" si="39">BI4-BQ4</f>
        <v>-0.1047912080531932</v>
      </c>
      <c r="BJ19">
        <f t="shared" si="39"/>
        <v>2.4307032850664934E-2</v>
      </c>
      <c r="BK19">
        <f t="shared" si="39"/>
        <v>3.3037056671313403E-3</v>
      </c>
      <c r="BL19">
        <f t="shared" si="39"/>
        <v>2.4855207169211802E-2</v>
      </c>
      <c r="BM19">
        <f t="shared" si="39"/>
        <v>-0.11893877855171286</v>
      </c>
      <c r="BN19">
        <f t="shared" si="39"/>
        <v>1.2956460840014894E-2</v>
      </c>
      <c r="BO19">
        <f t="shared" si="39"/>
        <v>-3.5772188643454106E-2</v>
      </c>
      <c r="BP19">
        <f t="shared" si="35"/>
        <v>-3.2210565263276057E-2</v>
      </c>
      <c r="BQ19">
        <f t="shared" ref="BQ19:BQ24" si="40">_xlfn.STDEV.P(BH19:BO19)/SQRT(8)</f>
        <v>1.9178470132358731E-2</v>
      </c>
      <c r="BR19">
        <f t="shared" ref="BR19:BR24" si="41">_xlfn.STDEV.P(BH19:BO19)</f>
        <v>5.4244905133498098E-2</v>
      </c>
      <c r="BT19">
        <v>1</v>
      </c>
      <c r="BU19">
        <v>10.59634625</v>
      </c>
    </row>
    <row r="20" spans="1:83" x14ac:dyDescent="0.25">
      <c r="A20" s="5" t="s">
        <v>17</v>
      </c>
      <c r="B20">
        <v>0.29694565156629299</v>
      </c>
      <c r="C20">
        <v>0.24634468290474801</v>
      </c>
      <c r="D20">
        <v>0.23927319799829899</v>
      </c>
      <c r="E20">
        <v>0.25413981149741</v>
      </c>
      <c r="F20">
        <v>0.299626878665681</v>
      </c>
      <c r="G20">
        <v>0.211182714831367</v>
      </c>
      <c r="H20">
        <v>0.27620226430477601</v>
      </c>
      <c r="I20">
        <v>0.33889609422618699</v>
      </c>
      <c r="J20">
        <v>0.255222014016879</v>
      </c>
      <c r="K20">
        <v>0.23652793927789201</v>
      </c>
      <c r="L20">
        <v>0.250218908445415</v>
      </c>
      <c r="M20">
        <v>0.23112410005605999</v>
      </c>
      <c r="N20">
        <v>0.27143885708264298</v>
      </c>
      <c r="O20">
        <v>0.19170019568353999</v>
      </c>
      <c r="P20">
        <v>0.29430876340088202</v>
      </c>
      <c r="Q20">
        <v>0.33053109515085299</v>
      </c>
      <c r="S20" s="10" t="s">
        <v>64</v>
      </c>
      <c r="T20">
        <f>B30</f>
        <v>1.50188946056335E-2</v>
      </c>
      <c r="U20">
        <f t="shared" ref="U20:AH20" si="42">C30</f>
        <v>1.32375039888387E-2</v>
      </c>
      <c r="V20">
        <f t="shared" si="42"/>
        <v>2.1780994932951402E-2</v>
      </c>
      <c r="W20">
        <f t="shared" si="42"/>
        <v>1.2003215597248399E-2</v>
      </c>
      <c r="X20">
        <f t="shared" si="42"/>
        <v>1.8361386229741299E-2</v>
      </c>
      <c r="Y20">
        <f t="shared" si="42"/>
        <v>3.7550940814825101E-2</v>
      </c>
      <c r="Z20">
        <f t="shared" si="42"/>
        <v>1.79850513827517E-2</v>
      </c>
      <c r="AA20">
        <f t="shared" si="42"/>
        <v>2.2401175687132398E-2</v>
      </c>
      <c r="AB20">
        <f t="shared" si="42"/>
        <v>1.03889926208792E-2</v>
      </c>
      <c r="AC20">
        <f t="shared" si="42"/>
        <v>1.23793135674809E-2</v>
      </c>
      <c r="AD20">
        <f t="shared" si="42"/>
        <v>1.5365353989957999E-2</v>
      </c>
      <c r="AE20">
        <f t="shared" si="42"/>
        <v>1.7455126080910301E-2</v>
      </c>
      <c r="AF20">
        <f t="shared" si="42"/>
        <v>1.08221934622427E-2</v>
      </c>
      <c r="AG20">
        <f t="shared" si="42"/>
        <v>2.4050943282973799E-2</v>
      </c>
      <c r="AH20">
        <f t="shared" si="42"/>
        <v>2.6232660924013902E-2</v>
      </c>
      <c r="AI20">
        <f>Q30</f>
        <v>1.9893870430616401E-2</v>
      </c>
      <c r="AK20" t="s">
        <v>88</v>
      </c>
      <c r="AL20">
        <f>AL11-AT11</f>
        <v>6.8797501596025823E-2</v>
      </c>
      <c r="AM20">
        <f t="shared" ref="AM20:AS20" si="43">AM11-AU11</f>
        <v>4.5063223632549776E-2</v>
      </c>
      <c r="AN20">
        <f t="shared" si="43"/>
        <v>0.15604612119516903</v>
      </c>
      <c r="AO20">
        <f t="shared" si="43"/>
        <v>-4.2461463238848585E-2</v>
      </c>
      <c r="AP20">
        <f t="shared" si="43"/>
        <v>0.24593845041532947</v>
      </c>
      <c r="AQ20">
        <f t="shared" si="43"/>
        <v>0.12878270757714216</v>
      </c>
      <c r="AR20">
        <f t="shared" si="43"/>
        <v>1.523277995292216E-2</v>
      </c>
      <c r="AS20">
        <f t="shared" si="43"/>
        <v>0.12740965844604746</v>
      </c>
      <c r="AT20">
        <f t="shared" ref="AT20:AT25" si="44">AVERAGE(AL20:AS20)</f>
        <v>9.3101122447042162E-2</v>
      </c>
      <c r="AU20">
        <f>AT20/(AVERAGE(AL11:AS11))*100</f>
        <v>11.443546153145414</v>
      </c>
      <c r="BG20" t="s">
        <v>78</v>
      </c>
      <c r="BH20">
        <f t="shared" si="38"/>
        <v>5.6871675231607632E-2</v>
      </c>
      <c r="BI20">
        <f t="shared" ref="BI20:BO20" si="45">BI5-BQ5</f>
        <v>0.12988823362877744</v>
      </c>
      <c r="BJ20">
        <f t="shared" si="45"/>
        <v>1.1827832834046315E-2</v>
      </c>
      <c r="BK20">
        <f t="shared" si="45"/>
        <v>-0.54177539370631955</v>
      </c>
      <c r="BL20">
        <f t="shared" si="45"/>
        <v>-0.18592866924881291</v>
      </c>
      <c r="BM20">
        <f t="shared" si="45"/>
        <v>-0.14892055326620879</v>
      </c>
      <c r="BN20">
        <f t="shared" si="45"/>
        <v>8.3054451663330031E-2</v>
      </c>
      <c r="BO20">
        <f t="shared" si="45"/>
        <v>0.27520601220039154</v>
      </c>
      <c r="BP20">
        <f t="shared" si="35"/>
        <v>-3.9972051332898537E-2</v>
      </c>
      <c r="BQ20">
        <f t="shared" si="40"/>
        <v>8.2950181656488917E-2</v>
      </c>
      <c r="BR20">
        <f t="shared" si="41"/>
        <v>0.23461854379983713</v>
      </c>
      <c r="BT20">
        <v>2</v>
      </c>
      <c r="BU20">
        <v>8.5860120000000002</v>
      </c>
      <c r="BY20" s="13"/>
      <c r="BZ20" s="13" t="s">
        <v>190</v>
      </c>
      <c r="CA20" s="13" t="s">
        <v>191</v>
      </c>
      <c r="CC20" s="13"/>
      <c r="CD20" s="13" t="s">
        <v>190</v>
      </c>
      <c r="CE20" s="13" t="s">
        <v>191</v>
      </c>
    </row>
    <row r="21" spans="1:83" x14ac:dyDescent="0.25">
      <c r="A21" s="5" t="s">
        <v>18</v>
      </c>
      <c r="B21">
        <v>0.199956572725278</v>
      </c>
      <c r="C21">
        <v>0.179469464629708</v>
      </c>
      <c r="D21">
        <v>0.15068368234847501</v>
      </c>
      <c r="E21">
        <v>0.105362313713733</v>
      </c>
      <c r="F21">
        <v>0.137637000725469</v>
      </c>
      <c r="G21">
        <v>0.112063177228636</v>
      </c>
      <c r="H21">
        <v>0.130246246877949</v>
      </c>
      <c r="I21">
        <v>0.19485966960244699</v>
      </c>
      <c r="J21">
        <v>0.12671731291185601</v>
      </c>
      <c r="K21">
        <v>0.168213238546363</v>
      </c>
      <c r="L21">
        <v>0.13714806621218301</v>
      </c>
      <c r="M21">
        <v>6.0634307276028698E-2</v>
      </c>
      <c r="N21">
        <v>0.102833650997513</v>
      </c>
      <c r="O21">
        <v>8.5506720922228302E-2</v>
      </c>
      <c r="P21">
        <v>0.105725158285777</v>
      </c>
      <c r="Q21">
        <v>0.151590639907622</v>
      </c>
      <c r="S21" s="5" t="s">
        <v>65</v>
      </c>
      <c r="T21">
        <f t="shared" ref="T21:T31" si="46">B32</f>
        <v>4.5094804536802501E-2</v>
      </c>
      <c r="U21">
        <f t="shared" ref="U21:AH21" si="47">C32</f>
        <v>0.128843925031425</v>
      </c>
      <c r="V21">
        <f t="shared" si="47"/>
        <v>0.13599202567714</v>
      </c>
      <c r="W21">
        <f t="shared" si="47"/>
        <v>9.7751223899317799E-2</v>
      </c>
      <c r="X21">
        <f t="shared" si="47"/>
        <v>0.12907408792387901</v>
      </c>
      <c r="Y21">
        <f t="shared" si="47"/>
        <v>0.18961530978954599</v>
      </c>
      <c r="Z21">
        <f t="shared" si="47"/>
        <v>0.14062765394617099</v>
      </c>
      <c r="AA21">
        <f t="shared" si="47"/>
        <v>0.185753040380228</v>
      </c>
      <c r="AB21">
        <f t="shared" si="47"/>
        <v>8.0639151877857404E-2</v>
      </c>
      <c r="AC21">
        <f t="shared" si="47"/>
        <v>6.3599147861742505E-2</v>
      </c>
      <c r="AD21">
        <f t="shared" si="47"/>
        <v>8.7585761526354805E-2</v>
      </c>
      <c r="AE21">
        <f t="shared" si="47"/>
        <v>8.6392644813049105E-2</v>
      </c>
      <c r="AF21">
        <f t="shared" si="47"/>
        <v>0.10234389573897699</v>
      </c>
      <c r="AG21">
        <f t="shared" si="47"/>
        <v>0.124643151517515</v>
      </c>
      <c r="AH21">
        <f t="shared" si="47"/>
        <v>0.11988809961217101</v>
      </c>
      <c r="AI21">
        <f t="shared" ref="AI21:AI31" si="48">Q32</f>
        <v>0.149400052173288</v>
      </c>
      <c r="AK21" t="s">
        <v>89</v>
      </c>
      <c r="AL21">
        <f>AL3-AT3</f>
        <v>3.5734826095367989E-2</v>
      </c>
      <c r="AM21">
        <f t="shared" ref="AM21:AS21" si="49">AM3-AU3</f>
        <v>5.7056719297585323E-2</v>
      </c>
      <c r="AN21">
        <f t="shared" si="49"/>
        <v>2.0622426190115173E-2</v>
      </c>
      <c r="AO21">
        <f t="shared" si="49"/>
        <v>-5.1712985524355159E-2</v>
      </c>
      <c r="AP21">
        <f t="shared" si="49"/>
        <v>6.6380718775019193E-2</v>
      </c>
      <c r="AQ21">
        <f t="shared" si="49"/>
        <v>7.652023334978697E-2</v>
      </c>
      <c r="AR21">
        <f t="shared" si="49"/>
        <v>-2.6129178192180136E-2</v>
      </c>
      <c r="AS21">
        <f t="shared" si="49"/>
        <v>5.433407128406692E-2</v>
      </c>
      <c r="AT21">
        <f t="shared" si="44"/>
        <v>2.9100853909425784E-2</v>
      </c>
      <c r="AU21">
        <f>AT21/(AVERAGE(AL3:AS3))*100</f>
        <v>9.1589778628392438</v>
      </c>
      <c r="BG21" t="s">
        <v>79</v>
      </c>
      <c r="BH21">
        <f t="shared" si="38"/>
        <v>8.6533775148031511E-2</v>
      </c>
      <c r="BI21">
        <f t="shared" ref="BI21:BO21" si="50">BI6-BQ6</f>
        <v>-4.6194463185595003E-2</v>
      </c>
      <c r="BJ21">
        <f t="shared" si="50"/>
        <v>4.7547252421116681E-2</v>
      </c>
      <c r="BK21">
        <f t="shared" si="50"/>
        <v>3.7167852605182405E-2</v>
      </c>
      <c r="BL21">
        <f t="shared" si="50"/>
        <v>-0.23365778493667172</v>
      </c>
      <c r="BM21">
        <f t="shared" si="50"/>
        <v>5.580848155754331E-2</v>
      </c>
      <c r="BN21">
        <f t="shared" si="50"/>
        <v>-7.3169913129708553E-2</v>
      </c>
      <c r="BO21">
        <f t="shared" si="50"/>
        <v>0.11180609547690107</v>
      </c>
      <c r="BP21">
        <f t="shared" si="35"/>
        <v>-1.7698380054000373E-3</v>
      </c>
      <c r="BQ21">
        <f t="shared" si="40"/>
        <v>3.7250029527337303E-2</v>
      </c>
      <c r="BR21">
        <f t="shared" si="41"/>
        <v>0.10535899391271733</v>
      </c>
      <c r="BT21">
        <v>2</v>
      </c>
      <c r="BU21">
        <v>9.336400750000001</v>
      </c>
      <c r="BY21" t="s">
        <v>192</v>
      </c>
      <c r="BZ21">
        <v>0.33847084679977024</v>
      </c>
      <c r="CA21">
        <v>0.37068141206304633</v>
      </c>
      <c r="CC21" t="s">
        <v>192</v>
      </c>
      <c r="CD21">
        <v>0.81356881163494976</v>
      </c>
      <c r="CE21">
        <v>0.72046768918790771</v>
      </c>
    </row>
    <row r="22" spans="1:83" x14ac:dyDescent="0.25">
      <c r="A22" s="5" t="s">
        <v>19</v>
      </c>
      <c r="B22">
        <v>4.4023657294678602E-2</v>
      </c>
      <c r="C22">
        <v>7.4496190130765805E-2</v>
      </c>
      <c r="D22">
        <v>8.2448657645016604E-2</v>
      </c>
      <c r="E22">
        <v>3.6071119214129102E-2</v>
      </c>
      <c r="F22">
        <v>3.926584611759E-2</v>
      </c>
      <c r="G22">
        <v>0.11048718807206399</v>
      </c>
      <c r="H22">
        <v>7.6927815435622104E-2</v>
      </c>
      <c r="I22">
        <v>0.13131081091461</v>
      </c>
      <c r="J22">
        <v>3.3009813102217199E-2</v>
      </c>
      <c r="K22">
        <v>7.1127417342786298E-2</v>
      </c>
      <c r="L22">
        <v>7.7486780493172494E-2</v>
      </c>
      <c r="M22">
        <v>1.8777745973396501E-2</v>
      </c>
      <c r="N22">
        <v>3.1280719689779503E-2</v>
      </c>
      <c r="O22">
        <v>6.9505839042730597E-2</v>
      </c>
      <c r="P22">
        <v>6.8216362311936396E-2</v>
      </c>
      <c r="Q22">
        <v>9.28083457909325E-2</v>
      </c>
      <c r="S22" s="9" t="s">
        <v>66</v>
      </c>
      <c r="T22">
        <f t="shared" si="46"/>
        <v>9.9964434472730498E-2</v>
      </c>
      <c r="U22">
        <f t="shared" ref="U22:AH22" si="51">C33</f>
        <v>0.13735625176202301</v>
      </c>
      <c r="V22">
        <f t="shared" si="51"/>
        <v>0.167017239131589</v>
      </c>
      <c r="W22">
        <f t="shared" si="51"/>
        <v>0.117285458825068</v>
      </c>
      <c r="X22">
        <f t="shared" si="51"/>
        <v>0.12753509073906599</v>
      </c>
      <c r="Y22">
        <f t="shared" si="51"/>
        <v>0.193942385948701</v>
      </c>
      <c r="Z22">
        <f t="shared" si="51"/>
        <v>0.114639553706448</v>
      </c>
      <c r="AA22">
        <f t="shared" si="51"/>
        <v>0.147824184125213</v>
      </c>
      <c r="AB22">
        <f t="shared" si="51"/>
        <v>9.5554048028766894E-2</v>
      </c>
      <c r="AC22">
        <f t="shared" si="51"/>
        <v>0.13766045224279599</v>
      </c>
      <c r="AD22">
        <f t="shared" si="51"/>
        <v>0.13937365694575399</v>
      </c>
      <c r="AE22">
        <f t="shared" si="51"/>
        <v>9.4082320265642005E-2</v>
      </c>
      <c r="AF22">
        <f t="shared" si="51"/>
        <v>8.3753663200780995E-2</v>
      </c>
      <c r="AG22">
        <f t="shared" si="51"/>
        <v>0.14260777799934499</v>
      </c>
      <c r="AH22">
        <f t="shared" si="51"/>
        <v>0.11164024710286399</v>
      </c>
      <c r="AI22">
        <f t="shared" si="48"/>
        <v>0.12194940477795201</v>
      </c>
      <c r="AK22" t="s">
        <v>90</v>
      </c>
      <c r="AL22">
        <f>AL8-AT8</f>
        <v>6.3878451140268411E-2</v>
      </c>
      <c r="AM22">
        <f t="shared" ref="AM22:AS22" si="52">AM8-AU8</f>
        <v>6.0945044978397978E-3</v>
      </c>
      <c r="AN22">
        <f t="shared" si="52"/>
        <v>2.417800615816891E-2</v>
      </c>
      <c r="AO22">
        <f t="shared" si="52"/>
        <v>-4.1960189770051254E-3</v>
      </c>
      <c r="AP22">
        <f t="shared" si="52"/>
        <v>5.8683436869139627E-2</v>
      </c>
      <c r="AQ22">
        <f t="shared" si="52"/>
        <v>3.0061466073780588E-2</v>
      </c>
      <c r="AR22">
        <f t="shared" si="52"/>
        <v>1.2504947873517497E-2</v>
      </c>
      <c r="AS22">
        <f t="shared" si="52"/>
        <v>4.2437544763424817E-2</v>
      </c>
      <c r="AT22">
        <f t="shared" si="44"/>
        <v>2.9205292299891817E-2</v>
      </c>
      <c r="AU22">
        <f>AT22/(AVERAGE(AL8:AS8))*100</f>
        <v>22.175838135355527</v>
      </c>
      <c r="BG22" t="s">
        <v>80</v>
      </c>
      <c r="BH22">
        <f t="shared" si="38"/>
        <v>-3.7888844801947208E-2</v>
      </c>
      <c r="BI22">
        <f t="shared" ref="BI22:BO22" si="53">BI7-BQ7</f>
        <v>6.5567098396749124E-2</v>
      </c>
      <c r="BJ22">
        <f t="shared" si="53"/>
        <v>0.12927235758006972</v>
      </c>
      <c r="BK22">
        <f t="shared" si="53"/>
        <v>0.18734530327075904</v>
      </c>
      <c r="BL22">
        <f t="shared" si="53"/>
        <v>0.36751271866564261</v>
      </c>
      <c r="BM22">
        <f t="shared" si="53"/>
        <v>0.26825687440060064</v>
      </c>
      <c r="BN22">
        <f t="shared" si="53"/>
        <v>0.17885406985263042</v>
      </c>
      <c r="BO22">
        <f t="shared" si="53"/>
        <v>0.33276645348757516</v>
      </c>
      <c r="BP22">
        <f t="shared" si="35"/>
        <v>0.18646075385650993</v>
      </c>
      <c r="BQ22">
        <f t="shared" si="40"/>
        <v>4.4922320476635122E-2</v>
      </c>
      <c r="BR22">
        <f t="shared" si="41"/>
        <v>0.12705950974265598</v>
      </c>
      <c r="BT22">
        <v>3</v>
      </c>
      <c r="BU22">
        <v>9.5200830000000014</v>
      </c>
      <c r="BY22" t="s">
        <v>193</v>
      </c>
      <c r="BZ22">
        <v>9.4111733855950183E-4</v>
      </c>
      <c r="CA22">
        <v>5.2923210900417727E-3</v>
      </c>
      <c r="CC22" t="s">
        <v>193</v>
      </c>
      <c r="CD22">
        <v>1.9044824528641868E-2</v>
      </c>
      <c r="CE22">
        <v>1.6859440716569449E-2</v>
      </c>
    </row>
    <row r="23" spans="1:83" x14ac:dyDescent="0.25">
      <c r="A23" s="6" t="s">
        <v>20</v>
      </c>
      <c r="B23">
        <v>5.6053199761994001E-2</v>
      </c>
      <c r="C23">
        <v>3.6372590145109698E-2</v>
      </c>
      <c r="D23">
        <v>4.2385315096372098E-2</v>
      </c>
      <c r="E23">
        <v>4.4543851402708397E-2</v>
      </c>
      <c r="F23">
        <v>6.1832703256861903E-2</v>
      </c>
      <c r="G23">
        <v>2.4236102541637199E-2</v>
      </c>
      <c r="H23">
        <v>5.4813523271854001E-2</v>
      </c>
      <c r="I23">
        <v>6.6801166905690795E-2</v>
      </c>
      <c r="J23">
        <v>3.5303275763720499E-2</v>
      </c>
      <c r="K23">
        <v>3.0766730175082E-2</v>
      </c>
      <c r="L23">
        <v>3.65922516341139E-2</v>
      </c>
      <c r="M23">
        <v>5.9112862357939E-2</v>
      </c>
      <c r="N23">
        <v>4.5515840890112597E-2</v>
      </c>
      <c r="O23">
        <v>2.12434293931676E-2</v>
      </c>
      <c r="P23">
        <v>4.2766028182477399E-2</v>
      </c>
      <c r="Q23">
        <v>5.57614268729116E-2</v>
      </c>
      <c r="S23" s="8" t="s">
        <v>67</v>
      </c>
      <c r="T23">
        <f t="shared" si="46"/>
        <v>0.251339488533533</v>
      </c>
      <c r="U23">
        <f t="shared" ref="U23:AH23" si="54">C34</f>
        <v>0.17398207554213699</v>
      </c>
      <c r="V23">
        <f t="shared" si="54"/>
        <v>0.15215907651256599</v>
      </c>
      <c r="W23">
        <f t="shared" si="54"/>
        <v>0.18796032435625501</v>
      </c>
      <c r="X23">
        <f t="shared" si="54"/>
        <v>0.19943233221592599</v>
      </c>
      <c r="Y23">
        <f t="shared" si="54"/>
        <v>0.11921960383269301</v>
      </c>
      <c r="Z23">
        <f t="shared" si="54"/>
        <v>0.177452175971479</v>
      </c>
      <c r="AA23">
        <f t="shared" si="54"/>
        <v>0.20345711069981301</v>
      </c>
      <c r="AB23">
        <f t="shared" si="54"/>
        <v>0.214088987909581</v>
      </c>
      <c r="AC23">
        <f t="shared" si="54"/>
        <v>0.23913295813053501</v>
      </c>
      <c r="AD23">
        <f t="shared" si="54"/>
        <v>0.14442994388413199</v>
      </c>
      <c r="AE23">
        <f t="shared" si="54"/>
        <v>0.18721633299404999</v>
      </c>
      <c r="AF23">
        <f t="shared" si="54"/>
        <v>0.30913763847325099</v>
      </c>
      <c r="AG23">
        <f t="shared" si="54"/>
        <v>8.5081333330258094E-2</v>
      </c>
      <c r="AH23">
        <f t="shared" si="54"/>
        <v>0.232964436132653</v>
      </c>
      <c r="AI23">
        <f t="shared" si="48"/>
        <v>0.13470182071594</v>
      </c>
      <c r="AK23" t="s">
        <v>91</v>
      </c>
      <c r="AL23">
        <f>AL6-AT6</f>
        <v>3.8894973659715879E-2</v>
      </c>
      <c r="AM23">
        <f t="shared" ref="AM23:AS23" si="55">AM6-AU6</f>
        <v>7.2903402594478028E-3</v>
      </c>
      <c r="AN23">
        <f t="shared" si="55"/>
        <v>1.8640716738139412E-2</v>
      </c>
      <c r="AO23">
        <f t="shared" si="55"/>
        <v>-3.6421175922800697E-2</v>
      </c>
      <c r="AP23">
        <f t="shared" si="55"/>
        <v>-4.9967531992418934E-3</v>
      </c>
      <c r="AQ23">
        <f t="shared" si="55"/>
        <v>0.13791557370396582</v>
      </c>
      <c r="AR23">
        <f t="shared" si="55"/>
        <v>1.6184270101770898E-2</v>
      </c>
      <c r="AS23">
        <f t="shared" si="55"/>
        <v>-2.481698435122201E-2</v>
      </c>
      <c r="AT23">
        <f t="shared" si="44"/>
        <v>1.9086370123721899E-2</v>
      </c>
      <c r="AU23">
        <f>AT23/(AVERAGE(AL6:AS6))*100</f>
        <v>11.749285978142449</v>
      </c>
      <c r="BG23" t="s">
        <v>82</v>
      </c>
      <c r="BH23">
        <f t="shared" si="38"/>
        <v>6.8797501596025823E-2</v>
      </c>
      <c r="BI23">
        <f t="shared" ref="BI23:BO23" si="56">BI8-BQ8</f>
        <v>4.5063223632549776E-2</v>
      </c>
      <c r="BJ23">
        <f t="shared" si="56"/>
        <v>0.15604612119516903</v>
      </c>
      <c r="BK23">
        <f t="shared" si="56"/>
        <v>-4.2461463238848585E-2</v>
      </c>
      <c r="BL23">
        <f t="shared" si="56"/>
        <v>0.24593845041532947</v>
      </c>
      <c r="BM23">
        <f t="shared" si="56"/>
        <v>0.12878270757714216</v>
      </c>
      <c r="BN23">
        <f t="shared" si="56"/>
        <v>1.523277995292216E-2</v>
      </c>
      <c r="BO23">
        <f t="shared" si="56"/>
        <v>0.12740965844604746</v>
      </c>
      <c r="BP23">
        <f t="shared" si="35"/>
        <v>9.3101122447042162E-2</v>
      </c>
      <c r="BQ23">
        <f t="shared" si="40"/>
        <v>2.9872272876910484E-2</v>
      </c>
      <c r="BR23">
        <f t="shared" si="41"/>
        <v>8.4491546882873525E-2</v>
      </c>
      <c r="BT23">
        <v>3</v>
      </c>
      <c r="BU23">
        <v>9.8889152500000002</v>
      </c>
      <c r="BY23" t="s">
        <v>194</v>
      </c>
      <c r="BZ23">
        <v>8</v>
      </c>
      <c r="CA23">
        <v>8</v>
      </c>
      <c r="CC23" t="s">
        <v>194</v>
      </c>
      <c r="CD23">
        <v>8</v>
      </c>
      <c r="CE23">
        <v>8</v>
      </c>
    </row>
    <row r="24" spans="1:83" x14ac:dyDescent="0.25">
      <c r="A24" s="6" t="s">
        <v>21</v>
      </c>
      <c r="B24">
        <v>5.8315128860942297E-2</v>
      </c>
      <c r="C24">
        <v>4.80963831147544E-2</v>
      </c>
      <c r="D24">
        <v>4.7217383776290402E-2</v>
      </c>
      <c r="E24">
        <v>3.12471677369443E-2</v>
      </c>
      <c r="F24">
        <v>4.9171089196871097E-2</v>
      </c>
      <c r="G24">
        <v>2.9796978394362201E-2</v>
      </c>
      <c r="H24">
        <v>3.6806299087209997E-2</v>
      </c>
      <c r="I24">
        <v>6.5694616451451707E-2</v>
      </c>
      <c r="J24">
        <v>3.1900413607349298E-2</v>
      </c>
      <c r="K24">
        <v>4.3837220474323098E-2</v>
      </c>
      <c r="L24">
        <v>3.8625927447024699E-2</v>
      </c>
      <c r="M24">
        <v>1.74640691668119E-2</v>
      </c>
      <c r="N24">
        <v>2.4269712589862099E-2</v>
      </c>
      <c r="O24">
        <v>2.0993239976078298E-2</v>
      </c>
      <c r="P24">
        <v>2.8694321707224399E-2</v>
      </c>
      <c r="Q24">
        <v>4.4740902036592999E-2</v>
      </c>
      <c r="S24" s="8" t="s">
        <v>68</v>
      </c>
      <c r="T24">
        <f t="shared" si="46"/>
        <v>7.0672666222696898E-2</v>
      </c>
      <c r="U24">
        <f t="shared" ref="U24:AH24" si="57">C35</f>
        <v>9.6427217021541403E-2</v>
      </c>
      <c r="V24">
        <f t="shared" si="57"/>
        <v>6.9274117293986803E-2</v>
      </c>
      <c r="W24">
        <f t="shared" si="57"/>
        <v>9.9273152638706494E-2</v>
      </c>
      <c r="X24">
        <f t="shared" si="57"/>
        <v>0.104445821108009</v>
      </c>
      <c r="Y24">
        <f t="shared" si="57"/>
        <v>4.91573287567241E-2</v>
      </c>
      <c r="Z24">
        <f t="shared" si="57"/>
        <v>0.14110678181463401</v>
      </c>
      <c r="AA24">
        <f t="shared" si="57"/>
        <v>7.0035150433164606E-2</v>
      </c>
      <c r="AB24">
        <f t="shared" si="57"/>
        <v>5.5750939218714803E-2</v>
      </c>
      <c r="AC24">
        <f t="shared" si="57"/>
        <v>8.4929063683891498E-2</v>
      </c>
      <c r="AD24">
        <f t="shared" si="57"/>
        <v>5.9990053515084497E-2</v>
      </c>
      <c r="AE24">
        <f t="shared" si="57"/>
        <v>8.3829936554114901E-2</v>
      </c>
      <c r="AF24">
        <f t="shared" si="57"/>
        <v>0.17455275720583099</v>
      </c>
      <c r="AG24">
        <f t="shared" si="57"/>
        <v>5.4205564495888599E-2</v>
      </c>
      <c r="AH24">
        <f t="shared" si="57"/>
        <v>0.158609101316042</v>
      </c>
      <c r="AI24">
        <f t="shared" si="48"/>
        <v>7.2218857353730903E-2</v>
      </c>
      <c r="AK24" t="s">
        <v>92</v>
      </c>
      <c r="AL24">
        <f>AL9-AT9</f>
        <v>8.6533775148031511E-2</v>
      </c>
      <c r="AM24">
        <f t="shared" ref="AM24:AS24" si="58">AM9-AU9</f>
        <v>-4.6194463185595003E-2</v>
      </c>
      <c r="AN24">
        <f t="shared" si="58"/>
        <v>4.7547252421116681E-2</v>
      </c>
      <c r="AO24">
        <f t="shared" si="58"/>
        <v>3.7167852605182405E-2</v>
      </c>
      <c r="AP24">
        <f t="shared" si="58"/>
        <v>-0.23365778493667172</v>
      </c>
      <c r="AQ24">
        <f t="shared" si="58"/>
        <v>5.580848155754331E-2</v>
      </c>
      <c r="AR24">
        <f t="shared" si="58"/>
        <v>-7.3169913129708553E-2</v>
      </c>
      <c r="AS24">
        <f t="shared" si="58"/>
        <v>0.11180609547690107</v>
      </c>
      <c r="AT24">
        <f t="shared" si="44"/>
        <v>-1.7698380054000373E-3</v>
      </c>
      <c r="AU24">
        <f>AT24/(AVERAGE(AL9:AS9))*100</f>
        <v>-0.39480439953303015</v>
      </c>
      <c r="BG24" t="s">
        <v>117</v>
      </c>
      <c r="BH24">
        <f t="shared" si="38"/>
        <v>0.22875016635528156</v>
      </c>
      <c r="BI24">
        <f t="shared" ref="BI24:BO24" si="59">BI9-BQ9</f>
        <v>3.7826587255468058E-2</v>
      </c>
      <c r="BJ24">
        <f t="shared" si="59"/>
        <v>5.0370505737328486E-2</v>
      </c>
      <c r="BK24">
        <f t="shared" si="59"/>
        <v>4.4419896219980992E-2</v>
      </c>
      <c r="BL24">
        <f t="shared" si="59"/>
        <v>0.12466318140870214</v>
      </c>
      <c r="BM24">
        <f t="shared" si="59"/>
        <v>0.25499736426131436</v>
      </c>
      <c r="BN24">
        <f t="shared" si="59"/>
        <v>4.381526059504004E-2</v>
      </c>
      <c r="BO24">
        <f t="shared" si="59"/>
        <v>0.10775705430603921</v>
      </c>
      <c r="BP24">
        <f t="shared" si="35"/>
        <v>0.11157500201739436</v>
      </c>
      <c r="BQ24">
        <f t="shared" si="40"/>
        <v>2.8715163712646714E-2</v>
      </c>
      <c r="BR24">
        <f t="shared" si="41"/>
        <v>8.1218747936377483E-2</v>
      </c>
      <c r="BT24">
        <v>4</v>
      </c>
      <c r="BU24">
        <v>9.7877445000000005</v>
      </c>
      <c r="BY24" t="s">
        <v>195</v>
      </c>
      <c r="BZ24">
        <v>0.64312174000704936</v>
      </c>
      <c r="CC24" t="s">
        <v>195</v>
      </c>
      <c r="CD24">
        <v>0.7742019220743005</v>
      </c>
    </row>
    <row r="25" spans="1:83" x14ac:dyDescent="0.25">
      <c r="A25" s="6" t="s">
        <v>22</v>
      </c>
      <c r="B25">
        <v>2.1094042582763799E-2</v>
      </c>
      <c r="C25">
        <v>1.8181519719642499E-2</v>
      </c>
      <c r="D25">
        <v>2.14272232419815E-2</v>
      </c>
      <c r="E25">
        <v>7.5326941925207697E-3</v>
      </c>
      <c r="F25">
        <v>1.92005045166262E-2</v>
      </c>
      <c r="G25">
        <v>1.71848522985815E-2</v>
      </c>
      <c r="H25">
        <v>1.2698520888482299E-2</v>
      </c>
      <c r="I25">
        <v>2.4547643866742502E-2</v>
      </c>
      <c r="J25">
        <v>9.0101326791161805E-3</v>
      </c>
      <c r="K25">
        <v>2.2810228253619499E-2</v>
      </c>
      <c r="L25">
        <v>1.8049377818329899E-2</v>
      </c>
      <c r="M25">
        <v>5.4908903007657899E-3</v>
      </c>
      <c r="N25">
        <v>9.2744993887434804E-3</v>
      </c>
      <c r="O25">
        <v>1.2419795323405701E-2</v>
      </c>
      <c r="P25">
        <v>1.2105435943064799E-2</v>
      </c>
      <c r="Q25">
        <v>1.6610858807471599E-2</v>
      </c>
      <c r="S25" s="4" t="s">
        <v>69</v>
      </c>
      <c r="T25">
        <f t="shared" si="46"/>
        <v>0.47011050099519403</v>
      </c>
      <c r="U25">
        <f t="shared" ref="U25:AH25" si="60">C36</f>
        <v>0.67400302902200904</v>
      </c>
      <c r="V25">
        <f t="shared" si="60"/>
        <v>0.31245356310320199</v>
      </c>
      <c r="W25">
        <f t="shared" si="60"/>
        <v>0.291946943385751</v>
      </c>
      <c r="X25">
        <f t="shared" si="60"/>
        <v>0.41266753845999699</v>
      </c>
      <c r="Y25">
        <f t="shared" si="60"/>
        <v>0.35520303595344199</v>
      </c>
      <c r="Z25">
        <f t="shared" si="60"/>
        <v>0.50962627594446297</v>
      </c>
      <c r="AA25">
        <f t="shared" si="60"/>
        <v>0.43354692024237701</v>
      </c>
      <c r="AB25">
        <f t="shared" si="60"/>
        <v>0.43014426261536098</v>
      </c>
      <c r="AC25">
        <f t="shared" si="60"/>
        <v>0.62463811980739403</v>
      </c>
      <c r="AD25">
        <f t="shared" si="60"/>
        <v>0.30788980877259098</v>
      </c>
      <c r="AE25">
        <f t="shared" si="60"/>
        <v>0.63903744277378205</v>
      </c>
      <c r="AF25">
        <f t="shared" si="60"/>
        <v>0.44897896304205798</v>
      </c>
      <c r="AG25">
        <f t="shared" si="60"/>
        <v>0.59860836839391895</v>
      </c>
      <c r="AH25">
        <f t="shared" si="60"/>
        <v>0.54838287312864697</v>
      </c>
      <c r="AI25">
        <f t="shared" si="48"/>
        <v>0.325331539411018</v>
      </c>
      <c r="AK25" t="s">
        <v>93</v>
      </c>
      <c r="AL25">
        <f>AL10-AT10</f>
        <v>-3.7888844801947208E-2</v>
      </c>
      <c r="AM25">
        <f t="shared" ref="AM25:AS25" si="61">AM10-AU10</f>
        <v>6.5567098396749124E-2</v>
      </c>
      <c r="AN25">
        <f t="shared" si="61"/>
        <v>0.12927235758006972</v>
      </c>
      <c r="AO25">
        <f t="shared" si="61"/>
        <v>0.18734530327075904</v>
      </c>
      <c r="AP25">
        <f t="shared" si="61"/>
        <v>0.36751271866564261</v>
      </c>
      <c r="AQ25">
        <f t="shared" si="61"/>
        <v>0.26825687440060064</v>
      </c>
      <c r="AR25">
        <f t="shared" si="61"/>
        <v>0.17885406985263042</v>
      </c>
      <c r="AS25">
        <f t="shared" si="61"/>
        <v>0.33276645348757516</v>
      </c>
      <c r="AT25">
        <f t="shared" si="44"/>
        <v>0.18646075385650993</v>
      </c>
      <c r="AU25">
        <f>AT25/(AVERAGE(AL10:AS10))*100</f>
        <v>18.616528891794339</v>
      </c>
      <c r="BT25">
        <v>4</v>
      </c>
      <c r="BU25">
        <v>10.429017250000001</v>
      </c>
      <c r="BY25" t="s">
        <v>196</v>
      </c>
      <c r="BZ25">
        <v>0</v>
      </c>
      <c r="CC25" t="s">
        <v>196</v>
      </c>
      <c r="CD25">
        <v>0</v>
      </c>
    </row>
    <row r="26" spans="1:83" x14ac:dyDescent="0.25">
      <c r="A26" t="s">
        <v>23</v>
      </c>
      <c r="B26">
        <v>6.4468197517780601E-2</v>
      </c>
      <c r="C26">
        <v>7.7372427908297306E-2</v>
      </c>
      <c r="D26">
        <v>6.0405837585307501E-2</v>
      </c>
      <c r="E26">
        <v>5.1830800808876802E-2</v>
      </c>
      <c r="F26">
        <v>8.5362385384269601E-2</v>
      </c>
      <c r="G26">
        <v>7.8874402316153794E-2</v>
      </c>
      <c r="H26">
        <v>8.9169249706314097E-2</v>
      </c>
      <c r="I26">
        <v>9.6357727567825097E-2</v>
      </c>
      <c r="J26">
        <v>4.6629532822427197E-2</v>
      </c>
      <c r="K26">
        <v>6.7140539211125796E-2</v>
      </c>
      <c r="L26">
        <v>5.59763014700237E-2</v>
      </c>
      <c r="M26">
        <v>3.9735006009471198E-2</v>
      </c>
      <c r="N26">
        <v>3.9869029367295403E-2</v>
      </c>
      <c r="O26">
        <v>5.6404442000576503E-2</v>
      </c>
      <c r="P26">
        <v>7.9160242978995696E-2</v>
      </c>
      <c r="Q26">
        <v>6.8443660926515604E-2</v>
      </c>
      <c r="S26" s="9" t="s">
        <v>70</v>
      </c>
      <c r="T26">
        <f t="shared" si="46"/>
        <v>4.4154628524297301E-2</v>
      </c>
      <c r="U26">
        <f t="shared" ref="U26:AH26" si="62">C37</f>
        <v>3.2097198214597999E-2</v>
      </c>
      <c r="V26">
        <f t="shared" si="62"/>
        <v>4.0840478930065503E-2</v>
      </c>
      <c r="W26">
        <f t="shared" si="62"/>
        <v>3.9236287179041499E-2</v>
      </c>
      <c r="X26">
        <f t="shared" si="62"/>
        <v>4.3440608441926702E-2</v>
      </c>
      <c r="Y26">
        <f t="shared" si="62"/>
        <v>2.5550992239809101E-2</v>
      </c>
      <c r="Z26">
        <f t="shared" si="62"/>
        <v>3.0732491124246801E-2</v>
      </c>
      <c r="AA26">
        <f t="shared" si="62"/>
        <v>5.0969595098197498E-2</v>
      </c>
      <c r="AB26">
        <f t="shared" si="62"/>
        <v>3.0204621151074501E-2</v>
      </c>
      <c r="AC26">
        <f t="shared" si="62"/>
        <v>2.77162108162698E-2</v>
      </c>
      <c r="AD26">
        <f t="shared" si="62"/>
        <v>3.1909662947615103E-2</v>
      </c>
      <c r="AE26">
        <f t="shared" si="62"/>
        <v>2.6830977333642699E-2</v>
      </c>
      <c r="AF26">
        <f t="shared" si="62"/>
        <v>2.2967720213194501E-2</v>
      </c>
      <c r="AG26">
        <f t="shared" si="62"/>
        <v>2.7824651942070299E-2</v>
      </c>
      <c r="AH26">
        <f t="shared" si="62"/>
        <v>2.2655946775684999E-2</v>
      </c>
      <c r="AI26">
        <f t="shared" si="48"/>
        <v>3.8734435044778498E-2</v>
      </c>
      <c r="AK26" t="s">
        <v>94</v>
      </c>
      <c r="AL26">
        <f>AL4-AT4</f>
        <v>-6.360475338487126E-2</v>
      </c>
      <c r="AM26">
        <f t="shared" ref="AM26:AS26" si="63">AM4-AU4</f>
        <v>-0.1047912080531932</v>
      </c>
      <c r="AN26">
        <f t="shared" si="63"/>
        <v>2.4307032850664934E-2</v>
      </c>
      <c r="AO26">
        <f t="shared" si="63"/>
        <v>3.3037056671313403E-3</v>
      </c>
      <c r="AP26">
        <f t="shared" si="63"/>
        <v>2.4855207169211802E-2</v>
      </c>
      <c r="AQ26">
        <f t="shared" si="63"/>
        <v>-0.11893877855171286</v>
      </c>
      <c r="AR26">
        <f t="shared" si="63"/>
        <v>1.2956460840014894E-2</v>
      </c>
      <c r="AS26">
        <f t="shared" si="63"/>
        <v>-3.5772188643454106E-2</v>
      </c>
      <c r="AT26">
        <f>AVERAGE(AL26:AS26)</f>
        <v>-3.2210565263276057E-2</v>
      </c>
      <c r="AU26">
        <f>AT26/(AVERAGE(AL4:AS4))*100</f>
        <v>-9.5164961968883883</v>
      </c>
      <c r="BT26">
        <v>5</v>
      </c>
      <c r="BU26">
        <v>9.1406247500000006</v>
      </c>
      <c r="BY26" t="s">
        <v>197</v>
      </c>
      <c r="BZ26">
        <v>7</v>
      </c>
      <c r="CC26" t="s">
        <v>197</v>
      </c>
      <c r="CD26">
        <v>7</v>
      </c>
    </row>
    <row r="27" spans="1:83" x14ac:dyDescent="0.25">
      <c r="A27" s="7" t="s">
        <v>24</v>
      </c>
      <c r="B27">
        <v>0.22433497683842499</v>
      </c>
      <c r="C27">
        <v>0.232483675594781</v>
      </c>
      <c r="D27">
        <v>0.25634727521735001</v>
      </c>
      <c r="E27">
        <v>0.18653472056298301</v>
      </c>
      <c r="F27">
        <v>0.17982384930190201</v>
      </c>
      <c r="G27">
        <v>0.210466064310256</v>
      </c>
      <c r="H27">
        <v>0.13787246689680699</v>
      </c>
      <c r="I27">
        <v>0.237495805856723</v>
      </c>
      <c r="J27">
        <v>0.22019320052834401</v>
      </c>
      <c r="K27">
        <v>0.221790212714012</v>
      </c>
      <c r="L27">
        <v>0.227358624751442</v>
      </c>
      <c r="M27">
        <v>0.23803079369944399</v>
      </c>
      <c r="N27">
        <v>0.18197606180750101</v>
      </c>
      <c r="O27">
        <v>0.215991066591083</v>
      </c>
      <c r="P27">
        <v>0.142006245876937</v>
      </c>
      <c r="Q27">
        <v>0.23511313506769699</v>
      </c>
      <c r="S27" s="3" t="s">
        <v>71</v>
      </c>
      <c r="T27">
        <f t="shared" si="46"/>
        <v>0.231638688090199</v>
      </c>
      <c r="U27">
        <f t="shared" ref="U27:AH27" si="64">C38</f>
        <v>0.241668387899131</v>
      </c>
      <c r="V27">
        <f t="shared" si="64"/>
        <v>0.21408720722903499</v>
      </c>
      <c r="W27">
        <f t="shared" si="64"/>
        <v>0.230279717662001</v>
      </c>
      <c r="X27">
        <f t="shared" si="64"/>
        <v>0.234629632397063</v>
      </c>
      <c r="Y27">
        <f t="shared" si="64"/>
        <v>0.26489977966959799</v>
      </c>
      <c r="Z27">
        <f t="shared" si="64"/>
        <v>0.26523008099683798</v>
      </c>
      <c r="AA27">
        <f t="shared" si="64"/>
        <v>0.28773718795651598</v>
      </c>
      <c r="AB27">
        <f t="shared" si="64"/>
        <v>0.274324147928105</v>
      </c>
      <c r="AC27">
        <f t="shared" si="64"/>
        <v>0.32241986326164801</v>
      </c>
      <c r="AD27">
        <f t="shared" si="64"/>
        <v>0.204539020493477</v>
      </c>
      <c r="AE27">
        <f t="shared" si="64"/>
        <v>0.20982131361946499</v>
      </c>
      <c r="AF27">
        <f t="shared" si="64"/>
        <v>0.21263454104930399</v>
      </c>
      <c r="AG27">
        <f t="shared" si="64"/>
        <v>0.36634496149685503</v>
      </c>
      <c r="AH27">
        <f t="shared" si="64"/>
        <v>0.25378095031057502</v>
      </c>
      <c r="AI27">
        <f t="shared" si="48"/>
        <v>0.31692583053750401</v>
      </c>
      <c r="BT27">
        <v>5</v>
      </c>
      <c r="BU27">
        <v>10.77848775</v>
      </c>
      <c r="BY27" t="s">
        <v>198</v>
      </c>
      <c r="BZ27">
        <v>-1.571044231079634</v>
      </c>
      <c r="CC27" t="s">
        <v>198</v>
      </c>
      <c r="CD27">
        <v>2.9153498292238802</v>
      </c>
    </row>
    <row r="28" spans="1:83" x14ac:dyDescent="0.25">
      <c r="A28" t="s">
        <v>25</v>
      </c>
      <c r="B28">
        <v>1.05117967822213E-2</v>
      </c>
      <c r="C28">
        <v>1.0361699759321E-2</v>
      </c>
      <c r="D28">
        <v>1.6686159228233501E-2</v>
      </c>
      <c r="E28">
        <v>2.2443294937921202E-2</v>
      </c>
      <c r="F28">
        <v>1.7994298325941901E-2</v>
      </c>
      <c r="G28">
        <v>1.2145023992141299E-2</v>
      </c>
      <c r="H28">
        <v>2.1410720979462498E-2</v>
      </c>
      <c r="I28">
        <v>2.17202645706801E-2</v>
      </c>
      <c r="J28">
        <v>1.06237562383159E-2</v>
      </c>
      <c r="K28">
        <v>1.1971549515368701E-2</v>
      </c>
      <c r="L28">
        <v>1.55259111386518E-2</v>
      </c>
      <c r="M28">
        <v>3.1294323194373502E-2</v>
      </c>
      <c r="N28">
        <v>2.20581247456824E-2</v>
      </c>
      <c r="O28">
        <v>2.2891560789846801E-2</v>
      </c>
      <c r="P28">
        <v>1.37931753650618E-2</v>
      </c>
      <c r="Q28">
        <v>1.55971312367102E-2</v>
      </c>
      <c r="S28" s="4" t="s">
        <v>72</v>
      </c>
      <c r="T28">
        <f t="shared" si="46"/>
        <v>5.3337386286317998E-2</v>
      </c>
      <c r="U28">
        <f t="shared" ref="U28:AH28" si="65">C39</f>
        <v>7.2575691647974797E-2</v>
      </c>
      <c r="V28">
        <f t="shared" si="65"/>
        <v>2.8151705163133599E-2</v>
      </c>
      <c r="W28">
        <f t="shared" si="65"/>
        <v>2.30676721301405E-2</v>
      </c>
      <c r="X28">
        <f t="shared" si="65"/>
        <v>6.4968518126737401E-2</v>
      </c>
      <c r="Y28">
        <f t="shared" si="65"/>
        <v>3.7421221783636903E-2</v>
      </c>
      <c r="Z28">
        <f t="shared" si="65"/>
        <v>6.3591894762569198E-2</v>
      </c>
      <c r="AA28">
        <f t="shared" si="65"/>
        <v>4.8680937634313803E-2</v>
      </c>
      <c r="AB28">
        <f t="shared" si="65"/>
        <v>5.60837612100848E-2</v>
      </c>
      <c r="AC28">
        <f t="shared" si="65"/>
        <v>7.5214946751856596E-2</v>
      </c>
      <c r="AD28">
        <f t="shared" si="65"/>
        <v>3.4447369596165803E-2</v>
      </c>
      <c r="AE28">
        <f t="shared" si="65"/>
        <v>5.7739917770243003E-2</v>
      </c>
      <c r="AF28">
        <f t="shared" si="65"/>
        <v>4.4273050062588699E-2</v>
      </c>
      <c r="AG28">
        <f t="shared" si="65"/>
        <v>7.0151760195331994E-2</v>
      </c>
      <c r="AH28">
        <f t="shared" si="65"/>
        <v>5.1292590448382802E-2</v>
      </c>
      <c r="AI28">
        <f t="shared" si="48"/>
        <v>3.6743599105922398E-2</v>
      </c>
      <c r="BT28">
        <v>7</v>
      </c>
      <c r="BU28">
        <v>11.653967250000001</v>
      </c>
      <c r="BY28" t="s">
        <v>199</v>
      </c>
      <c r="BZ28">
        <v>8.0083000026569748E-2</v>
      </c>
      <c r="CC28" t="s">
        <v>199</v>
      </c>
      <c r="CD28">
        <v>1.1244234845079512E-2</v>
      </c>
    </row>
    <row r="29" spans="1:83" x14ac:dyDescent="0.25">
      <c r="A29" t="s">
        <v>26</v>
      </c>
      <c r="B29">
        <v>3.0222402946745199E-2</v>
      </c>
      <c r="C29">
        <v>3.1773713727786E-2</v>
      </c>
      <c r="D29">
        <v>5.9617439376429202E-2</v>
      </c>
      <c r="E29">
        <v>7.5809368346996905E-2</v>
      </c>
      <c r="F29">
        <v>4.1732746463899101E-2</v>
      </c>
      <c r="G29">
        <v>2.7841486038104001E-2</v>
      </c>
      <c r="H29">
        <v>6.2438441064704898E-2</v>
      </c>
      <c r="I29">
        <v>7.6806330837580705E-2</v>
      </c>
      <c r="J29">
        <v>3.5073010756908399E-2</v>
      </c>
      <c r="K29">
        <v>3.9931231429446497E-2</v>
      </c>
      <c r="L29">
        <v>5.7993310146468503E-2</v>
      </c>
      <c r="M29">
        <v>0.10321389786823799</v>
      </c>
      <c r="N29">
        <v>8.2466491100619793E-2</v>
      </c>
      <c r="O29">
        <v>5.6159282521908598E-2</v>
      </c>
      <c r="P29">
        <v>6.5695234815273507E-2</v>
      </c>
      <c r="Q29">
        <v>5.5026367241744097E-2</v>
      </c>
      <c r="S29" s="5" t="s">
        <v>73</v>
      </c>
      <c r="T29">
        <f t="shared" si="46"/>
        <v>9.6223019609504398E-2</v>
      </c>
      <c r="U29">
        <f t="shared" ref="U29:AH29" si="66">C40</f>
        <v>7.0662982586563505E-2</v>
      </c>
      <c r="V29">
        <f t="shared" si="66"/>
        <v>5.9644161958882801E-2</v>
      </c>
      <c r="W29">
        <f t="shared" si="66"/>
        <v>8.3106518032631596E-2</v>
      </c>
      <c r="X29">
        <f t="shared" si="66"/>
        <v>7.9860103083934694E-2</v>
      </c>
      <c r="Y29">
        <f t="shared" si="66"/>
        <v>9.0663640257858405E-2</v>
      </c>
      <c r="Z29">
        <f t="shared" si="66"/>
        <v>8.1513718101522095E-2</v>
      </c>
      <c r="AA29">
        <f t="shared" si="66"/>
        <v>0.103353060103564</v>
      </c>
      <c r="AB29">
        <f t="shared" si="66"/>
        <v>9.1352013830104703E-2</v>
      </c>
      <c r="AC29">
        <f t="shared" si="66"/>
        <v>7.2882831158641997E-2</v>
      </c>
      <c r="AD29">
        <f t="shared" si="66"/>
        <v>5.39533048464634E-2</v>
      </c>
      <c r="AE29">
        <f t="shared" si="66"/>
        <v>7.7154969353362204E-2</v>
      </c>
      <c r="AF29">
        <f t="shared" si="66"/>
        <v>5.1758118093872103E-2</v>
      </c>
      <c r="AG29">
        <f t="shared" si="66"/>
        <v>6.9478447870086599E-2</v>
      </c>
      <c r="AH29">
        <f t="shared" si="66"/>
        <v>7.5364598485189602E-2</v>
      </c>
      <c r="AI29">
        <f t="shared" si="48"/>
        <v>7.3921326732283799E-2</v>
      </c>
      <c r="AK29" t="s">
        <v>114</v>
      </c>
      <c r="BG29" t="s">
        <v>185</v>
      </c>
      <c r="BT29">
        <v>7</v>
      </c>
      <c r="BU29">
        <v>10.456751000000001</v>
      </c>
      <c r="BY29" t="s">
        <v>200</v>
      </c>
      <c r="BZ29">
        <v>1.8945786050900073</v>
      </c>
      <c r="CC29" t="s">
        <v>200</v>
      </c>
      <c r="CD29">
        <v>1.8945786050900073</v>
      </c>
    </row>
    <row r="30" spans="1:83" x14ac:dyDescent="0.25">
      <c r="A30" t="s">
        <v>27</v>
      </c>
      <c r="B30">
        <v>1.50188946056335E-2</v>
      </c>
      <c r="C30">
        <v>1.32375039888387E-2</v>
      </c>
      <c r="D30">
        <v>2.1780994932951402E-2</v>
      </c>
      <c r="E30">
        <v>1.2003215597248399E-2</v>
      </c>
      <c r="F30">
        <v>1.8361386229741299E-2</v>
      </c>
      <c r="G30">
        <v>3.7550940814825101E-2</v>
      </c>
      <c r="H30">
        <v>1.79850513827517E-2</v>
      </c>
      <c r="I30">
        <v>2.2401175687132398E-2</v>
      </c>
      <c r="J30">
        <v>1.03889926208792E-2</v>
      </c>
      <c r="K30">
        <v>1.23793135674809E-2</v>
      </c>
      <c r="L30">
        <v>1.5365353989957999E-2</v>
      </c>
      <c r="M30">
        <v>1.7455126080910301E-2</v>
      </c>
      <c r="N30">
        <v>1.08221934622427E-2</v>
      </c>
      <c r="O30">
        <v>2.4050943282973799E-2</v>
      </c>
      <c r="P30">
        <v>2.6232660924013902E-2</v>
      </c>
      <c r="Q30">
        <v>1.9893870430616401E-2</v>
      </c>
      <c r="S30" s="5" t="s">
        <v>74</v>
      </c>
      <c r="T30">
        <f t="shared" si="46"/>
        <v>0.70366113419686505</v>
      </c>
      <c r="U30">
        <f t="shared" ref="U30:AH30" si="67">C41</f>
        <v>0.57364845405290998</v>
      </c>
      <c r="V30">
        <f t="shared" si="67"/>
        <v>0.40806768112560299</v>
      </c>
      <c r="W30">
        <f t="shared" si="67"/>
        <v>0.64313315628491696</v>
      </c>
      <c r="X30">
        <f t="shared" si="67"/>
        <v>0.60985800343343399</v>
      </c>
      <c r="Y30">
        <f t="shared" si="67"/>
        <v>0.66768664427629898</v>
      </c>
      <c r="Z30">
        <f t="shared" si="67"/>
        <v>0.59698026928356696</v>
      </c>
      <c r="AA30">
        <f t="shared" si="67"/>
        <v>0.73637545542270799</v>
      </c>
      <c r="AB30">
        <f t="shared" si="67"/>
        <v>0.70458455535224296</v>
      </c>
      <c r="AC30">
        <f t="shared" si="67"/>
        <v>0.56312647087532497</v>
      </c>
      <c r="AD30">
        <f t="shared" si="67"/>
        <v>0.34470229652530199</v>
      </c>
      <c r="AE30">
        <f t="shared" si="67"/>
        <v>0.49723996427955403</v>
      </c>
      <c r="AF30">
        <f t="shared" si="67"/>
        <v>0.359108419707794</v>
      </c>
      <c r="AG30">
        <f t="shared" si="67"/>
        <v>0.50935281428948498</v>
      </c>
      <c r="AH30">
        <f t="shared" si="67"/>
        <v>0.48001837585384399</v>
      </c>
      <c r="AI30">
        <f t="shared" si="48"/>
        <v>0.53570992750553204</v>
      </c>
      <c r="AK30" s="1" t="s">
        <v>40</v>
      </c>
      <c r="AL30" s="1" t="s">
        <v>84</v>
      </c>
      <c r="AM30" s="1" t="s">
        <v>85</v>
      </c>
      <c r="AN30" s="1" t="s">
        <v>130</v>
      </c>
      <c r="AO30" s="1" t="s">
        <v>131</v>
      </c>
      <c r="AP30" s="1" t="s">
        <v>138</v>
      </c>
      <c r="AQ30" s="1" t="s">
        <v>133</v>
      </c>
      <c r="AR30" s="1" t="s">
        <v>134</v>
      </c>
      <c r="AS30" s="1" t="s">
        <v>135</v>
      </c>
      <c r="AT30" s="1" t="s">
        <v>86</v>
      </c>
      <c r="AU30" s="1" t="s">
        <v>110</v>
      </c>
      <c r="AV30" s="1" t="s">
        <v>115</v>
      </c>
      <c r="AW30" s="1" t="s">
        <v>116</v>
      </c>
      <c r="AX30" s="1"/>
      <c r="AY30" s="1"/>
      <c r="AZ30" s="1"/>
      <c r="BA30" s="1"/>
      <c r="BG30" s="1" t="s">
        <v>40</v>
      </c>
      <c r="BH30" s="1" t="s">
        <v>84</v>
      </c>
      <c r="BI30" s="1" t="s">
        <v>85</v>
      </c>
      <c r="BJ30" s="1" t="s">
        <v>130</v>
      </c>
      <c r="BK30" s="1" t="s">
        <v>131</v>
      </c>
      <c r="BL30" s="1" t="s">
        <v>138</v>
      </c>
      <c r="BM30" s="1" t="s">
        <v>133</v>
      </c>
      <c r="BN30" s="1" t="s">
        <v>134</v>
      </c>
      <c r="BO30" s="1" t="s">
        <v>135</v>
      </c>
      <c r="BP30" s="1" t="s">
        <v>86</v>
      </c>
      <c r="BQ30" s="1" t="s">
        <v>110</v>
      </c>
      <c r="BR30" s="1" t="s">
        <v>115</v>
      </c>
      <c r="BT30">
        <v>8</v>
      </c>
      <c r="BU30">
        <v>10.41483625</v>
      </c>
      <c r="BY30" t="s">
        <v>201</v>
      </c>
      <c r="BZ30">
        <v>0.1601660000531395</v>
      </c>
      <c r="CC30" t="s">
        <v>201</v>
      </c>
      <c r="CD30">
        <v>2.2488469690159024E-2</v>
      </c>
    </row>
    <row r="31" spans="1:83" ht="15.75" thickBot="1" x14ac:dyDescent="0.3">
      <c r="A31" s="7" t="s">
        <v>28</v>
      </c>
      <c r="B31">
        <v>0.31100925539562702</v>
      </c>
      <c r="C31">
        <v>0.35618761484243899</v>
      </c>
      <c r="D31">
        <v>0.44038740101205698</v>
      </c>
      <c r="E31">
        <v>0.28782991231742699</v>
      </c>
      <c r="F31">
        <v>0.27582387368274303</v>
      </c>
      <c r="G31">
        <v>0.41580761471206601</v>
      </c>
      <c r="H31">
        <v>0.269533730113521</v>
      </c>
      <c r="I31">
        <v>0.47018434916664498</v>
      </c>
      <c r="J31">
        <v>0.28255258862222199</v>
      </c>
      <c r="K31">
        <v>0.33612652970538498</v>
      </c>
      <c r="L31">
        <v>0.35433386456636501</v>
      </c>
      <c r="M31">
        <v>0.32649954562404498</v>
      </c>
      <c r="N31">
        <v>0.13748088254580601</v>
      </c>
      <c r="O31">
        <v>0.35303081341676901</v>
      </c>
      <c r="P31">
        <v>0.27125202885993299</v>
      </c>
      <c r="Q31">
        <v>0.411181367551613</v>
      </c>
      <c r="S31" s="5" t="s">
        <v>75</v>
      </c>
      <c r="T31">
        <f t="shared" si="46"/>
        <v>0.19806177342512599</v>
      </c>
      <c r="U31">
        <f t="shared" ref="U31:AH31" si="68">C42</f>
        <v>0.15271659956235301</v>
      </c>
      <c r="V31">
        <f t="shared" si="68"/>
        <v>0.114054477743133</v>
      </c>
      <c r="W31">
        <f t="shared" si="68"/>
        <v>0.17557925540004399</v>
      </c>
      <c r="X31">
        <f t="shared" si="68"/>
        <v>0.16202662481749</v>
      </c>
      <c r="Y31">
        <f t="shared" si="68"/>
        <v>0.16587385758662199</v>
      </c>
      <c r="Z31">
        <f t="shared" si="68"/>
        <v>0.17074100591281599</v>
      </c>
      <c r="AA31">
        <f t="shared" si="68"/>
        <v>0.21645321886861099</v>
      </c>
      <c r="AB31">
        <f t="shared" si="68"/>
        <v>0.20435385551004001</v>
      </c>
      <c r="AC31">
        <f t="shared" si="68"/>
        <v>0.16069641294079301</v>
      </c>
      <c r="AD31">
        <f t="shared" si="68"/>
        <v>0.102244626026569</v>
      </c>
      <c r="AE31">
        <f t="shared" si="68"/>
        <v>0.15143727190018599</v>
      </c>
      <c r="AF31">
        <f t="shared" si="68"/>
        <v>0.100095667052452</v>
      </c>
      <c r="AG31">
        <f t="shared" si="68"/>
        <v>0.142108163832638</v>
      </c>
      <c r="AH31">
        <f t="shared" si="68"/>
        <v>0.13573750344024099</v>
      </c>
      <c r="AI31">
        <f t="shared" si="48"/>
        <v>0.150137014876432</v>
      </c>
      <c r="AK31" t="s">
        <v>81</v>
      </c>
      <c r="AL31">
        <f>(AT3-AL3)/AL3*100</f>
        <v>-12.15077851371788</v>
      </c>
      <c r="AM31">
        <f t="shared" ref="AM31:AS31" si="69">(AU3-AM3)/AM3*100</f>
        <v>-20.446654966894869</v>
      </c>
      <c r="AN31">
        <f t="shared" si="69"/>
        <v>-7.6272304019143755</v>
      </c>
      <c r="AO31">
        <f t="shared" si="69"/>
        <v>18.316394041275434</v>
      </c>
      <c r="AP31">
        <f t="shared" si="69"/>
        <v>-26.723705837039745</v>
      </c>
      <c r="AQ31">
        <f t="shared" si="69"/>
        <v>-20.791976656951871</v>
      </c>
      <c r="AR31">
        <f t="shared" si="69"/>
        <v>6.8068738595256795</v>
      </c>
      <c r="AS31">
        <f t="shared" si="69"/>
        <v>-13.070593428963702</v>
      </c>
      <c r="AT31">
        <f>AVERAGE(AL31:AS31)</f>
        <v>-9.4609589880851672</v>
      </c>
      <c r="AU31">
        <f>_xlfn.STDEV.P(AL31:AS31)/SQRT(2)</f>
        <v>10.021635294459877</v>
      </c>
      <c r="AV31">
        <f>_xlfn.STDEV.P(AL31:AS31)</f>
        <v>14.172732550582044</v>
      </c>
      <c r="BG31" t="s">
        <v>81</v>
      </c>
      <c r="BH31">
        <f>(BP3-BH3)/BH$13*100</f>
        <v>-0.3827473461373001</v>
      </c>
      <c r="BI31" s="11">
        <f t="shared" ref="BI31:BO37" si="70">(BQ3-BI3)/BI$13*100</f>
        <v>-0.57697652224884144</v>
      </c>
      <c r="BJ31">
        <f t="shared" si="70"/>
        <v>-0.19132949508724148</v>
      </c>
      <c r="BK31">
        <f t="shared" si="70"/>
        <v>0.49454161741400515</v>
      </c>
      <c r="BL31">
        <f t="shared" si="70"/>
        <v>-0.65933583584581978</v>
      </c>
      <c r="BM31">
        <f t="shared" si="70"/>
        <v>-0.62362928685076491</v>
      </c>
      <c r="BN31">
        <f t="shared" si="70"/>
        <v>0.18948350644622342</v>
      </c>
      <c r="BO31">
        <f t="shared" si="70"/>
        <v>-0.38379931141028623</v>
      </c>
      <c r="BP31">
        <f t="shared" ref="BP31:BP37" si="71">AVERAGE(BH31:BO31)</f>
        <v>-0.26672408421500315</v>
      </c>
      <c r="BQ31">
        <f>_xlfn.STDEV.P(BH31:BO31)/SQRT(8)</f>
        <v>0.13683276008886275</v>
      </c>
      <c r="BR31">
        <f>_xlfn.STDEV.P(BH31:BO31)</f>
        <v>0.38702149018922732</v>
      </c>
      <c r="BS31">
        <v>4</v>
      </c>
      <c r="BT31">
        <v>8</v>
      </c>
      <c r="BU31">
        <v>10.067816000000002</v>
      </c>
      <c r="BY31" s="12" t="s">
        <v>202</v>
      </c>
      <c r="BZ31" s="12">
        <v>2.3646242515927849</v>
      </c>
      <c r="CA31" s="12"/>
      <c r="CC31" s="12" t="s">
        <v>202</v>
      </c>
      <c r="CD31" s="12">
        <v>2.3646242515927849</v>
      </c>
      <c r="CE31" s="12"/>
    </row>
    <row r="32" spans="1:83" x14ac:dyDescent="0.25">
      <c r="A32" t="s">
        <v>29</v>
      </c>
      <c r="B32">
        <v>4.5094804536802501E-2</v>
      </c>
      <c r="C32">
        <v>0.128843925031425</v>
      </c>
      <c r="D32">
        <v>0.13599202567714</v>
      </c>
      <c r="E32">
        <v>9.7751223899317799E-2</v>
      </c>
      <c r="F32">
        <v>0.12907408792387901</v>
      </c>
      <c r="G32">
        <v>0.18961530978954599</v>
      </c>
      <c r="H32">
        <v>0.14062765394617099</v>
      </c>
      <c r="I32">
        <v>0.185753040380228</v>
      </c>
      <c r="J32">
        <v>8.0639151877857404E-2</v>
      </c>
      <c r="K32">
        <v>6.3599147861742505E-2</v>
      </c>
      <c r="L32">
        <v>8.7585761526354805E-2</v>
      </c>
      <c r="M32">
        <v>8.6392644813049105E-2</v>
      </c>
      <c r="N32">
        <v>0.10234389573897699</v>
      </c>
      <c r="O32">
        <v>0.124643151517515</v>
      </c>
      <c r="P32">
        <v>0.11988809961217101</v>
      </c>
      <c r="Q32">
        <v>0.149400052173288</v>
      </c>
      <c r="AK32" t="s">
        <v>77</v>
      </c>
      <c r="AL32">
        <f t="shared" ref="AL32:AL39" si="72">(AT4-AL4)/AL4*100</f>
        <v>20.465568558226646</v>
      </c>
      <c r="AM32">
        <f t="shared" ref="AM32:AS32" si="73">(AU4-AM4)/AM4*100</f>
        <v>31.93390776405759</v>
      </c>
      <c r="AN32">
        <f t="shared" si="73"/>
        <v>-7.6770897857204146</v>
      </c>
      <c r="AO32">
        <f t="shared" si="73"/>
        <v>-1.066589504335606</v>
      </c>
      <c r="AP32">
        <f t="shared" si="73"/>
        <v>-7.7386495314129249</v>
      </c>
      <c r="AQ32">
        <f t="shared" si="73"/>
        <v>32.147612823818264</v>
      </c>
      <c r="AR32">
        <f t="shared" si="73"/>
        <v>-3.5760281468940218</v>
      </c>
      <c r="AS32">
        <f t="shared" si="73"/>
        <v>9.1961541767140034</v>
      </c>
      <c r="AT32">
        <f t="shared" ref="AT32:AT38" si="74">AVERAGE(AL32:AS32)</f>
        <v>9.2106107943066942</v>
      </c>
      <c r="AU32">
        <f t="shared" ref="AU32:AU39" si="75">_xlfn.STDEV.P(AL32:AS32)/SQRT(2)</f>
        <v>11.210261505645807</v>
      </c>
      <c r="AV32">
        <f>_xlfn.STDEV.P(AL32:AS32)</f>
        <v>15.853703859033333</v>
      </c>
      <c r="BG32" t="s">
        <v>77</v>
      </c>
      <c r="BH32">
        <f t="shared" ref="BH32:BH37" si="76">(BP4-BH4)/BH$13*100</f>
        <v>0.68125560468118562</v>
      </c>
      <c r="BI32">
        <f t="shared" si="70"/>
        <v>1.059683548741033</v>
      </c>
      <c r="BJ32">
        <f t="shared" si="70"/>
        <v>-0.22551431531445523</v>
      </c>
      <c r="BK32">
        <f t="shared" si="70"/>
        <v>-3.1593997668409049E-2</v>
      </c>
      <c r="BL32">
        <f t="shared" si="70"/>
        <v>-0.24687784489914991</v>
      </c>
      <c r="BM32">
        <f t="shared" si="70"/>
        <v>0.96933454591082024</v>
      </c>
      <c r="BN32">
        <f t="shared" si="70"/>
        <v>-9.3957629016971508E-2</v>
      </c>
      <c r="BO32">
        <f t="shared" si="70"/>
        <v>0.25268383252963739</v>
      </c>
      <c r="BP32">
        <f t="shared" si="71"/>
        <v>0.29562671812046132</v>
      </c>
      <c r="BQ32">
        <f t="shared" ref="BQ32:BQ37" si="77">_xlfn.STDEV.P(BH32:BO32)/SQRT(8)</f>
        <v>0.17734885048698334</v>
      </c>
      <c r="BR32">
        <f t="shared" ref="BR32:BR37" si="78">_xlfn.STDEV.P(BH32:BO32)</f>
        <v>0.50161829925994028</v>
      </c>
      <c r="BS32">
        <v>6</v>
      </c>
      <c r="BT32">
        <v>9</v>
      </c>
      <c r="BU32">
        <v>10.7406085</v>
      </c>
    </row>
    <row r="33" spans="1:83" x14ac:dyDescent="0.25">
      <c r="A33" t="s">
        <v>30</v>
      </c>
      <c r="B33">
        <v>9.9964434472730498E-2</v>
      </c>
      <c r="C33">
        <v>0.13735625176202301</v>
      </c>
      <c r="D33">
        <v>0.167017239131589</v>
      </c>
      <c r="E33">
        <v>0.117285458825068</v>
      </c>
      <c r="F33">
        <v>0.12753509073906599</v>
      </c>
      <c r="G33">
        <v>0.193942385948701</v>
      </c>
      <c r="H33">
        <v>0.114639553706448</v>
      </c>
      <c r="I33">
        <v>0.147824184125213</v>
      </c>
      <c r="J33">
        <v>9.5554048028766894E-2</v>
      </c>
      <c r="K33">
        <v>0.13766045224279599</v>
      </c>
      <c r="L33">
        <v>0.13937365694575399</v>
      </c>
      <c r="M33">
        <v>9.4082320265642005E-2</v>
      </c>
      <c r="N33">
        <v>8.3753663200780995E-2</v>
      </c>
      <c r="O33">
        <v>0.14260777799934499</v>
      </c>
      <c r="P33">
        <v>0.11164024710286399</v>
      </c>
      <c r="Q33">
        <v>0.12194940477795201</v>
      </c>
      <c r="AK33" t="s">
        <v>78</v>
      </c>
      <c r="AL33">
        <f t="shared" si="72"/>
        <v>-5.9671331410164905</v>
      </c>
      <c r="AM33">
        <f t="shared" ref="AM33:AS33" si="79">(AU5-AM5)/AM5*100</f>
        <v>-9.5670561995650196</v>
      </c>
      <c r="AN33">
        <f t="shared" si="79"/>
        <v>-1.4562879736746333</v>
      </c>
      <c r="AO33">
        <f t="shared" si="79"/>
        <v>58.753329214090463</v>
      </c>
      <c r="AP33">
        <f t="shared" si="79"/>
        <v>20.763815497274809</v>
      </c>
      <c r="AQ33">
        <f t="shared" si="79"/>
        <v>14.865464452231759</v>
      </c>
      <c r="AR33">
        <f t="shared" si="79"/>
        <v>-6.5466692822404848</v>
      </c>
      <c r="AS33">
        <f t="shared" si="79"/>
        <v>-25.755672860060979</v>
      </c>
      <c r="AT33">
        <f t="shared" si="74"/>
        <v>5.6362237133799269</v>
      </c>
      <c r="AU33">
        <f t="shared" si="75"/>
        <v>17.112504929185988</v>
      </c>
      <c r="AV33">
        <f t="shared" ref="AV33:AV39" si="80">_xlfn.STDEV.P(AL33:AS33)</f>
        <v>24.200736557031266</v>
      </c>
      <c r="BG33" t="s">
        <v>78</v>
      </c>
      <c r="BH33">
        <f t="shared" si="76"/>
        <v>-0.60913918280133406</v>
      </c>
      <c r="BI33">
        <f t="shared" si="70"/>
        <v>-1.3134730184766974</v>
      </c>
      <c r="BJ33">
        <f t="shared" si="70"/>
        <v>-0.10973555018463806</v>
      </c>
      <c r="BK33">
        <f t="shared" si="70"/>
        <v>5.1811063848256458</v>
      </c>
      <c r="BL33">
        <f t="shared" si="70"/>
        <v>1.846762686652327</v>
      </c>
      <c r="BM33">
        <f t="shared" si="70"/>
        <v>1.2136818507373999</v>
      </c>
      <c r="BN33">
        <f t="shared" si="70"/>
        <v>-0.60229405652895751</v>
      </c>
      <c r="BO33">
        <f t="shared" si="70"/>
        <v>-1.9439713513508521</v>
      </c>
      <c r="BP33">
        <f t="shared" si="71"/>
        <v>0.45786722035911176</v>
      </c>
      <c r="BQ33">
        <f t="shared" si="77"/>
        <v>0.75312232204227381</v>
      </c>
      <c r="BR33">
        <f>_xlfn.STDEV.P(BH33:BO33)</f>
        <v>2.130151603916203</v>
      </c>
      <c r="BS33">
        <v>7</v>
      </c>
      <c r="BT33">
        <v>9</v>
      </c>
      <c r="BU33">
        <v>12.2701475</v>
      </c>
      <c r="BY33" s="1" t="s">
        <v>205</v>
      </c>
      <c r="CC33" s="1" t="s">
        <v>208</v>
      </c>
    </row>
    <row r="34" spans="1:83" x14ac:dyDescent="0.25">
      <c r="A34" t="s">
        <v>31</v>
      </c>
      <c r="B34">
        <v>0.251339488533533</v>
      </c>
      <c r="C34">
        <v>0.17398207554213699</v>
      </c>
      <c r="D34">
        <v>0.15215907651256599</v>
      </c>
      <c r="E34">
        <v>0.18796032435625501</v>
      </c>
      <c r="F34">
        <v>0.19943233221592599</v>
      </c>
      <c r="G34">
        <v>0.11921960383269301</v>
      </c>
      <c r="H34">
        <v>0.177452175971479</v>
      </c>
      <c r="I34">
        <v>0.20345711069981301</v>
      </c>
      <c r="J34">
        <v>0.214088987909581</v>
      </c>
      <c r="K34">
        <v>0.23913295813053501</v>
      </c>
      <c r="L34">
        <v>0.14442994388413199</v>
      </c>
      <c r="M34">
        <v>0.18721633299404999</v>
      </c>
      <c r="N34">
        <v>0.30913763847325099</v>
      </c>
      <c r="O34">
        <v>8.5081333330258094E-2</v>
      </c>
      <c r="P34">
        <v>0.232964436132653</v>
      </c>
      <c r="Q34">
        <v>0.13470182071594</v>
      </c>
      <c r="AK34" t="s">
        <v>57</v>
      </c>
      <c r="AL34">
        <f t="shared" si="72"/>
        <v>-28.139336976924913</v>
      </c>
      <c r="AM34">
        <f t="shared" ref="AM34:AS34" si="81">(AU6-AM6)/AM6*100</f>
        <v>-5.0099012223381489</v>
      </c>
      <c r="AN34">
        <f t="shared" si="81"/>
        <v>-11.242934552850672</v>
      </c>
      <c r="AO34">
        <f t="shared" si="81"/>
        <v>34.48569918033202</v>
      </c>
      <c r="AP34">
        <f t="shared" si="81"/>
        <v>3.8716179292936665</v>
      </c>
      <c r="AQ34">
        <f t="shared" si="81"/>
        <v>-39.479272230130888</v>
      </c>
      <c r="AR34">
        <f t="shared" si="81"/>
        <v>-13.524349376689251</v>
      </c>
      <c r="AS34">
        <f t="shared" si="81"/>
        <v>16.956371006186465</v>
      </c>
      <c r="AT34">
        <f t="shared" si="74"/>
        <v>-5.2602632803902143</v>
      </c>
      <c r="AU34">
        <f t="shared" si="75"/>
        <v>15.722703265930031</v>
      </c>
      <c r="AV34">
        <f t="shared" si="80"/>
        <v>22.235260195846006</v>
      </c>
      <c r="BG34" t="s">
        <v>79</v>
      </c>
      <c r="BH34">
        <f t="shared" si="76"/>
        <v>-0.92684298227056605</v>
      </c>
      <c r="BI34">
        <f t="shared" si="70"/>
        <v>0.46713377572524956</v>
      </c>
      <c r="BJ34">
        <f t="shared" si="70"/>
        <v>-0.44113101507321079</v>
      </c>
      <c r="BK34">
        <f t="shared" si="70"/>
        <v>-0.35544360389936036</v>
      </c>
      <c r="BL34">
        <f t="shared" si="70"/>
        <v>2.3208388486308418</v>
      </c>
      <c r="BM34">
        <f t="shared" si="70"/>
        <v>-0.45483138289530184</v>
      </c>
      <c r="BN34">
        <f t="shared" si="70"/>
        <v>0.53061338570273375</v>
      </c>
      <c r="BO34">
        <f t="shared" si="70"/>
        <v>-0.78976416530912008</v>
      </c>
      <c r="BP34">
        <f t="shared" si="71"/>
        <v>4.3821607576408239E-2</v>
      </c>
      <c r="BQ34">
        <f t="shared" si="77"/>
        <v>0.35091996260653224</v>
      </c>
      <c r="BR34">
        <f t="shared" si="78"/>
        <v>0.99255154085123454</v>
      </c>
      <c r="BS34">
        <v>5</v>
      </c>
      <c r="BT34">
        <v>10</v>
      </c>
      <c r="BU34">
        <v>11.87156075</v>
      </c>
      <c r="BY34" t="s">
        <v>189</v>
      </c>
      <c r="CC34" t="s">
        <v>189</v>
      </c>
    </row>
    <row r="35" spans="1:83" ht="15.75" thickBot="1" x14ac:dyDescent="0.3">
      <c r="A35" t="s">
        <v>32</v>
      </c>
      <c r="B35">
        <v>7.0672666222696898E-2</v>
      </c>
      <c r="C35">
        <v>9.6427217021541403E-2</v>
      </c>
      <c r="D35">
        <v>6.9274117293986803E-2</v>
      </c>
      <c r="E35">
        <v>9.9273152638706494E-2</v>
      </c>
      <c r="F35">
        <v>0.104445821108009</v>
      </c>
      <c r="G35">
        <v>4.91573287567241E-2</v>
      </c>
      <c r="H35">
        <v>0.14110678181463401</v>
      </c>
      <c r="I35">
        <v>7.0035150433164606E-2</v>
      </c>
      <c r="J35">
        <v>5.5750939218714803E-2</v>
      </c>
      <c r="K35">
        <v>8.4929063683891498E-2</v>
      </c>
      <c r="L35">
        <v>5.9990053515084497E-2</v>
      </c>
      <c r="M35">
        <v>8.3829936554114901E-2</v>
      </c>
      <c r="N35">
        <v>0.17455275720583099</v>
      </c>
      <c r="O35">
        <v>5.4205564495888599E-2</v>
      </c>
      <c r="P35">
        <v>0.158609101316042</v>
      </c>
      <c r="Q35">
        <v>7.2218857353730903E-2</v>
      </c>
      <c r="AK35" t="s">
        <v>58</v>
      </c>
      <c r="AL35">
        <f t="shared" si="72"/>
        <v>-23.289094836038203</v>
      </c>
      <c r="AM35">
        <f t="shared" ref="AM35:AS35" si="82">(AU7-AM7)/AM7*100</f>
        <v>-4.8853163043245997</v>
      </c>
      <c r="AN35">
        <f t="shared" si="82"/>
        <v>-1.5985805063003691</v>
      </c>
      <c r="AO35">
        <f t="shared" si="82"/>
        <v>-21.497179679919252</v>
      </c>
      <c r="AP35">
        <f t="shared" si="82"/>
        <v>-14.894453365533577</v>
      </c>
      <c r="AQ35">
        <f t="shared" si="82"/>
        <v>-20.063105275961732</v>
      </c>
      <c r="AR35">
        <f t="shared" si="82"/>
        <v>-3.1292477075929628</v>
      </c>
      <c r="AS35">
        <f t="shared" si="82"/>
        <v>-13.553003160418134</v>
      </c>
      <c r="AT35">
        <f t="shared" si="74"/>
        <v>-12.863747604511104</v>
      </c>
      <c r="AU35">
        <f t="shared" si="75"/>
        <v>5.7280747654358857</v>
      </c>
      <c r="AV35">
        <f t="shared" si="80"/>
        <v>8.1007210195665156</v>
      </c>
      <c r="BG35" t="s">
        <v>80</v>
      </c>
      <c r="BH35">
        <f t="shared" si="76"/>
        <v>0.4058185356058886</v>
      </c>
      <c r="BI35">
        <f t="shared" si="70"/>
        <v>-0.66303630619899512</v>
      </c>
      <c r="BJ35">
        <f t="shared" si="70"/>
        <v>-1.1993552396074274</v>
      </c>
      <c r="BK35">
        <f t="shared" si="70"/>
        <v>-1.7916205833987922</v>
      </c>
      <c r="BL35">
        <f t="shared" si="70"/>
        <v>-3.6503718250874124</v>
      </c>
      <c r="BM35">
        <f t="shared" si="70"/>
        <v>-2.186256313549618</v>
      </c>
      <c r="BN35">
        <f t="shared" si="70"/>
        <v>-1.2970134785179221</v>
      </c>
      <c r="BO35">
        <f t="shared" si="70"/>
        <v>-2.3505607566430617</v>
      </c>
      <c r="BP35">
        <f t="shared" si="71"/>
        <v>-1.5915494959246677</v>
      </c>
      <c r="BQ35">
        <f t="shared" si="77"/>
        <v>0.40118449062280642</v>
      </c>
      <c r="BR35">
        <f t="shared" si="78"/>
        <v>1.1347210953050293</v>
      </c>
      <c r="BS35">
        <v>1</v>
      </c>
      <c r="BT35">
        <v>10</v>
      </c>
      <c r="BU35">
        <v>13.789684749999999</v>
      </c>
    </row>
    <row r="36" spans="1:83" x14ac:dyDescent="0.25">
      <c r="A36" t="s">
        <v>33</v>
      </c>
      <c r="B36">
        <v>0.47011050099519403</v>
      </c>
      <c r="C36">
        <v>0.67400302902200904</v>
      </c>
      <c r="D36">
        <v>0.31245356310320199</v>
      </c>
      <c r="E36">
        <v>0.291946943385751</v>
      </c>
      <c r="F36">
        <v>0.41266753845999699</v>
      </c>
      <c r="G36">
        <v>0.35520303595344199</v>
      </c>
      <c r="H36">
        <v>0.50962627594446297</v>
      </c>
      <c r="I36">
        <v>0.43354692024237701</v>
      </c>
      <c r="J36">
        <v>0.43014426261536098</v>
      </c>
      <c r="K36">
        <v>0.62463811980739403</v>
      </c>
      <c r="L36">
        <v>0.30788980877259098</v>
      </c>
      <c r="M36">
        <v>0.63903744277378205</v>
      </c>
      <c r="N36">
        <v>0.44897896304205798</v>
      </c>
      <c r="O36">
        <v>0.59860836839391895</v>
      </c>
      <c r="P36">
        <v>0.54838287312864697</v>
      </c>
      <c r="Q36">
        <v>0.325331539411018</v>
      </c>
      <c r="S36" t="s">
        <v>83</v>
      </c>
      <c r="AK36" t="s">
        <v>59</v>
      </c>
      <c r="AL36">
        <f t="shared" si="72"/>
        <v>-42.449437673096291</v>
      </c>
      <c r="AM36">
        <f t="shared" ref="AM36:AS36" si="83">(AU8-AM8)/AM8*100</f>
        <v>-5.2589609426975477</v>
      </c>
      <c r="AN36">
        <f t="shared" si="83"/>
        <v>-18.204833379400768</v>
      </c>
      <c r="AO36">
        <f t="shared" si="83"/>
        <v>4.4017142103799163</v>
      </c>
      <c r="AP36">
        <f t="shared" si="83"/>
        <v>-39.499994618609158</v>
      </c>
      <c r="AQ36">
        <f t="shared" si="83"/>
        <v>-27.63793073754335</v>
      </c>
      <c r="AR36">
        <f t="shared" si="83"/>
        <v>-10.224530489376678</v>
      </c>
      <c r="AS36">
        <f t="shared" si="83"/>
        <v>-23.649384865851136</v>
      </c>
      <c r="AT36">
        <f t="shared" si="74"/>
        <v>-20.315419812024381</v>
      </c>
      <c r="AU36">
        <f t="shared" si="75"/>
        <v>10.80107470577264</v>
      </c>
      <c r="AV36">
        <f t="shared" si="80"/>
        <v>15.275026337108656</v>
      </c>
      <c r="BG36" t="s">
        <v>82</v>
      </c>
      <c r="BH36">
        <f t="shared" si="76"/>
        <v>-0.73687391360129662</v>
      </c>
      <c r="BI36">
        <f t="shared" si="70"/>
        <v>-0.45569430512158327</v>
      </c>
      <c r="BJ36">
        <f t="shared" si="70"/>
        <v>-1.4477552400165694</v>
      </c>
      <c r="BK36">
        <f t="shared" si="70"/>
        <v>0.40606746052238007</v>
      </c>
      <c r="BL36">
        <f t="shared" si="70"/>
        <v>-2.4428182876537416</v>
      </c>
      <c r="BM36">
        <f t="shared" si="70"/>
        <v>-1.0495612019101006</v>
      </c>
      <c r="BN36">
        <f t="shared" si="70"/>
        <v>-0.11046503403873797</v>
      </c>
      <c r="BO36">
        <f t="shared" si="70"/>
        <v>-0.8999829761137792</v>
      </c>
      <c r="BP36">
        <f t="shared" si="71"/>
        <v>-0.8421354372416785</v>
      </c>
      <c r="BQ36">
        <f t="shared" si="77"/>
        <v>0.28584035941690117</v>
      </c>
      <c r="BR36">
        <f t="shared" si="78"/>
        <v>0.8084786259219634</v>
      </c>
      <c r="BS36">
        <v>3</v>
      </c>
      <c r="BT36">
        <v>13</v>
      </c>
      <c r="BU36">
        <v>11.4632915</v>
      </c>
      <c r="BY36" s="13"/>
      <c r="BZ36" s="13" t="s">
        <v>190</v>
      </c>
      <c r="CA36" s="13" t="s">
        <v>191</v>
      </c>
      <c r="CC36" s="13"/>
      <c r="CD36" s="13" t="s">
        <v>190</v>
      </c>
      <c r="CE36" s="13" t="s">
        <v>191</v>
      </c>
    </row>
    <row r="37" spans="1:83" x14ac:dyDescent="0.25">
      <c r="A37" t="s">
        <v>34</v>
      </c>
      <c r="B37">
        <v>4.4154628524297301E-2</v>
      </c>
      <c r="C37">
        <v>3.2097198214597999E-2</v>
      </c>
      <c r="D37">
        <v>4.0840478930065503E-2</v>
      </c>
      <c r="E37">
        <v>3.9236287179041499E-2</v>
      </c>
      <c r="F37">
        <v>4.3440608441926702E-2</v>
      </c>
      <c r="G37">
        <v>2.5550992239809101E-2</v>
      </c>
      <c r="H37">
        <v>3.0732491124246801E-2</v>
      </c>
      <c r="I37">
        <v>5.0969595098197498E-2</v>
      </c>
      <c r="J37">
        <v>3.0204621151074501E-2</v>
      </c>
      <c r="K37">
        <v>2.77162108162698E-2</v>
      </c>
      <c r="L37">
        <v>3.1909662947615103E-2</v>
      </c>
      <c r="M37">
        <v>2.6830977333642699E-2</v>
      </c>
      <c r="N37">
        <v>2.2967720213194501E-2</v>
      </c>
      <c r="O37">
        <v>2.7824651942070299E-2</v>
      </c>
      <c r="P37">
        <v>2.2655946775684999E-2</v>
      </c>
      <c r="Q37">
        <v>3.8734435044778498E-2</v>
      </c>
      <c r="S37" s="1" t="s">
        <v>40</v>
      </c>
      <c r="T37" s="1" t="s">
        <v>84</v>
      </c>
      <c r="U37" s="1" t="s">
        <v>85</v>
      </c>
      <c r="V37" s="1" t="s">
        <v>130</v>
      </c>
      <c r="W37" s="1" t="s">
        <v>131</v>
      </c>
      <c r="X37" s="1" t="s">
        <v>138</v>
      </c>
      <c r="Y37" s="1" t="s">
        <v>133</v>
      </c>
      <c r="Z37" s="1" t="s">
        <v>134</v>
      </c>
      <c r="AA37" s="1" t="s">
        <v>135</v>
      </c>
      <c r="AB37" s="1" t="s">
        <v>86</v>
      </c>
      <c r="AC37" s="1"/>
      <c r="AD37" s="1"/>
      <c r="AE37" s="1"/>
      <c r="AF37" s="1"/>
      <c r="AG37" s="1"/>
      <c r="AH37" s="1"/>
      <c r="AI37" s="1"/>
      <c r="AK37" t="s">
        <v>79</v>
      </c>
      <c r="AL37">
        <f t="shared" si="72"/>
        <v>-17.530014279091876</v>
      </c>
      <c r="AM37">
        <f t="shared" ref="AM37:AS37" si="84">(AU9-AM9)/AM9*100</f>
        <v>10.119086956224606</v>
      </c>
      <c r="AN37">
        <f t="shared" si="84"/>
        <v>-12.091298976526485</v>
      </c>
      <c r="AO37">
        <f t="shared" si="84"/>
        <v>-8.0669141792050301</v>
      </c>
      <c r="AP37">
        <f t="shared" si="84"/>
        <v>49.714425147155019</v>
      </c>
      <c r="AQ37">
        <f t="shared" si="84"/>
        <v>-16.892930026416323</v>
      </c>
      <c r="AR37">
        <f t="shared" si="84"/>
        <v>14.075640369826441</v>
      </c>
      <c r="AS37">
        <f t="shared" si="84"/>
        <v>-24.203677381632719</v>
      </c>
      <c r="AT37">
        <f t="shared" si="74"/>
        <v>-0.60946029620829556</v>
      </c>
      <c r="AU37">
        <f t="shared" si="75"/>
        <v>16.122261792995847</v>
      </c>
      <c r="AV37">
        <f t="shared" si="80"/>
        <v>22.800321283784303</v>
      </c>
      <c r="BG37" t="s">
        <v>117</v>
      </c>
      <c r="BH37">
        <f t="shared" si="76"/>
        <v>-2.4500894132600459</v>
      </c>
      <c r="BI37">
        <f t="shared" si="70"/>
        <v>-0.3825150312160685</v>
      </c>
      <c r="BJ37">
        <f t="shared" si="70"/>
        <v>-0.46732442347794556</v>
      </c>
      <c r="BK37">
        <f t="shared" si="70"/>
        <v>-0.42479634658969107</v>
      </c>
      <c r="BL37">
        <f t="shared" si="70"/>
        <v>-1.2382346023080091</v>
      </c>
      <c r="BM37">
        <f t="shared" si="70"/>
        <v>-2.0781931452846378</v>
      </c>
      <c r="BN37">
        <f t="shared" si="70"/>
        <v>-0.31773939280983232</v>
      </c>
      <c r="BO37">
        <f t="shared" si="70"/>
        <v>-0.76116297315615178</v>
      </c>
      <c r="BP37">
        <f t="shared" si="71"/>
        <v>-1.0150069160127977</v>
      </c>
      <c r="BQ37">
        <f t="shared" si="77"/>
        <v>0.27496098278345682</v>
      </c>
      <c r="BR37">
        <f t="shared" si="78"/>
        <v>0.77770710195159953</v>
      </c>
      <c r="BS37">
        <v>2</v>
      </c>
      <c r="BT37">
        <v>13</v>
      </c>
      <c r="BU37">
        <v>14.156896500000002</v>
      </c>
      <c r="BY37" t="s">
        <v>192</v>
      </c>
      <c r="BZ37">
        <v>1.034933103455886</v>
      </c>
      <c r="CA37">
        <v>1.0749051547887845</v>
      </c>
      <c r="CC37" t="s">
        <v>192</v>
      </c>
      <c r="CD37">
        <v>0.7901358606231913</v>
      </c>
      <c r="CE37">
        <v>0.67856085860579696</v>
      </c>
    </row>
    <row r="38" spans="1:83" x14ac:dyDescent="0.25">
      <c r="A38" t="s">
        <v>35</v>
      </c>
      <c r="B38">
        <v>0.231638688090199</v>
      </c>
      <c r="C38">
        <v>0.241668387899131</v>
      </c>
      <c r="D38">
        <v>0.21408720722903499</v>
      </c>
      <c r="E38">
        <v>0.230279717662001</v>
      </c>
      <c r="F38">
        <v>0.234629632397063</v>
      </c>
      <c r="G38">
        <v>0.26489977966959799</v>
      </c>
      <c r="H38">
        <v>0.26523008099683798</v>
      </c>
      <c r="I38">
        <v>0.28773718795651598</v>
      </c>
      <c r="J38">
        <v>0.274324147928105</v>
      </c>
      <c r="K38">
        <v>0.32241986326164801</v>
      </c>
      <c r="L38">
        <v>0.204539020493477</v>
      </c>
      <c r="M38">
        <v>0.20982131361946499</v>
      </c>
      <c r="N38">
        <v>0.21263454104930399</v>
      </c>
      <c r="O38">
        <v>0.36634496149685503</v>
      </c>
      <c r="P38">
        <v>0.25378095031057502</v>
      </c>
      <c r="Q38">
        <v>0.31692583053750401</v>
      </c>
      <c r="S38" t="s">
        <v>96</v>
      </c>
      <c r="T38">
        <f>T14-AB14</f>
        <v>0.12597674155529737</v>
      </c>
      <c r="U38">
        <f t="shared" ref="U38:AA38" si="85">U14-AC14</f>
        <v>2.4441742498180541E-2</v>
      </c>
      <c r="V38">
        <f t="shared" si="85"/>
        <v>7.5517828410201493E-3</v>
      </c>
      <c r="W38">
        <f t="shared" si="85"/>
        <v>8.5037091119786912E-2</v>
      </c>
      <c r="X38">
        <f t="shared" si="85"/>
        <v>7.0976497738804434E-2</v>
      </c>
      <c r="Y38">
        <f t="shared" si="85"/>
        <v>8.7020324483568057E-2</v>
      </c>
      <c r="Z38">
        <f t="shared" si="85"/>
        <v>1.5126042619751701E-2</v>
      </c>
      <c r="AA38">
        <f t="shared" si="85"/>
        <v>9.0136493893836489E-2</v>
      </c>
      <c r="AB38">
        <f>AVERAGE(T38:AA38)</f>
        <v>6.3283339593780713E-2</v>
      </c>
      <c r="AK38" t="s">
        <v>80</v>
      </c>
      <c r="AL38">
        <f t="shared" si="72"/>
        <v>3.6325374118145057</v>
      </c>
      <c r="AM38">
        <f t="shared" ref="AM38:AS38" si="86">(AU10-AM10)/AM10*100</f>
        <v>-7.0816593591855241</v>
      </c>
      <c r="AN38">
        <f t="shared" si="86"/>
        <v>-18.010568349303426</v>
      </c>
      <c r="AO38">
        <f t="shared" si="86"/>
        <v>-18.742586760204521</v>
      </c>
      <c r="AP38">
        <f t="shared" si="86"/>
        <v>-37.469990527240647</v>
      </c>
      <c r="AQ38">
        <f t="shared" si="86"/>
        <v>-24.083980320549635</v>
      </c>
      <c r="AR38">
        <f t="shared" si="86"/>
        <v>-18.068574498753598</v>
      </c>
      <c r="AS38">
        <f t="shared" si="86"/>
        <v>-26.794197267552345</v>
      </c>
      <c r="AT38">
        <f t="shared" si="74"/>
        <v>-18.327377458871901</v>
      </c>
      <c r="AU38">
        <f t="shared" si="75"/>
        <v>8.2170133401620333</v>
      </c>
      <c r="AV38">
        <f t="shared" si="80"/>
        <v>11.620611707857796</v>
      </c>
      <c r="BY38" t="s">
        <v>193</v>
      </c>
      <c r="BZ38">
        <v>3.5643265182292695E-2</v>
      </c>
      <c r="CA38">
        <v>5.4188230764395433E-2</v>
      </c>
      <c r="CC38" t="s">
        <v>193</v>
      </c>
      <c r="CD38">
        <v>1.3764613315272203E-2</v>
      </c>
      <c r="CE38">
        <v>1.0264652357231048E-2</v>
      </c>
    </row>
    <row r="39" spans="1:83" x14ac:dyDescent="0.25">
      <c r="A39" t="s">
        <v>36</v>
      </c>
      <c r="B39">
        <v>5.3337386286317998E-2</v>
      </c>
      <c r="C39">
        <v>7.2575691647974797E-2</v>
      </c>
      <c r="D39">
        <v>2.8151705163133599E-2</v>
      </c>
      <c r="E39">
        <v>2.30676721301405E-2</v>
      </c>
      <c r="F39">
        <v>6.4968518126737401E-2</v>
      </c>
      <c r="G39">
        <v>3.7421221783636903E-2</v>
      </c>
      <c r="H39">
        <v>6.3591894762569198E-2</v>
      </c>
      <c r="I39">
        <v>4.8680937634313803E-2</v>
      </c>
      <c r="J39">
        <v>5.60837612100848E-2</v>
      </c>
      <c r="K39">
        <v>7.5214946751856596E-2</v>
      </c>
      <c r="L39">
        <v>3.4447369596165803E-2</v>
      </c>
      <c r="M39">
        <v>5.7739917770243003E-2</v>
      </c>
      <c r="N39">
        <v>4.4273050062588699E-2</v>
      </c>
      <c r="O39">
        <v>7.0151760195331994E-2</v>
      </c>
      <c r="P39">
        <v>5.1292590448382802E-2</v>
      </c>
      <c r="Q39">
        <v>3.6743599105922398E-2</v>
      </c>
      <c r="S39" t="s">
        <v>97</v>
      </c>
      <c r="T39">
        <f>T12-AB12</f>
        <v>2.3876326054454111E-2</v>
      </c>
      <c r="U39">
        <f t="shared" ref="U39:AA39" si="87">U12-AC12</f>
        <v>9.5795801535884961E-2</v>
      </c>
      <c r="V39">
        <f t="shared" si="87"/>
        <v>1.2432873968147518E-2</v>
      </c>
      <c r="W39">
        <f t="shared" si="87"/>
        <v>-0.11863102050288199</v>
      </c>
      <c r="X39">
        <f t="shared" si="87"/>
        <v>-0.13065717710776781</v>
      </c>
      <c r="Y39">
        <f t="shared" si="87"/>
        <v>0.17761042314738007</v>
      </c>
      <c r="Z39">
        <f t="shared" si="87"/>
        <v>8.1691945660172904E-2</v>
      </c>
      <c r="AA39">
        <f t="shared" si="87"/>
        <v>0.11611427484361553</v>
      </c>
      <c r="AB39">
        <f t="shared" ref="AB39:AB66" si="88">AVERAGE(T39:AA39)</f>
        <v>3.2279180949875662E-2</v>
      </c>
      <c r="AK39" t="s">
        <v>82</v>
      </c>
      <c r="AL39">
        <f t="shared" si="72"/>
        <v>-9.2478275575908135</v>
      </c>
      <c r="AM39">
        <f t="shared" ref="AM39:AS39" si="89">(AU11-AM11)/AM11*100</f>
        <v>-5.3935818505581077</v>
      </c>
      <c r="AN39">
        <f t="shared" si="89"/>
        <v>-16.170612135915388</v>
      </c>
      <c r="AO39">
        <f t="shared" si="89"/>
        <v>6.2194807017918814</v>
      </c>
      <c r="AP39">
        <f t="shared" si="89"/>
        <v>-34.542605738400226</v>
      </c>
      <c r="AQ39">
        <f t="shared" si="89"/>
        <v>-13.927853466901958</v>
      </c>
      <c r="AR39">
        <f t="shared" si="89"/>
        <v>-2.3729012346797065</v>
      </c>
      <c r="AS39">
        <f t="shared" si="89"/>
        <v>-12.704989610669278</v>
      </c>
      <c r="AT39">
        <f>AVERAGE(AL39:AS39)</f>
        <v>-11.017611361615447</v>
      </c>
      <c r="AU39">
        <f t="shared" si="75"/>
        <v>7.8974114845855139</v>
      </c>
      <c r="AV39">
        <f t="shared" si="80"/>
        <v>11.168626429141874</v>
      </c>
      <c r="BY39" t="s">
        <v>194</v>
      </c>
      <c r="BZ39">
        <v>8</v>
      </c>
      <c r="CA39">
        <v>8</v>
      </c>
      <c r="CC39" t="s">
        <v>194</v>
      </c>
      <c r="CD39">
        <v>8</v>
      </c>
      <c r="CE39">
        <v>8</v>
      </c>
    </row>
    <row r="40" spans="1:83" x14ac:dyDescent="0.25">
      <c r="A40" t="s">
        <v>37</v>
      </c>
      <c r="B40">
        <v>9.6223019609504398E-2</v>
      </c>
      <c r="C40">
        <v>7.0662982586563505E-2</v>
      </c>
      <c r="D40">
        <v>5.9644161958882801E-2</v>
      </c>
      <c r="E40">
        <v>8.3106518032631596E-2</v>
      </c>
      <c r="F40">
        <v>7.9860103083934694E-2</v>
      </c>
      <c r="G40">
        <v>9.0663640257858405E-2</v>
      </c>
      <c r="H40">
        <v>8.1513718101522095E-2</v>
      </c>
      <c r="I40">
        <v>0.103353060103564</v>
      </c>
      <c r="J40">
        <v>9.1352013830104703E-2</v>
      </c>
      <c r="K40">
        <v>7.2882831158641997E-2</v>
      </c>
      <c r="L40">
        <v>5.39533048464634E-2</v>
      </c>
      <c r="M40">
        <v>7.7154969353362204E-2</v>
      </c>
      <c r="N40">
        <v>5.1758118093872103E-2</v>
      </c>
      <c r="O40">
        <v>6.9478447870086599E-2</v>
      </c>
      <c r="P40">
        <v>7.5364598485189602E-2</v>
      </c>
      <c r="Q40">
        <v>7.3921326732283799E-2</v>
      </c>
      <c r="S40" t="s">
        <v>98</v>
      </c>
      <c r="T40">
        <f>T25-AB25</f>
        <v>3.9966238379833041E-2</v>
      </c>
      <c r="U40">
        <f t="shared" ref="U40:AA40" si="90">U25-AC25</f>
        <v>4.9364909214615005E-2</v>
      </c>
      <c r="V40">
        <f t="shared" si="90"/>
        <v>4.563754330611014E-3</v>
      </c>
      <c r="W40">
        <f t="shared" si="90"/>
        <v>-0.34709049938803105</v>
      </c>
      <c r="X40">
        <f t="shared" si="90"/>
        <v>-3.6311424582060992E-2</v>
      </c>
      <c r="Y40">
        <f t="shared" si="90"/>
        <v>-0.24340533244047696</v>
      </c>
      <c r="Z40">
        <f t="shared" si="90"/>
        <v>-3.8756597184184005E-2</v>
      </c>
      <c r="AA40">
        <f t="shared" si="90"/>
        <v>0.10821538083135901</v>
      </c>
      <c r="AB40">
        <f t="shared" si="88"/>
        <v>-5.793169635479186E-2</v>
      </c>
      <c r="BG40" s="1" t="s">
        <v>139</v>
      </c>
      <c r="BY40" t="s">
        <v>195</v>
      </c>
      <c r="BZ40">
        <v>0.30629163511652757</v>
      </c>
      <c r="CC40" t="s">
        <v>195</v>
      </c>
      <c r="CD40">
        <v>0.69366173823425237</v>
      </c>
    </row>
    <row r="41" spans="1:83" x14ac:dyDescent="0.25">
      <c r="A41" t="s">
        <v>38</v>
      </c>
      <c r="B41">
        <v>0.70366113419686505</v>
      </c>
      <c r="C41">
        <v>0.57364845405290998</v>
      </c>
      <c r="D41">
        <v>0.40806768112560299</v>
      </c>
      <c r="E41">
        <v>0.64313315628491696</v>
      </c>
      <c r="F41">
        <v>0.60985800343343399</v>
      </c>
      <c r="G41">
        <v>0.66768664427629898</v>
      </c>
      <c r="H41">
        <v>0.59698026928356696</v>
      </c>
      <c r="I41">
        <v>0.73637545542270799</v>
      </c>
      <c r="J41">
        <v>0.70458455535224296</v>
      </c>
      <c r="K41">
        <v>0.56312647087532497</v>
      </c>
      <c r="L41">
        <v>0.34470229652530199</v>
      </c>
      <c r="M41">
        <v>0.49723996427955403</v>
      </c>
      <c r="N41">
        <v>0.359108419707794</v>
      </c>
      <c r="O41">
        <v>0.50935281428948498</v>
      </c>
      <c r="P41">
        <v>0.48001837585384399</v>
      </c>
      <c r="Q41">
        <v>0.53570992750553204</v>
      </c>
      <c r="S41" t="s">
        <v>59</v>
      </c>
      <c r="T41">
        <f>T15-AB15</f>
        <v>5.9248549155514113E-2</v>
      </c>
      <c r="U41">
        <f t="shared" ref="U41:AA41" si="91">U15-AC15</f>
        <v>5.2363140764819932E-3</v>
      </c>
      <c r="V41">
        <f t="shared" si="91"/>
        <v>1.7762365215175518E-2</v>
      </c>
      <c r="W41">
        <f t="shared" si="91"/>
        <v>1.2558915066567811E-3</v>
      </c>
      <c r="X41">
        <f t="shared" si="91"/>
        <v>5.1144244101641034E-2</v>
      </c>
      <c r="Y41">
        <f t="shared" si="91"/>
        <v>1.6561468541929289E-2</v>
      </c>
      <c r="Z41">
        <f t="shared" si="91"/>
        <v>2.0752557414779702E-2</v>
      </c>
      <c r="AA41">
        <f t="shared" si="91"/>
        <v>3.9930239506908813E-2</v>
      </c>
      <c r="AB41">
        <f t="shared" si="88"/>
        <v>2.6486453689885912E-2</v>
      </c>
      <c r="BG41" s="1" t="s">
        <v>40</v>
      </c>
      <c r="BH41" s="1" t="s">
        <v>84</v>
      </c>
      <c r="BI41" s="1" t="s">
        <v>85</v>
      </c>
      <c r="BJ41" s="1" t="s">
        <v>130</v>
      </c>
      <c r="BK41" s="1" t="s">
        <v>131</v>
      </c>
      <c r="BL41" s="1" t="s">
        <v>138</v>
      </c>
      <c r="BM41" s="1" t="s">
        <v>133</v>
      </c>
      <c r="BN41" s="1" t="s">
        <v>134</v>
      </c>
      <c r="BO41" s="1" t="s">
        <v>135</v>
      </c>
      <c r="BP41" s="1" t="s">
        <v>86</v>
      </c>
      <c r="BQ41" s="1" t="s">
        <v>110</v>
      </c>
      <c r="BR41" s="1" t="s">
        <v>115</v>
      </c>
      <c r="BT41" s="1" t="s">
        <v>209</v>
      </c>
      <c r="BY41" t="s">
        <v>196</v>
      </c>
      <c r="BZ41">
        <v>0</v>
      </c>
      <c r="CC41" t="s">
        <v>196</v>
      </c>
      <c r="CD41">
        <v>0</v>
      </c>
    </row>
    <row r="42" spans="1:83" x14ac:dyDescent="0.25">
      <c r="A42" t="s">
        <v>39</v>
      </c>
      <c r="B42">
        <v>0.19806177342512599</v>
      </c>
      <c r="C42">
        <v>0.15271659956235301</v>
      </c>
      <c r="D42">
        <v>0.114054477743133</v>
      </c>
      <c r="E42">
        <v>0.17557925540004399</v>
      </c>
      <c r="F42">
        <v>0.16202662481749</v>
      </c>
      <c r="G42">
        <v>0.16587385758662199</v>
      </c>
      <c r="H42">
        <v>0.17074100591281599</v>
      </c>
      <c r="I42">
        <v>0.21645321886861099</v>
      </c>
      <c r="J42">
        <v>0.20435385551004001</v>
      </c>
      <c r="K42">
        <v>0.16069641294079301</v>
      </c>
      <c r="L42">
        <v>0.102244626026569</v>
      </c>
      <c r="M42">
        <v>0.15143727190018599</v>
      </c>
      <c r="N42">
        <v>0.100095667052452</v>
      </c>
      <c r="O42">
        <v>0.142108163832638</v>
      </c>
      <c r="P42">
        <v>0.13573750344024099</v>
      </c>
      <c r="Q42">
        <v>0.150137014876432</v>
      </c>
      <c r="S42" t="s">
        <v>61</v>
      </c>
      <c r="T42">
        <f>T17-AB17</f>
        <v>3.2598443083486028E-2</v>
      </c>
      <c r="U42">
        <f t="shared" ref="U42:AA42" si="92">U17-AC17</f>
        <v>3.0754548017823069E-2</v>
      </c>
      <c r="V42">
        <f t="shared" si="92"/>
        <v>0.11504218691159995</v>
      </c>
      <c r="W42">
        <f t="shared" si="92"/>
        <v>-9.0165706443078975E-2</v>
      </c>
      <c r="X42">
        <f t="shared" si="92"/>
        <v>0.13619077863133805</v>
      </c>
      <c r="Y42">
        <f t="shared" si="92"/>
        <v>5.7251799014469973E-2</v>
      </c>
      <c r="Z42">
        <f t="shared" si="92"/>
        <v>-5.8520777265420043E-3</v>
      </c>
      <c r="AA42">
        <f t="shared" si="92"/>
        <v>6.1385652404058022E-2</v>
      </c>
      <c r="AB42">
        <f t="shared" si="88"/>
        <v>4.2150702986644265E-2</v>
      </c>
      <c r="BG42" t="s">
        <v>80</v>
      </c>
      <c r="BH42">
        <v>0.4058185356058886</v>
      </c>
      <c r="BI42">
        <v>-0.66303630619899512</v>
      </c>
      <c r="BJ42">
        <v>-1.1993552396074274</v>
      </c>
      <c r="BK42">
        <v>-1.7916205833987922</v>
      </c>
      <c r="BL42">
        <v>-3.6503718250874124</v>
      </c>
      <c r="BM42">
        <v>-2.186256313549618</v>
      </c>
      <c r="BN42">
        <v>-1.2970134785179221</v>
      </c>
      <c r="BO42">
        <v>-2.3505607566430617</v>
      </c>
      <c r="BP42">
        <v>-1.5915494959246677</v>
      </c>
      <c r="BQ42">
        <v>0.40118449062280642</v>
      </c>
      <c r="BR42">
        <v>1.1347210953050293</v>
      </c>
      <c r="BS42">
        <v>1</v>
      </c>
      <c r="BT42" t="s">
        <v>210</v>
      </c>
      <c r="BY42" t="s">
        <v>197</v>
      </c>
      <c r="BZ42">
        <v>7</v>
      </c>
      <c r="CC42" t="s">
        <v>197</v>
      </c>
      <c r="CD42">
        <v>7</v>
      </c>
    </row>
    <row r="43" spans="1:83" x14ac:dyDescent="0.25">
      <c r="S43" t="s">
        <v>48</v>
      </c>
      <c r="T43">
        <f>T4-AB4</f>
        <v>2.0657175569811004E-2</v>
      </c>
      <c r="U43">
        <f t="shared" ref="U43:AA43" si="93">U4-AC4</f>
        <v>3.7859034655606999E-2</v>
      </c>
      <c r="V43">
        <f t="shared" si="93"/>
        <v>5.4792991402219937E-3</v>
      </c>
      <c r="W43">
        <f t="shared" si="93"/>
        <v>6.1823923527480062E-3</v>
      </c>
      <c r="X43">
        <f t="shared" si="93"/>
        <v>4.2604829612192002E-2</v>
      </c>
      <c r="Y43">
        <f t="shared" si="93"/>
        <v>2.6851714985142994E-2</v>
      </c>
      <c r="Z43">
        <f t="shared" si="93"/>
        <v>-2.218230850038802E-2</v>
      </c>
      <c r="AA43">
        <f t="shared" si="93"/>
        <v>-1.8913646849699761E-4</v>
      </c>
      <c r="AB43">
        <f t="shared" si="88"/>
        <v>1.4657875168354748E-2</v>
      </c>
      <c r="BG43" t="s">
        <v>117</v>
      </c>
      <c r="BH43">
        <v>-2.4500894132600459</v>
      </c>
      <c r="BI43">
        <v>-0.3825150312160685</v>
      </c>
      <c r="BJ43">
        <v>-0.46732442347794556</v>
      </c>
      <c r="BK43">
        <v>-0.42479634658969107</v>
      </c>
      <c r="BL43">
        <v>-1.2382346023080091</v>
      </c>
      <c r="BM43">
        <v>-2.0781931452846378</v>
      </c>
      <c r="BN43">
        <v>-0.31773939280983232</v>
      </c>
      <c r="BO43">
        <v>-0.76116297315615178</v>
      </c>
      <c r="BP43">
        <v>-1.0150069160127977</v>
      </c>
      <c r="BQ43">
        <v>0.27496098278345682</v>
      </c>
      <c r="BR43">
        <v>0.77770710195159953</v>
      </c>
      <c r="BS43">
        <v>2</v>
      </c>
      <c r="BT43" t="s">
        <v>211</v>
      </c>
      <c r="BY43" t="s">
        <v>198</v>
      </c>
      <c r="BZ43">
        <v>-0.45075766607000334</v>
      </c>
      <c r="CC43" t="s">
        <v>198</v>
      </c>
      <c r="CD43">
        <v>3.6346251988617144</v>
      </c>
    </row>
    <row r="44" spans="1:83" x14ac:dyDescent="0.25">
      <c r="B44" t="s">
        <v>181</v>
      </c>
      <c r="S44" t="s">
        <v>57</v>
      </c>
      <c r="T44">
        <f>T13-AB13</f>
        <v>3.8894973659715879E-2</v>
      </c>
      <c r="U44">
        <f t="shared" ref="U44:AA44" si="94">U13-AC13</f>
        <v>7.2903402594478028E-3</v>
      </c>
      <c r="V44">
        <f t="shared" si="94"/>
        <v>1.8640716738139412E-2</v>
      </c>
      <c r="W44">
        <f t="shared" si="94"/>
        <v>-3.6421175922800697E-2</v>
      </c>
      <c r="X44">
        <f t="shared" si="94"/>
        <v>-4.9967531992418934E-3</v>
      </c>
      <c r="Y44">
        <f t="shared" si="94"/>
        <v>0.13791557370396582</v>
      </c>
      <c r="Z44">
        <f t="shared" si="94"/>
        <v>1.6184270101770898E-2</v>
      </c>
      <c r="AA44">
        <f t="shared" si="94"/>
        <v>-2.481698435122201E-2</v>
      </c>
      <c r="AB44">
        <f t="shared" si="88"/>
        <v>1.9086370123721899E-2</v>
      </c>
      <c r="BG44" t="s">
        <v>82</v>
      </c>
      <c r="BH44">
        <v>-0.73687391360129662</v>
      </c>
      <c r="BI44">
        <v>-0.45569430512158327</v>
      </c>
      <c r="BJ44">
        <v>-1.4477552400165694</v>
      </c>
      <c r="BK44">
        <v>0.40606746052238007</v>
      </c>
      <c r="BL44">
        <v>-2.4428182876537416</v>
      </c>
      <c r="BM44">
        <v>-1.0495612019101006</v>
      </c>
      <c r="BN44">
        <v>-0.11046503403873797</v>
      </c>
      <c r="BO44">
        <v>-0.8999829761137792</v>
      </c>
      <c r="BP44">
        <v>-0.8421354372416785</v>
      </c>
      <c r="BQ44">
        <v>0.28584035941690117</v>
      </c>
      <c r="BR44">
        <v>0.8084786259219634</v>
      </c>
      <c r="BS44">
        <v>3</v>
      </c>
      <c r="BT44" t="s">
        <v>212</v>
      </c>
      <c r="BY44" t="s">
        <v>199</v>
      </c>
      <c r="BZ44">
        <v>0.3328975620315523</v>
      </c>
      <c r="CC44" t="s">
        <v>199</v>
      </c>
      <c r="CD44">
        <v>4.1732109960219092E-3</v>
      </c>
    </row>
    <row r="45" spans="1:83" x14ac:dyDescent="0.25">
      <c r="B45">
        <f>SUM(B3:B42)</f>
        <v>4.6682003297295385</v>
      </c>
      <c r="C45">
        <f t="shared" ref="C45:Q45" si="95">SUM(C3:C42)</f>
        <v>4.9444576564555227</v>
      </c>
      <c r="D45">
        <f t="shared" si="95"/>
        <v>4.2461949719938197</v>
      </c>
      <c r="E45">
        <f t="shared" si="95"/>
        <v>4.2537394124150643</v>
      </c>
      <c r="F45">
        <f t="shared" si="95"/>
        <v>4.3819858381374068</v>
      </c>
      <c r="G45">
        <f t="shared" si="95"/>
        <v>5.0004789234113121</v>
      </c>
      <c r="H45">
        <f t="shared" si="95"/>
        <v>4.8918220245746973</v>
      </c>
      <c r="I45">
        <f t="shared" si="95"/>
        <v>5.5707875588958924</v>
      </c>
      <c r="J45">
        <f t="shared" si="95"/>
        <v>4.2930059834900423</v>
      </c>
      <c r="K45">
        <f t="shared" si="95"/>
        <v>4.7600414654831811</v>
      </c>
      <c r="L45">
        <f t="shared" si="95"/>
        <v>3.8062014431853086</v>
      </c>
      <c r="M45">
        <f t="shared" si="95"/>
        <v>4.6174524971215343</v>
      </c>
      <c r="N45">
        <f t="shared" si="95"/>
        <v>3.9722220158889856</v>
      </c>
      <c r="O45">
        <f t="shared" si="95"/>
        <v>4.4839725940828457</v>
      </c>
      <c r="P45">
        <f t="shared" si="95"/>
        <v>4.657208092992648</v>
      </c>
      <c r="Q45">
        <f t="shared" si="95"/>
        <v>4.5972804023383231</v>
      </c>
      <c r="S45" t="s">
        <v>50</v>
      </c>
      <c r="T45">
        <f>T6-AB6</f>
        <v>2.9217141314681297E-2</v>
      </c>
      <c r="U45">
        <f t="shared" ref="U45:AA45" si="96">U6-AC6</f>
        <v>1.3146980004349107E-2</v>
      </c>
      <c r="V45">
        <f t="shared" si="96"/>
        <v>2.8571732093180993E-2</v>
      </c>
      <c r="W45">
        <f t="shared" si="96"/>
        <v>2.0670495666103003E-2</v>
      </c>
      <c r="X45">
        <f t="shared" si="96"/>
        <v>-4.3082503008749495E-2</v>
      </c>
      <c r="Y45">
        <f t="shared" si="96"/>
        <v>1.5973150470433801E-2</v>
      </c>
      <c r="Z45">
        <f t="shared" si="96"/>
        <v>4.0555660969490009E-3</v>
      </c>
      <c r="AA45">
        <f t="shared" si="96"/>
        <v>4.1599715376214694E-2</v>
      </c>
      <c r="AB45">
        <f t="shared" si="88"/>
        <v>1.3769034751645301E-2</v>
      </c>
      <c r="BG45" t="s">
        <v>81</v>
      </c>
      <c r="BH45">
        <v>-0.3827473461373001</v>
      </c>
      <c r="BI45">
        <v>-0.57697652224884144</v>
      </c>
      <c r="BJ45">
        <v>-0.19132949508724148</v>
      </c>
      <c r="BK45">
        <v>0.49454161741400515</v>
      </c>
      <c r="BL45">
        <v>-0.65933583584581978</v>
      </c>
      <c r="BM45">
        <v>-0.62362928685076491</v>
      </c>
      <c r="BN45">
        <v>0.18948350644622342</v>
      </c>
      <c r="BO45">
        <v>-0.38379931141028623</v>
      </c>
      <c r="BP45">
        <v>-0.26672408421500315</v>
      </c>
      <c r="BQ45">
        <v>0.13683276008886275</v>
      </c>
      <c r="BR45">
        <v>0.38702149018922732</v>
      </c>
      <c r="BS45">
        <v>4</v>
      </c>
      <c r="BT45" t="s">
        <v>213</v>
      </c>
      <c r="BY45" t="s">
        <v>200</v>
      </c>
      <c r="BZ45">
        <v>1.8945786050900073</v>
      </c>
      <c r="CC45" t="s">
        <v>200</v>
      </c>
      <c r="CD45">
        <v>1.8945786050900073</v>
      </c>
    </row>
    <row r="46" spans="1:83" x14ac:dyDescent="0.25">
      <c r="A46" t="s">
        <v>136</v>
      </c>
      <c r="S46" t="s">
        <v>65</v>
      </c>
      <c r="T46">
        <f>T21-AB21</f>
        <v>-3.5544347341054904E-2</v>
      </c>
      <c r="U46">
        <f t="shared" ref="U46:AA46" si="97">U21-AC21</f>
        <v>6.5244777169682494E-2</v>
      </c>
      <c r="V46">
        <f t="shared" si="97"/>
        <v>4.8406264150785194E-2</v>
      </c>
      <c r="W46">
        <f t="shared" si="97"/>
        <v>1.1358579086268694E-2</v>
      </c>
      <c r="X46">
        <f t="shared" si="97"/>
        <v>2.673019218490201E-2</v>
      </c>
      <c r="Y46">
        <f t="shared" si="97"/>
        <v>6.4972158272030997E-2</v>
      </c>
      <c r="Z46">
        <f t="shared" si="97"/>
        <v>2.0739554333999988E-2</v>
      </c>
      <c r="AA46">
        <f t="shared" si="97"/>
        <v>3.6352988206939996E-2</v>
      </c>
      <c r="AB46">
        <f t="shared" si="88"/>
        <v>2.9782520757944308E-2</v>
      </c>
      <c r="BG46" t="s">
        <v>79</v>
      </c>
      <c r="BH46">
        <v>-0.92684298227056605</v>
      </c>
      <c r="BI46">
        <v>0.46713377572524956</v>
      </c>
      <c r="BJ46">
        <v>-0.44113101507321079</v>
      </c>
      <c r="BK46">
        <v>-0.35544360389936036</v>
      </c>
      <c r="BL46">
        <v>2.3208388486308418</v>
      </c>
      <c r="BM46">
        <v>-0.45483138289530184</v>
      </c>
      <c r="BN46">
        <v>0.53061338570273375</v>
      </c>
      <c r="BO46">
        <v>-0.78976416530912008</v>
      </c>
      <c r="BP46">
        <v>4.3821607576408239E-2</v>
      </c>
      <c r="BQ46">
        <v>0.35091996260653224</v>
      </c>
      <c r="BR46">
        <v>0.99255154085123454</v>
      </c>
      <c r="BS46">
        <v>5</v>
      </c>
      <c r="BT46" t="s">
        <v>92</v>
      </c>
      <c r="BY46" t="s">
        <v>201</v>
      </c>
      <c r="BZ46">
        <v>0.66579512406310459</v>
      </c>
      <c r="CC46" t="s">
        <v>201</v>
      </c>
      <c r="CD46">
        <v>8.3464219920438183E-3</v>
      </c>
    </row>
    <row r="47" spans="1:83" ht="15.75" thickBot="1" x14ac:dyDescent="0.3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t="s">
        <v>60</v>
      </c>
      <c r="T47">
        <f>T16-AB16</f>
        <v>1.7838664695353404E-2</v>
      </c>
      <c r="U47">
        <f t="shared" ref="U47:AA47" si="98">U16-AC16</f>
        <v>1.023188869717151E-2</v>
      </c>
      <c r="V47">
        <f t="shared" si="98"/>
        <v>4.4295361152838011E-3</v>
      </c>
      <c r="W47">
        <f t="shared" si="98"/>
        <v>1.2095794799405604E-2</v>
      </c>
      <c r="X47">
        <f t="shared" si="98"/>
        <v>4.5493356016974199E-2</v>
      </c>
      <c r="Y47">
        <f t="shared" si="98"/>
        <v>2.2469960315577291E-2</v>
      </c>
      <c r="Z47">
        <f t="shared" si="98"/>
        <v>1.0009006727318401E-2</v>
      </c>
      <c r="AA47">
        <f t="shared" si="98"/>
        <v>2.7914066641309493E-2</v>
      </c>
      <c r="AB47">
        <f t="shared" si="88"/>
        <v>1.8810284251049213E-2</v>
      </c>
      <c r="BG47" t="s">
        <v>77</v>
      </c>
      <c r="BH47">
        <v>0.68125560468118562</v>
      </c>
      <c r="BI47">
        <v>1.059683548741033</v>
      </c>
      <c r="BJ47">
        <v>-0.22551431531445523</v>
      </c>
      <c r="BK47">
        <v>-3.1593997668409049E-2</v>
      </c>
      <c r="BL47">
        <v>-0.24687784489914991</v>
      </c>
      <c r="BM47">
        <v>0.96933454591082024</v>
      </c>
      <c r="BN47">
        <v>-9.3957629016971508E-2</v>
      </c>
      <c r="BO47">
        <v>0.25268383252963739</v>
      </c>
      <c r="BP47">
        <v>0.29562671812046132</v>
      </c>
      <c r="BQ47">
        <v>0.17734885048698334</v>
      </c>
      <c r="BR47">
        <v>0.50161829925994028</v>
      </c>
      <c r="BS47">
        <v>6</v>
      </c>
      <c r="BT47" t="s">
        <v>214</v>
      </c>
      <c r="BY47" s="12" t="s">
        <v>202</v>
      </c>
      <c r="BZ47" s="12">
        <v>2.3646242515927849</v>
      </c>
      <c r="CA47" s="12"/>
      <c r="CC47" s="12" t="s">
        <v>202</v>
      </c>
      <c r="CD47" s="12">
        <v>2.3646242515927849</v>
      </c>
      <c r="CE47" s="12"/>
    </row>
    <row r="48" spans="1:83" x14ac:dyDescent="0.25">
      <c r="S48" t="s">
        <v>68</v>
      </c>
      <c r="T48">
        <f>T24-AB24</f>
        <v>1.4921727003982095E-2</v>
      </c>
      <c r="U48">
        <f t="shared" ref="U48:AA48" si="99">U24-AC24</f>
        <v>1.1498153337649905E-2</v>
      </c>
      <c r="V48">
        <f t="shared" si="99"/>
        <v>9.2840637789023059E-3</v>
      </c>
      <c r="W48">
        <f t="shared" si="99"/>
        <v>1.5443216084591593E-2</v>
      </c>
      <c r="X48">
        <f t="shared" si="99"/>
        <v>-7.0106936097821995E-2</v>
      </c>
      <c r="Y48">
        <f t="shared" si="99"/>
        <v>-5.0482357391644986E-3</v>
      </c>
      <c r="Z48">
        <f t="shared" si="99"/>
        <v>-1.7502319501407987E-2</v>
      </c>
      <c r="AA48">
        <f t="shared" si="99"/>
        <v>-2.1837069205662973E-3</v>
      </c>
      <c r="AB48">
        <f t="shared" si="88"/>
        <v>-5.4617547567293598E-3</v>
      </c>
      <c r="BG48" t="s">
        <v>78</v>
      </c>
      <c r="BH48">
        <v>-0.60913918280133406</v>
      </c>
      <c r="BI48">
        <v>-1.3134730184766974</v>
      </c>
      <c r="BJ48">
        <v>-0.10973555018463806</v>
      </c>
      <c r="BK48">
        <v>5.1811063848256458</v>
      </c>
      <c r="BL48">
        <v>1.846762686652327</v>
      </c>
      <c r="BM48">
        <v>1.2136818507373999</v>
      </c>
      <c r="BN48">
        <v>-0.60229405652895751</v>
      </c>
      <c r="BO48">
        <v>-1.9439713513508521</v>
      </c>
      <c r="BP48">
        <v>0.45786722035911176</v>
      </c>
      <c r="BQ48">
        <v>0.75312232204227381</v>
      </c>
      <c r="BR48">
        <v>2.130151603916203</v>
      </c>
      <c r="BS48">
        <v>7</v>
      </c>
      <c r="BT48" t="s">
        <v>95</v>
      </c>
    </row>
    <row r="49" spans="1:79" x14ac:dyDescent="0.25">
      <c r="S49" t="s">
        <v>47</v>
      </c>
      <c r="T49">
        <f>T3-AB3</f>
        <v>8.6139232696491007E-3</v>
      </c>
      <c r="U49">
        <f t="shared" ref="U49:AA49" si="100">U3-AC3</f>
        <v>1.1597017025221697E-2</v>
      </c>
      <c r="V49">
        <f t="shared" si="100"/>
        <v>2.8902991043457046E-3</v>
      </c>
      <c r="W49">
        <f t="shared" si="100"/>
        <v>-2.34043583325039E-2</v>
      </c>
      <c r="X49">
        <f t="shared" si="100"/>
        <v>9.3245673351636006E-3</v>
      </c>
      <c r="Y49">
        <f t="shared" si="100"/>
        <v>3.3178488041782014E-3</v>
      </c>
      <c r="Z49">
        <f t="shared" si="100"/>
        <v>-7.6921349612536077E-3</v>
      </c>
      <c r="AA49">
        <f t="shared" si="100"/>
        <v>8.8383056252619996E-3</v>
      </c>
      <c r="AB49">
        <f t="shared" si="88"/>
        <v>1.6856834837578496E-3</v>
      </c>
      <c r="BY49" s="1" t="s">
        <v>206</v>
      </c>
    </row>
    <row r="50" spans="1:79" x14ac:dyDescent="0.25">
      <c r="S50" t="s">
        <v>70</v>
      </c>
      <c r="T50">
        <f>T26-AB26</f>
        <v>1.39500073732228E-2</v>
      </c>
      <c r="U50">
        <f t="shared" ref="U50:AA50" si="101">U26-AC26</f>
        <v>4.3809873983281997E-3</v>
      </c>
      <c r="V50">
        <f t="shared" si="101"/>
        <v>8.9308159824504005E-3</v>
      </c>
      <c r="W50">
        <f t="shared" si="101"/>
        <v>1.2405309845398799E-2</v>
      </c>
      <c r="X50">
        <f t="shared" si="101"/>
        <v>2.0472888228732201E-2</v>
      </c>
      <c r="Y50">
        <f t="shared" si="101"/>
        <v>-2.2736597022611979E-3</v>
      </c>
      <c r="Z50">
        <f t="shared" si="101"/>
        <v>8.0765443485618024E-3</v>
      </c>
      <c r="AA50">
        <f t="shared" si="101"/>
        <v>1.2235160053419E-2</v>
      </c>
      <c r="AB50">
        <f t="shared" si="88"/>
        <v>9.7722566909814994E-3</v>
      </c>
      <c r="BY50" t="s">
        <v>189</v>
      </c>
    </row>
    <row r="51" spans="1:79" ht="15.75" thickBot="1" x14ac:dyDescent="0.3">
      <c r="S51" t="s">
        <v>49</v>
      </c>
      <c r="T51">
        <f>T5-AB5</f>
        <v>6.4637272559078945E-3</v>
      </c>
      <c r="U51">
        <f t="shared" ref="U51:AA51" si="102">U5-AC5</f>
        <v>7.6006676167566095E-3</v>
      </c>
      <c r="V51">
        <f t="shared" si="102"/>
        <v>1.2252827945547495E-2</v>
      </c>
      <c r="W51">
        <f t="shared" si="102"/>
        <v>-3.4491019544599266E-2</v>
      </c>
      <c r="X51">
        <f t="shared" si="102"/>
        <v>1.4451321827663594E-2</v>
      </c>
      <c r="Y51">
        <f t="shared" si="102"/>
        <v>4.635066956046581E-2</v>
      </c>
      <c r="Z51">
        <f t="shared" si="102"/>
        <v>3.7452652694615063E-3</v>
      </c>
      <c r="AA51">
        <f t="shared" si="102"/>
        <v>4.5684902127301918E-2</v>
      </c>
      <c r="AB51">
        <f t="shared" si="88"/>
        <v>1.2757295257313195E-2</v>
      </c>
    </row>
    <row r="52" spans="1:79" x14ac:dyDescent="0.25">
      <c r="A52" t="s">
        <v>83</v>
      </c>
      <c r="S52" t="s">
        <v>74</v>
      </c>
      <c r="T52">
        <f>T30-AB30</f>
        <v>-9.2342115537791258E-4</v>
      </c>
      <c r="U52">
        <f t="shared" ref="U52:AA52" si="103">U30-AC30</f>
        <v>1.0521983177585015E-2</v>
      </c>
      <c r="V52">
        <f t="shared" si="103"/>
        <v>6.3365384600301E-2</v>
      </c>
      <c r="W52">
        <f t="shared" si="103"/>
        <v>0.14589319200536294</v>
      </c>
      <c r="X52">
        <f t="shared" si="103"/>
        <v>0.25074958372563999</v>
      </c>
      <c r="Y52">
        <f t="shared" si="103"/>
        <v>0.158333829986814</v>
      </c>
      <c r="Z52">
        <f t="shared" si="103"/>
        <v>0.11696189342972296</v>
      </c>
      <c r="AA52">
        <f t="shared" si="103"/>
        <v>0.20066552791717596</v>
      </c>
      <c r="AB52">
        <f t="shared" si="88"/>
        <v>0.11819599671090299</v>
      </c>
      <c r="BY52" s="13"/>
      <c r="BZ52" s="13" t="s">
        <v>190</v>
      </c>
      <c r="CA52" s="13" t="s">
        <v>191</v>
      </c>
    </row>
    <row r="53" spans="1:79" x14ac:dyDescent="0.25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131</v>
      </c>
      <c r="F53" s="1" t="s">
        <v>138</v>
      </c>
      <c r="G53" s="1" t="s">
        <v>133</v>
      </c>
      <c r="H53" s="1" t="s">
        <v>134</v>
      </c>
      <c r="I53" s="1" t="s">
        <v>135</v>
      </c>
      <c r="J53" s="1" t="s">
        <v>86</v>
      </c>
      <c r="K53" s="1" t="s">
        <v>114</v>
      </c>
      <c r="S53" t="s">
        <v>64</v>
      </c>
      <c r="T53">
        <f>T20-AB20</f>
        <v>4.6299019847542994E-3</v>
      </c>
      <c r="U53">
        <f t="shared" ref="U53:AA53" si="104">U20-AC20</f>
        <v>8.5819042135779934E-4</v>
      </c>
      <c r="V53">
        <f t="shared" si="104"/>
        <v>6.4156409429934023E-3</v>
      </c>
      <c r="W53">
        <f t="shared" si="104"/>
        <v>-5.4519104836619012E-3</v>
      </c>
      <c r="X53">
        <f t="shared" si="104"/>
        <v>7.5391927674985995E-3</v>
      </c>
      <c r="Y53">
        <f t="shared" si="104"/>
        <v>1.3499997531851302E-2</v>
      </c>
      <c r="Z53">
        <f t="shared" si="104"/>
        <v>-8.2476095412622012E-3</v>
      </c>
      <c r="AA53">
        <f t="shared" si="104"/>
        <v>2.5073052565159973E-3</v>
      </c>
      <c r="AB53">
        <f t="shared" si="88"/>
        <v>2.718838610005912E-3</v>
      </c>
      <c r="BO53" t="s">
        <v>182</v>
      </c>
      <c r="BY53" t="s">
        <v>192</v>
      </c>
      <c r="BZ53">
        <v>0.44828223988724036</v>
      </c>
      <c r="CA53">
        <v>0.45005207789264035</v>
      </c>
    </row>
    <row r="54" spans="1:79" x14ac:dyDescent="0.25">
      <c r="A54" t="s">
        <v>141</v>
      </c>
      <c r="B54">
        <f>B3-J3</f>
        <v>8.6139232696491007E-3</v>
      </c>
      <c r="C54">
        <f t="shared" ref="C54:I69" si="105">C3-K3</f>
        <v>1.1597017025221697E-2</v>
      </c>
      <c r="D54">
        <f t="shared" si="105"/>
        <v>2.8902991043457046E-3</v>
      </c>
      <c r="E54">
        <f t="shared" si="105"/>
        <v>-2.34043583325039E-2</v>
      </c>
      <c r="F54">
        <f t="shared" si="105"/>
        <v>9.3245673351636006E-3</v>
      </c>
      <c r="G54">
        <f t="shared" si="105"/>
        <v>3.3178488041782014E-3</v>
      </c>
      <c r="H54">
        <f t="shared" si="105"/>
        <v>-7.6921349612536077E-3</v>
      </c>
      <c r="I54">
        <f t="shared" si="105"/>
        <v>8.8383056252619996E-3</v>
      </c>
      <c r="J54">
        <f>AVERAGE(B54:I54)</f>
        <v>1.6856834837578496E-3</v>
      </c>
      <c r="S54" t="s">
        <v>66</v>
      </c>
      <c r="T54">
        <f>T22-AB22</f>
        <v>4.4103864439636042E-3</v>
      </c>
      <c r="U54">
        <f t="shared" ref="U54:AA54" si="106">U22-AC22</f>
        <v>-3.0420048077298145E-4</v>
      </c>
      <c r="V54">
        <f t="shared" si="106"/>
        <v>2.7643582185835014E-2</v>
      </c>
      <c r="W54">
        <f t="shared" si="106"/>
        <v>2.320313855942599E-2</v>
      </c>
      <c r="X54">
        <f t="shared" si="106"/>
        <v>4.3781427538284998E-2</v>
      </c>
      <c r="Y54">
        <f t="shared" si="106"/>
        <v>5.1334607949356015E-2</v>
      </c>
      <c r="Z54">
        <f t="shared" si="106"/>
        <v>2.9993066035840094E-3</v>
      </c>
      <c r="AA54">
        <f t="shared" si="106"/>
        <v>2.5874779347260998E-2</v>
      </c>
      <c r="AB54">
        <f t="shared" si="88"/>
        <v>2.2367878518367204E-2</v>
      </c>
      <c r="BY54" t="s">
        <v>193</v>
      </c>
      <c r="BZ54">
        <v>3.570252089519364E-3</v>
      </c>
      <c r="CA54">
        <v>2.0249029925706319E-2</v>
      </c>
    </row>
    <row r="55" spans="1:79" x14ac:dyDescent="0.25">
      <c r="A55" t="s">
        <v>142</v>
      </c>
      <c r="B55">
        <f t="shared" ref="B55:B93" si="107">B4-J4</f>
        <v>2.0657175569811004E-2</v>
      </c>
      <c r="C55">
        <f t="shared" si="105"/>
        <v>3.7859034655606999E-2</v>
      </c>
      <c r="D55">
        <f t="shared" si="105"/>
        <v>5.4792991402219937E-3</v>
      </c>
      <c r="E55">
        <f t="shared" si="105"/>
        <v>6.1823923527480062E-3</v>
      </c>
      <c r="F55">
        <f t="shared" si="105"/>
        <v>4.2604829612192002E-2</v>
      </c>
      <c r="G55">
        <f t="shared" si="105"/>
        <v>2.6851714985142994E-2</v>
      </c>
      <c r="H55">
        <f t="shared" si="105"/>
        <v>-2.218230850038802E-2</v>
      </c>
      <c r="I55">
        <f t="shared" si="105"/>
        <v>-1.8913646849699761E-4</v>
      </c>
      <c r="J55">
        <f t="shared" ref="J55:J93" si="108">AVERAGE(B55:I55)</f>
        <v>1.4657875168354748E-2</v>
      </c>
      <c r="S55" t="s">
        <v>73</v>
      </c>
      <c r="T55">
        <f>T29-AB29</f>
        <v>4.8710057793996953E-3</v>
      </c>
      <c r="U55">
        <f t="shared" ref="U55:AA55" si="109">U29-AC29</f>
        <v>-2.2198485720784922E-3</v>
      </c>
      <c r="V55">
        <f t="shared" si="109"/>
        <v>5.6908571124194007E-3</v>
      </c>
      <c r="W55">
        <f t="shared" si="109"/>
        <v>5.9515486792693917E-3</v>
      </c>
      <c r="X55">
        <f t="shared" si="109"/>
        <v>2.8101984990062591E-2</v>
      </c>
      <c r="Y55">
        <f t="shared" si="109"/>
        <v>2.1185192387771806E-2</v>
      </c>
      <c r="Z55">
        <f t="shared" si="109"/>
        <v>6.1491196163324935E-3</v>
      </c>
      <c r="AA55">
        <f t="shared" si="109"/>
        <v>2.9431733371280203E-2</v>
      </c>
      <c r="AB55">
        <f t="shared" si="88"/>
        <v>1.2395199170557135E-2</v>
      </c>
      <c r="BY55" t="s">
        <v>194</v>
      </c>
      <c r="BZ55">
        <v>8</v>
      </c>
      <c r="CA55">
        <v>8</v>
      </c>
    </row>
    <row r="56" spans="1:79" x14ac:dyDescent="0.25">
      <c r="A56" s="2" t="s">
        <v>143</v>
      </c>
      <c r="B56">
        <f t="shared" si="107"/>
        <v>4.1876864635944991E-3</v>
      </c>
      <c r="C56">
        <f t="shared" si="105"/>
        <v>-1.0414688050575972E-3</v>
      </c>
      <c r="D56">
        <f t="shared" si="105"/>
        <v>-2.2046094523099982E-4</v>
      </c>
      <c r="E56">
        <f t="shared" si="105"/>
        <v>-5.1394392173470978E-3</v>
      </c>
      <c r="F56">
        <f t="shared" si="105"/>
        <v>-8.2814901554219972E-4</v>
      </c>
      <c r="G56">
        <f t="shared" si="105"/>
        <v>-6.2158590303709911E-4</v>
      </c>
      <c r="H56">
        <f t="shared" si="105"/>
        <v>9.1813814360650059E-4</v>
      </c>
      <c r="I56">
        <f t="shared" si="105"/>
        <v>5.3028185931270136E-4</v>
      </c>
      <c r="J56">
        <f t="shared" si="108"/>
        <v>-2.7687467746266158E-4</v>
      </c>
      <c r="S56" t="s">
        <v>54</v>
      </c>
      <c r="T56">
        <f>T10-AB10</f>
        <v>9.2531371218344035E-4</v>
      </c>
      <c r="U56">
        <f t="shared" ref="U56:AA56" si="110">U10-AC10</f>
        <v>-8.4667213778500186E-5</v>
      </c>
      <c r="V56">
        <f t="shared" si="110"/>
        <v>-1.0224879286957899E-3</v>
      </c>
      <c r="W56">
        <f t="shared" si="110"/>
        <v>-4.2129144706748401E-3</v>
      </c>
      <c r="X56">
        <f t="shared" si="110"/>
        <v>1.8804025759195609E-3</v>
      </c>
      <c r="Y56">
        <f t="shared" si="110"/>
        <v>-3.092936003889441E-3</v>
      </c>
      <c r="Z56">
        <f t="shared" si="110"/>
        <v>3.2920265758381194E-3</v>
      </c>
      <c r="AA56">
        <f t="shared" si="110"/>
        <v>3.6626841913513699E-3</v>
      </c>
      <c r="AB56">
        <f t="shared" si="88"/>
        <v>1.6842767978173998E-4</v>
      </c>
      <c r="BY56" t="s">
        <v>195</v>
      </c>
      <c r="BZ56">
        <v>0.65468099292805171</v>
      </c>
    </row>
    <row r="57" spans="1:79" x14ac:dyDescent="0.25">
      <c r="A57" s="2" t="s">
        <v>144</v>
      </c>
      <c r="B57">
        <f t="shared" si="107"/>
        <v>-1.2384345692778201E-2</v>
      </c>
      <c r="C57">
        <f t="shared" si="105"/>
        <v>-2.9812150057632984E-3</v>
      </c>
      <c r="D57">
        <f t="shared" si="105"/>
        <v>-6.8520664889940019E-4</v>
      </c>
      <c r="E57">
        <f t="shared" si="105"/>
        <v>-1.5804191758934303E-2</v>
      </c>
      <c r="F57">
        <f t="shared" si="105"/>
        <v>-7.3178537305264996E-3</v>
      </c>
      <c r="G57">
        <f t="shared" si="105"/>
        <v>5.5079627701344995E-3</v>
      </c>
      <c r="H57">
        <f t="shared" si="105"/>
        <v>-1.3434166384970019E-3</v>
      </c>
      <c r="I57">
        <f t="shared" si="105"/>
        <v>7.8817732277632058E-3</v>
      </c>
      <c r="J57">
        <f t="shared" si="108"/>
        <v>-3.3908116846876248E-3</v>
      </c>
      <c r="S57" t="s">
        <v>51</v>
      </c>
      <c r="T57">
        <f>T7-AB7</f>
        <v>5.1444062054161049E-3</v>
      </c>
      <c r="U57">
        <f t="shared" ref="U57:AA57" si="111">U7-AC7</f>
        <v>-5.6887139391960106E-3</v>
      </c>
      <c r="V57">
        <f t="shared" si="111"/>
        <v>1.9623239205994042E-3</v>
      </c>
      <c r="W57">
        <f t="shared" si="111"/>
        <v>3.1014949228279354E-4</v>
      </c>
      <c r="X57">
        <f t="shared" si="111"/>
        <v>-1.0763039572775204E-2</v>
      </c>
      <c r="Y57">
        <f t="shared" si="111"/>
        <v>1.0745296323839096E-2</v>
      </c>
      <c r="Z57">
        <f t="shared" si="111"/>
        <v>-4.2108995640754987E-3</v>
      </c>
      <c r="AA57">
        <f t="shared" si="111"/>
        <v>3.6347970373796085E-3</v>
      </c>
      <c r="AB57">
        <f t="shared" si="88"/>
        <v>1.4178998793378667E-4</v>
      </c>
      <c r="BY57" t="s">
        <v>196</v>
      </c>
      <c r="BZ57">
        <v>0</v>
      </c>
    </row>
    <row r="58" spans="1:79" x14ac:dyDescent="0.25">
      <c r="A58" s="2" t="s">
        <v>145</v>
      </c>
      <c r="B58">
        <f t="shared" si="107"/>
        <v>6.7118597565492995E-3</v>
      </c>
      <c r="C58">
        <f t="shared" si="105"/>
        <v>3.3826828773638982E-3</v>
      </c>
      <c r="D58">
        <f t="shared" si="105"/>
        <v>3.6822902979838992E-3</v>
      </c>
      <c r="E58">
        <f t="shared" si="105"/>
        <v>-5.0797918123192988E-3</v>
      </c>
      <c r="F58">
        <f t="shared" si="105"/>
        <v>3.6709644805693002E-3</v>
      </c>
      <c r="G58">
        <f t="shared" si="105"/>
        <v>1.2653972202136002E-2</v>
      </c>
      <c r="H58">
        <f t="shared" si="105"/>
        <v>4.4998049462946013E-3</v>
      </c>
      <c r="I58">
        <f t="shared" si="105"/>
        <v>8.3011217034309991E-3</v>
      </c>
      <c r="J58">
        <f t="shared" si="108"/>
        <v>4.7278630565010873E-3</v>
      </c>
      <c r="S58" t="s">
        <v>62</v>
      </c>
      <c r="T58">
        <f>T18-AB18</f>
        <v>-1.119594560945996E-4</v>
      </c>
      <c r="U58">
        <f t="shared" ref="U58:AA58" si="112">U18-AC18</f>
        <v>-1.6098497560477001E-3</v>
      </c>
      <c r="V58">
        <f t="shared" si="112"/>
        <v>1.1602480895817006E-3</v>
      </c>
      <c r="W58">
        <f t="shared" si="112"/>
        <v>-8.8510282564523007E-3</v>
      </c>
      <c r="X58">
        <f t="shared" si="112"/>
        <v>-4.0638264197404989E-3</v>
      </c>
      <c r="Y58">
        <f t="shared" si="112"/>
        <v>-1.0746536797705502E-2</v>
      </c>
      <c r="Z58">
        <f t="shared" si="112"/>
        <v>7.6175456144006986E-3</v>
      </c>
      <c r="AA58">
        <f t="shared" si="112"/>
        <v>6.1231333339698997E-3</v>
      </c>
      <c r="AB58">
        <f t="shared" si="88"/>
        <v>-1.3102842060110378E-3</v>
      </c>
      <c r="BY58" t="s">
        <v>197</v>
      </c>
      <c r="BZ58">
        <v>7</v>
      </c>
    </row>
    <row r="59" spans="1:79" x14ac:dyDescent="0.25">
      <c r="A59" s="2" t="s">
        <v>146</v>
      </c>
      <c r="B59">
        <f t="shared" si="107"/>
        <v>7.9485267285423003E-3</v>
      </c>
      <c r="C59">
        <f t="shared" si="105"/>
        <v>8.2406685502136E-3</v>
      </c>
      <c r="D59">
        <f t="shared" si="105"/>
        <v>9.4762052416939961E-3</v>
      </c>
      <c r="E59">
        <f t="shared" si="105"/>
        <v>-8.4675967559985979E-3</v>
      </c>
      <c r="F59">
        <f t="shared" si="105"/>
        <v>1.8926360093163001E-2</v>
      </c>
      <c r="G59">
        <f t="shared" si="105"/>
        <v>2.8810320491232399E-2</v>
      </c>
      <c r="H59">
        <f t="shared" si="105"/>
        <v>-3.2926118194259724E-4</v>
      </c>
      <c r="I59">
        <f t="shared" si="105"/>
        <v>2.8971725336795005E-2</v>
      </c>
      <c r="J59">
        <f t="shared" si="108"/>
        <v>1.1697118562962388E-2</v>
      </c>
      <c r="S59" t="s">
        <v>55</v>
      </c>
      <c r="T59">
        <f>T11-AB11</f>
        <v>-1.8726072483839923E-4</v>
      </c>
      <c r="U59">
        <f t="shared" ref="U59:AA59" si="113">U11-AC11</f>
        <v>-2.7811873463538944E-3</v>
      </c>
      <c r="V59">
        <f t="shared" si="113"/>
        <v>-6.3502042252670116E-4</v>
      </c>
      <c r="W59">
        <f t="shared" si="113"/>
        <v>-9.1315592693589839E-4</v>
      </c>
      <c r="X59">
        <f t="shared" si="113"/>
        <v>3.2616328574089012E-3</v>
      </c>
      <c r="Y59">
        <f t="shared" si="113"/>
        <v>-8.2378362760173011E-3</v>
      </c>
      <c r="Z59">
        <f t="shared" si="113"/>
        <v>2.0167020433484697E-2</v>
      </c>
      <c r="AA59">
        <f t="shared" si="113"/>
        <v>7.3732368758678019E-3</v>
      </c>
      <c r="AB59">
        <f t="shared" si="88"/>
        <v>2.2559286837611509E-3</v>
      </c>
      <c r="BY59" t="s">
        <v>198</v>
      </c>
      <c r="BZ59">
        <v>-4.444377313471938E-2</v>
      </c>
    </row>
    <row r="60" spans="1:79" x14ac:dyDescent="0.25">
      <c r="A60" t="s">
        <v>147</v>
      </c>
      <c r="B60">
        <f t="shared" si="107"/>
        <v>2.9217141314681297E-2</v>
      </c>
      <c r="C60">
        <f t="shared" si="105"/>
        <v>1.3146980004349107E-2</v>
      </c>
      <c r="D60">
        <f t="shared" si="105"/>
        <v>2.8571732093180993E-2</v>
      </c>
      <c r="E60">
        <f t="shared" si="105"/>
        <v>2.0670495666103003E-2</v>
      </c>
      <c r="F60">
        <f t="shared" si="105"/>
        <v>-4.3082503008749495E-2</v>
      </c>
      <c r="G60">
        <f t="shared" si="105"/>
        <v>1.5973150470433801E-2</v>
      </c>
      <c r="H60">
        <f t="shared" si="105"/>
        <v>4.0555660969490009E-3</v>
      </c>
      <c r="I60">
        <f t="shared" si="105"/>
        <v>4.1599715376214694E-2</v>
      </c>
      <c r="J60">
        <f t="shared" si="108"/>
        <v>1.3769034751645301E-2</v>
      </c>
      <c r="S60" t="s">
        <v>72</v>
      </c>
      <c r="T60">
        <f>T28-AB28</f>
        <v>-2.746374923766802E-3</v>
      </c>
      <c r="U60">
        <f t="shared" ref="U60:AA60" si="114">U28-AC28</f>
        <v>-2.6392551038817991E-3</v>
      </c>
      <c r="V60">
        <f t="shared" si="114"/>
        <v>-6.2956644330322033E-3</v>
      </c>
      <c r="W60">
        <f t="shared" si="114"/>
        <v>-3.4672245640102503E-2</v>
      </c>
      <c r="X60">
        <f t="shared" si="114"/>
        <v>2.0695468064148702E-2</v>
      </c>
      <c r="Y60">
        <f t="shared" si="114"/>
        <v>-3.2730538411695091E-2</v>
      </c>
      <c r="Z60">
        <f t="shared" si="114"/>
        <v>1.2299304314186396E-2</v>
      </c>
      <c r="AA60">
        <f t="shared" si="114"/>
        <v>1.1937338528391406E-2</v>
      </c>
      <c r="AB60">
        <f t="shared" si="88"/>
        <v>-4.2689959507189873E-3</v>
      </c>
      <c r="BY60" t="s">
        <v>199</v>
      </c>
      <c r="BZ60">
        <v>0.48289596218497266</v>
      </c>
    </row>
    <row r="61" spans="1:79" x14ac:dyDescent="0.25">
      <c r="A61" t="s">
        <v>148</v>
      </c>
      <c r="B61">
        <f t="shared" si="107"/>
        <v>5.1444062054161049E-3</v>
      </c>
      <c r="C61">
        <f t="shared" si="105"/>
        <v>-5.6887139391960106E-3</v>
      </c>
      <c r="D61">
        <f t="shared" si="105"/>
        <v>1.9623239205994042E-3</v>
      </c>
      <c r="E61">
        <f t="shared" si="105"/>
        <v>3.1014949228279354E-4</v>
      </c>
      <c r="F61">
        <f t="shared" si="105"/>
        <v>-1.0763039572775204E-2</v>
      </c>
      <c r="G61">
        <f t="shared" si="105"/>
        <v>1.0745296323839096E-2</v>
      </c>
      <c r="H61">
        <f t="shared" si="105"/>
        <v>-4.2108995640754987E-3</v>
      </c>
      <c r="I61">
        <f t="shared" si="105"/>
        <v>3.6347970373796085E-3</v>
      </c>
      <c r="J61">
        <f t="shared" si="108"/>
        <v>1.4178998793378667E-4</v>
      </c>
      <c r="S61" t="s">
        <v>53</v>
      </c>
      <c r="T61">
        <f>T9-AB9</f>
        <v>-2.624312760175801E-3</v>
      </c>
      <c r="U61">
        <f t="shared" ref="U61:AA61" si="115">U9-AC9</f>
        <v>-5.5950706963108984E-3</v>
      </c>
      <c r="V61">
        <f t="shared" si="115"/>
        <v>3.6483587517280001E-3</v>
      </c>
      <c r="W61">
        <f t="shared" si="115"/>
        <v>-6.230896288734699E-3</v>
      </c>
      <c r="X61">
        <f t="shared" si="115"/>
        <v>2.0808867237250995E-3</v>
      </c>
      <c r="Y61">
        <f t="shared" si="115"/>
        <v>-7.6393075745938011E-3</v>
      </c>
      <c r="Z61">
        <f t="shared" si="115"/>
        <v>1.7028007273843029E-3</v>
      </c>
      <c r="AA61">
        <f t="shared" si="115"/>
        <v>1.2792371101346019E-3</v>
      </c>
      <c r="AB61">
        <f t="shared" si="88"/>
        <v>-1.6722880008553996E-3</v>
      </c>
      <c r="BY61" t="s">
        <v>200</v>
      </c>
      <c r="BZ61">
        <v>1.8945786050900073</v>
      </c>
    </row>
    <row r="62" spans="1:79" x14ac:dyDescent="0.25">
      <c r="A62" t="s">
        <v>149</v>
      </c>
      <c r="B62">
        <f t="shared" si="107"/>
        <v>-1.82949807867894E-2</v>
      </c>
      <c r="C62">
        <f t="shared" si="105"/>
        <v>-1.84446619943653E-2</v>
      </c>
      <c r="D62">
        <f t="shared" si="105"/>
        <v>1.1110487363378899E-2</v>
      </c>
      <c r="E62">
        <f t="shared" si="105"/>
        <v>-1.0923802086670001E-2</v>
      </c>
      <c r="F62">
        <f t="shared" si="105"/>
        <v>7.7922909772770721E-4</v>
      </c>
      <c r="G62">
        <f t="shared" si="105"/>
        <v>-9.854289149862E-3</v>
      </c>
      <c r="H62">
        <f t="shared" si="105"/>
        <v>-1.9547057363231146E-4</v>
      </c>
      <c r="I62">
        <f t="shared" si="105"/>
        <v>-7.8627831726007097E-3</v>
      </c>
      <c r="J62">
        <f t="shared" si="108"/>
        <v>-6.7107839128516394E-3</v>
      </c>
      <c r="S62" t="s">
        <v>63</v>
      </c>
      <c r="T62">
        <f>T19-AB19</f>
        <v>-4.8506078101632003E-3</v>
      </c>
      <c r="U62">
        <f t="shared" ref="U62:AA62" si="116">U19-AC19</f>
        <v>-8.1575177016604966E-3</v>
      </c>
      <c r="V62">
        <f t="shared" si="116"/>
        <v>1.6241292299606983E-3</v>
      </c>
      <c r="W62">
        <f t="shared" si="116"/>
        <v>-2.7404529521241089E-2</v>
      </c>
      <c r="X62">
        <f t="shared" si="116"/>
        <v>-4.0733744636720692E-2</v>
      </c>
      <c r="Y62">
        <f t="shared" si="116"/>
        <v>-2.8317796483804596E-2</v>
      </c>
      <c r="Z62">
        <f t="shared" si="116"/>
        <v>-3.2567937505686081E-3</v>
      </c>
      <c r="AA62">
        <f t="shared" si="116"/>
        <v>2.1779963595836609E-2</v>
      </c>
      <c r="AB62">
        <f t="shared" si="88"/>
        <v>-1.1164612134795172E-2</v>
      </c>
      <c r="BY62" t="s">
        <v>201</v>
      </c>
      <c r="BZ62">
        <v>0.96579192436994532</v>
      </c>
    </row>
    <row r="63" spans="1:79" ht="15.75" thickBot="1" x14ac:dyDescent="0.3">
      <c r="A63" t="s">
        <v>150</v>
      </c>
      <c r="B63">
        <f t="shared" si="107"/>
        <v>-2.624312760175801E-3</v>
      </c>
      <c r="C63">
        <f t="shared" si="105"/>
        <v>-5.5950706963108984E-3</v>
      </c>
      <c r="D63">
        <f t="shared" si="105"/>
        <v>3.6483587517280001E-3</v>
      </c>
      <c r="E63">
        <f t="shared" si="105"/>
        <v>-6.230896288734699E-3</v>
      </c>
      <c r="F63">
        <f t="shared" si="105"/>
        <v>2.0808867237250995E-3</v>
      </c>
      <c r="G63">
        <f t="shared" si="105"/>
        <v>-7.6393075745938011E-3</v>
      </c>
      <c r="H63">
        <f t="shared" si="105"/>
        <v>1.7028007273843029E-3</v>
      </c>
      <c r="I63">
        <f t="shared" si="105"/>
        <v>1.2792371101346019E-3</v>
      </c>
      <c r="J63">
        <f t="shared" si="108"/>
        <v>-1.6722880008553996E-3</v>
      </c>
      <c r="S63" t="s">
        <v>75</v>
      </c>
      <c r="T63">
        <f>T31-AB31</f>
        <v>-6.2920820849140247E-3</v>
      </c>
      <c r="U63">
        <f t="shared" ref="U63:AA63" si="117">U31-AC31</f>
        <v>-7.9798133784400038E-3</v>
      </c>
      <c r="V63">
        <f t="shared" si="117"/>
        <v>1.1809851716563999E-2</v>
      </c>
      <c r="W63">
        <f t="shared" si="117"/>
        <v>2.4141983499857994E-2</v>
      </c>
      <c r="X63">
        <f t="shared" si="117"/>
        <v>6.1930957765038E-2</v>
      </c>
      <c r="Y63">
        <f t="shared" si="117"/>
        <v>2.3765693753983991E-2</v>
      </c>
      <c r="Z63">
        <f t="shared" si="117"/>
        <v>3.5003502472574999E-2</v>
      </c>
      <c r="AA63">
        <f t="shared" si="117"/>
        <v>6.6316203992178996E-2</v>
      </c>
      <c r="AB63">
        <f t="shared" si="88"/>
        <v>2.6087037217105494E-2</v>
      </c>
      <c r="BY63" s="12" t="s">
        <v>202</v>
      </c>
      <c r="BZ63" s="12">
        <v>2.3646242515927849</v>
      </c>
      <c r="CA63" s="12"/>
    </row>
    <row r="64" spans="1:79" x14ac:dyDescent="0.25">
      <c r="A64" t="s">
        <v>151</v>
      </c>
      <c r="B64">
        <f t="shared" si="107"/>
        <v>9.2531371218344035E-4</v>
      </c>
      <c r="C64">
        <f t="shared" si="105"/>
        <v>-8.4667213778500186E-5</v>
      </c>
      <c r="D64">
        <f t="shared" si="105"/>
        <v>-1.0224879286957899E-3</v>
      </c>
      <c r="E64">
        <f t="shared" si="105"/>
        <v>-4.2129144706748401E-3</v>
      </c>
      <c r="F64">
        <f t="shared" si="105"/>
        <v>1.8804025759195609E-3</v>
      </c>
      <c r="G64">
        <f t="shared" si="105"/>
        <v>-3.092936003889441E-3</v>
      </c>
      <c r="H64">
        <f t="shared" si="105"/>
        <v>3.2920265758381194E-3</v>
      </c>
      <c r="I64">
        <f t="shared" si="105"/>
        <v>3.6626841913513699E-3</v>
      </c>
      <c r="J64">
        <f t="shared" si="108"/>
        <v>1.6842767978173998E-4</v>
      </c>
      <c r="S64" t="s">
        <v>67</v>
      </c>
      <c r="T64">
        <f>T23-AB23</f>
        <v>3.7250500623951993E-2</v>
      </c>
      <c r="U64">
        <f t="shared" ref="U64:AA64" si="118">U23-AC23</f>
        <v>-6.5150882588398018E-2</v>
      </c>
      <c r="V64">
        <f t="shared" si="118"/>
        <v>7.729132628433999E-3</v>
      </c>
      <c r="W64">
        <f t="shared" si="118"/>
        <v>7.4399136220501538E-4</v>
      </c>
      <c r="X64">
        <f t="shared" si="118"/>
        <v>-0.109705306257325</v>
      </c>
      <c r="Y64">
        <f t="shared" si="118"/>
        <v>3.4138270502434911E-2</v>
      </c>
      <c r="Z64">
        <f t="shared" si="118"/>
        <v>-5.5512260161173999E-2</v>
      </c>
      <c r="AA64">
        <f t="shared" si="118"/>
        <v>6.8755289983873008E-2</v>
      </c>
      <c r="AB64">
        <f t="shared" si="88"/>
        <v>-1.0218907988249763E-2</v>
      </c>
    </row>
    <row r="65" spans="1:28" x14ac:dyDescent="0.25">
      <c r="A65" t="s">
        <v>152</v>
      </c>
      <c r="B65">
        <f t="shared" si="107"/>
        <v>-1.8726072483839923E-4</v>
      </c>
      <c r="C65">
        <f t="shared" si="105"/>
        <v>-2.7811873463538944E-3</v>
      </c>
      <c r="D65">
        <f t="shared" si="105"/>
        <v>-6.3502042252670116E-4</v>
      </c>
      <c r="E65">
        <f t="shared" si="105"/>
        <v>-9.1315592693589839E-4</v>
      </c>
      <c r="F65">
        <f t="shared" si="105"/>
        <v>3.2616328574089012E-3</v>
      </c>
      <c r="G65">
        <f t="shared" si="105"/>
        <v>-8.2378362760173011E-3</v>
      </c>
      <c r="H65">
        <f t="shared" si="105"/>
        <v>2.0167020433484697E-2</v>
      </c>
      <c r="I65">
        <f t="shared" si="105"/>
        <v>7.3732368758678019E-3</v>
      </c>
      <c r="J65">
        <f t="shared" si="108"/>
        <v>2.2559286837611509E-3</v>
      </c>
      <c r="S65" t="s">
        <v>100</v>
      </c>
      <c r="T65">
        <f>T8-AB8</f>
        <v>-1.82949807867894E-2</v>
      </c>
      <c r="U65">
        <f t="shared" ref="U65:AA65" si="119">U8-AC8</f>
        <v>-1.84446619943653E-2</v>
      </c>
      <c r="V65">
        <f t="shared" si="119"/>
        <v>1.1110487363378899E-2</v>
      </c>
      <c r="W65">
        <f t="shared" si="119"/>
        <v>-1.0923802086670001E-2</v>
      </c>
      <c r="X65">
        <f t="shared" si="119"/>
        <v>7.7922909772770721E-4</v>
      </c>
      <c r="Y65">
        <f t="shared" si="119"/>
        <v>-9.854289149862E-3</v>
      </c>
      <c r="Z65">
        <f t="shared" si="119"/>
        <v>-1.9547057363231146E-4</v>
      </c>
      <c r="AA65">
        <f t="shared" si="119"/>
        <v>-7.8627831726007097E-3</v>
      </c>
      <c r="AB65">
        <f t="shared" si="88"/>
        <v>-6.7107839128516394E-3</v>
      </c>
    </row>
    <row r="66" spans="1:28" x14ac:dyDescent="0.25">
      <c r="A66" s="3" t="s">
        <v>153</v>
      </c>
      <c r="B66">
        <f t="shared" si="107"/>
        <v>1.4492622332526101E-2</v>
      </c>
      <c r="C66">
        <f t="shared" si="105"/>
        <v>4.0891704901205014E-2</v>
      </c>
      <c r="D66">
        <f t="shared" si="105"/>
        <v>-6.1195416620375004E-3</v>
      </c>
      <c r="E66">
        <f t="shared" si="105"/>
        <v>-1.497843710546698E-2</v>
      </c>
      <c r="F66">
        <f t="shared" si="105"/>
        <v>-3.5659366967620787E-2</v>
      </c>
      <c r="G66">
        <f t="shared" si="105"/>
        <v>2.4354764188648015E-2</v>
      </c>
      <c r="H66">
        <f t="shared" si="105"/>
        <v>5.7884060539823992E-2</v>
      </c>
      <c r="I66">
        <f t="shared" si="105"/>
        <v>3.5527412964999491E-2</v>
      </c>
      <c r="J66">
        <f t="shared" si="108"/>
        <v>1.4549152399009668E-2</v>
      </c>
      <c r="S66" t="s">
        <v>99</v>
      </c>
      <c r="T66">
        <f>T27-AB27</f>
        <v>-4.2685459837906004E-2</v>
      </c>
      <c r="U66">
        <f t="shared" ref="U66:AA66" si="120">U27-AC27</f>
        <v>-8.0751475362517006E-2</v>
      </c>
      <c r="V66">
        <f t="shared" si="120"/>
        <v>9.5481867355579897E-3</v>
      </c>
      <c r="W66">
        <f t="shared" si="120"/>
        <v>2.0458404042536016E-2</v>
      </c>
      <c r="X66">
        <f t="shared" si="120"/>
        <v>2.199509134775901E-2</v>
      </c>
      <c r="Y66">
        <f t="shared" si="120"/>
        <v>-0.10144518182725704</v>
      </c>
      <c r="Z66">
        <f t="shared" si="120"/>
        <v>1.1449130686262965E-2</v>
      </c>
      <c r="AA66">
        <f t="shared" si="120"/>
        <v>-2.9188642580988022E-2</v>
      </c>
      <c r="AB66">
        <f t="shared" si="88"/>
        <v>-2.3827493349569011E-2</v>
      </c>
    </row>
    <row r="67" spans="1:28" x14ac:dyDescent="0.25">
      <c r="A67" s="3" t="s">
        <v>154</v>
      </c>
      <c r="B67">
        <f t="shared" si="107"/>
        <v>9.3837037219279829E-3</v>
      </c>
      <c r="C67">
        <f t="shared" si="105"/>
        <v>5.4904096634679989E-2</v>
      </c>
      <c r="D67">
        <f t="shared" si="105"/>
        <v>1.8552415630185004E-2</v>
      </c>
      <c r="E67">
        <f t="shared" si="105"/>
        <v>-0.10365258339741501</v>
      </c>
      <c r="F67">
        <f t="shared" si="105"/>
        <v>-9.4997810140146993E-2</v>
      </c>
      <c r="G67">
        <f t="shared" si="105"/>
        <v>0.153255658958732</v>
      </c>
      <c r="H67">
        <f t="shared" si="105"/>
        <v>2.3807885120348982E-2</v>
      </c>
      <c r="I67">
        <f t="shared" si="105"/>
        <v>8.0586861878616023E-2</v>
      </c>
      <c r="J67">
        <f t="shared" si="108"/>
        <v>1.7730028550865997E-2</v>
      </c>
    </row>
    <row r="68" spans="1:28" x14ac:dyDescent="0.25">
      <c r="A68" s="4" t="s">
        <v>155</v>
      </c>
      <c r="B68">
        <f t="shared" si="107"/>
        <v>2.5125821376699997E-3</v>
      </c>
      <c r="C68">
        <f t="shared" si="105"/>
        <v>3.3829521073781045E-3</v>
      </c>
      <c r="D68">
        <f t="shared" si="105"/>
        <v>6.0155252999159747E-4</v>
      </c>
      <c r="E68">
        <f t="shared" si="105"/>
        <v>-7.2442068640942991E-3</v>
      </c>
      <c r="F68">
        <f t="shared" si="105"/>
        <v>4.9704430654423995E-3</v>
      </c>
      <c r="G68">
        <f t="shared" si="105"/>
        <v>5.01042166228889E-2</v>
      </c>
      <c r="H68">
        <f t="shared" si="105"/>
        <v>7.2797785973598012E-3</v>
      </c>
      <c r="I68">
        <f t="shared" si="105"/>
        <v>-1.8709326362232298E-2</v>
      </c>
      <c r="J68">
        <f t="shared" si="108"/>
        <v>5.3622489793005261E-3</v>
      </c>
    </row>
    <row r="69" spans="1:28" x14ac:dyDescent="0.25">
      <c r="A69" s="4" t="s">
        <v>156</v>
      </c>
      <c r="B69">
        <f t="shared" si="107"/>
        <v>2.36352341821391E-2</v>
      </c>
      <c r="C69">
        <f t="shared" si="105"/>
        <v>3.8955547704688925E-3</v>
      </c>
      <c r="D69">
        <f t="shared" si="105"/>
        <v>1.7231989904170505E-2</v>
      </c>
      <c r="E69">
        <f t="shared" si="105"/>
        <v>-1.3535926878091596E-2</v>
      </c>
      <c r="F69">
        <f t="shared" si="105"/>
        <v>1.9710153525549778E-4</v>
      </c>
      <c r="G69">
        <f t="shared" si="105"/>
        <v>7.0105083857877004E-2</v>
      </c>
      <c r="H69">
        <f t="shared" si="105"/>
        <v>6.5379174135072951E-3</v>
      </c>
      <c r="I69">
        <f t="shared" si="105"/>
        <v>-1.5332842400835794E-2</v>
      </c>
      <c r="J69">
        <f t="shared" si="108"/>
        <v>1.1591764048061361E-2</v>
      </c>
    </row>
    <row r="70" spans="1:28" x14ac:dyDescent="0.25">
      <c r="A70" s="4" t="s">
        <v>157</v>
      </c>
      <c r="B70">
        <f t="shared" si="107"/>
        <v>1.2747157339906796E-2</v>
      </c>
      <c r="C70">
        <f t="shared" ref="C70:C93" si="121">C19-K19</f>
        <v>1.1833381600802328E-5</v>
      </c>
      <c r="D70">
        <f t="shared" ref="D70:D93" si="122">D19-L19</f>
        <v>8.0717430397729897E-4</v>
      </c>
      <c r="E70">
        <f t="shared" ref="E70:E93" si="123">E19-M19</f>
        <v>-1.5641042180614802E-2</v>
      </c>
      <c r="F70">
        <f t="shared" ref="F70:F93" si="124">F19-N19</f>
        <v>-1.0164297799939805E-2</v>
      </c>
      <c r="G70">
        <f t="shared" ref="G70:G93" si="125">G19-O19</f>
        <v>1.7706273223199898E-2</v>
      </c>
      <c r="H70">
        <f t="shared" ref="H70:H93" si="126">H19-P19</f>
        <v>2.3665740909038016E-3</v>
      </c>
      <c r="I70">
        <f t="shared" ref="I70:I93" si="127">I19-Q19</f>
        <v>9.2251844118461032E-3</v>
      </c>
      <c r="J70">
        <f t="shared" si="108"/>
        <v>2.1323570963600116E-3</v>
      </c>
    </row>
    <row r="71" spans="1:28" x14ac:dyDescent="0.25">
      <c r="A71" s="5" t="s">
        <v>158</v>
      </c>
      <c r="B71">
        <f t="shared" si="107"/>
        <v>4.1723637549413994E-2</v>
      </c>
      <c r="C71">
        <f t="shared" si="121"/>
        <v>9.8167436268560004E-3</v>
      </c>
      <c r="D71">
        <f t="shared" si="122"/>
        <v>-1.0945710447116008E-2</v>
      </c>
      <c r="E71">
        <f t="shared" si="123"/>
        <v>2.3015711441350006E-2</v>
      </c>
      <c r="F71">
        <f t="shared" si="124"/>
        <v>2.8188021583038014E-2</v>
      </c>
      <c r="G71">
        <f t="shared" si="125"/>
        <v>1.9482519147827004E-2</v>
      </c>
      <c r="H71">
        <f t="shared" si="126"/>
        <v>-1.810649909610601E-2</v>
      </c>
      <c r="I71">
        <f t="shared" si="127"/>
        <v>8.3649990753340009E-3</v>
      </c>
      <c r="J71">
        <f t="shared" si="108"/>
        <v>1.2692427860074625E-2</v>
      </c>
    </row>
    <row r="72" spans="1:28" x14ac:dyDescent="0.25">
      <c r="A72" s="5" t="s">
        <v>159</v>
      </c>
      <c r="B72">
        <f t="shared" si="107"/>
        <v>7.3239259813421997E-2</v>
      </c>
      <c r="C72">
        <f t="shared" si="121"/>
        <v>1.1256226083345006E-2</v>
      </c>
      <c r="D72">
        <f t="shared" si="122"/>
        <v>1.3535616136292006E-2</v>
      </c>
      <c r="E72">
        <f t="shared" si="123"/>
        <v>4.4728006437704304E-2</v>
      </c>
      <c r="F72">
        <f t="shared" si="124"/>
        <v>3.4803349727955998E-2</v>
      </c>
      <c r="G72">
        <f t="shared" si="125"/>
        <v>2.6556456306407697E-2</v>
      </c>
      <c r="H72">
        <f t="shared" si="126"/>
        <v>2.4521088592172002E-2</v>
      </c>
      <c r="I72">
        <f t="shared" si="127"/>
        <v>4.326902969482499E-2</v>
      </c>
      <c r="J72">
        <f t="shared" si="108"/>
        <v>3.3988629099015497E-2</v>
      </c>
    </row>
    <row r="73" spans="1:28" x14ac:dyDescent="0.25">
      <c r="A73" s="5" t="s">
        <v>160</v>
      </c>
      <c r="B73">
        <f t="shared" si="107"/>
        <v>1.1013844192461403E-2</v>
      </c>
      <c r="C73">
        <f t="shared" si="121"/>
        <v>3.3687727879795071E-3</v>
      </c>
      <c r="D73">
        <f t="shared" si="122"/>
        <v>4.9618771518441102E-3</v>
      </c>
      <c r="E73">
        <f t="shared" si="123"/>
        <v>1.7293373240732601E-2</v>
      </c>
      <c r="F73">
        <f t="shared" si="124"/>
        <v>7.9851264278104975E-3</v>
      </c>
      <c r="G73">
        <f t="shared" si="125"/>
        <v>4.0981349029333397E-2</v>
      </c>
      <c r="H73">
        <f t="shared" si="126"/>
        <v>8.7114531236857085E-3</v>
      </c>
      <c r="I73">
        <f t="shared" si="127"/>
        <v>3.8502465123677498E-2</v>
      </c>
      <c r="J73">
        <f t="shared" si="108"/>
        <v>1.6602282634690591E-2</v>
      </c>
    </row>
    <row r="74" spans="1:28" x14ac:dyDescent="0.25">
      <c r="A74" s="6" t="s">
        <v>161</v>
      </c>
      <c r="B74">
        <f t="shared" si="107"/>
        <v>2.0749923998273502E-2</v>
      </c>
      <c r="C74">
        <f t="shared" si="121"/>
        <v>5.6058599700276983E-3</v>
      </c>
      <c r="D74">
        <f t="shared" si="122"/>
        <v>5.7930634622581981E-3</v>
      </c>
      <c r="E74">
        <f t="shared" si="123"/>
        <v>-1.4569010955230603E-2</v>
      </c>
      <c r="F74">
        <f t="shared" si="124"/>
        <v>1.6316862366749306E-2</v>
      </c>
      <c r="G74">
        <f t="shared" si="125"/>
        <v>2.992673148469599E-3</v>
      </c>
      <c r="H74">
        <f t="shared" si="126"/>
        <v>1.2047495089376602E-2</v>
      </c>
      <c r="I74">
        <f t="shared" si="127"/>
        <v>1.1039740032779195E-2</v>
      </c>
      <c r="J74">
        <f t="shared" si="108"/>
        <v>7.4970758890879376E-3</v>
      </c>
    </row>
    <row r="75" spans="1:28" x14ac:dyDescent="0.25">
      <c r="A75" s="6" t="s">
        <v>162</v>
      </c>
      <c r="B75">
        <f t="shared" si="107"/>
        <v>2.6414715253592999E-2</v>
      </c>
      <c r="C75">
        <f t="shared" si="121"/>
        <v>4.2591626404313021E-3</v>
      </c>
      <c r="D75">
        <f t="shared" si="122"/>
        <v>8.5914563292657023E-3</v>
      </c>
      <c r="E75">
        <f t="shared" si="123"/>
        <v>1.37830985701324E-2</v>
      </c>
      <c r="F75">
        <f t="shared" si="124"/>
        <v>2.4901376607008998E-2</v>
      </c>
      <c r="G75">
        <f t="shared" si="125"/>
        <v>8.8037384182839025E-3</v>
      </c>
      <c r="H75">
        <f t="shared" si="126"/>
        <v>8.1119773799855979E-3</v>
      </c>
      <c r="I75">
        <f t="shared" si="127"/>
        <v>2.0953714414858708E-2</v>
      </c>
      <c r="J75">
        <f t="shared" si="108"/>
        <v>1.4477404951694951E-2</v>
      </c>
    </row>
    <row r="76" spans="1:28" x14ac:dyDescent="0.25">
      <c r="A76" s="6" t="s">
        <v>163</v>
      </c>
      <c r="B76">
        <f t="shared" si="107"/>
        <v>1.2083909903647619E-2</v>
      </c>
      <c r="C76">
        <f t="shared" si="121"/>
        <v>-4.6287085339770002E-3</v>
      </c>
      <c r="D76">
        <f t="shared" si="122"/>
        <v>3.3778454236516008E-3</v>
      </c>
      <c r="E76">
        <f t="shared" si="123"/>
        <v>2.0418038917549798E-3</v>
      </c>
      <c r="F76">
        <f t="shared" si="124"/>
        <v>9.9260051278827199E-3</v>
      </c>
      <c r="G76">
        <f t="shared" si="125"/>
        <v>4.7650569751757996E-3</v>
      </c>
      <c r="H76">
        <f t="shared" si="126"/>
        <v>5.9308494541750016E-4</v>
      </c>
      <c r="I76">
        <f t="shared" si="127"/>
        <v>7.9367850592709024E-3</v>
      </c>
      <c r="J76">
        <f t="shared" si="108"/>
        <v>4.5119728491030157E-3</v>
      </c>
    </row>
    <row r="77" spans="1:28" x14ac:dyDescent="0.25">
      <c r="A77" t="s">
        <v>164</v>
      </c>
      <c r="B77">
        <f t="shared" si="107"/>
        <v>1.7838664695353404E-2</v>
      </c>
      <c r="C77">
        <f t="shared" si="121"/>
        <v>1.023188869717151E-2</v>
      </c>
      <c r="D77">
        <f t="shared" si="122"/>
        <v>4.4295361152838011E-3</v>
      </c>
      <c r="E77">
        <f t="shared" si="123"/>
        <v>1.2095794799405604E-2</v>
      </c>
      <c r="F77">
        <f t="shared" si="124"/>
        <v>4.5493356016974199E-2</v>
      </c>
      <c r="G77">
        <f t="shared" si="125"/>
        <v>2.2469960315577291E-2</v>
      </c>
      <c r="H77">
        <f t="shared" si="126"/>
        <v>1.0009006727318401E-2</v>
      </c>
      <c r="I77">
        <f t="shared" si="127"/>
        <v>2.7914066641309493E-2</v>
      </c>
      <c r="J77">
        <f t="shared" si="108"/>
        <v>1.8810284251049213E-2</v>
      </c>
    </row>
    <row r="78" spans="1:28" x14ac:dyDescent="0.25">
      <c r="A78" s="7" t="s">
        <v>165</v>
      </c>
      <c r="B78">
        <f t="shared" si="107"/>
        <v>4.1417763100809746E-3</v>
      </c>
      <c r="C78">
        <f t="shared" si="121"/>
        <v>1.0693462880769E-2</v>
      </c>
      <c r="D78">
        <f t="shared" si="122"/>
        <v>2.8988650465908011E-2</v>
      </c>
      <c r="E78">
        <f t="shared" si="123"/>
        <v>-5.1496073136460985E-2</v>
      </c>
      <c r="F78">
        <f t="shared" si="124"/>
        <v>-2.1522125055989938E-3</v>
      </c>
      <c r="G78">
        <f t="shared" si="125"/>
        <v>-5.5250022808270016E-3</v>
      </c>
      <c r="H78">
        <f t="shared" si="126"/>
        <v>-4.1337789801300096E-3</v>
      </c>
      <c r="I78">
        <f t="shared" si="127"/>
        <v>2.3826707890260146E-3</v>
      </c>
      <c r="J78">
        <f t="shared" si="108"/>
        <v>-2.1375633071541236E-3</v>
      </c>
    </row>
    <row r="79" spans="1:28" x14ac:dyDescent="0.25">
      <c r="A79" t="s">
        <v>166</v>
      </c>
      <c r="B79">
        <f t="shared" si="107"/>
        <v>-1.119594560945996E-4</v>
      </c>
      <c r="C79">
        <f t="shared" si="121"/>
        <v>-1.6098497560477001E-3</v>
      </c>
      <c r="D79">
        <f t="shared" si="122"/>
        <v>1.1602480895817006E-3</v>
      </c>
      <c r="E79">
        <f t="shared" si="123"/>
        <v>-8.8510282564523007E-3</v>
      </c>
      <c r="F79">
        <f t="shared" si="124"/>
        <v>-4.0638264197404989E-3</v>
      </c>
      <c r="G79">
        <f t="shared" si="125"/>
        <v>-1.0746536797705502E-2</v>
      </c>
      <c r="H79">
        <f t="shared" si="126"/>
        <v>7.6175456144006986E-3</v>
      </c>
      <c r="I79">
        <f t="shared" si="127"/>
        <v>6.1231333339698997E-3</v>
      </c>
      <c r="J79">
        <f t="shared" si="108"/>
        <v>-1.3102842060110378E-3</v>
      </c>
    </row>
    <row r="80" spans="1:28" x14ac:dyDescent="0.25">
      <c r="A80" t="s">
        <v>167</v>
      </c>
      <c r="B80">
        <f t="shared" si="107"/>
        <v>-4.8506078101632003E-3</v>
      </c>
      <c r="C80">
        <f t="shared" si="121"/>
        <v>-8.1575177016604966E-3</v>
      </c>
      <c r="D80">
        <f t="shared" si="122"/>
        <v>1.6241292299606983E-3</v>
      </c>
      <c r="E80">
        <f t="shared" si="123"/>
        <v>-2.7404529521241089E-2</v>
      </c>
      <c r="F80">
        <f t="shared" si="124"/>
        <v>-4.0733744636720692E-2</v>
      </c>
      <c r="G80">
        <f t="shared" si="125"/>
        <v>-2.8317796483804596E-2</v>
      </c>
      <c r="H80">
        <f t="shared" si="126"/>
        <v>-3.2567937505686081E-3</v>
      </c>
      <c r="I80">
        <f t="shared" si="127"/>
        <v>2.1779963595836609E-2</v>
      </c>
      <c r="J80">
        <f t="shared" si="108"/>
        <v>-1.1164612134795172E-2</v>
      </c>
    </row>
    <row r="81" spans="1:10" x14ac:dyDescent="0.25">
      <c r="A81" t="s">
        <v>168</v>
      </c>
      <c r="B81">
        <f t="shared" si="107"/>
        <v>4.6299019847542994E-3</v>
      </c>
      <c r="C81">
        <f t="shared" si="121"/>
        <v>8.5819042135779934E-4</v>
      </c>
      <c r="D81">
        <f t="shared" si="122"/>
        <v>6.4156409429934023E-3</v>
      </c>
      <c r="E81">
        <f t="shared" si="123"/>
        <v>-5.4519104836619012E-3</v>
      </c>
      <c r="F81">
        <f t="shared" si="124"/>
        <v>7.5391927674985995E-3</v>
      </c>
      <c r="G81">
        <f t="shared" si="125"/>
        <v>1.3499997531851302E-2</v>
      </c>
      <c r="H81">
        <f t="shared" si="126"/>
        <v>-8.2476095412622012E-3</v>
      </c>
      <c r="I81">
        <f t="shared" si="127"/>
        <v>2.5073052565159973E-3</v>
      </c>
      <c r="J81">
        <f t="shared" si="108"/>
        <v>2.718838610005912E-3</v>
      </c>
    </row>
    <row r="82" spans="1:10" x14ac:dyDescent="0.25">
      <c r="A82" s="7" t="s">
        <v>169</v>
      </c>
      <c r="B82">
        <f t="shared" si="107"/>
        <v>2.8456666773405026E-2</v>
      </c>
      <c r="C82">
        <f t="shared" si="121"/>
        <v>2.0061085137054013E-2</v>
      </c>
      <c r="D82">
        <f t="shared" si="122"/>
        <v>8.6053536445691969E-2</v>
      </c>
      <c r="E82">
        <f t="shared" si="123"/>
        <v>-3.866963330661799E-2</v>
      </c>
      <c r="F82">
        <f t="shared" si="124"/>
        <v>0.13834299113693702</v>
      </c>
      <c r="G82">
        <f t="shared" si="125"/>
        <v>6.2776801295297002E-2</v>
      </c>
      <c r="H82">
        <f t="shared" si="126"/>
        <v>-1.7182987464119948E-3</v>
      </c>
      <c r="I82">
        <f t="shared" si="127"/>
        <v>5.900298161503198E-2</v>
      </c>
      <c r="J82">
        <f t="shared" si="108"/>
        <v>4.4288266293798381E-2</v>
      </c>
    </row>
    <row r="83" spans="1:10" x14ac:dyDescent="0.25">
      <c r="A83" t="s">
        <v>170</v>
      </c>
      <c r="B83">
        <f t="shared" si="107"/>
        <v>-3.5544347341054904E-2</v>
      </c>
      <c r="C83">
        <f t="shared" si="121"/>
        <v>6.5244777169682494E-2</v>
      </c>
      <c r="D83">
        <f t="shared" si="122"/>
        <v>4.8406264150785194E-2</v>
      </c>
      <c r="E83">
        <f t="shared" si="123"/>
        <v>1.1358579086268694E-2</v>
      </c>
      <c r="F83">
        <f t="shared" si="124"/>
        <v>2.673019218490201E-2</v>
      </c>
      <c r="G83">
        <f t="shared" si="125"/>
        <v>6.4972158272030997E-2</v>
      </c>
      <c r="H83">
        <f t="shared" si="126"/>
        <v>2.0739554333999988E-2</v>
      </c>
      <c r="I83">
        <f t="shared" si="127"/>
        <v>3.6352988206939996E-2</v>
      </c>
      <c r="J83">
        <f t="shared" si="108"/>
        <v>2.9782520757944308E-2</v>
      </c>
    </row>
    <row r="84" spans="1:10" x14ac:dyDescent="0.25">
      <c r="A84" t="s">
        <v>171</v>
      </c>
      <c r="B84">
        <f t="shared" si="107"/>
        <v>4.4103864439636042E-3</v>
      </c>
      <c r="C84">
        <f t="shared" si="121"/>
        <v>-3.0420048077298145E-4</v>
      </c>
      <c r="D84">
        <f t="shared" si="122"/>
        <v>2.7643582185835014E-2</v>
      </c>
      <c r="E84">
        <f t="shared" si="123"/>
        <v>2.320313855942599E-2</v>
      </c>
      <c r="F84">
        <f t="shared" si="124"/>
        <v>4.3781427538284998E-2</v>
      </c>
      <c r="G84">
        <f t="shared" si="125"/>
        <v>5.1334607949356015E-2</v>
      </c>
      <c r="H84">
        <f t="shared" si="126"/>
        <v>2.9993066035840094E-3</v>
      </c>
      <c r="I84">
        <f t="shared" si="127"/>
        <v>2.5874779347260998E-2</v>
      </c>
      <c r="J84">
        <f t="shared" si="108"/>
        <v>2.2367878518367204E-2</v>
      </c>
    </row>
    <row r="85" spans="1:10" x14ac:dyDescent="0.25">
      <c r="A85" t="s">
        <v>172</v>
      </c>
      <c r="B85">
        <f t="shared" si="107"/>
        <v>3.7250500623951993E-2</v>
      </c>
      <c r="C85">
        <f t="shared" si="121"/>
        <v>-6.5150882588398018E-2</v>
      </c>
      <c r="D85">
        <f t="shared" si="122"/>
        <v>7.729132628433999E-3</v>
      </c>
      <c r="E85">
        <f t="shared" si="123"/>
        <v>7.4399136220501538E-4</v>
      </c>
      <c r="F85">
        <f t="shared" si="124"/>
        <v>-0.109705306257325</v>
      </c>
      <c r="G85">
        <f t="shared" si="125"/>
        <v>3.4138270502434911E-2</v>
      </c>
      <c r="H85">
        <f t="shared" si="126"/>
        <v>-5.5512260161173999E-2</v>
      </c>
      <c r="I85">
        <f t="shared" si="127"/>
        <v>6.8755289983873008E-2</v>
      </c>
      <c r="J85">
        <f t="shared" si="108"/>
        <v>-1.0218907988249763E-2</v>
      </c>
    </row>
    <row r="86" spans="1:10" x14ac:dyDescent="0.25">
      <c r="A86" t="s">
        <v>173</v>
      </c>
      <c r="B86">
        <f t="shared" si="107"/>
        <v>1.4921727003982095E-2</v>
      </c>
      <c r="C86">
        <f t="shared" si="121"/>
        <v>1.1498153337649905E-2</v>
      </c>
      <c r="D86">
        <f t="shared" si="122"/>
        <v>9.2840637789023059E-3</v>
      </c>
      <c r="E86">
        <f t="shared" si="123"/>
        <v>1.5443216084591593E-2</v>
      </c>
      <c r="F86">
        <f t="shared" si="124"/>
        <v>-7.0106936097821995E-2</v>
      </c>
      <c r="G86">
        <f t="shared" si="125"/>
        <v>-5.0482357391644986E-3</v>
      </c>
      <c r="H86">
        <f t="shared" si="126"/>
        <v>-1.7502319501407987E-2</v>
      </c>
      <c r="I86">
        <f t="shared" si="127"/>
        <v>-2.1837069205662973E-3</v>
      </c>
      <c r="J86">
        <f t="shared" si="108"/>
        <v>-5.4617547567293598E-3</v>
      </c>
    </row>
    <row r="87" spans="1:10" x14ac:dyDescent="0.25">
      <c r="A87" t="s">
        <v>174</v>
      </c>
      <c r="B87">
        <f t="shared" si="107"/>
        <v>3.9966238379833041E-2</v>
      </c>
      <c r="C87">
        <f t="shared" si="121"/>
        <v>4.9364909214615005E-2</v>
      </c>
      <c r="D87">
        <f t="shared" si="122"/>
        <v>4.563754330611014E-3</v>
      </c>
      <c r="E87">
        <f t="shared" si="123"/>
        <v>-0.34709049938803105</v>
      </c>
      <c r="F87">
        <f t="shared" si="124"/>
        <v>-3.6311424582060992E-2</v>
      </c>
      <c r="G87">
        <f t="shared" si="125"/>
        <v>-0.24340533244047696</v>
      </c>
      <c r="H87">
        <f t="shared" si="126"/>
        <v>-3.8756597184184005E-2</v>
      </c>
      <c r="I87">
        <f t="shared" si="127"/>
        <v>0.10821538083135901</v>
      </c>
      <c r="J87">
        <f t="shared" si="108"/>
        <v>-5.793169635479186E-2</v>
      </c>
    </row>
    <row r="88" spans="1:10" x14ac:dyDescent="0.25">
      <c r="A88" t="s">
        <v>175</v>
      </c>
      <c r="B88">
        <f t="shared" si="107"/>
        <v>1.39500073732228E-2</v>
      </c>
      <c r="C88">
        <f t="shared" si="121"/>
        <v>4.3809873983281997E-3</v>
      </c>
      <c r="D88">
        <f t="shared" si="122"/>
        <v>8.9308159824504005E-3</v>
      </c>
      <c r="E88">
        <f t="shared" si="123"/>
        <v>1.2405309845398799E-2</v>
      </c>
      <c r="F88">
        <f t="shared" si="124"/>
        <v>2.0472888228732201E-2</v>
      </c>
      <c r="G88">
        <f t="shared" si="125"/>
        <v>-2.2736597022611979E-3</v>
      </c>
      <c r="H88">
        <f t="shared" si="126"/>
        <v>8.0765443485618024E-3</v>
      </c>
      <c r="I88">
        <f t="shared" si="127"/>
        <v>1.2235160053419E-2</v>
      </c>
      <c r="J88">
        <f t="shared" si="108"/>
        <v>9.7722566909814994E-3</v>
      </c>
    </row>
    <row r="89" spans="1:10" x14ac:dyDescent="0.25">
      <c r="A89" t="s">
        <v>176</v>
      </c>
      <c r="B89">
        <f t="shared" si="107"/>
        <v>-4.2685459837906004E-2</v>
      </c>
      <c r="C89">
        <f t="shared" si="121"/>
        <v>-8.0751475362517006E-2</v>
      </c>
      <c r="D89">
        <f t="shared" si="122"/>
        <v>9.5481867355579897E-3</v>
      </c>
      <c r="E89">
        <f t="shared" si="123"/>
        <v>2.0458404042536016E-2</v>
      </c>
      <c r="F89">
        <f t="shared" si="124"/>
        <v>2.199509134775901E-2</v>
      </c>
      <c r="G89">
        <f t="shared" si="125"/>
        <v>-0.10144518182725704</v>
      </c>
      <c r="H89">
        <f t="shared" si="126"/>
        <v>1.1449130686262965E-2</v>
      </c>
      <c r="I89">
        <f t="shared" si="127"/>
        <v>-2.9188642580988022E-2</v>
      </c>
      <c r="J89">
        <f t="shared" si="108"/>
        <v>-2.3827493349569011E-2</v>
      </c>
    </row>
    <row r="90" spans="1:10" x14ac:dyDescent="0.25">
      <c r="A90" t="s">
        <v>177</v>
      </c>
      <c r="B90">
        <f t="shared" si="107"/>
        <v>-2.746374923766802E-3</v>
      </c>
      <c r="C90">
        <f t="shared" si="121"/>
        <v>-2.6392551038817991E-3</v>
      </c>
      <c r="D90">
        <f t="shared" si="122"/>
        <v>-6.2956644330322033E-3</v>
      </c>
      <c r="E90">
        <f t="shared" si="123"/>
        <v>-3.4672245640102503E-2</v>
      </c>
      <c r="F90">
        <f t="shared" si="124"/>
        <v>2.0695468064148702E-2</v>
      </c>
      <c r="G90">
        <f t="shared" si="125"/>
        <v>-3.2730538411695091E-2</v>
      </c>
      <c r="H90">
        <f t="shared" si="126"/>
        <v>1.2299304314186396E-2</v>
      </c>
      <c r="I90">
        <f t="shared" si="127"/>
        <v>1.1937338528391406E-2</v>
      </c>
      <c r="J90">
        <f t="shared" si="108"/>
        <v>-4.2689959507189873E-3</v>
      </c>
    </row>
    <row r="91" spans="1:10" x14ac:dyDescent="0.25">
      <c r="A91" t="s">
        <v>178</v>
      </c>
      <c r="B91">
        <f t="shared" si="107"/>
        <v>4.8710057793996953E-3</v>
      </c>
      <c r="C91">
        <f t="shared" si="121"/>
        <v>-2.2198485720784922E-3</v>
      </c>
      <c r="D91">
        <f t="shared" si="122"/>
        <v>5.6908571124194007E-3</v>
      </c>
      <c r="E91">
        <f t="shared" si="123"/>
        <v>5.9515486792693917E-3</v>
      </c>
      <c r="F91">
        <f t="shared" si="124"/>
        <v>2.8101984990062591E-2</v>
      </c>
      <c r="G91">
        <f t="shared" si="125"/>
        <v>2.1185192387771806E-2</v>
      </c>
      <c r="H91">
        <f t="shared" si="126"/>
        <v>6.1491196163324935E-3</v>
      </c>
      <c r="I91">
        <f t="shared" si="127"/>
        <v>2.9431733371280203E-2</v>
      </c>
      <c r="J91">
        <f t="shared" si="108"/>
        <v>1.2395199170557135E-2</v>
      </c>
    </row>
    <row r="92" spans="1:10" x14ac:dyDescent="0.25">
      <c r="A92" t="s">
        <v>179</v>
      </c>
      <c r="B92">
        <f t="shared" si="107"/>
        <v>-9.2342115537791258E-4</v>
      </c>
      <c r="C92">
        <f t="shared" si="121"/>
        <v>1.0521983177585015E-2</v>
      </c>
      <c r="D92">
        <f t="shared" si="122"/>
        <v>6.3365384600301E-2</v>
      </c>
      <c r="E92">
        <f t="shared" si="123"/>
        <v>0.14589319200536294</v>
      </c>
      <c r="F92">
        <f t="shared" si="124"/>
        <v>0.25074958372563999</v>
      </c>
      <c r="G92">
        <f t="shared" si="125"/>
        <v>0.158333829986814</v>
      </c>
      <c r="H92">
        <f t="shared" si="126"/>
        <v>0.11696189342972296</v>
      </c>
      <c r="I92">
        <f t="shared" si="127"/>
        <v>0.20066552791717596</v>
      </c>
      <c r="J92">
        <f t="shared" si="108"/>
        <v>0.11819599671090299</v>
      </c>
    </row>
    <row r="93" spans="1:10" x14ac:dyDescent="0.25">
      <c r="A93" t="s">
        <v>180</v>
      </c>
      <c r="B93">
        <f t="shared" si="107"/>
        <v>-6.2920820849140247E-3</v>
      </c>
      <c r="C93">
        <f t="shared" si="121"/>
        <v>-7.9798133784400038E-3</v>
      </c>
      <c r="D93">
        <f t="shared" si="122"/>
        <v>1.1809851716563999E-2</v>
      </c>
      <c r="E93">
        <f t="shared" si="123"/>
        <v>2.4141983499857994E-2</v>
      </c>
      <c r="F93">
        <f t="shared" si="124"/>
        <v>6.1930957765038E-2</v>
      </c>
      <c r="G93">
        <f t="shared" si="125"/>
        <v>2.3765693753983991E-2</v>
      </c>
      <c r="H93">
        <f t="shared" si="126"/>
        <v>3.5003502472574999E-2</v>
      </c>
      <c r="I93">
        <f t="shared" si="127"/>
        <v>6.6316203992178996E-2</v>
      </c>
      <c r="J93">
        <f t="shared" si="108"/>
        <v>2.6087037217105494E-2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58A-BFCC-47A5-850F-F7F52B044D8D}">
  <dimension ref="A1:BA100"/>
  <sheetViews>
    <sheetView zoomScale="10" zoomScaleNormal="10" workbookViewId="0">
      <selection activeCell="Q61" sqref="Q61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9" width="20.42578125" customWidth="1"/>
    <col min="10" max="11" width="24.7109375" bestFit="1" customWidth="1"/>
    <col min="12" max="17" width="24.7109375" customWidth="1"/>
    <col min="19" max="19" width="24.85546875" bestFit="1" customWidth="1"/>
    <col min="20" max="21" width="20.42578125" bestFit="1" customWidth="1"/>
    <col min="22" max="27" width="20.42578125" customWidth="1"/>
    <col min="28" max="29" width="24.7109375" bestFit="1" customWidth="1"/>
    <col min="30" max="35" width="24.7109375" customWidth="1"/>
    <col min="37" max="39" width="20.42578125" bestFit="1" customWidth="1"/>
    <col min="40" max="45" width="20.42578125" customWidth="1"/>
    <col min="46" max="47" width="24.7109375" bestFit="1" customWidth="1"/>
    <col min="48" max="53" width="24.7109375" customWidth="1"/>
    <col min="54" max="54" width="18" customWidth="1"/>
  </cols>
  <sheetData>
    <row r="1" spans="1:53" x14ac:dyDescent="0.25">
      <c r="A1" t="s">
        <v>45</v>
      </c>
      <c r="S1" t="s">
        <v>46</v>
      </c>
      <c r="AK1" t="s">
        <v>76</v>
      </c>
    </row>
    <row r="2" spans="1:53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119</v>
      </c>
      <c r="F2" s="1" t="s">
        <v>120</v>
      </c>
      <c r="G2" s="1" t="s">
        <v>121</v>
      </c>
      <c r="H2" s="1" t="s">
        <v>122</v>
      </c>
      <c r="I2" s="1" t="s">
        <v>123</v>
      </c>
      <c r="J2" s="1" t="s">
        <v>43</v>
      </c>
      <c r="K2" s="1" t="s">
        <v>44</v>
      </c>
      <c r="L2" s="1" t="s">
        <v>124</v>
      </c>
      <c r="M2" s="1" t="s">
        <v>125</v>
      </c>
      <c r="N2" s="1" t="s">
        <v>126</v>
      </c>
      <c r="O2" s="1" t="s">
        <v>127</v>
      </c>
      <c r="P2" s="1" t="s">
        <v>128</v>
      </c>
      <c r="Q2" s="1" t="s">
        <v>129</v>
      </c>
      <c r="S2" s="1" t="s">
        <v>40</v>
      </c>
      <c r="T2" s="1" t="s">
        <v>42</v>
      </c>
      <c r="U2" s="1" t="s">
        <v>41</v>
      </c>
      <c r="V2" s="1" t="s">
        <v>118</v>
      </c>
      <c r="W2" s="1" t="s">
        <v>119</v>
      </c>
      <c r="X2" s="1" t="s">
        <v>120</v>
      </c>
      <c r="Y2" s="1" t="s">
        <v>121</v>
      </c>
      <c r="Z2" s="1" t="s">
        <v>122</v>
      </c>
      <c r="AA2" s="1" t="s">
        <v>123</v>
      </c>
      <c r="AB2" s="1" t="s">
        <v>43</v>
      </c>
      <c r="AC2" s="1" t="s">
        <v>44</v>
      </c>
      <c r="AD2" s="1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K2" s="1" t="s">
        <v>40</v>
      </c>
      <c r="AL2" s="1" t="s">
        <v>42</v>
      </c>
      <c r="AM2" s="1" t="s">
        <v>41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43</v>
      </c>
      <c r="AU2" s="1" t="s">
        <v>44</v>
      </c>
      <c r="AV2" s="1" t="s">
        <v>124</v>
      </c>
      <c r="AW2" s="1" t="s">
        <v>125</v>
      </c>
      <c r="AX2" s="1" t="s">
        <v>126</v>
      </c>
      <c r="AY2" s="1" t="s">
        <v>127</v>
      </c>
      <c r="AZ2" s="1" t="s">
        <v>128</v>
      </c>
      <c r="BA2" s="1" t="s">
        <v>129</v>
      </c>
    </row>
    <row r="3" spans="1:53" x14ac:dyDescent="0.25">
      <c r="A3" t="s">
        <v>0</v>
      </c>
      <c r="B3">
        <v>3.7481603004601599E-2</v>
      </c>
      <c r="C3">
        <v>3.8673982949791998E-2</v>
      </c>
      <c r="D3">
        <v>3.4398723834307102E-2</v>
      </c>
      <c r="E3">
        <v>4.0834541546917097E-2</v>
      </c>
      <c r="F3">
        <v>3.3746750982352101E-2</v>
      </c>
      <c r="G3">
        <v>4.5790066512664103E-2</v>
      </c>
      <c r="H3">
        <v>6.2693724987432795E-2</v>
      </c>
      <c r="I3">
        <v>5.5906432741458199E-2</v>
      </c>
      <c r="J3">
        <v>2.8867679734952498E-2</v>
      </c>
      <c r="K3">
        <v>2.70769659245703E-2</v>
      </c>
      <c r="L3">
        <v>3.1508424729961397E-2</v>
      </c>
      <c r="M3">
        <v>6.4238899879420996E-2</v>
      </c>
      <c r="N3">
        <v>2.4422183647188501E-2</v>
      </c>
      <c r="O3">
        <v>4.2472217708485901E-2</v>
      </c>
      <c r="P3">
        <v>5.6125365850803501E-2</v>
      </c>
      <c r="Q3">
        <v>4.70681271161962E-2</v>
      </c>
      <c r="S3" s="2" t="s">
        <v>47</v>
      </c>
      <c r="T3">
        <f>B3</f>
        <v>3.7481603004601599E-2</v>
      </c>
      <c r="U3">
        <f>C3</f>
        <v>3.8673982949791998E-2</v>
      </c>
      <c r="V3">
        <f t="shared" ref="V3:AA4" si="0">D3</f>
        <v>3.4398723834307102E-2</v>
      </c>
      <c r="W3">
        <f t="shared" si="0"/>
        <v>4.0834541546917097E-2</v>
      </c>
      <c r="X3">
        <f t="shared" si="0"/>
        <v>3.3746750982352101E-2</v>
      </c>
      <c r="Y3">
        <f t="shared" si="0"/>
        <v>4.5790066512664103E-2</v>
      </c>
      <c r="Z3">
        <f t="shared" si="0"/>
        <v>6.2693724987432795E-2</v>
      </c>
      <c r="AA3">
        <f t="shared" si="0"/>
        <v>5.5906432741458199E-2</v>
      </c>
      <c r="AB3">
        <f t="shared" ref="AB3:AI4" si="1">J3</f>
        <v>2.8867679734952498E-2</v>
      </c>
      <c r="AC3">
        <f t="shared" si="1"/>
        <v>2.70769659245703E-2</v>
      </c>
      <c r="AD3">
        <f t="shared" si="1"/>
        <v>3.1508424729961397E-2</v>
      </c>
      <c r="AE3">
        <f t="shared" si="1"/>
        <v>6.4238899879420996E-2</v>
      </c>
      <c r="AF3">
        <f t="shared" si="1"/>
        <v>2.4422183647188501E-2</v>
      </c>
      <c r="AG3">
        <f t="shared" si="1"/>
        <v>4.2472217708485901E-2</v>
      </c>
      <c r="AH3">
        <f t="shared" si="1"/>
        <v>5.6125365850803501E-2</v>
      </c>
      <c r="AI3">
        <f t="shared" si="1"/>
        <v>4.70681271161962E-2</v>
      </c>
      <c r="AK3" t="s">
        <v>81</v>
      </c>
      <c r="AL3">
        <f>SUM(T3:T5)</f>
        <v>0.29409495082989451</v>
      </c>
      <c r="AM3">
        <f t="shared" ref="AM3:AS3" si="2">SUM(U3:U5)</f>
        <v>0.27905160716980709</v>
      </c>
      <c r="AN3">
        <f t="shared" si="2"/>
        <v>0.27037895937874246</v>
      </c>
      <c r="AO3">
        <f t="shared" si="2"/>
        <v>0.28233169371559452</v>
      </c>
      <c r="AP3">
        <f t="shared" si="2"/>
        <v>0.24839638327036889</v>
      </c>
      <c r="AQ3">
        <f t="shared" si="2"/>
        <v>0.36802769939721991</v>
      </c>
      <c r="AR3">
        <f t="shared" si="2"/>
        <v>0.38386458646672916</v>
      </c>
      <c r="AS3">
        <f t="shared" si="2"/>
        <v>0.4156970498651244</v>
      </c>
      <c r="AT3">
        <f>SUM(AB3:AB5)</f>
        <v>0.25836012473452652</v>
      </c>
      <c r="AU3">
        <f t="shared" ref="AU3:BA3" si="3">SUM(AC3:AC5)</f>
        <v>0.22199488787222177</v>
      </c>
      <c r="AV3">
        <f t="shared" si="3"/>
        <v>0.2497565331886264</v>
      </c>
      <c r="AW3">
        <f t="shared" si="3"/>
        <v>0.33404467923994968</v>
      </c>
      <c r="AX3">
        <f t="shared" si="3"/>
        <v>0.1820156644953497</v>
      </c>
      <c r="AY3">
        <f t="shared" si="3"/>
        <v>0.29150746604743294</v>
      </c>
      <c r="AZ3">
        <f t="shared" si="3"/>
        <v>0.33392918663911031</v>
      </c>
      <c r="BA3">
        <f t="shared" si="3"/>
        <v>0.36136297858105748</v>
      </c>
    </row>
    <row r="4" spans="1:53" x14ac:dyDescent="0.25">
      <c r="A4" t="s">
        <v>1</v>
      </c>
      <c r="B4">
        <v>0.15923445626190999</v>
      </c>
      <c r="C4">
        <v>0.146675024903622</v>
      </c>
      <c r="D4">
        <v>0.15267046358212999</v>
      </c>
      <c r="E4">
        <v>0.14679299206997201</v>
      </c>
      <c r="F4">
        <v>0.113051819660261</v>
      </c>
      <c r="G4">
        <v>0.20444737005543701</v>
      </c>
      <c r="H4">
        <v>0.17571521329894499</v>
      </c>
      <c r="I4">
        <v>0.18877121548862899</v>
      </c>
      <c r="J4">
        <v>0.13857728069209899</v>
      </c>
      <c r="K4">
        <v>0.108815990248015</v>
      </c>
      <c r="L4">
        <v>0.147191164441907</v>
      </c>
      <c r="M4">
        <v>0.14061059971722401</v>
      </c>
      <c r="N4">
        <v>7.0446990048068994E-2</v>
      </c>
      <c r="O4">
        <v>0.17759565507029401</v>
      </c>
      <c r="P4">
        <v>0.16604343074320599</v>
      </c>
      <c r="Q4">
        <v>0.18896035195712599</v>
      </c>
      <c r="S4" s="2" t="s">
        <v>48</v>
      </c>
      <c r="T4">
        <f>B4</f>
        <v>0.15923445626190999</v>
      </c>
      <c r="U4">
        <f>C4</f>
        <v>0.146675024903622</v>
      </c>
      <c r="V4">
        <f t="shared" si="0"/>
        <v>0.15267046358212999</v>
      </c>
      <c r="W4">
        <f t="shared" si="0"/>
        <v>0.14679299206997201</v>
      </c>
      <c r="X4">
        <f t="shared" si="0"/>
        <v>0.113051819660261</v>
      </c>
      <c r="Y4">
        <f t="shared" si="0"/>
        <v>0.20444737005543701</v>
      </c>
      <c r="Z4">
        <f t="shared" si="0"/>
        <v>0.17571521329894499</v>
      </c>
      <c r="AA4">
        <f t="shared" si="0"/>
        <v>0.18877121548862899</v>
      </c>
      <c r="AB4">
        <f t="shared" si="1"/>
        <v>0.13857728069209899</v>
      </c>
      <c r="AC4">
        <f t="shared" si="1"/>
        <v>0.108815990248015</v>
      </c>
      <c r="AD4">
        <f t="shared" si="1"/>
        <v>0.147191164441907</v>
      </c>
      <c r="AE4">
        <f t="shared" si="1"/>
        <v>0.14061059971722401</v>
      </c>
      <c r="AF4">
        <f t="shared" si="1"/>
        <v>7.0446990048068994E-2</v>
      </c>
      <c r="AG4">
        <f t="shared" si="1"/>
        <v>0.17759565507029401</v>
      </c>
      <c r="AH4">
        <f t="shared" si="1"/>
        <v>0.16604343074320599</v>
      </c>
      <c r="AI4">
        <f t="shared" si="1"/>
        <v>0.18896035195712599</v>
      </c>
      <c r="AK4" t="s">
        <v>77</v>
      </c>
      <c r="AL4">
        <f>SUM(T8:T9,T27)</f>
        <v>0.31078908559959711</v>
      </c>
      <c r="AM4">
        <f t="shared" ref="AM4:AS4" si="4">SUM(U8:U9,U27)</f>
        <v>0.32815028097230969</v>
      </c>
      <c r="AN4">
        <f t="shared" si="4"/>
        <v>0.3166178008739281</v>
      </c>
      <c r="AO4">
        <f t="shared" si="4"/>
        <v>0.3097448131358902</v>
      </c>
      <c r="AP4">
        <f t="shared" si="4"/>
        <v>0.32118274730389207</v>
      </c>
      <c r="AQ4">
        <f t="shared" si="4"/>
        <v>0.36997701572289299</v>
      </c>
      <c r="AR4">
        <f t="shared" si="4"/>
        <v>0.36231428578850244</v>
      </c>
      <c r="AS4">
        <f t="shared" si="4"/>
        <v>0.38899074500114927</v>
      </c>
      <c r="AT4">
        <f>SUM(AB8:AB9,AB27)</f>
        <v>0.37439383898446843</v>
      </c>
      <c r="AU4">
        <f t="shared" ref="AU4:BA4" si="5">SUM(AC8:AC9,AC27)</f>
        <v>0.43294148902550289</v>
      </c>
      <c r="AV4">
        <f t="shared" si="5"/>
        <v>0.29231076802326317</v>
      </c>
      <c r="AW4">
        <f t="shared" si="5"/>
        <v>0.30644110746875897</v>
      </c>
      <c r="AX4">
        <f t="shared" si="5"/>
        <v>0.29632754013468027</v>
      </c>
      <c r="AY4">
        <f t="shared" si="5"/>
        <v>0.48891579427460585</v>
      </c>
      <c r="AZ4">
        <f t="shared" si="5"/>
        <v>0.31565040337140099</v>
      </c>
      <c r="BA4">
        <f t="shared" si="5"/>
        <v>0.42476293364460338</v>
      </c>
    </row>
    <row r="5" spans="1:53" x14ac:dyDescent="0.25">
      <c r="A5" s="2" t="s">
        <v>2</v>
      </c>
      <c r="B5">
        <v>1.8991466837108999E-2</v>
      </c>
      <c r="C5">
        <v>1.8488249406841802E-2</v>
      </c>
      <c r="D5">
        <v>1.3188300081200401E-2</v>
      </c>
      <c r="E5">
        <v>1.6809522999662801E-2</v>
      </c>
      <c r="F5">
        <v>1.77146469297523E-2</v>
      </c>
      <c r="G5">
        <v>1.3625530480273601E-2</v>
      </c>
      <c r="H5">
        <v>1.8050951790411E-2</v>
      </c>
      <c r="I5">
        <v>2.41145254524118E-2</v>
      </c>
      <c r="J5">
        <v>1.48037803735145E-2</v>
      </c>
      <c r="K5">
        <v>1.9529718211899399E-2</v>
      </c>
      <c r="L5">
        <v>1.3408761026431499E-2</v>
      </c>
      <c r="M5">
        <v>2.1948962217009899E-2</v>
      </c>
      <c r="N5">
        <v>1.85427959452945E-2</v>
      </c>
      <c r="O5">
        <v>1.42471163833107E-2</v>
      </c>
      <c r="P5">
        <v>1.35991980858185E-2</v>
      </c>
      <c r="Q5">
        <v>2.3584243593099099E-2</v>
      </c>
      <c r="S5" s="2" t="s">
        <v>49</v>
      </c>
      <c r="T5">
        <f>SUM(B5:B8)</f>
        <v>9.7378891563382905E-2</v>
      </c>
      <c r="U5">
        <f>SUM(C5:C8)</f>
        <v>9.3702599316393104E-2</v>
      </c>
      <c r="V5">
        <f t="shared" ref="V5:AA5" si="6">SUM(D5:D8)</f>
        <v>8.3309771962305407E-2</v>
      </c>
      <c r="W5">
        <f t="shared" si="6"/>
        <v>9.4704160098705414E-2</v>
      </c>
      <c r="X5">
        <f t="shared" si="6"/>
        <v>0.1015978126277558</v>
      </c>
      <c r="Y5">
        <f t="shared" si="6"/>
        <v>0.11779026282911881</v>
      </c>
      <c r="Z5">
        <f t="shared" si="6"/>
        <v>0.14545564818035139</v>
      </c>
      <c r="AA5">
        <f t="shared" si="6"/>
        <v>0.1710194016350372</v>
      </c>
      <c r="AB5">
        <f t="shared" ref="AB5:AI5" si="7">SUM(J5:J8)</f>
        <v>9.091516430747501E-2</v>
      </c>
      <c r="AC5">
        <f t="shared" si="7"/>
        <v>8.6101931699636494E-2</v>
      </c>
      <c r="AD5">
        <f t="shared" si="7"/>
        <v>7.1056944016757995E-2</v>
      </c>
      <c r="AE5">
        <f t="shared" si="7"/>
        <v>0.12919517964330468</v>
      </c>
      <c r="AF5">
        <f t="shared" si="7"/>
        <v>8.7146490800092208E-2</v>
      </c>
      <c r="AG5">
        <f t="shared" si="7"/>
        <v>7.1439593268652998E-2</v>
      </c>
      <c r="AH5">
        <f t="shared" si="7"/>
        <v>0.1117603900451008</v>
      </c>
      <c r="AI5">
        <f t="shared" si="7"/>
        <v>0.12533449950773529</v>
      </c>
      <c r="AK5" t="s">
        <v>78</v>
      </c>
      <c r="AL5">
        <f>SUM(T10:T11,T12,T18:T19,T25,T28)</f>
        <v>0.95308205611647612</v>
      </c>
      <c r="AM5">
        <f t="shared" ref="AM5:AS5" si="8">SUM(U10:U11,U12,U18:U19,U25,U28)</f>
        <v>1.357661446942092</v>
      </c>
      <c r="AN5">
        <f t="shared" si="8"/>
        <v>0.81219051779994389</v>
      </c>
      <c r="AO5">
        <f t="shared" si="8"/>
        <v>0.92211862877106343</v>
      </c>
      <c r="AP5">
        <f t="shared" si="8"/>
        <v>0.89544558548603703</v>
      </c>
      <c r="AQ5">
        <f t="shared" si="8"/>
        <v>1.0017887684891762</v>
      </c>
      <c r="AR5">
        <f t="shared" si="8"/>
        <v>1.2686520134541772</v>
      </c>
      <c r="AS5">
        <f t="shared" si="8"/>
        <v>1.0685258105881221</v>
      </c>
      <c r="AT5">
        <f>SUM(AB10:AB11,AB12,AB18:AB19,AB25,AB28)</f>
        <v>0.89621038088486848</v>
      </c>
      <c r="AU5">
        <f t="shared" ref="AU5:BA5" si="9">SUM(AC10:AC11,AC12,AC18:AC19,AC25,AC28)</f>
        <v>1.2277732133133135</v>
      </c>
      <c r="AV5">
        <f t="shared" si="9"/>
        <v>0.8003626849658978</v>
      </c>
      <c r="AW5">
        <f t="shared" si="9"/>
        <v>1.4638940224773829</v>
      </c>
      <c r="AX5">
        <f t="shared" si="9"/>
        <v>1.0813742547348499</v>
      </c>
      <c r="AY5">
        <f t="shared" si="9"/>
        <v>1.150709321755385</v>
      </c>
      <c r="AZ5">
        <f t="shared" si="9"/>
        <v>1.2156005437235888</v>
      </c>
      <c r="BA5">
        <f t="shared" si="9"/>
        <v>0.79331979838773048</v>
      </c>
    </row>
    <row r="6" spans="1:53" x14ac:dyDescent="0.25">
      <c r="A6" s="2" t="s">
        <v>3</v>
      </c>
      <c r="B6">
        <v>3.2985804972329502E-2</v>
      </c>
      <c r="C6">
        <v>2.8916097810538801E-2</v>
      </c>
      <c r="D6">
        <v>1.8050060430804999E-2</v>
      </c>
      <c r="E6">
        <v>2.89664647566488E-2</v>
      </c>
      <c r="F6">
        <v>3.3460015611311199E-2</v>
      </c>
      <c r="G6">
        <v>2.5522530588812299E-2</v>
      </c>
      <c r="H6">
        <v>2.9930286193103599E-2</v>
      </c>
      <c r="I6">
        <v>3.9607137934953802E-2</v>
      </c>
      <c r="J6">
        <v>4.5370150665107703E-2</v>
      </c>
      <c r="K6">
        <v>3.1897312816302099E-2</v>
      </c>
      <c r="L6">
        <v>1.8735267079704399E-2</v>
      </c>
      <c r="M6">
        <v>4.4770656515583103E-2</v>
      </c>
      <c r="N6">
        <v>4.0777869341837698E-2</v>
      </c>
      <c r="O6">
        <v>2.00145678186778E-2</v>
      </c>
      <c r="P6">
        <v>2.45806759528426E-2</v>
      </c>
      <c r="Q6">
        <v>3.1725364707190597E-2</v>
      </c>
      <c r="S6" s="8" t="s">
        <v>50</v>
      </c>
      <c r="T6">
        <f t="shared" ref="T6:U11" si="10">B9</f>
        <v>9.4741533081623794E-2</v>
      </c>
      <c r="U6">
        <f t="shared" si="10"/>
        <v>8.3810057870062807E-2</v>
      </c>
      <c r="V6">
        <f t="shared" ref="V6:AA6" si="11">D9</f>
        <v>7.9274075614192294E-2</v>
      </c>
      <c r="W6">
        <f t="shared" si="11"/>
        <v>8.9257924749272202E-2</v>
      </c>
      <c r="X6">
        <f t="shared" si="11"/>
        <v>7.4723852994051501E-2</v>
      </c>
      <c r="Y6">
        <f t="shared" si="11"/>
        <v>5.7413679790945499E-2</v>
      </c>
      <c r="Z6">
        <f t="shared" si="11"/>
        <v>0.10782967244031801</v>
      </c>
      <c r="AA6">
        <f t="shared" si="11"/>
        <v>0.10393037462726699</v>
      </c>
      <c r="AB6">
        <f t="shared" ref="AB6:AB11" si="12">J9</f>
        <v>6.5524391766942497E-2</v>
      </c>
      <c r="AC6">
        <f t="shared" ref="AC6:AC11" si="13">K9</f>
        <v>7.06630778657137E-2</v>
      </c>
      <c r="AD6">
        <f t="shared" ref="AD6:AD11" si="14">L9</f>
        <v>5.07023435210113E-2</v>
      </c>
      <c r="AE6">
        <f t="shared" ref="AE6:AE11" si="15">M9</f>
        <v>6.8587429083169199E-2</v>
      </c>
      <c r="AF6">
        <f t="shared" ref="AF6:AF11" si="16">N9</f>
        <v>0.117806356002801</v>
      </c>
      <c r="AG6">
        <f t="shared" ref="AG6:AG11" si="17">O9</f>
        <v>4.1440529320511697E-2</v>
      </c>
      <c r="AH6">
        <f t="shared" ref="AH6:AH11" si="18">P9</f>
        <v>0.107638462997731</v>
      </c>
      <c r="AI6">
        <f t="shared" ref="AI6:AI11" si="19">Q9</f>
        <v>6.2330659251052301E-2</v>
      </c>
      <c r="AK6" t="s">
        <v>57</v>
      </c>
      <c r="AL6">
        <f>T13</f>
        <v>0.13822277934839369</v>
      </c>
      <c r="AM6">
        <f t="shared" ref="AM6:AS6" si="20">U13</f>
        <v>0.1455186427018087</v>
      </c>
      <c r="AN6">
        <f t="shared" si="20"/>
        <v>0.16579938850051401</v>
      </c>
      <c r="AO6">
        <f t="shared" si="20"/>
        <v>0.10561240394851129</v>
      </c>
      <c r="AP6">
        <f t="shared" si="20"/>
        <v>0.12906111322181771</v>
      </c>
      <c r="AQ6">
        <f t="shared" si="20"/>
        <v>0.34933666684642573</v>
      </c>
      <c r="AR6">
        <f t="shared" si="20"/>
        <v>0.11966764279002079</v>
      </c>
      <c r="AS6">
        <f t="shared" si="20"/>
        <v>0.14635787540958861</v>
      </c>
      <c r="AT6">
        <f>AB13</f>
        <v>9.9327805688677814E-2</v>
      </c>
      <c r="AU6">
        <f t="shared" ref="AU6:BA6" si="21">AC13</f>
        <v>0.1382283024423609</v>
      </c>
      <c r="AV6">
        <f t="shared" si="21"/>
        <v>0.1471586717623746</v>
      </c>
      <c r="AW6">
        <f t="shared" si="21"/>
        <v>0.14203357987131199</v>
      </c>
      <c r="AX6">
        <f t="shared" si="21"/>
        <v>0.1340578664210596</v>
      </c>
      <c r="AY6">
        <f t="shared" si="21"/>
        <v>0.21142109314245991</v>
      </c>
      <c r="AZ6">
        <f t="shared" si="21"/>
        <v>9.8089152743358402E-2</v>
      </c>
      <c r="BA6">
        <f t="shared" si="21"/>
        <v>0.1711748597608107</v>
      </c>
    </row>
    <row r="7" spans="1:53" x14ac:dyDescent="0.25">
      <c r="A7" s="2" t="s">
        <v>4</v>
      </c>
      <c r="B7">
        <v>2.0113895474943799E-2</v>
      </c>
      <c r="C7">
        <v>1.9302578899758598E-2</v>
      </c>
      <c r="D7">
        <v>1.73524291309127E-2</v>
      </c>
      <c r="E7">
        <v>1.9818760109854901E-2</v>
      </c>
      <c r="F7">
        <v>1.76982625912545E-2</v>
      </c>
      <c r="G7">
        <v>2.2858020057903002E-2</v>
      </c>
      <c r="H7">
        <v>3.7729114264813998E-2</v>
      </c>
      <c r="I7">
        <v>3.95465306751265E-2</v>
      </c>
      <c r="J7">
        <v>1.34020357183945E-2</v>
      </c>
      <c r="K7">
        <v>1.59198960223947E-2</v>
      </c>
      <c r="L7">
        <v>1.3670138832928801E-2</v>
      </c>
      <c r="M7">
        <v>2.48985519221742E-2</v>
      </c>
      <c r="N7">
        <v>1.4027298110685199E-2</v>
      </c>
      <c r="O7">
        <v>1.0204047855767E-2</v>
      </c>
      <c r="P7">
        <v>2.4837036912522901E-2</v>
      </c>
      <c r="Q7">
        <v>3.1245408971695501E-2</v>
      </c>
      <c r="S7" s="8" t="s">
        <v>51</v>
      </c>
      <c r="T7">
        <f t="shared" si="10"/>
        <v>7.6878398082582303E-2</v>
      </c>
      <c r="U7">
        <f t="shared" si="10"/>
        <v>0.102288864046807</v>
      </c>
      <c r="V7">
        <f t="shared" ref="V7:AA7" si="22">D10</f>
        <v>9.2528002599430906E-2</v>
      </c>
      <c r="W7">
        <f t="shared" si="22"/>
        <v>8.4252964434770206E-2</v>
      </c>
      <c r="X7">
        <f t="shared" si="22"/>
        <v>9.1397967019818796E-2</v>
      </c>
      <c r="Y7">
        <f t="shared" si="22"/>
        <v>0.104575294956451</v>
      </c>
      <c r="Z7">
        <f t="shared" si="22"/>
        <v>9.3445005808778195E-2</v>
      </c>
      <c r="AA7">
        <f t="shared" si="22"/>
        <v>8.4515828027686202E-2</v>
      </c>
      <c r="AB7">
        <f t="shared" si="12"/>
        <v>7.1733991877166198E-2</v>
      </c>
      <c r="AC7">
        <f t="shared" si="13"/>
        <v>0.10797757798600301</v>
      </c>
      <c r="AD7">
        <f t="shared" si="14"/>
        <v>9.0565678678831502E-2</v>
      </c>
      <c r="AE7">
        <f t="shared" si="15"/>
        <v>8.3942814942487301E-2</v>
      </c>
      <c r="AF7">
        <f t="shared" si="16"/>
        <v>0.102161006592594</v>
      </c>
      <c r="AG7">
        <f t="shared" si="17"/>
        <v>9.3829998632611905E-2</v>
      </c>
      <c r="AH7">
        <f t="shared" si="18"/>
        <v>9.6965085738182799E-2</v>
      </c>
      <c r="AI7">
        <f t="shared" si="19"/>
        <v>8.0881030990306593E-2</v>
      </c>
      <c r="AK7" t="s">
        <v>58</v>
      </c>
      <c r="AL7">
        <f>T14</f>
        <v>0.54092588158624955</v>
      </c>
      <c r="AM7">
        <f t="shared" ref="AM7:AS7" si="23">U14</f>
        <v>0.50031033766522182</v>
      </c>
      <c r="AN7">
        <f t="shared" si="23"/>
        <v>0.47240553799179064</v>
      </c>
      <c r="AO7">
        <f t="shared" si="23"/>
        <v>0.39557324442527209</v>
      </c>
      <c r="AP7">
        <f t="shared" si="23"/>
        <v>0.47652972550873995</v>
      </c>
      <c r="AQ7">
        <f t="shared" si="23"/>
        <v>0.43373308013206696</v>
      </c>
      <c r="AR7">
        <f t="shared" si="23"/>
        <v>0.48337632661834712</v>
      </c>
      <c r="AS7">
        <f t="shared" si="23"/>
        <v>0.66506657474324293</v>
      </c>
      <c r="AT7">
        <f>AB14</f>
        <v>0.41494914003095218</v>
      </c>
      <c r="AU7">
        <f t="shared" ref="AU7:BA7" si="24">AC14</f>
        <v>0.47586859516704128</v>
      </c>
      <c r="AV7">
        <f t="shared" si="24"/>
        <v>0.46485375515077049</v>
      </c>
      <c r="AW7">
        <f t="shared" si="24"/>
        <v>0.31053615330548517</v>
      </c>
      <c r="AX7">
        <f t="shared" si="24"/>
        <v>0.40555322776993552</v>
      </c>
      <c r="AY7">
        <f t="shared" si="24"/>
        <v>0.3467127556484989</v>
      </c>
      <c r="AZ7">
        <f t="shared" si="24"/>
        <v>0.45010042170422798</v>
      </c>
      <c r="BA7">
        <f t="shared" si="24"/>
        <v>0.57493008084940755</v>
      </c>
    </row>
    <row r="8" spans="1:53" x14ac:dyDescent="0.25">
      <c r="A8" s="2" t="s">
        <v>5</v>
      </c>
      <c r="B8">
        <v>2.5287724279000601E-2</v>
      </c>
      <c r="C8">
        <v>2.6995673199253899E-2</v>
      </c>
      <c r="D8">
        <v>3.4718982319387297E-2</v>
      </c>
      <c r="E8">
        <v>2.9109412232538899E-2</v>
      </c>
      <c r="F8">
        <v>3.2724887495437803E-2</v>
      </c>
      <c r="G8">
        <v>5.5784181702129898E-2</v>
      </c>
      <c r="H8">
        <v>5.9745295932022803E-2</v>
      </c>
      <c r="I8">
        <v>6.7751207572545102E-2</v>
      </c>
      <c r="J8">
        <v>1.7339197550458301E-2</v>
      </c>
      <c r="K8">
        <v>1.8755004649040299E-2</v>
      </c>
      <c r="L8">
        <v>2.5242777077693301E-2</v>
      </c>
      <c r="M8">
        <v>3.7577008988537497E-2</v>
      </c>
      <c r="N8">
        <v>1.37985274022748E-2</v>
      </c>
      <c r="O8">
        <v>2.6973861210897499E-2</v>
      </c>
      <c r="P8">
        <v>4.8743479093916797E-2</v>
      </c>
      <c r="Q8">
        <v>3.8779482235750097E-2</v>
      </c>
      <c r="S8" s="3" t="s">
        <v>52</v>
      </c>
      <c r="T8">
        <f t="shared" si="10"/>
        <v>6.2888176587144601E-2</v>
      </c>
      <c r="U8">
        <f t="shared" si="10"/>
        <v>6.9740489941495398E-2</v>
      </c>
      <c r="V8">
        <f t="shared" ref="V8:AA8" si="25">D11</f>
        <v>8.3789126381713597E-2</v>
      </c>
      <c r="W8">
        <f t="shared" si="25"/>
        <v>6.5793285421752695E-2</v>
      </c>
      <c r="X8">
        <f t="shared" si="25"/>
        <v>7.0277232695009906E-2</v>
      </c>
      <c r="Y8">
        <f t="shared" si="25"/>
        <v>8.6421129678011605E-2</v>
      </c>
      <c r="Z8">
        <f t="shared" si="25"/>
        <v>7.9161776312249493E-2</v>
      </c>
      <c r="AA8">
        <f t="shared" si="25"/>
        <v>8.0248820498636894E-2</v>
      </c>
      <c r="AB8">
        <f t="shared" si="12"/>
        <v>8.1183157373934001E-2</v>
      </c>
      <c r="AC8">
        <f t="shared" si="13"/>
        <v>8.8185151935860698E-2</v>
      </c>
      <c r="AD8">
        <f t="shared" si="14"/>
        <v>7.2678639018334698E-2</v>
      </c>
      <c r="AE8">
        <f t="shared" si="15"/>
        <v>7.6717087508422793E-2</v>
      </c>
      <c r="AF8">
        <f t="shared" si="16"/>
        <v>6.9498003597282199E-2</v>
      </c>
      <c r="AG8">
        <f t="shared" si="17"/>
        <v>9.6275418827873604E-2</v>
      </c>
      <c r="AH8">
        <f t="shared" si="18"/>
        <v>7.6878547132732095E-2</v>
      </c>
      <c r="AI8">
        <f t="shared" si="19"/>
        <v>8.8111603671237604E-2</v>
      </c>
      <c r="AK8" t="s">
        <v>59</v>
      </c>
      <c r="AL8">
        <f>SUM(T15,T20)</f>
        <v>0.15048126581133359</v>
      </c>
      <c r="AM8">
        <f t="shared" ref="AM8:AS8" si="26">SUM(U15,U20)</f>
        <v>0.1158879969683453</v>
      </c>
      <c r="AN8">
        <f t="shared" si="26"/>
        <v>0.1328109170475954</v>
      </c>
      <c r="AO8">
        <f t="shared" si="26"/>
        <v>9.5326928929421864E-2</v>
      </c>
      <c r="AP8">
        <f t="shared" si="26"/>
        <v>0.1485656832001005</v>
      </c>
      <c r="AQ8">
        <f t="shared" si="26"/>
        <v>0.10876887404940599</v>
      </c>
      <c r="AR8">
        <f t="shared" si="26"/>
        <v>0.12230339463029799</v>
      </c>
      <c r="AS8">
        <f t="shared" si="26"/>
        <v>0.17944460291101741</v>
      </c>
      <c r="AT8">
        <f>SUM(AB15,AB20)</f>
        <v>8.6602814671065176E-2</v>
      </c>
      <c r="AU8">
        <f t="shared" ref="AU8:BA8" si="27">SUM(AC15,AC20)</f>
        <v>0.1097934924705055</v>
      </c>
      <c r="AV8">
        <f t="shared" si="27"/>
        <v>0.10863291088942649</v>
      </c>
      <c r="AW8">
        <f t="shared" si="27"/>
        <v>9.952294790642699E-2</v>
      </c>
      <c r="AX8">
        <f t="shared" si="27"/>
        <v>8.9882246330960869E-2</v>
      </c>
      <c r="AY8">
        <f t="shared" si="27"/>
        <v>7.8707407975625407E-2</v>
      </c>
      <c r="AZ8">
        <f t="shared" si="27"/>
        <v>0.1000129409641357</v>
      </c>
      <c r="BA8">
        <f t="shared" si="27"/>
        <v>0.13700705814759259</v>
      </c>
    </row>
    <row r="9" spans="1:53" x14ac:dyDescent="0.25">
      <c r="A9" t="s">
        <v>6</v>
      </c>
      <c r="B9">
        <v>9.4741533081623794E-2</v>
      </c>
      <c r="C9">
        <v>8.3810057870062807E-2</v>
      </c>
      <c r="D9">
        <v>7.9274075614192294E-2</v>
      </c>
      <c r="E9">
        <v>8.9257924749272202E-2</v>
      </c>
      <c r="F9">
        <v>7.4723852994051501E-2</v>
      </c>
      <c r="G9">
        <v>5.7413679790945499E-2</v>
      </c>
      <c r="H9">
        <v>0.10782967244031801</v>
      </c>
      <c r="I9">
        <v>0.10393037462726699</v>
      </c>
      <c r="J9">
        <v>6.5524391766942497E-2</v>
      </c>
      <c r="K9">
        <v>7.06630778657137E-2</v>
      </c>
      <c r="L9">
        <v>5.07023435210113E-2</v>
      </c>
      <c r="M9">
        <v>6.8587429083169199E-2</v>
      </c>
      <c r="N9">
        <v>0.117806356002801</v>
      </c>
      <c r="O9">
        <v>4.1440529320511697E-2</v>
      </c>
      <c r="P9">
        <v>0.107638462997731</v>
      </c>
      <c r="Q9">
        <v>6.2330659251052301E-2</v>
      </c>
      <c r="S9" s="3" t="s">
        <v>53</v>
      </c>
      <c r="T9">
        <f t="shared" si="10"/>
        <v>1.62622209222535E-2</v>
      </c>
      <c r="U9">
        <f t="shared" si="10"/>
        <v>1.6741403131683302E-2</v>
      </c>
      <c r="V9">
        <f t="shared" ref="V9:AA9" si="28">D12</f>
        <v>1.87414672631795E-2</v>
      </c>
      <c r="W9">
        <f t="shared" si="28"/>
        <v>1.3671810052136499E-2</v>
      </c>
      <c r="X9">
        <f t="shared" si="28"/>
        <v>1.62758822118192E-2</v>
      </c>
      <c r="Y9">
        <f t="shared" si="28"/>
        <v>1.86561063752834E-2</v>
      </c>
      <c r="Z9">
        <f t="shared" si="28"/>
        <v>1.7922428479415001E-2</v>
      </c>
      <c r="AA9">
        <f t="shared" si="28"/>
        <v>2.10047365459964E-2</v>
      </c>
      <c r="AB9">
        <f t="shared" si="12"/>
        <v>1.8886533682429402E-2</v>
      </c>
      <c r="AC9">
        <f t="shared" si="13"/>
        <v>2.23364738279942E-2</v>
      </c>
      <c r="AD9">
        <f t="shared" si="14"/>
        <v>1.50931085114515E-2</v>
      </c>
      <c r="AE9">
        <f t="shared" si="15"/>
        <v>1.9902706340871198E-2</v>
      </c>
      <c r="AF9">
        <f t="shared" si="16"/>
        <v>1.41949954880941E-2</v>
      </c>
      <c r="AG9">
        <f t="shared" si="17"/>
        <v>2.6295413949877201E-2</v>
      </c>
      <c r="AH9">
        <f t="shared" si="18"/>
        <v>1.5693322206115901E-2</v>
      </c>
      <c r="AI9">
        <f t="shared" si="19"/>
        <v>1.9725499435861799E-2</v>
      </c>
      <c r="AK9" t="s">
        <v>51</v>
      </c>
      <c r="AL9">
        <f>SUM(T7)</f>
        <v>7.6878398082582303E-2</v>
      </c>
      <c r="AM9">
        <f t="shared" ref="AM9:AS9" si="29">SUM(U7)</f>
        <v>0.102288864046807</v>
      </c>
      <c r="AN9">
        <f t="shared" si="29"/>
        <v>9.2528002599430906E-2</v>
      </c>
      <c r="AO9">
        <f t="shared" si="29"/>
        <v>8.4252964434770206E-2</v>
      </c>
      <c r="AP9">
        <f t="shared" si="29"/>
        <v>9.1397967019818796E-2</v>
      </c>
      <c r="AQ9">
        <f t="shared" si="29"/>
        <v>0.104575294956451</v>
      </c>
      <c r="AR9">
        <f t="shared" si="29"/>
        <v>9.3445005808778195E-2</v>
      </c>
      <c r="AS9">
        <f t="shared" si="29"/>
        <v>8.4515828027686202E-2</v>
      </c>
      <c r="AT9">
        <f>SUM(AB7)</f>
        <v>7.1733991877166198E-2</v>
      </c>
      <c r="AU9">
        <f t="shared" ref="AU9:BA9" si="30">SUM(AC7)</f>
        <v>0.10797757798600301</v>
      </c>
      <c r="AV9">
        <f t="shared" si="30"/>
        <v>9.0565678678831502E-2</v>
      </c>
      <c r="AW9">
        <f t="shared" si="30"/>
        <v>8.3942814942487301E-2</v>
      </c>
      <c r="AX9">
        <f t="shared" si="30"/>
        <v>0.102161006592594</v>
      </c>
      <c r="AY9">
        <f t="shared" si="30"/>
        <v>9.3829998632611905E-2</v>
      </c>
      <c r="AZ9">
        <f t="shared" si="30"/>
        <v>9.6965085738182799E-2</v>
      </c>
      <c r="BA9">
        <f t="shared" si="30"/>
        <v>8.0881030990306593E-2</v>
      </c>
    </row>
    <row r="10" spans="1:53" x14ac:dyDescent="0.25">
      <c r="A10" t="s">
        <v>7</v>
      </c>
      <c r="B10">
        <v>7.6878398082582303E-2</v>
      </c>
      <c r="C10">
        <v>0.102288864046807</v>
      </c>
      <c r="D10">
        <v>9.2528002599430906E-2</v>
      </c>
      <c r="E10">
        <v>8.4252964434770206E-2</v>
      </c>
      <c r="F10">
        <v>9.1397967019818796E-2</v>
      </c>
      <c r="G10">
        <v>0.104575294956451</v>
      </c>
      <c r="H10">
        <v>9.3445005808778195E-2</v>
      </c>
      <c r="I10">
        <v>8.4515828027686202E-2</v>
      </c>
      <c r="J10">
        <v>7.1733991877166198E-2</v>
      </c>
      <c r="K10">
        <v>0.10797757798600301</v>
      </c>
      <c r="L10">
        <v>9.0565678678831502E-2</v>
      </c>
      <c r="M10">
        <v>8.3942814942487301E-2</v>
      </c>
      <c r="N10">
        <v>0.102161006592594</v>
      </c>
      <c r="O10">
        <v>9.3829998632611905E-2</v>
      </c>
      <c r="P10">
        <v>9.6965085738182799E-2</v>
      </c>
      <c r="Q10">
        <v>8.0881030990306593E-2</v>
      </c>
      <c r="S10" s="4" t="s">
        <v>54</v>
      </c>
      <c r="T10">
        <f t="shared" si="10"/>
        <v>6.0358799949649603E-3</v>
      </c>
      <c r="U10">
        <f t="shared" si="10"/>
        <v>7.2111567653611701E-3</v>
      </c>
      <c r="V10">
        <f t="shared" ref="V10:AA10" si="31">D13</f>
        <v>3.50986683851021E-3</v>
      </c>
      <c r="W10">
        <f t="shared" si="31"/>
        <v>4.2763347353224597E-3</v>
      </c>
      <c r="X10">
        <f t="shared" si="31"/>
        <v>8.1765665726753704E-3</v>
      </c>
      <c r="Y10">
        <f t="shared" si="31"/>
        <v>6.5534733218115598E-3</v>
      </c>
      <c r="Z10">
        <f t="shared" si="31"/>
        <v>8.8356540650915798E-3</v>
      </c>
      <c r="AA10">
        <f t="shared" si="31"/>
        <v>7.0159329267868399E-3</v>
      </c>
      <c r="AB10">
        <f t="shared" si="12"/>
        <v>5.11056628278152E-3</v>
      </c>
      <c r="AC10">
        <f t="shared" si="13"/>
        <v>7.2958239791396703E-3</v>
      </c>
      <c r="AD10">
        <f t="shared" si="14"/>
        <v>4.5323547672059998E-3</v>
      </c>
      <c r="AE10">
        <f t="shared" si="15"/>
        <v>8.4892492059972999E-3</v>
      </c>
      <c r="AF10">
        <f t="shared" si="16"/>
        <v>6.2961639967558198E-3</v>
      </c>
      <c r="AG10">
        <f t="shared" si="17"/>
        <v>9.6464093257010008E-3</v>
      </c>
      <c r="AH10">
        <f t="shared" si="18"/>
        <v>4.3748355406381598E-3</v>
      </c>
      <c r="AI10">
        <f t="shared" si="19"/>
        <v>3.35324873543547E-3</v>
      </c>
      <c r="AK10" t="s">
        <v>65</v>
      </c>
      <c r="AL10">
        <f>SUM(T21)</f>
        <v>4.5094804536802501E-2</v>
      </c>
      <c r="AM10">
        <f t="shared" ref="AM10:AS10" si="32">SUM(U21)</f>
        <v>0.128843925031425</v>
      </c>
      <c r="AN10">
        <f t="shared" si="32"/>
        <v>0.13599202567714</v>
      </c>
      <c r="AO10">
        <f t="shared" si="32"/>
        <v>9.7751223899317799E-2</v>
      </c>
      <c r="AP10">
        <f t="shared" si="32"/>
        <v>0.12907408792387901</v>
      </c>
      <c r="AQ10">
        <f t="shared" si="32"/>
        <v>0.18961530978954599</v>
      </c>
      <c r="AR10">
        <f t="shared" si="32"/>
        <v>0.14062765394617099</v>
      </c>
      <c r="AS10">
        <f t="shared" si="32"/>
        <v>0.185753040380228</v>
      </c>
      <c r="AT10">
        <f>SUM(AB21)</f>
        <v>8.0639151877857404E-2</v>
      </c>
      <c r="AU10">
        <f t="shared" ref="AU10:BA10" si="33">SUM(AC21)</f>
        <v>6.3599147861742505E-2</v>
      </c>
      <c r="AV10">
        <f t="shared" si="33"/>
        <v>8.7585761526354805E-2</v>
      </c>
      <c r="AW10">
        <f t="shared" si="33"/>
        <v>8.6392644813049105E-2</v>
      </c>
      <c r="AX10">
        <f t="shared" si="33"/>
        <v>0.10234389573897699</v>
      </c>
      <c r="AY10">
        <f t="shared" si="33"/>
        <v>0.124643151517515</v>
      </c>
      <c r="AZ10">
        <f t="shared" si="33"/>
        <v>0.106308142471095</v>
      </c>
      <c r="BA10">
        <f t="shared" si="33"/>
        <v>0.149400052173288</v>
      </c>
    </row>
    <row r="11" spans="1:53" x14ac:dyDescent="0.25">
      <c r="A11" t="s">
        <v>8</v>
      </c>
      <c r="B11">
        <v>6.2888176587144601E-2</v>
      </c>
      <c r="C11">
        <v>6.9740489941495398E-2</v>
      </c>
      <c r="D11">
        <v>8.3789126381713597E-2</v>
      </c>
      <c r="E11">
        <v>6.5793285421752695E-2</v>
      </c>
      <c r="F11">
        <v>7.0277232695009906E-2</v>
      </c>
      <c r="G11">
        <v>8.6421129678011605E-2</v>
      </c>
      <c r="H11">
        <v>7.9161776312249493E-2</v>
      </c>
      <c r="I11">
        <v>8.0248820498636894E-2</v>
      </c>
      <c r="J11">
        <v>8.1183157373934001E-2</v>
      </c>
      <c r="K11">
        <v>8.8185151935860698E-2</v>
      </c>
      <c r="L11">
        <v>7.2678639018334698E-2</v>
      </c>
      <c r="M11">
        <v>7.6717087508422793E-2</v>
      </c>
      <c r="N11">
        <v>6.9498003597282199E-2</v>
      </c>
      <c r="O11">
        <v>9.6275418827873604E-2</v>
      </c>
      <c r="P11">
        <v>7.6878547132732095E-2</v>
      </c>
      <c r="Q11">
        <v>8.8111603671237604E-2</v>
      </c>
      <c r="S11" s="4" t="s">
        <v>55</v>
      </c>
      <c r="T11">
        <f t="shared" si="10"/>
        <v>2.37139002099966E-2</v>
      </c>
      <c r="U11">
        <f t="shared" si="10"/>
        <v>3.4095386750121102E-2</v>
      </c>
      <c r="V11">
        <f t="shared" ref="V11:AA11" si="34">D14</f>
        <v>1.57440998263698E-2</v>
      </c>
      <c r="W11">
        <f t="shared" si="34"/>
        <v>2.3945046776484302E-2</v>
      </c>
      <c r="X11">
        <f t="shared" si="34"/>
        <v>2.7608050119545102E-2</v>
      </c>
      <c r="Y11">
        <f t="shared" si="34"/>
        <v>2.9096820339721299E-2</v>
      </c>
      <c r="Z11">
        <f t="shared" si="34"/>
        <v>4.3004946744079398E-2</v>
      </c>
      <c r="AA11">
        <f t="shared" si="34"/>
        <v>2.2695072533332802E-2</v>
      </c>
      <c r="AB11">
        <f t="shared" si="12"/>
        <v>2.3901160934834999E-2</v>
      </c>
      <c r="AC11">
        <f t="shared" si="13"/>
        <v>3.6876574096474997E-2</v>
      </c>
      <c r="AD11">
        <f t="shared" si="14"/>
        <v>1.6379120248896501E-2</v>
      </c>
      <c r="AE11">
        <f t="shared" si="15"/>
        <v>2.48582027034202E-2</v>
      </c>
      <c r="AF11">
        <f t="shared" si="16"/>
        <v>2.43464172621362E-2</v>
      </c>
      <c r="AG11">
        <f t="shared" si="17"/>
        <v>3.73346566157386E-2</v>
      </c>
      <c r="AH11">
        <f t="shared" si="18"/>
        <v>1.7361942656729801E-2</v>
      </c>
      <c r="AI11">
        <f t="shared" si="19"/>
        <v>1.5321835657465E-2</v>
      </c>
      <c r="AK11" t="s">
        <v>82</v>
      </c>
      <c r="AL11">
        <f>SUM(T16,T17,T22,T26)</f>
        <v>0.74393149274886039</v>
      </c>
      <c r="AM11">
        <f t="shared" ref="AM11:AS11" si="35">SUM(U16,U17,U22,U26)</f>
        <v>0.83549716832213827</v>
      </c>
      <c r="AN11">
        <f t="shared" si="35"/>
        <v>0.96499823187636891</v>
      </c>
      <c r="AO11">
        <f t="shared" si="35"/>
        <v>0.68271717969339629</v>
      </c>
      <c r="AP11">
        <f t="shared" si="35"/>
        <v>0.71198580754990737</v>
      </c>
      <c r="AQ11">
        <f t="shared" si="35"/>
        <v>0.92464145952698595</v>
      </c>
      <c r="AR11">
        <f t="shared" si="35"/>
        <v>0.64194749154733688</v>
      </c>
      <c r="AS11">
        <f t="shared" si="35"/>
        <v>1.0028316618146038</v>
      </c>
      <c r="AT11">
        <f>SUM(AB16,AB17,AB22,AB26)</f>
        <v>0.67513399115283457</v>
      </c>
      <c r="AU11">
        <f t="shared" ref="AU11:BA11" si="36">SUM(AC16,AC17,AC22,AC26)</f>
        <v>0.7904339446895885</v>
      </c>
      <c r="AV11">
        <f t="shared" si="36"/>
        <v>0.80895211068119988</v>
      </c>
      <c r="AW11">
        <f t="shared" si="36"/>
        <v>0.72517864293224488</v>
      </c>
      <c r="AX11">
        <f t="shared" si="36"/>
        <v>0.4660473571345779</v>
      </c>
      <c r="AY11">
        <f t="shared" si="36"/>
        <v>0.79585875194984379</v>
      </c>
      <c r="AZ11">
        <f t="shared" si="36"/>
        <v>0.58181255769818496</v>
      </c>
      <c r="BA11">
        <f t="shared" si="36"/>
        <v>0.87542200336855602</v>
      </c>
    </row>
    <row r="12" spans="1:53" x14ac:dyDescent="0.25">
      <c r="A12" t="s">
        <v>9</v>
      </c>
      <c r="B12">
        <v>1.62622209222535E-2</v>
      </c>
      <c r="C12">
        <v>1.6741403131683302E-2</v>
      </c>
      <c r="D12">
        <v>1.87414672631795E-2</v>
      </c>
      <c r="E12">
        <v>1.3671810052136499E-2</v>
      </c>
      <c r="F12">
        <v>1.62758822118192E-2</v>
      </c>
      <c r="G12">
        <v>1.86561063752834E-2</v>
      </c>
      <c r="H12">
        <v>1.7922428479415001E-2</v>
      </c>
      <c r="I12">
        <v>2.10047365459964E-2</v>
      </c>
      <c r="J12">
        <v>1.8886533682429402E-2</v>
      </c>
      <c r="K12">
        <v>2.23364738279942E-2</v>
      </c>
      <c r="L12">
        <v>1.50931085114515E-2</v>
      </c>
      <c r="M12">
        <v>1.9902706340871198E-2</v>
      </c>
      <c r="N12">
        <v>1.41949954880941E-2</v>
      </c>
      <c r="O12">
        <v>2.6295413949877201E-2</v>
      </c>
      <c r="P12">
        <v>1.5693322206115901E-2</v>
      </c>
      <c r="Q12">
        <v>1.9725499435861799E-2</v>
      </c>
      <c r="S12" s="4" t="s">
        <v>56</v>
      </c>
      <c r="T12">
        <f>SUM(B15:B16)</f>
        <v>0.359150188901036</v>
      </c>
      <c r="U12">
        <f>SUM(C15:C16)</f>
        <v>0.52764076926951797</v>
      </c>
      <c r="V12">
        <f t="shared" ref="V12:AA12" si="37">SUM(D15:D16)</f>
        <v>0.37602768426406552</v>
      </c>
      <c r="W12">
        <f t="shared" si="37"/>
        <v>0.48062996845844697</v>
      </c>
      <c r="X12">
        <f t="shared" si="37"/>
        <v>0.3222978674172412</v>
      </c>
      <c r="Y12">
        <f t="shared" si="37"/>
        <v>0.53352770706031905</v>
      </c>
      <c r="Z12">
        <f t="shared" si="37"/>
        <v>0.55974407989380692</v>
      </c>
      <c r="AA12">
        <f t="shared" si="37"/>
        <v>0.45806035184305099</v>
      </c>
      <c r="AB12">
        <f t="shared" ref="AB12:AI12" si="38">SUM(J15:J16)</f>
        <v>0.33527386284658178</v>
      </c>
      <c r="AC12">
        <f t="shared" si="38"/>
        <v>0.43184496773363301</v>
      </c>
      <c r="AD12">
        <f t="shared" si="38"/>
        <v>0.36359481029591811</v>
      </c>
      <c r="AE12">
        <f t="shared" si="38"/>
        <v>0.59926098896132896</v>
      </c>
      <c r="AF12">
        <f t="shared" si="38"/>
        <v>0.45295504452500901</v>
      </c>
      <c r="AG12">
        <f t="shared" si="38"/>
        <v>0.35591728391293898</v>
      </c>
      <c r="AH12">
        <f t="shared" si="38"/>
        <v>0.52989789243882301</v>
      </c>
      <c r="AI12">
        <f t="shared" si="38"/>
        <v>0.34194607699943536</v>
      </c>
      <c r="AK12" t="s">
        <v>103</v>
      </c>
      <c r="AL12">
        <f>T30</f>
        <v>0.70366113419686505</v>
      </c>
      <c r="AM12">
        <f t="shared" ref="AM12:AS12" si="39">U30</f>
        <v>0.57364845405290898</v>
      </c>
      <c r="AN12">
        <f t="shared" si="39"/>
        <v>0.40806768112560299</v>
      </c>
      <c r="AO12">
        <f t="shared" si="39"/>
        <v>0.64313315628491696</v>
      </c>
      <c r="AP12">
        <f t="shared" si="39"/>
        <v>0.60985800343343399</v>
      </c>
      <c r="AQ12">
        <f t="shared" si="39"/>
        <v>0.66768664427629898</v>
      </c>
      <c r="AR12">
        <f t="shared" si="39"/>
        <v>0.59698026928356696</v>
      </c>
      <c r="AS12">
        <f t="shared" si="39"/>
        <v>0.73637545542270799</v>
      </c>
      <c r="AT12">
        <f>AB30</f>
        <v>0.70458455535224296</v>
      </c>
      <c r="AU12">
        <f t="shared" ref="AU12:BA12" si="40">AC30</f>
        <v>0.56312647087532497</v>
      </c>
      <c r="AV12">
        <f t="shared" si="40"/>
        <v>0.34470229652530099</v>
      </c>
      <c r="AW12">
        <f t="shared" si="40"/>
        <v>0.49723996427955303</v>
      </c>
      <c r="AX12">
        <f t="shared" si="40"/>
        <v>0.359108419707794</v>
      </c>
      <c r="AY12">
        <f t="shared" si="40"/>
        <v>0.50935281428948498</v>
      </c>
      <c r="AZ12">
        <f t="shared" si="40"/>
        <v>0.50835978574811702</v>
      </c>
      <c r="BA12">
        <f t="shared" si="40"/>
        <v>0.53570992750553204</v>
      </c>
    </row>
    <row r="13" spans="1:53" x14ac:dyDescent="0.25">
      <c r="A13" t="s">
        <v>10</v>
      </c>
      <c r="B13">
        <v>6.0358799949649603E-3</v>
      </c>
      <c r="C13">
        <v>7.2111567653611701E-3</v>
      </c>
      <c r="D13">
        <v>3.50986683851021E-3</v>
      </c>
      <c r="E13">
        <v>4.2763347353224597E-3</v>
      </c>
      <c r="F13">
        <v>8.1765665726753704E-3</v>
      </c>
      <c r="G13">
        <v>6.5534733218115598E-3</v>
      </c>
      <c r="H13">
        <v>8.8356540650915798E-3</v>
      </c>
      <c r="I13">
        <v>7.0159329267868399E-3</v>
      </c>
      <c r="J13">
        <v>5.11056628278152E-3</v>
      </c>
      <c r="K13">
        <v>7.2958239791396703E-3</v>
      </c>
      <c r="L13">
        <v>4.5323547672059998E-3</v>
      </c>
      <c r="M13">
        <v>8.4892492059972999E-3</v>
      </c>
      <c r="N13">
        <v>6.2961639967558198E-3</v>
      </c>
      <c r="O13">
        <v>9.6464093257010008E-3</v>
      </c>
      <c r="P13">
        <v>4.3748355406381598E-3</v>
      </c>
      <c r="Q13">
        <v>3.35324873543547E-3</v>
      </c>
      <c r="S13" t="s">
        <v>57</v>
      </c>
      <c r="T13">
        <f>SUM(B17:B19)</f>
        <v>0.13822277934839369</v>
      </c>
      <c r="U13">
        <f>SUM(C17:C19)</f>
        <v>0.1455186427018087</v>
      </c>
      <c r="V13">
        <f t="shared" ref="V13:AA13" si="41">SUM(D17:D19)</f>
        <v>0.16579938850051401</v>
      </c>
      <c r="W13">
        <f t="shared" si="41"/>
        <v>0.10561240394851129</v>
      </c>
      <c r="X13">
        <f t="shared" si="41"/>
        <v>0.12906111322181771</v>
      </c>
      <c r="Y13">
        <f t="shared" si="41"/>
        <v>0.34933666684642573</v>
      </c>
      <c r="Z13">
        <f t="shared" si="41"/>
        <v>0.11966764279002079</v>
      </c>
      <c r="AA13">
        <f t="shared" si="41"/>
        <v>0.14635787540958861</v>
      </c>
      <c r="AB13">
        <f t="shared" ref="AB13:AI13" si="42">SUM(J17:J19)</f>
        <v>9.9327805688677814E-2</v>
      </c>
      <c r="AC13">
        <f t="shared" si="42"/>
        <v>0.1382283024423609</v>
      </c>
      <c r="AD13">
        <f t="shared" si="42"/>
        <v>0.1471586717623746</v>
      </c>
      <c r="AE13">
        <f t="shared" si="42"/>
        <v>0.14203357987131199</v>
      </c>
      <c r="AF13">
        <f t="shared" si="42"/>
        <v>0.1340578664210596</v>
      </c>
      <c r="AG13">
        <f t="shared" si="42"/>
        <v>0.21142109314245991</v>
      </c>
      <c r="AH13">
        <f t="shared" si="42"/>
        <v>9.8089152743358402E-2</v>
      </c>
      <c r="AI13">
        <f t="shared" si="42"/>
        <v>0.1711748597608107</v>
      </c>
      <c r="AK13" t="s">
        <v>104</v>
      </c>
      <c r="AL13">
        <f>T31</f>
        <v>0.19806177342512599</v>
      </c>
      <c r="AM13">
        <f t="shared" ref="AM13:AS13" si="43">U31</f>
        <v>0.15271659956235301</v>
      </c>
      <c r="AN13">
        <f t="shared" si="43"/>
        <v>0.114054477743133</v>
      </c>
      <c r="AO13">
        <f t="shared" si="43"/>
        <v>0.17557925540004399</v>
      </c>
      <c r="AP13">
        <f t="shared" si="43"/>
        <v>0.16202662481749</v>
      </c>
      <c r="AQ13">
        <f t="shared" si="43"/>
        <v>0.16587385758662199</v>
      </c>
      <c r="AR13">
        <f t="shared" si="43"/>
        <v>0.17074100591281599</v>
      </c>
      <c r="AS13">
        <f t="shared" si="43"/>
        <v>0.21645321886861099</v>
      </c>
      <c r="AT13">
        <f>AB31</f>
        <v>0.20435385551004001</v>
      </c>
      <c r="AU13">
        <f t="shared" ref="AU13:BA13" si="44">AC31</f>
        <v>0.16069641294079301</v>
      </c>
      <c r="AV13">
        <f t="shared" si="44"/>
        <v>0.102244626026569</v>
      </c>
      <c r="AW13">
        <f t="shared" si="44"/>
        <v>0.15143727190018599</v>
      </c>
      <c r="AX13">
        <f t="shared" si="44"/>
        <v>0.100095667052452</v>
      </c>
      <c r="AY13">
        <f t="shared" si="44"/>
        <v>0.142108163832638</v>
      </c>
      <c r="AZ13">
        <f t="shared" si="44"/>
        <v>0.14215157194598299</v>
      </c>
      <c r="BA13">
        <f t="shared" si="44"/>
        <v>0.150137014876432</v>
      </c>
    </row>
    <row r="14" spans="1:53" x14ac:dyDescent="0.25">
      <c r="A14" t="s">
        <v>11</v>
      </c>
      <c r="B14">
        <v>2.37139002099966E-2</v>
      </c>
      <c r="C14">
        <v>3.4095386750121102E-2</v>
      </c>
      <c r="D14">
        <v>1.57440998263698E-2</v>
      </c>
      <c r="E14">
        <v>2.3945046776484302E-2</v>
      </c>
      <c r="F14">
        <v>2.7608050119545102E-2</v>
      </c>
      <c r="G14">
        <v>2.9096820339721299E-2</v>
      </c>
      <c r="H14">
        <v>4.3004946744079398E-2</v>
      </c>
      <c r="I14">
        <v>2.2695072533332802E-2</v>
      </c>
      <c r="J14">
        <v>2.3901160934834999E-2</v>
      </c>
      <c r="K14">
        <v>3.6876574096474997E-2</v>
      </c>
      <c r="L14">
        <v>1.6379120248896501E-2</v>
      </c>
      <c r="M14">
        <v>2.48582027034202E-2</v>
      </c>
      <c r="N14">
        <v>2.43464172621362E-2</v>
      </c>
      <c r="O14">
        <v>3.73346566157386E-2</v>
      </c>
      <c r="P14">
        <v>1.7361942656729801E-2</v>
      </c>
      <c r="Q14">
        <v>1.5321835657465E-2</v>
      </c>
      <c r="S14" t="s">
        <v>58</v>
      </c>
      <c r="T14">
        <f>SUM(B20:B22)</f>
        <v>0.54092588158624955</v>
      </c>
      <c r="U14">
        <f>SUM(C20:C22)</f>
        <v>0.50031033766522182</v>
      </c>
      <c r="V14">
        <f t="shared" ref="V14:AA14" si="45">SUM(D20:D22)</f>
        <v>0.47240553799179064</v>
      </c>
      <c r="W14">
        <f t="shared" si="45"/>
        <v>0.39557324442527209</v>
      </c>
      <c r="X14">
        <f t="shared" si="45"/>
        <v>0.47652972550873995</v>
      </c>
      <c r="Y14">
        <f t="shared" si="45"/>
        <v>0.43373308013206696</v>
      </c>
      <c r="Z14">
        <f t="shared" si="45"/>
        <v>0.48337632661834712</v>
      </c>
      <c r="AA14">
        <f t="shared" si="45"/>
        <v>0.66506657474324293</v>
      </c>
      <c r="AB14">
        <f t="shared" ref="AB14:AI14" si="46">SUM(J20:J22)</f>
        <v>0.41494914003095218</v>
      </c>
      <c r="AC14">
        <f t="shared" si="46"/>
        <v>0.47586859516704128</v>
      </c>
      <c r="AD14">
        <f t="shared" si="46"/>
        <v>0.46485375515077049</v>
      </c>
      <c r="AE14">
        <f t="shared" si="46"/>
        <v>0.31053615330548517</v>
      </c>
      <c r="AF14">
        <f t="shared" si="46"/>
        <v>0.40555322776993552</v>
      </c>
      <c r="AG14">
        <f t="shared" si="46"/>
        <v>0.3467127556484989</v>
      </c>
      <c r="AH14">
        <f t="shared" si="46"/>
        <v>0.45010042170422798</v>
      </c>
      <c r="AI14">
        <f t="shared" si="46"/>
        <v>0.57493008084940755</v>
      </c>
      <c r="AK14" t="s">
        <v>105</v>
      </c>
      <c r="AL14">
        <f>T29</f>
        <v>9.6223019609504398E-2</v>
      </c>
      <c r="AM14">
        <f t="shared" ref="AM14:AS14" si="47">U29</f>
        <v>7.0662982586563602E-2</v>
      </c>
      <c r="AN14">
        <f t="shared" si="47"/>
        <v>5.9644161958882801E-2</v>
      </c>
      <c r="AO14">
        <f t="shared" si="47"/>
        <v>8.3106518032631596E-2</v>
      </c>
      <c r="AP14">
        <f t="shared" si="47"/>
        <v>7.9860103083934694E-2</v>
      </c>
      <c r="AQ14">
        <f t="shared" si="47"/>
        <v>9.0663640257858405E-2</v>
      </c>
      <c r="AR14">
        <f t="shared" si="47"/>
        <v>8.1513718101522095E-2</v>
      </c>
      <c r="AS14">
        <f t="shared" si="47"/>
        <v>0.103353060103564</v>
      </c>
      <c r="AT14">
        <f>AB29</f>
        <v>9.1352013830104703E-2</v>
      </c>
      <c r="AU14">
        <f t="shared" ref="AU14:BA14" si="48">AC29</f>
        <v>7.2882831158641997E-2</v>
      </c>
      <c r="AV14">
        <f t="shared" si="48"/>
        <v>5.39533048464634E-2</v>
      </c>
      <c r="AW14">
        <f t="shared" si="48"/>
        <v>7.7154969353362204E-2</v>
      </c>
      <c r="AX14">
        <f t="shared" si="48"/>
        <v>5.1758118093872103E-2</v>
      </c>
      <c r="AY14">
        <f t="shared" si="48"/>
        <v>6.9478447870086599E-2</v>
      </c>
      <c r="AZ14">
        <f t="shared" si="48"/>
        <v>6.9721074486484194E-2</v>
      </c>
      <c r="BA14">
        <f t="shared" si="48"/>
        <v>7.3921326732283799E-2</v>
      </c>
    </row>
    <row r="15" spans="1:53" x14ac:dyDescent="0.25">
      <c r="A15" s="3" t="s">
        <v>12</v>
      </c>
      <c r="B15">
        <v>0.10005708161072401</v>
      </c>
      <c r="C15">
        <v>0.16036631911597901</v>
      </c>
      <c r="D15">
        <v>8.1889097819557499E-2</v>
      </c>
      <c r="E15">
        <v>0.15026806687064301</v>
      </c>
      <c r="F15">
        <v>9.7774073355601204E-2</v>
      </c>
      <c r="G15">
        <v>0.14452188339876201</v>
      </c>
      <c r="H15">
        <v>0.180042413494304</v>
      </c>
      <c r="I15">
        <v>0.12654929124879899</v>
      </c>
      <c r="J15">
        <v>8.5564459278197794E-2</v>
      </c>
      <c r="K15">
        <v>0.119474614214774</v>
      </c>
      <c r="L15">
        <v>8.8008639481595097E-2</v>
      </c>
      <c r="M15">
        <v>0.16524650397610999</v>
      </c>
      <c r="N15">
        <v>0.13343344032322199</v>
      </c>
      <c r="O15">
        <v>0.120167119210114</v>
      </c>
      <c r="P15">
        <v>0.121211960256925</v>
      </c>
      <c r="Q15">
        <v>9.1021878283799401E-2</v>
      </c>
      <c r="S15" s="10" t="s">
        <v>59</v>
      </c>
      <c r="T15">
        <f>SUM(B23:B25)</f>
        <v>0.13546237120570009</v>
      </c>
      <c r="U15">
        <f>SUM(C23:C25)</f>
        <v>0.1026504929795066</v>
      </c>
      <c r="V15">
        <f t="shared" ref="V15:AA15" si="49">SUM(D23:D25)</f>
        <v>0.11102992211464401</v>
      </c>
      <c r="W15">
        <f t="shared" si="49"/>
        <v>8.3323713332173463E-2</v>
      </c>
      <c r="X15">
        <f t="shared" si="49"/>
        <v>0.13020429697035921</v>
      </c>
      <c r="Y15">
        <f t="shared" si="49"/>
        <v>7.1217933234580894E-2</v>
      </c>
      <c r="Z15">
        <f t="shared" si="49"/>
        <v>0.1043183432475463</v>
      </c>
      <c r="AA15">
        <f t="shared" si="49"/>
        <v>0.15704342722388501</v>
      </c>
      <c r="AB15">
        <f t="shared" ref="AB15:AI15" si="50">SUM(J23:J25)</f>
        <v>7.6213822050185981E-2</v>
      </c>
      <c r="AC15">
        <f t="shared" si="50"/>
        <v>9.7414178903024604E-2</v>
      </c>
      <c r="AD15">
        <f t="shared" si="50"/>
        <v>9.3267556899468487E-2</v>
      </c>
      <c r="AE15">
        <f t="shared" si="50"/>
        <v>8.2067821825516682E-2</v>
      </c>
      <c r="AF15">
        <f t="shared" si="50"/>
        <v>7.9060052868718173E-2</v>
      </c>
      <c r="AG15">
        <f t="shared" si="50"/>
        <v>5.4656464692651605E-2</v>
      </c>
      <c r="AH15">
        <f t="shared" si="50"/>
        <v>7.9131989915260298E-2</v>
      </c>
      <c r="AI15">
        <f t="shared" si="50"/>
        <v>0.11711318771697619</v>
      </c>
      <c r="AK15" t="s">
        <v>50</v>
      </c>
      <c r="AL15">
        <f>SUM(T6)</f>
        <v>9.4741533081623794E-2</v>
      </c>
      <c r="AM15">
        <f t="shared" ref="AM15:AS15" si="51">SUM(U6)</f>
        <v>8.3810057870062807E-2</v>
      </c>
      <c r="AN15">
        <f t="shared" si="51"/>
        <v>7.9274075614192294E-2</v>
      </c>
      <c r="AO15">
        <f t="shared" si="51"/>
        <v>8.9257924749272202E-2</v>
      </c>
      <c r="AP15">
        <f t="shared" si="51"/>
        <v>7.4723852994051501E-2</v>
      </c>
      <c r="AQ15">
        <f t="shared" si="51"/>
        <v>5.7413679790945499E-2</v>
      </c>
      <c r="AR15">
        <f t="shared" si="51"/>
        <v>0.10782967244031801</v>
      </c>
      <c r="AS15">
        <f t="shared" si="51"/>
        <v>0.10393037462726699</v>
      </c>
      <c r="AT15">
        <f>SUM(AB6)</f>
        <v>6.5524391766942497E-2</v>
      </c>
      <c r="AU15">
        <f t="shared" ref="AU15:BA15" si="52">SUM(AC6)</f>
        <v>7.06630778657137E-2</v>
      </c>
      <c r="AV15">
        <f t="shared" si="52"/>
        <v>5.07023435210113E-2</v>
      </c>
      <c r="AW15">
        <f t="shared" si="52"/>
        <v>6.8587429083169199E-2</v>
      </c>
      <c r="AX15">
        <f t="shared" si="52"/>
        <v>0.117806356002801</v>
      </c>
      <c r="AY15">
        <f t="shared" si="52"/>
        <v>4.1440529320511697E-2</v>
      </c>
      <c r="AZ15">
        <f t="shared" si="52"/>
        <v>0.107638462997731</v>
      </c>
      <c r="BA15">
        <f t="shared" si="52"/>
        <v>6.2330659251052301E-2</v>
      </c>
    </row>
    <row r="16" spans="1:53" x14ac:dyDescent="0.25">
      <c r="A16" s="3" t="s">
        <v>13</v>
      </c>
      <c r="B16">
        <v>0.25909310729031199</v>
      </c>
      <c r="C16">
        <v>0.36727445015353899</v>
      </c>
      <c r="D16">
        <v>0.29413858644450802</v>
      </c>
      <c r="E16">
        <v>0.33036190158780399</v>
      </c>
      <c r="F16">
        <v>0.22452379406164</v>
      </c>
      <c r="G16">
        <v>0.389005823661557</v>
      </c>
      <c r="H16">
        <v>0.37970166639950298</v>
      </c>
      <c r="I16">
        <v>0.33151106059425201</v>
      </c>
      <c r="J16">
        <v>0.249709403568384</v>
      </c>
      <c r="K16">
        <v>0.312370353518859</v>
      </c>
      <c r="L16">
        <v>0.27558617081432302</v>
      </c>
      <c r="M16">
        <v>0.434014484985219</v>
      </c>
      <c r="N16">
        <v>0.31952160420178699</v>
      </c>
      <c r="O16">
        <v>0.235750164702825</v>
      </c>
      <c r="P16">
        <v>0.40868593218189803</v>
      </c>
      <c r="Q16">
        <v>0.25092419871563598</v>
      </c>
      <c r="S16" s="9" t="s">
        <v>60</v>
      </c>
      <c r="T16">
        <f>B26</f>
        <v>6.4468197517780601E-2</v>
      </c>
      <c r="U16">
        <f>C26</f>
        <v>7.7372427908297195E-2</v>
      </c>
      <c r="V16">
        <f t="shared" ref="V16:AA16" si="53">D26</f>
        <v>6.0405837585307501E-2</v>
      </c>
      <c r="W16">
        <f t="shared" si="53"/>
        <v>5.1830800808876802E-2</v>
      </c>
      <c r="X16">
        <f t="shared" si="53"/>
        <v>8.5362385384269601E-2</v>
      </c>
      <c r="Y16">
        <f t="shared" si="53"/>
        <v>7.8874402316153794E-2</v>
      </c>
      <c r="Z16">
        <f t="shared" si="53"/>
        <v>8.9169249706314097E-2</v>
      </c>
      <c r="AA16">
        <f t="shared" si="53"/>
        <v>9.6357727567825097E-2</v>
      </c>
      <c r="AB16">
        <f t="shared" ref="AB16:AI16" si="54">J26</f>
        <v>4.6629532822427197E-2</v>
      </c>
      <c r="AC16">
        <f t="shared" si="54"/>
        <v>6.7140539211125796E-2</v>
      </c>
      <c r="AD16">
        <f t="shared" si="54"/>
        <v>5.59763014700237E-2</v>
      </c>
      <c r="AE16">
        <f t="shared" si="54"/>
        <v>3.9735006009471198E-2</v>
      </c>
      <c r="AF16">
        <f t="shared" si="54"/>
        <v>3.9869029367295403E-2</v>
      </c>
      <c r="AG16">
        <f t="shared" si="54"/>
        <v>5.6404442000576503E-2</v>
      </c>
      <c r="AH16">
        <f t="shared" si="54"/>
        <v>7.0899796871981002E-2</v>
      </c>
      <c r="AI16">
        <f t="shared" si="54"/>
        <v>6.8443660926515604E-2</v>
      </c>
      <c r="AK16" t="s">
        <v>67</v>
      </c>
      <c r="AL16">
        <f>T23</f>
        <v>0.251339488533533</v>
      </c>
      <c r="AM16">
        <f t="shared" ref="AM16:AS16" si="55">U23</f>
        <v>0.17398207554213699</v>
      </c>
      <c r="AN16">
        <f t="shared" si="55"/>
        <v>0.15215907651256599</v>
      </c>
      <c r="AO16">
        <f t="shared" si="55"/>
        <v>0.18796032435625501</v>
      </c>
      <c r="AP16">
        <f t="shared" si="55"/>
        <v>0.19943233221592599</v>
      </c>
      <c r="AQ16">
        <f t="shared" si="55"/>
        <v>0.11921960383269301</v>
      </c>
      <c r="AR16">
        <f t="shared" si="55"/>
        <v>0.177452175971479</v>
      </c>
      <c r="AS16">
        <f t="shared" si="55"/>
        <v>0.20345711069981301</v>
      </c>
      <c r="AT16">
        <f>AB23</f>
        <v>0.214088987909581</v>
      </c>
      <c r="AU16">
        <f t="shared" ref="AU16:BA16" si="56">AC23</f>
        <v>0.23913295813053501</v>
      </c>
      <c r="AV16">
        <f t="shared" si="56"/>
        <v>0.14442994388413199</v>
      </c>
      <c r="AW16">
        <f t="shared" si="56"/>
        <v>0.18721633299404999</v>
      </c>
      <c r="AX16">
        <f t="shared" si="56"/>
        <v>0.30913763847325099</v>
      </c>
      <c r="AY16">
        <f t="shared" si="56"/>
        <v>8.5081333330258094E-2</v>
      </c>
      <c r="AZ16">
        <f t="shared" si="56"/>
        <v>0.22380637095781</v>
      </c>
      <c r="BA16">
        <f t="shared" si="56"/>
        <v>0.13470182071594</v>
      </c>
    </row>
    <row r="17" spans="1:53" x14ac:dyDescent="0.25">
      <c r="A17" s="4" t="s">
        <v>14</v>
      </c>
      <c r="B17">
        <v>3.0079799799768901E-2</v>
      </c>
      <c r="C17">
        <v>3.3717617633333703E-2</v>
      </c>
      <c r="D17">
        <v>5.2215489790825097E-2</v>
      </c>
      <c r="E17">
        <v>2.18051498299059E-2</v>
      </c>
      <c r="F17">
        <v>2.6233710072638101E-2</v>
      </c>
      <c r="G17">
        <v>0.139698050894839</v>
      </c>
      <c r="H17">
        <v>4.6613241740603398E-2</v>
      </c>
      <c r="I17">
        <v>4.2755181261769602E-2</v>
      </c>
      <c r="J17">
        <v>2.7567217662098902E-2</v>
      </c>
      <c r="K17">
        <v>3.0334665525955599E-2</v>
      </c>
      <c r="L17">
        <v>5.1613937260833499E-2</v>
      </c>
      <c r="M17">
        <v>2.9049356694000199E-2</v>
      </c>
      <c r="N17">
        <v>2.1263267007195701E-2</v>
      </c>
      <c r="O17">
        <v>8.9593834271950099E-2</v>
      </c>
      <c r="P17">
        <v>3.4616854936093198E-2</v>
      </c>
      <c r="Q17">
        <v>6.14645076240019E-2</v>
      </c>
      <c r="S17" s="9" t="s">
        <v>61</v>
      </c>
      <c r="T17">
        <f>SUM(B27,B31)</f>
        <v>0.53534423223405203</v>
      </c>
      <c r="U17">
        <f>SUM(C27,C31)</f>
        <v>0.58867129043722</v>
      </c>
      <c r="V17">
        <f t="shared" ref="V17:AA17" si="57">SUM(D27,D31)</f>
        <v>0.69673467622940699</v>
      </c>
      <c r="W17">
        <f t="shared" si="57"/>
        <v>0.47436463288040998</v>
      </c>
      <c r="X17">
        <f t="shared" si="57"/>
        <v>0.45564772298464506</v>
      </c>
      <c r="Y17">
        <f t="shared" si="57"/>
        <v>0.62627367902232201</v>
      </c>
      <c r="Z17">
        <f t="shared" si="57"/>
        <v>0.40740619701032799</v>
      </c>
      <c r="AA17">
        <f t="shared" si="57"/>
        <v>0.70768015502336801</v>
      </c>
      <c r="AB17">
        <f t="shared" ref="AB17:AI17" si="58">SUM(J27,J31)</f>
        <v>0.502745789150566</v>
      </c>
      <c r="AC17">
        <f t="shared" si="58"/>
        <v>0.55791674241939693</v>
      </c>
      <c r="AD17">
        <f t="shared" si="58"/>
        <v>0.58169248931780704</v>
      </c>
      <c r="AE17">
        <f t="shared" si="58"/>
        <v>0.56453033932348895</v>
      </c>
      <c r="AF17">
        <f t="shared" si="58"/>
        <v>0.31945694435330702</v>
      </c>
      <c r="AG17">
        <f t="shared" si="58"/>
        <v>0.56902188000785203</v>
      </c>
      <c r="AH17">
        <f t="shared" si="58"/>
        <v>0.38321734052987799</v>
      </c>
      <c r="AI17">
        <f t="shared" si="58"/>
        <v>0.64629450261930999</v>
      </c>
      <c r="AK17" t="s">
        <v>68</v>
      </c>
      <c r="AL17">
        <f>T24</f>
        <v>7.0672666222696898E-2</v>
      </c>
      <c r="AM17">
        <f t="shared" ref="AM17:AS17" si="59">U24</f>
        <v>9.6427217021541403E-2</v>
      </c>
      <c r="AN17">
        <f t="shared" si="59"/>
        <v>6.9274117293986803E-2</v>
      </c>
      <c r="AO17">
        <f t="shared" si="59"/>
        <v>9.9273152638706494E-2</v>
      </c>
      <c r="AP17">
        <f t="shared" si="59"/>
        <v>0.104445821108009</v>
      </c>
      <c r="AQ17">
        <f t="shared" si="59"/>
        <v>4.91573287567241E-2</v>
      </c>
      <c r="AR17">
        <f t="shared" si="59"/>
        <v>0.14110678181463401</v>
      </c>
      <c r="AS17">
        <f t="shared" si="59"/>
        <v>7.0035150433164606E-2</v>
      </c>
      <c r="AT17">
        <f>AB24</f>
        <v>5.5750939218714803E-2</v>
      </c>
      <c r="AU17">
        <f t="shared" ref="AU17:BA17" si="60">AC24</f>
        <v>8.4929063683891498E-2</v>
      </c>
      <c r="AV17">
        <f t="shared" si="60"/>
        <v>5.9990053515084497E-2</v>
      </c>
      <c r="AW17">
        <f t="shared" si="60"/>
        <v>8.3829936554114901E-2</v>
      </c>
      <c r="AX17">
        <f t="shared" si="60"/>
        <v>0.17455275720583099</v>
      </c>
      <c r="AY17">
        <f t="shared" si="60"/>
        <v>5.4205564495888599E-2</v>
      </c>
      <c r="AZ17">
        <f t="shared" si="60"/>
        <v>0.16120876880341201</v>
      </c>
      <c r="BA17">
        <f t="shared" si="60"/>
        <v>7.2218857353730903E-2</v>
      </c>
    </row>
    <row r="18" spans="1:53" x14ac:dyDescent="0.25">
      <c r="A18" s="4" t="s">
        <v>15</v>
      </c>
      <c r="B18">
        <v>7.0434215348731802E-2</v>
      </c>
      <c r="C18">
        <v>7.2421176903255599E-2</v>
      </c>
      <c r="D18">
        <v>8.9063773692530601E-2</v>
      </c>
      <c r="E18">
        <v>4.8494525469747203E-2</v>
      </c>
      <c r="F18">
        <v>5.86517794404278E-2</v>
      </c>
      <c r="G18">
        <v>0.17212198871993001</v>
      </c>
      <c r="H18">
        <v>4.7038354484090397E-2</v>
      </c>
      <c r="I18">
        <v>4.8211722018725499E-2</v>
      </c>
      <c r="J18">
        <v>4.6798981166592701E-2</v>
      </c>
      <c r="K18">
        <v>6.8525622132786707E-2</v>
      </c>
      <c r="L18">
        <v>7.1831783788360096E-2</v>
      </c>
      <c r="M18">
        <v>6.2030452347838799E-2</v>
      </c>
      <c r="N18">
        <v>5.8454677905172302E-2</v>
      </c>
      <c r="O18">
        <v>0.102016904862053</v>
      </c>
      <c r="P18">
        <v>4.1460180865669799E-2</v>
      </c>
      <c r="Q18">
        <v>6.3544564419561397E-2</v>
      </c>
      <c r="S18" s="4" t="s">
        <v>62</v>
      </c>
      <c r="T18">
        <f t="shared" ref="T18:U20" si="61">B28</f>
        <v>1.05117967822213E-2</v>
      </c>
      <c r="U18">
        <f t="shared" si="61"/>
        <v>1.0361699759321E-2</v>
      </c>
      <c r="V18">
        <f t="shared" ref="V18:AA18" si="62">D28</f>
        <v>1.6686159228233501E-2</v>
      </c>
      <c r="W18">
        <f t="shared" si="62"/>
        <v>2.2443294937921202E-2</v>
      </c>
      <c r="X18">
        <f t="shared" si="62"/>
        <v>1.7994298325941901E-2</v>
      </c>
      <c r="Y18">
        <f t="shared" si="62"/>
        <v>1.2145023992141299E-2</v>
      </c>
      <c r="Z18">
        <f t="shared" si="62"/>
        <v>2.1410720979462498E-2</v>
      </c>
      <c r="AA18">
        <f t="shared" si="62"/>
        <v>2.17202645706801E-2</v>
      </c>
      <c r="AB18">
        <f t="shared" ref="AB18:AI20" si="63">J28</f>
        <v>1.06237562383159E-2</v>
      </c>
      <c r="AC18">
        <f t="shared" si="63"/>
        <v>1.1971549515368701E-2</v>
      </c>
      <c r="AD18">
        <f t="shared" si="63"/>
        <v>1.55259111386518E-2</v>
      </c>
      <c r="AE18">
        <f t="shared" si="63"/>
        <v>3.1294323194373502E-2</v>
      </c>
      <c r="AF18">
        <f t="shared" si="63"/>
        <v>2.20581247456824E-2</v>
      </c>
      <c r="AG18">
        <f t="shared" si="63"/>
        <v>2.2891560789846801E-2</v>
      </c>
      <c r="AH18">
        <f t="shared" si="63"/>
        <v>1.5986151265360099E-2</v>
      </c>
      <c r="AI18">
        <f t="shared" si="63"/>
        <v>1.55971312367102E-2</v>
      </c>
    </row>
    <row r="19" spans="1:53" x14ac:dyDescent="0.25">
      <c r="A19" s="4" t="s">
        <v>16</v>
      </c>
      <c r="B19">
        <v>3.7708764199892997E-2</v>
      </c>
      <c r="C19">
        <v>3.9379848165219403E-2</v>
      </c>
      <c r="D19">
        <v>2.4520125017158299E-2</v>
      </c>
      <c r="E19">
        <v>3.5312728648858198E-2</v>
      </c>
      <c r="F19">
        <v>4.4175623708751798E-2</v>
      </c>
      <c r="G19">
        <v>3.7516627231656698E-2</v>
      </c>
      <c r="H19">
        <v>2.6016046565327001E-2</v>
      </c>
      <c r="I19">
        <v>5.5390972129093503E-2</v>
      </c>
      <c r="J19">
        <v>2.4961606859986201E-2</v>
      </c>
      <c r="K19">
        <v>3.93680147836186E-2</v>
      </c>
      <c r="L19">
        <v>2.3712950713181E-2</v>
      </c>
      <c r="M19">
        <v>5.0953770829473E-2</v>
      </c>
      <c r="N19">
        <v>5.4339921508691602E-2</v>
      </c>
      <c r="O19">
        <v>1.98103540084568E-2</v>
      </c>
      <c r="P19">
        <v>2.2012116941595401E-2</v>
      </c>
      <c r="Q19">
        <v>4.61657877172474E-2</v>
      </c>
      <c r="S19" s="4" t="s">
        <v>63</v>
      </c>
      <c r="T19">
        <f t="shared" si="61"/>
        <v>3.0222402946745199E-2</v>
      </c>
      <c r="U19">
        <f t="shared" si="61"/>
        <v>3.1773713727786E-2</v>
      </c>
      <c r="V19">
        <f t="shared" ref="V19:AA19" si="64">D29</f>
        <v>5.9617439376429202E-2</v>
      </c>
      <c r="W19">
        <f t="shared" si="64"/>
        <v>7.5809368346997003E-2</v>
      </c>
      <c r="X19">
        <f t="shared" si="64"/>
        <v>4.1732746463899101E-2</v>
      </c>
      <c r="Y19">
        <f t="shared" si="64"/>
        <v>2.7841486038104001E-2</v>
      </c>
      <c r="Z19">
        <f t="shared" si="64"/>
        <v>6.2438441064704898E-2</v>
      </c>
      <c r="AA19">
        <f t="shared" si="64"/>
        <v>7.6806330837580705E-2</v>
      </c>
      <c r="AB19">
        <f t="shared" si="63"/>
        <v>3.5073010756908399E-2</v>
      </c>
      <c r="AC19">
        <f t="shared" si="63"/>
        <v>3.9931231429446497E-2</v>
      </c>
      <c r="AD19">
        <f t="shared" si="63"/>
        <v>5.7993310146468503E-2</v>
      </c>
      <c r="AE19">
        <f t="shared" si="63"/>
        <v>0.10321389786823799</v>
      </c>
      <c r="AF19">
        <f t="shared" si="63"/>
        <v>8.2466491100619793E-2</v>
      </c>
      <c r="AG19">
        <f t="shared" si="63"/>
        <v>5.6159282521908598E-2</v>
      </c>
      <c r="AH19">
        <f t="shared" si="63"/>
        <v>8.13904184616773E-2</v>
      </c>
      <c r="AI19">
        <f t="shared" si="63"/>
        <v>5.5026367241744097E-2</v>
      </c>
      <c r="AK19" s="1" t="s">
        <v>83</v>
      </c>
    </row>
    <row r="20" spans="1:53" x14ac:dyDescent="0.25">
      <c r="A20" s="5" t="s">
        <v>17</v>
      </c>
      <c r="B20">
        <v>0.29694565156629299</v>
      </c>
      <c r="C20">
        <v>0.24634468290474801</v>
      </c>
      <c r="D20">
        <v>0.23927319799829899</v>
      </c>
      <c r="E20">
        <v>0.25413981149741</v>
      </c>
      <c r="F20">
        <v>0.299626878665681</v>
      </c>
      <c r="G20">
        <v>0.211182714831367</v>
      </c>
      <c r="H20">
        <v>0.27620226430477601</v>
      </c>
      <c r="I20">
        <v>0.33889609422618699</v>
      </c>
      <c r="J20">
        <v>0.255222014016879</v>
      </c>
      <c r="K20">
        <v>0.23652793927789201</v>
      </c>
      <c r="L20">
        <v>0.250218908445415</v>
      </c>
      <c r="M20">
        <v>0.23112410005605999</v>
      </c>
      <c r="N20">
        <v>0.27143885708264298</v>
      </c>
      <c r="O20">
        <v>0.19170019568353999</v>
      </c>
      <c r="P20">
        <v>0.29223948512812897</v>
      </c>
      <c r="Q20">
        <v>0.33053109515085299</v>
      </c>
      <c r="S20" s="10" t="s">
        <v>64</v>
      </c>
      <c r="T20">
        <f t="shared" si="61"/>
        <v>1.50188946056335E-2</v>
      </c>
      <c r="U20">
        <f t="shared" si="61"/>
        <v>1.32375039888387E-2</v>
      </c>
      <c r="V20">
        <f t="shared" ref="V20:AA20" si="65">D30</f>
        <v>2.1780994932951402E-2</v>
      </c>
      <c r="W20">
        <f t="shared" si="65"/>
        <v>1.2003215597248399E-2</v>
      </c>
      <c r="X20">
        <f t="shared" si="65"/>
        <v>1.8361386229741299E-2</v>
      </c>
      <c r="Y20">
        <f t="shared" si="65"/>
        <v>3.7550940814825101E-2</v>
      </c>
      <c r="Z20">
        <f t="shared" si="65"/>
        <v>1.79850513827517E-2</v>
      </c>
      <c r="AA20">
        <f t="shared" si="65"/>
        <v>2.2401175687132398E-2</v>
      </c>
      <c r="AB20">
        <f t="shared" si="63"/>
        <v>1.03889926208792E-2</v>
      </c>
      <c r="AC20">
        <f t="shared" si="63"/>
        <v>1.23793135674809E-2</v>
      </c>
      <c r="AD20">
        <f t="shared" si="63"/>
        <v>1.5365353989957999E-2</v>
      </c>
      <c r="AE20">
        <f t="shared" si="63"/>
        <v>1.7455126080910301E-2</v>
      </c>
      <c r="AF20">
        <f t="shared" si="63"/>
        <v>1.08221934622427E-2</v>
      </c>
      <c r="AG20">
        <f t="shared" si="63"/>
        <v>2.4050943282973799E-2</v>
      </c>
      <c r="AH20">
        <f t="shared" si="63"/>
        <v>2.0880951048875399E-2</v>
      </c>
      <c r="AI20">
        <f t="shared" si="63"/>
        <v>1.9893870430616401E-2</v>
      </c>
      <c r="AK20" s="1" t="s">
        <v>40</v>
      </c>
      <c r="AL20" s="1" t="s">
        <v>84</v>
      </c>
      <c r="AM20" s="1" t="s">
        <v>85</v>
      </c>
      <c r="AN20" s="1" t="s">
        <v>130</v>
      </c>
      <c r="AO20" s="1" t="s">
        <v>131</v>
      </c>
      <c r="AP20" s="1" t="s">
        <v>132</v>
      </c>
      <c r="AQ20" s="1" t="s">
        <v>133</v>
      </c>
      <c r="AR20" s="1" t="s">
        <v>134</v>
      </c>
      <c r="AS20" s="1" t="s">
        <v>135</v>
      </c>
      <c r="AT20" s="1" t="s">
        <v>86</v>
      </c>
      <c r="AU20" s="1" t="s">
        <v>101</v>
      </c>
      <c r="AV20" s="1" t="s">
        <v>110</v>
      </c>
      <c r="AW20" s="1" t="s">
        <v>111</v>
      </c>
      <c r="AX20" s="1"/>
      <c r="AY20" s="1"/>
      <c r="AZ20" s="1"/>
      <c r="BA20" s="1"/>
    </row>
    <row r="21" spans="1:53" x14ac:dyDescent="0.25">
      <c r="A21" s="5" t="s">
        <v>18</v>
      </c>
      <c r="B21">
        <v>0.199956572725278</v>
      </c>
      <c r="C21">
        <v>0.179469464629708</v>
      </c>
      <c r="D21">
        <v>0.15068368234847501</v>
      </c>
      <c r="E21">
        <v>0.105362313713733</v>
      </c>
      <c r="F21">
        <v>0.137637000725469</v>
      </c>
      <c r="G21">
        <v>0.112063177228636</v>
      </c>
      <c r="H21">
        <v>0.130246246877949</v>
      </c>
      <c r="I21">
        <v>0.19485966960244699</v>
      </c>
      <c r="J21">
        <v>0.12671731291185601</v>
      </c>
      <c r="K21">
        <v>0.168213238546363</v>
      </c>
      <c r="L21">
        <v>0.13714806621218301</v>
      </c>
      <c r="M21">
        <v>6.0634307276028698E-2</v>
      </c>
      <c r="N21">
        <v>0.102833650997513</v>
      </c>
      <c r="O21">
        <v>8.5506720922228302E-2</v>
      </c>
      <c r="P21">
        <v>0.10272636152898899</v>
      </c>
      <c r="Q21">
        <v>0.151590639907622</v>
      </c>
      <c r="S21" s="5" t="s">
        <v>65</v>
      </c>
      <c r="T21">
        <f t="shared" ref="T21:T31" si="66">B32</f>
        <v>4.5094804536802501E-2</v>
      </c>
      <c r="U21">
        <f t="shared" ref="U21:U31" si="67">C32</f>
        <v>0.128843925031425</v>
      </c>
      <c r="V21">
        <f t="shared" ref="V21:AA21" si="68">D32</f>
        <v>0.13599202567714</v>
      </c>
      <c r="W21">
        <f t="shared" si="68"/>
        <v>9.7751223899317799E-2</v>
      </c>
      <c r="X21">
        <f t="shared" si="68"/>
        <v>0.12907408792387901</v>
      </c>
      <c r="Y21">
        <f t="shared" si="68"/>
        <v>0.18961530978954599</v>
      </c>
      <c r="Z21">
        <f t="shared" si="68"/>
        <v>0.14062765394617099</v>
      </c>
      <c r="AA21">
        <f t="shared" si="68"/>
        <v>0.185753040380228</v>
      </c>
      <c r="AB21">
        <f t="shared" ref="AB21:AB31" si="69">J32</f>
        <v>8.0639151877857404E-2</v>
      </c>
      <c r="AC21">
        <f t="shared" ref="AC21:AC31" si="70">K32</f>
        <v>6.3599147861742505E-2</v>
      </c>
      <c r="AD21">
        <f t="shared" ref="AD21:AD31" si="71">L32</f>
        <v>8.7585761526354805E-2</v>
      </c>
      <c r="AE21">
        <f t="shared" ref="AE21:AE31" si="72">M32</f>
        <v>8.6392644813049105E-2</v>
      </c>
      <c r="AF21">
        <f t="shared" ref="AF21:AF31" si="73">N32</f>
        <v>0.10234389573897699</v>
      </c>
      <c r="AG21">
        <f t="shared" ref="AG21:AG31" si="74">O32</f>
        <v>0.124643151517515</v>
      </c>
      <c r="AH21">
        <f t="shared" ref="AH21:AH31" si="75">P32</f>
        <v>0.106308142471095</v>
      </c>
      <c r="AI21">
        <f t="shared" ref="AI21:AI31" si="76">Q32</f>
        <v>0.149400052173288</v>
      </c>
      <c r="AK21" t="s">
        <v>95</v>
      </c>
      <c r="AL21">
        <f>AL5-AT5</f>
        <v>5.6871675231607632E-2</v>
      </c>
      <c r="AM21">
        <f t="shared" ref="AM21:AS21" si="77">AM5-AU5</f>
        <v>0.12988823362877855</v>
      </c>
      <c r="AN21">
        <f t="shared" si="77"/>
        <v>1.1827832834046093E-2</v>
      </c>
      <c r="AO21">
        <f t="shared" si="77"/>
        <v>-0.54177539370631944</v>
      </c>
      <c r="AP21">
        <f t="shared" si="77"/>
        <v>-0.18592866924881291</v>
      </c>
      <c r="AQ21">
        <f t="shared" si="77"/>
        <v>-0.14892055326620879</v>
      </c>
      <c r="AR21">
        <f t="shared" si="77"/>
        <v>5.3051469730588385E-2</v>
      </c>
      <c r="AS21">
        <f t="shared" si="77"/>
        <v>0.27520601220039165</v>
      </c>
      <c r="AT21">
        <f>AVERAGE(AL21:AS21)</f>
        <v>-4.3722424074491104E-2</v>
      </c>
      <c r="AU21">
        <f>AT21/(AVERAGE(AL5:AM5))*100</f>
        <v>-3.7842732450935221</v>
      </c>
      <c r="AV21">
        <f t="shared" ref="AV21:AV35" si="78">_xlfn.STDEV.P(AL21:AM21)/SQRT(2)</f>
        <v>2.5815251790771557E-2</v>
      </c>
      <c r="AW21">
        <f t="shared" ref="AW21:AW35" si="79">_xlfn.STDEV.P(AL21:AM21)</f>
        <v>3.6508279198585465E-2</v>
      </c>
    </row>
    <row r="22" spans="1:53" x14ac:dyDescent="0.25">
      <c r="A22" s="5" t="s">
        <v>19</v>
      </c>
      <c r="B22">
        <v>4.4023657294678602E-2</v>
      </c>
      <c r="C22">
        <v>7.4496190130765805E-2</v>
      </c>
      <c r="D22">
        <v>8.2448657645016604E-2</v>
      </c>
      <c r="E22">
        <v>3.6071119214129102E-2</v>
      </c>
      <c r="F22">
        <v>3.926584611759E-2</v>
      </c>
      <c r="G22">
        <v>0.11048718807206399</v>
      </c>
      <c r="H22">
        <v>7.6927815435622104E-2</v>
      </c>
      <c r="I22">
        <v>0.131310810914609</v>
      </c>
      <c r="J22">
        <v>3.3009813102217199E-2</v>
      </c>
      <c r="K22">
        <v>7.1127417342786298E-2</v>
      </c>
      <c r="L22">
        <v>7.7486780493172494E-2</v>
      </c>
      <c r="M22">
        <v>1.8777745973396501E-2</v>
      </c>
      <c r="N22">
        <v>3.1280719689779503E-2</v>
      </c>
      <c r="O22">
        <v>6.9505839042730597E-2</v>
      </c>
      <c r="P22">
        <v>5.5134575047110002E-2</v>
      </c>
      <c r="Q22">
        <v>9.28083457909325E-2</v>
      </c>
      <c r="S22" s="9" t="s">
        <v>66</v>
      </c>
      <c r="T22">
        <f t="shared" si="66"/>
        <v>9.9964434472730498E-2</v>
      </c>
      <c r="U22">
        <f t="shared" si="67"/>
        <v>0.13735625176202301</v>
      </c>
      <c r="V22">
        <f t="shared" ref="V22:AA22" si="80">D33</f>
        <v>0.167017239131589</v>
      </c>
      <c r="W22">
        <f t="shared" si="80"/>
        <v>0.117285458825068</v>
      </c>
      <c r="X22">
        <f t="shared" si="80"/>
        <v>0.12753509073906599</v>
      </c>
      <c r="Y22">
        <f t="shared" si="80"/>
        <v>0.193942385948701</v>
      </c>
      <c r="Z22">
        <f t="shared" si="80"/>
        <v>0.114639553706448</v>
      </c>
      <c r="AA22">
        <f t="shared" si="80"/>
        <v>0.147824184125213</v>
      </c>
      <c r="AB22">
        <f t="shared" si="69"/>
        <v>9.5554048028766894E-2</v>
      </c>
      <c r="AC22">
        <f t="shared" si="70"/>
        <v>0.13766045224279599</v>
      </c>
      <c r="AD22">
        <f t="shared" si="71"/>
        <v>0.13937365694575399</v>
      </c>
      <c r="AE22">
        <f t="shared" si="72"/>
        <v>9.4082320265642005E-2</v>
      </c>
      <c r="AF22">
        <f t="shared" si="73"/>
        <v>8.3753663200780995E-2</v>
      </c>
      <c r="AG22">
        <f t="shared" si="74"/>
        <v>0.14260777799934499</v>
      </c>
      <c r="AH22">
        <f t="shared" si="75"/>
        <v>0.10743107055899601</v>
      </c>
      <c r="AI22">
        <f t="shared" si="76"/>
        <v>0.12194940477795201</v>
      </c>
      <c r="AK22" t="s">
        <v>87</v>
      </c>
      <c r="AL22">
        <f>AL7-AT7</f>
        <v>0.12597674155529737</v>
      </c>
      <c r="AM22">
        <f t="shared" ref="AM22:AS22" si="81">AM7-AU7</f>
        <v>2.4441742498180541E-2</v>
      </c>
      <c r="AN22">
        <f t="shared" si="81"/>
        <v>7.5517828410201493E-3</v>
      </c>
      <c r="AO22">
        <f t="shared" si="81"/>
        <v>8.5037091119786912E-2</v>
      </c>
      <c r="AP22">
        <f t="shared" si="81"/>
        <v>7.0976497738804434E-2</v>
      </c>
      <c r="AQ22">
        <f t="shared" si="81"/>
        <v>8.7020324483568057E-2</v>
      </c>
      <c r="AR22">
        <f t="shared" si="81"/>
        <v>3.3275904914119137E-2</v>
      </c>
      <c r="AS22">
        <f t="shared" si="81"/>
        <v>9.0136493893835379E-2</v>
      </c>
      <c r="AT22">
        <f t="shared" ref="AT22:AT35" si="82">AVERAGE(AL22:AS22)</f>
        <v>6.5552072380576504E-2</v>
      </c>
      <c r="AU22">
        <f>AT22/(AVERAGE(AL7:AM7))*100</f>
        <v>12.591200952978928</v>
      </c>
      <c r="AV22">
        <f t="shared" si="78"/>
        <v>3.5898043180528499E-2</v>
      </c>
      <c r="AW22">
        <f t="shared" si="79"/>
        <v>5.0767499528558406E-2</v>
      </c>
    </row>
    <row r="23" spans="1:53" x14ac:dyDescent="0.25">
      <c r="A23" s="6" t="s">
        <v>20</v>
      </c>
      <c r="B23">
        <v>5.6053199761994001E-2</v>
      </c>
      <c r="C23">
        <v>3.6372590145109698E-2</v>
      </c>
      <c r="D23">
        <v>4.2385315096372098E-2</v>
      </c>
      <c r="E23">
        <v>4.4543851402708397E-2</v>
      </c>
      <c r="F23">
        <v>6.1832703256861903E-2</v>
      </c>
      <c r="G23">
        <v>2.4236102541637199E-2</v>
      </c>
      <c r="H23">
        <v>5.4813523271854001E-2</v>
      </c>
      <c r="I23">
        <v>6.6801166905690795E-2</v>
      </c>
      <c r="J23">
        <v>3.5303275763720499E-2</v>
      </c>
      <c r="K23">
        <v>3.0766730175082E-2</v>
      </c>
      <c r="L23">
        <v>3.65922516341139E-2</v>
      </c>
      <c r="M23">
        <v>5.9112862357939E-2</v>
      </c>
      <c r="N23">
        <v>4.5515840890112597E-2</v>
      </c>
      <c r="O23">
        <v>2.12434293931676E-2</v>
      </c>
      <c r="P23">
        <v>4.1733540671167101E-2</v>
      </c>
      <c r="Q23">
        <v>5.57614268729116E-2</v>
      </c>
      <c r="S23" s="8" t="s">
        <v>67</v>
      </c>
      <c r="T23">
        <f t="shared" si="66"/>
        <v>0.251339488533533</v>
      </c>
      <c r="U23">
        <f t="shared" si="67"/>
        <v>0.17398207554213699</v>
      </c>
      <c r="V23">
        <f t="shared" ref="V23:AA23" si="83">D34</f>
        <v>0.15215907651256599</v>
      </c>
      <c r="W23">
        <f t="shared" si="83"/>
        <v>0.18796032435625501</v>
      </c>
      <c r="X23">
        <f t="shared" si="83"/>
        <v>0.19943233221592599</v>
      </c>
      <c r="Y23">
        <f t="shared" si="83"/>
        <v>0.11921960383269301</v>
      </c>
      <c r="Z23">
        <f t="shared" si="83"/>
        <v>0.177452175971479</v>
      </c>
      <c r="AA23">
        <f t="shared" si="83"/>
        <v>0.20345711069981301</v>
      </c>
      <c r="AB23">
        <f t="shared" si="69"/>
        <v>0.214088987909581</v>
      </c>
      <c r="AC23">
        <f t="shared" si="70"/>
        <v>0.23913295813053501</v>
      </c>
      <c r="AD23">
        <f t="shared" si="71"/>
        <v>0.14442994388413199</v>
      </c>
      <c r="AE23">
        <f t="shared" si="72"/>
        <v>0.18721633299404999</v>
      </c>
      <c r="AF23">
        <f t="shared" si="73"/>
        <v>0.30913763847325099</v>
      </c>
      <c r="AG23">
        <f t="shared" si="74"/>
        <v>8.5081333330258094E-2</v>
      </c>
      <c r="AH23">
        <f t="shared" si="75"/>
        <v>0.22380637095781</v>
      </c>
      <c r="AI23">
        <f t="shared" si="76"/>
        <v>0.13470182071594</v>
      </c>
      <c r="AK23" t="s">
        <v>88</v>
      </c>
      <c r="AL23">
        <f>AL11-AT11</f>
        <v>6.8797501596025823E-2</v>
      </c>
      <c r="AM23">
        <f t="shared" ref="AM23:AS23" si="84">AM11-AU11</f>
        <v>4.5063223632549776E-2</v>
      </c>
      <c r="AN23">
        <f t="shared" si="84"/>
        <v>0.15604612119516903</v>
      </c>
      <c r="AO23">
        <f t="shared" si="84"/>
        <v>-4.2461463238848585E-2</v>
      </c>
      <c r="AP23">
        <f t="shared" si="84"/>
        <v>0.24593845041532947</v>
      </c>
      <c r="AQ23">
        <f t="shared" si="84"/>
        <v>0.12878270757714216</v>
      </c>
      <c r="AR23">
        <f t="shared" si="84"/>
        <v>6.0134933849151917E-2</v>
      </c>
      <c r="AS23">
        <f t="shared" si="84"/>
        <v>0.12740965844604779</v>
      </c>
      <c r="AT23">
        <f t="shared" si="82"/>
        <v>9.8713891684070923E-2</v>
      </c>
      <c r="AV23">
        <f t="shared" si="78"/>
        <v>8.3913344472701813E-3</v>
      </c>
      <c r="AW23">
        <f t="shared" si="79"/>
        <v>1.186713898173803E-2</v>
      </c>
    </row>
    <row r="24" spans="1:53" x14ac:dyDescent="0.25">
      <c r="A24" s="6" t="s">
        <v>21</v>
      </c>
      <c r="B24">
        <v>5.8315128860942297E-2</v>
      </c>
      <c r="C24">
        <v>4.80963831147544E-2</v>
      </c>
      <c r="D24">
        <v>4.7217383776290402E-2</v>
      </c>
      <c r="E24">
        <v>3.12471677369443E-2</v>
      </c>
      <c r="F24">
        <v>4.9171089196871097E-2</v>
      </c>
      <c r="G24">
        <v>2.9796978394362201E-2</v>
      </c>
      <c r="H24">
        <v>3.6806299087209997E-2</v>
      </c>
      <c r="I24">
        <v>6.5694616451451707E-2</v>
      </c>
      <c r="J24">
        <v>3.1900413607349298E-2</v>
      </c>
      <c r="K24">
        <v>4.3837220474323098E-2</v>
      </c>
      <c r="L24">
        <v>3.8625927447024699E-2</v>
      </c>
      <c r="M24">
        <v>1.74640691668119E-2</v>
      </c>
      <c r="N24">
        <v>2.4269712589862099E-2</v>
      </c>
      <c r="O24">
        <v>2.0993239976078298E-2</v>
      </c>
      <c r="P24">
        <v>2.6830029250384101E-2</v>
      </c>
      <c r="Q24">
        <v>4.4740902036592999E-2</v>
      </c>
      <c r="S24" s="8" t="s">
        <v>68</v>
      </c>
      <c r="T24">
        <f t="shared" si="66"/>
        <v>7.0672666222696898E-2</v>
      </c>
      <c r="U24">
        <f t="shared" si="67"/>
        <v>9.6427217021541403E-2</v>
      </c>
      <c r="V24">
        <f t="shared" ref="V24:AA24" si="85">D35</f>
        <v>6.9274117293986803E-2</v>
      </c>
      <c r="W24">
        <f t="shared" si="85"/>
        <v>9.9273152638706494E-2</v>
      </c>
      <c r="X24">
        <f t="shared" si="85"/>
        <v>0.104445821108009</v>
      </c>
      <c r="Y24">
        <f t="shared" si="85"/>
        <v>4.91573287567241E-2</v>
      </c>
      <c r="Z24">
        <f t="shared" si="85"/>
        <v>0.14110678181463401</v>
      </c>
      <c r="AA24">
        <f t="shared" si="85"/>
        <v>7.0035150433164606E-2</v>
      </c>
      <c r="AB24">
        <f t="shared" si="69"/>
        <v>5.5750939218714803E-2</v>
      </c>
      <c r="AC24">
        <f t="shared" si="70"/>
        <v>8.4929063683891498E-2</v>
      </c>
      <c r="AD24">
        <f t="shared" si="71"/>
        <v>5.9990053515084497E-2</v>
      </c>
      <c r="AE24">
        <f t="shared" si="72"/>
        <v>8.3829936554114901E-2</v>
      </c>
      <c r="AF24">
        <f t="shared" si="73"/>
        <v>0.17455275720583099</v>
      </c>
      <c r="AG24">
        <f t="shared" si="74"/>
        <v>5.4205564495888599E-2</v>
      </c>
      <c r="AH24">
        <f t="shared" si="75"/>
        <v>0.16120876880341201</v>
      </c>
      <c r="AI24">
        <f t="shared" si="76"/>
        <v>7.2218857353730903E-2</v>
      </c>
      <c r="AK24" t="s">
        <v>89</v>
      </c>
      <c r="AL24">
        <f>AL3-AT3</f>
        <v>3.5734826095367989E-2</v>
      </c>
      <c r="AM24">
        <f t="shared" ref="AM24:AS24" si="86">AM3-AU3</f>
        <v>5.7056719297585323E-2</v>
      </c>
      <c r="AN24">
        <f t="shared" si="86"/>
        <v>2.0622426190116061E-2</v>
      </c>
      <c r="AO24">
        <f t="shared" si="86"/>
        <v>-5.1712985524355159E-2</v>
      </c>
      <c r="AP24">
        <f t="shared" si="86"/>
        <v>6.6380718775019193E-2</v>
      </c>
      <c r="AQ24">
        <f t="shared" si="86"/>
        <v>7.652023334978697E-2</v>
      </c>
      <c r="AR24">
        <f t="shared" si="86"/>
        <v>4.9935399827618854E-2</v>
      </c>
      <c r="AS24">
        <f t="shared" si="86"/>
        <v>5.433407128406692E-2</v>
      </c>
      <c r="AT24">
        <f t="shared" si="82"/>
        <v>3.8608926161900765E-2</v>
      </c>
      <c r="AV24">
        <f t="shared" si="78"/>
        <v>7.5384276355116133E-3</v>
      </c>
      <c r="AW24">
        <f t="shared" si="79"/>
        <v>1.0660946601108667E-2</v>
      </c>
    </row>
    <row r="25" spans="1:53" x14ac:dyDescent="0.25">
      <c r="A25" s="6" t="s">
        <v>22</v>
      </c>
      <c r="B25">
        <v>2.1094042582763799E-2</v>
      </c>
      <c r="C25">
        <v>1.8181519719642499E-2</v>
      </c>
      <c r="D25">
        <v>2.14272232419815E-2</v>
      </c>
      <c r="E25">
        <v>7.5326941925207697E-3</v>
      </c>
      <c r="F25">
        <v>1.92005045166262E-2</v>
      </c>
      <c r="G25">
        <v>1.71848522985815E-2</v>
      </c>
      <c r="H25">
        <v>1.2698520888482299E-2</v>
      </c>
      <c r="I25">
        <v>2.4547643866742502E-2</v>
      </c>
      <c r="J25">
        <v>9.0101326791161805E-3</v>
      </c>
      <c r="K25">
        <v>2.2810228253619499E-2</v>
      </c>
      <c r="L25">
        <v>1.8049377818329899E-2</v>
      </c>
      <c r="M25">
        <v>5.4908903007657899E-3</v>
      </c>
      <c r="N25">
        <v>9.2744993887434804E-3</v>
      </c>
      <c r="O25">
        <v>1.2419795323405701E-2</v>
      </c>
      <c r="P25">
        <v>1.05684199937091E-2</v>
      </c>
      <c r="Q25">
        <v>1.6610858807471599E-2</v>
      </c>
      <c r="S25" s="4" t="s">
        <v>69</v>
      </c>
      <c r="T25">
        <f t="shared" si="66"/>
        <v>0.47011050099519403</v>
      </c>
      <c r="U25">
        <f t="shared" si="67"/>
        <v>0.67400302902201004</v>
      </c>
      <c r="V25">
        <f t="shared" ref="V25:AA25" si="87">D36</f>
        <v>0.31245356310320199</v>
      </c>
      <c r="W25">
        <f t="shared" si="87"/>
        <v>0.291946943385751</v>
      </c>
      <c r="X25">
        <f t="shared" si="87"/>
        <v>0.41266753845999699</v>
      </c>
      <c r="Y25">
        <f t="shared" si="87"/>
        <v>0.35520303595344199</v>
      </c>
      <c r="Z25">
        <f t="shared" si="87"/>
        <v>0.50962627594446297</v>
      </c>
      <c r="AA25">
        <f t="shared" si="87"/>
        <v>0.43354692024237701</v>
      </c>
      <c r="AB25">
        <f t="shared" si="69"/>
        <v>0.43014426261536098</v>
      </c>
      <c r="AC25">
        <f t="shared" si="70"/>
        <v>0.62463811980739403</v>
      </c>
      <c r="AD25">
        <f t="shared" si="71"/>
        <v>0.30788980877259098</v>
      </c>
      <c r="AE25">
        <f t="shared" si="72"/>
        <v>0.63903744277378205</v>
      </c>
      <c r="AF25">
        <f t="shared" si="73"/>
        <v>0.44897896304205798</v>
      </c>
      <c r="AG25">
        <f t="shared" si="74"/>
        <v>0.59860836839391895</v>
      </c>
      <c r="AH25">
        <f t="shared" si="75"/>
        <v>0.51551553338093503</v>
      </c>
      <c r="AI25">
        <f t="shared" si="76"/>
        <v>0.325331539411018</v>
      </c>
      <c r="AK25" t="s">
        <v>90</v>
      </c>
      <c r="AL25">
        <f>AL8-AT8</f>
        <v>6.3878451140268411E-2</v>
      </c>
      <c r="AM25">
        <f t="shared" ref="AM25:AS25" si="88">AM8-AU8</f>
        <v>6.0945044978397978E-3</v>
      </c>
      <c r="AN25">
        <f t="shared" si="88"/>
        <v>2.417800615816891E-2</v>
      </c>
      <c r="AO25">
        <f t="shared" si="88"/>
        <v>-4.1960189770051254E-3</v>
      </c>
      <c r="AP25">
        <f t="shared" si="88"/>
        <v>5.8683436869139627E-2</v>
      </c>
      <c r="AQ25">
        <f t="shared" si="88"/>
        <v>3.0061466073780588E-2</v>
      </c>
      <c r="AR25">
        <f t="shared" si="88"/>
        <v>2.2290453666162294E-2</v>
      </c>
      <c r="AS25">
        <f t="shared" si="88"/>
        <v>4.2437544763424817E-2</v>
      </c>
      <c r="AT25">
        <f t="shared" si="82"/>
        <v>3.0428480523972415E-2</v>
      </c>
      <c r="AV25">
        <f t="shared" si="78"/>
        <v>2.0429710257291449E-2</v>
      </c>
      <c r="AW25">
        <f t="shared" si="79"/>
        <v>2.8891973321214303E-2</v>
      </c>
    </row>
    <row r="26" spans="1:53" x14ac:dyDescent="0.25">
      <c r="A26" t="s">
        <v>23</v>
      </c>
      <c r="B26">
        <v>6.4468197517780601E-2</v>
      </c>
      <c r="C26">
        <v>7.7372427908297195E-2</v>
      </c>
      <c r="D26">
        <v>6.0405837585307501E-2</v>
      </c>
      <c r="E26">
        <v>5.1830800808876802E-2</v>
      </c>
      <c r="F26">
        <v>8.5362385384269601E-2</v>
      </c>
      <c r="G26">
        <v>7.8874402316153794E-2</v>
      </c>
      <c r="H26">
        <v>8.9169249706314097E-2</v>
      </c>
      <c r="I26">
        <v>9.6357727567825097E-2</v>
      </c>
      <c r="J26">
        <v>4.6629532822427197E-2</v>
      </c>
      <c r="K26">
        <v>6.7140539211125796E-2</v>
      </c>
      <c r="L26">
        <v>5.59763014700237E-2</v>
      </c>
      <c r="M26">
        <v>3.9735006009471198E-2</v>
      </c>
      <c r="N26">
        <v>3.9869029367295403E-2</v>
      </c>
      <c r="O26">
        <v>5.6404442000576503E-2</v>
      </c>
      <c r="P26">
        <v>7.0899796871981002E-2</v>
      </c>
      <c r="Q26">
        <v>6.8443660926515604E-2</v>
      </c>
      <c r="S26" s="9" t="s">
        <v>70</v>
      </c>
      <c r="T26">
        <f t="shared" si="66"/>
        <v>4.4154628524297301E-2</v>
      </c>
      <c r="U26">
        <f t="shared" si="67"/>
        <v>3.2097198214597999E-2</v>
      </c>
      <c r="V26">
        <f t="shared" ref="V26:AA26" si="89">D37</f>
        <v>4.0840478930065503E-2</v>
      </c>
      <c r="W26">
        <f t="shared" si="89"/>
        <v>3.9236287179041499E-2</v>
      </c>
      <c r="X26">
        <f t="shared" si="89"/>
        <v>4.3440608441926702E-2</v>
      </c>
      <c r="Y26">
        <f t="shared" si="89"/>
        <v>2.5550992239809101E-2</v>
      </c>
      <c r="Z26">
        <f t="shared" si="89"/>
        <v>3.0732491124246801E-2</v>
      </c>
      <c r="AA26">
        <f t="shared" si="89"/>
        <v>5.0969595098197602E-2</v>
      </c>
      <c r="AB26">
        <f t="shared" si="69"/>
        <v>3.0204621151074501E-2</v>
      </c>
      <c r="AC26">
        <f t="shared" si="70"/>
        <v>2.7716210816269699E-2</v>
      </c>
      <c r="AD26">
        <f t="shared" si="71"/>
        <v>3.1909662947615103E-2</v>
      </c>
      <c r="AE26">
        <f t="shared" si="72"/>
        <v>2.6830977333642699E-2</v>
      </c>
      <c r="AF26">
        <f t="shared" si="73"/>
        <v>2.2967720213194501E-2</v>
      </c>
      <c r="AG26">
        <f t="shared" si="74"/>
        <v>2.7824651942070299E-2</v>
      </c>
      <c r="AH26">
        <f t="shared" si="75"/>
        <v>2.0264349737329899E-2</v>
      </c>
      <c r="AI26">
        <f t="shared" si="76"/>
        <v>3.8734435044778401E-2</v>
      </c>
      <c r="AK26" t="s">
        <v>91</v>
      </c>
      <c r="AL26">
        <f>AL6-AT6</f>
        <v>3.8894973659715879E-2</v>
      </c>
      <c r="AM26">
        <f t="shared" ref="AM26:AS26" si="90">AM6-AU6</f>
        <v>7.2903402594478028E-3</v>
      </c>
      <c r="AN26">
        <f t="shared" si="90"/>
        <v>1.8640716738139412E-2</v>
      </c>
      <c r="AO26">
        <f t="shared" si="90"/>
        <v>-3.6421175922800697E-2</v>
      </c>
      <c r="AP26">
        <f t="shared" si="90"/>
        <v>-4.9967531992418934E-3</v>
      </c>
      <c r="AQ26">
        <f t="shared" si="90"/>
        <v>0.13791557370396582</v>
      </c>
      <c r="AR26">
        <f t="shared" si="90"/>
        <v>2.1578490046662388E-2</v>
      </c>
      <c r="AS26">
        <f t="shared" si="90"/>
        <v>-2.4816984351222093E-2</v>
      </c>
      <c r="AT26">
        <f t="shared" si="82"/>
        <v>1.9760647616833327E-2</v>
      </c>
      <c r="AV26">
        <f t="shared" si="78"/>
        <v>1.1173925297122205E-2</v>
      </c>
      <c r="AW26">
        <f t="shared" si="79"/>
        <v>1.5802316700134038E-2</v>
      </c>
    </row>
    <row r="27" spans="1:53" x14ac:dyDescent="0.25">
      <c r="A27" s="7" t="s">
        <v>24</v>
      </c>
      <c r="B27">
        <v>0.22433497683842499</v>
      </c>
      <c r="C27">
        <v>0.232483675594781</v>
      </c>
      <c r="D27">
        <v>0.25634727521735001</v>
      </c>
      <c r="E27">
        <v>0.18653472056298301</v>
      </c>
      <c r="F27">
        <v>0.17982384930190201</v>
      </c>
      <c r="G27">
        <v>0.210466064310256</v>
      </c>
      <c r="H27">
        <v>0.13787246689680699</v>
      </c>
      <c r="I27">
        <v>0.237495805856723</v>
      </c>
      <c r="J27">
        <v>0.22019320052834401</v>
      </c>
      <c r="K27">
        <v>0.221790212714012</v>
      </c>
      <c r="L27">
        <v>0.227358624751442</v>
      </c>
      <c r="M27">
        <v>0.23803079369944399</v>
      </c>
      <c r="N27">
        <v>0.18197606180750101</v>
      </c>
      <c r="O27">
        <v>0.215991066591083</v>
      </c>
      <c r="P27">
        <v>0.14052837247805</v>
      </c>
      <c r="Q27">
        <v>0.23511313506769699</v>
      </c>
      <c r="S27" s="3" t="s">
        <v>71</v>
      </c>
      <c r="T27">
        <f t="shared" si="66"/>
        <v>0.231638688090199</v>
      </c>
      <c r="U27">
        <f t="shared" si="67"/>
        <v>0.241668387899131</v>
      </c>
      <c r="V27">
        <f t="shared" ref="V27:AA27" si="91">D38</f>
        <v>0.21408720722903499</v>
      </c>
      <c r="W27">
        <f t="shared" si="91"/>
        <v>0.230279717662001</v>
      </c>
      <c r="X27">
        <f t="shared" si="91"/>
        <v>0.234629632397063</v>
      </c>
      <c r="Y27">
        <f t="shared" si="91"/>
        <v>0.26489977966959799</v>
      </c>
      <c r="Z27">
        <f t="shared" si="91"/>
        <v>0.26523008099683798</v>
      </c>
      <c r="AA27">
        <f t="shared" si="91"/>
        <v>0.28773718795651598</v>
      </c>
      <c r="AB27">
        <f t="shared" si="69"/>
        <v>0.274324147928105</v>
      </c>
      <c r="AC27">
        <f t="shared" si="70"/>
        <v>0.32241986326164801</v>
      </c>
      <c r="AD27">
        <f t="shared" si="71"/>
        <v>0.204539020493477</v>
      </c>
      <c r="AE27">
        <f t="shared" si="72"/>
        <v>0.20982131361946499</v>
      </c>
      <c r="AF27">
        <f t="shared" si="73"/>
        <v>0.21263454104930399</v>
      </c>
      <c r="AG27">
        <f t="shared" si="74"/>
        <v>0.36634496149685503</v>
      </c>
      <c r="AH27">
        <f t="shared" si="75"/>
        <v>0.22307853403255301</v>
      </c>
      <c r="AI27">
        <f t="shared" si="76"/>
        <v>0.31692583053750401</v>
      </c>
      <c r="AK27" t="s">
        <v>106</v>
      </c>
      <c r="AL27">
        <f>AL15-AT15</f>
        <v>2.9217141314681297E-2</v>
      </c>
      <c r="AM27">
        <f t="shared" ref="AM27:AS27" si="92">AM15-AU15</f>
        <v>1.3146980004349107E-2</v>
      </c>
      <c r="AN27">
        <f t="shared" si="92"/>
        <v>2.8571732093180993E-2</v>
      </c>
      <c r="AO27">
        <f t="shared" si="92"/>
        <v>2.0670495666103003E-2</v>
      </c>
      <c r="AP27">
        <f t="shared" si="92"/>
        <v>-4.3082503008749495E-2</v>
      </c>
      <c r="AQ27">
        <f t="shared" si="92"/>
        <v>1.5973150470433801E-2</v>
      </c>
      <c r="AR27">
        <f t="shared" si="92"/>
        <v>1.9120944258700645E-4</v>
      </c>
      <c r="AS27">
        <f t="shared" si="92"/>
        <v>4.1599715376214694E-2</v>
      </c>
      <c r="AT27">
        <f t="shared" si="82"/>
        <v>1.3285990169850052E-2</v>
      </c>
      <c r="AV27">
        <f t="shared" si="78"/>
        <v>5.6816600186487924E-3</v>
      </c>
      <c r="AW27">
        <f t="shared" si="79"/>
        <v>8.035080655166095E-3</v>
      </c>
    </row>
    <row r="28" spans="1:53" x14ac:dyDescent="0.25">
      <c r="A28" t="s">
        <v>25</v>
      </c>
      <c r="B28">
        <v>1.05117967822213E-2</v>
      </c>
      <c r="C28">
        <v>1.0361699759321E-2</v>
      </c>
      <c r="D28">
        <v>1.6686159228233501E-2</v>
      </c>
      <c r="E28">
        <v>2.2443294937921202E-2</v>
      </c>
      <c r="F28">
        <v>1.7994298325941901E-2</v>
      </c>
      <c r="G28">
        <v>1.2145023992141299E-2</v>
      </c>
      <c r="H28">
        <v>2.1410720979462498E-2</v>
      </c>
      <c r="I28">
        <v>2.17202645706801E-2</v>
      </c>
      <c r="J28">
        <v>1.06237562383159E-2</v>
      </c>
      <c r="K28">
        <v>1.1971549515368701E-2</v>
      </c>
      <c r="L28">
        <v>1.55259111386518E-2</v>
      </c>
      <c r="M28">
        <v>3.1294323194373502E-2</v>
      </c>
      <c r="N28">
        <v>2.20581247456824E-2</v>
      </c>
      <c r="O28">
        <v>2.2891560789846801E-2</v>
      </c>
      <c r="P28">
        <v>1.5986151265360099E-2</v>
      </c>
      <c r="Q28">
        <v>1.55971312367102E-2</v>
      </c>
      <c r="S28" s="4" t="s">
        <v>72</v>
      </c>
      <c r="T28">
        <f t="shared" si="66"/>
        <v>5.3337386286317998E-2</v>
      </c>
      <c r="U28">
        <f t="shared" si="67"/>
        <v>7.2575691647974797E-2</v>
      </c>
      <c r="V28">
        <f t="shared" ref="V28:AA28" si="93">D39</f>
        <v>2.8151705163133599E-2</v>
      </c>
      <c r="W28">
        <f t="shared" si="93"/>
        <v>2.30676721301405E-2</v>
      </c>
      <c r="X28">
        <f t="shared" si="93"/>
        <v>6.4968518126737401E-2</v>
      </c>
      <c r="Y28">
        <f t="shared" si="93"/>
        <v>3.7421221783636903E-2</v>
      </c>
      <c r="Z28">
        <f t="shared" si="93"/>
        <v>6.3591894762569198E-2</v>
      </c>
      <c r="AA28">
        <f t="shared" si="93"/>
        <v>4.8680937634313803E-2</v>
      </c>
      <c r="AB28">
        <f t="shared" si="69"/>
        <v>5.60837612100848E-2</v>
      </c>
      <c r="AC28">
        <f t="shared" si="70"/>
        <v>7.5214946751856596E-2</v>
      </c>
      <c r="AD28">
        <f t="shared" si="71"/>
        <v>3.4447369596165803E-2</v>
      </c>
      <c r="AE28">
        <f t="shared" si="72"/>
        <v>5.7739917770242899E-2</v>
      </c>
      <c r="AF28">
        <f t="shared" si="73"/>
        <v>4.4273050062588699E-2</v>
      </c>
      <c r="AG28">
        <f t="shared" si="74"/>
        <v>7.0151760195331994E-2</v>
      </c>
      <c r="AH28">
        <f t="shared" si="75"/>
        <v>5.1073769979425497E-2</v>
      </c>
      <c r="AI28">
        <f t="shared" si="76"/>
        <v>3.6743599105922398E-2</v>
      </c>
      <c r="AK28" t="s">
        <v>102</v>
      </c>
      <c r="AL28">
        <f>AL10-AT10</f>
        <v>-3.5544347341054904E-2</v>
      </c>
      <c r="AM28">
        <f t="shared" ref="AM28:AS28" si="94">AM10-AU10</f>
        <v>6.5244777169682494E-2</v>
      </c>
      <c r="AN28">
        <f t="shared" si="94"/>
        <v>4.8406264150785194E-2</v>
      </c>
      <c r="AO28">
        <f t="shared" si="94"/>
        <v>1.1358579086268694E-2</v>
      </c>
      <c r="AP28">
        <f t="shared" si="94"/>
        <v>2.673019218490201E-2</v>
      </c>
      <c r="AQ28">
        <f t="shared" si="94"/>
        <v>6.4972158272030997E-2</v>
      </c>
      <c r="AR28">
        <f t="shared" si="94"/>
        <v>3.4319511475075989E-2</v>
      </c>
      <c r="AS28">
        <f t="shared" si="94"/>
        <v>3.6352988206939996E-2</v>
      </c>
      <c r="AT28">
        <f t="shared" si="82"/>
        <v>3.1480015400578806E-2</v>
      </c>
      <c r="AV28">
        <f t="shared" si="78"/>
        <v>3.5634336705698842E-2</v>
      </c>
      <c r="AW28">
        <f t="shared" si="79"/>
        <v>5.0394562255368702E-2</v>
      </c>
    </row>
    <row r="29" spans="1:53" x14ac:dyDescent="0.25">
      <c r="A29" t="s">
        <v>26</v>
      </c>
      <c r="B29">
        <v>3.0222402946745199E-2</v>
      </c>
      <c r="C29">
        <v>3.1773713727786E-2</v>
      </c>
      <c r="D29">
        <v>5.9617439376429202E-2</v>
      </c>
      <c r="E29">
        <v>7.5809368346997003E-2</v>
      </c>
      <c r="F29">
        <v>4.1732746463899101E-2</v>
      </c>
      <c r="G29">
        <v>2.7841486038104001E-2</v>
      </c>
      <c r="H29">
        <v>6.2438441064704898E-2</v>
      </c>
      <c r="I29">
        <v>7.6806330837580705E-2</v>
      </c>
      <c r="J29">
        <v>3.5073010756908399E-2</v>
      </c>
      <c r="K29">
        <v>3.9931231429446497E-2</v>
      </c>
      <c r="L29">
        <v>5.7993310146468503E-2</v>
      </c>
      <c r="M29">
        <v>0.10321389786823799</v>
      </c>
      <c r="N29">
        <v>8.2466491100619793E-2</v>
      </c>
      <c r="O29">
        <v>5.6159282521908598E-2</v>
      </c>
      <c r="P29">
        <v>8.13904184616773E-2</v>
      </c>
      <c r="Q29">
        <v>5.5026367241744097E-2</v>
      </c>
      <c r="S29" s="5" t="s">
        <v>73</v>
      </c>
      <c r="T29">
        <f t="shared" si="66"/>
        <v>9.6223019609504398E-2</v>
      </c>
      <c r="U29">
        <f t="shared" si="67"/>
        <v>7.0662982586563602E-2</v>
      </c>
      <c r="V29">
        <f t="shared" ref="V29:AA29" si="95">D40</f>
        <v>5.9644161958882801E-2</v>
      </c>
      <c r="W29">
        <f t="shared" si="95"/>
        <v>8.3106518032631596E-2</v>
      </c>
      <c r="X29">
        <f t="shared" si="95"/>
        <v>7.9860103083934694E-2</v>
      </c>
      <c r="Y29">
        <f t="shared" si="95"/>
        <v>9.0663640257858405E-2</v>
      </c>
      <c r="Z29">
        <f t="shared" si="95"/>
        <v>8.1513718101522095E-2</v>
      </c>
      <c r="AA29">
        <f t="shared" si="95"/>
        <v>0.103353060103564</v>
      </c>
      <c r="AB29">
        <f t="shared" si="69"/>
        <v>9.1352013830104703E-2</v>
      </c>
      <c r="AC29">
        <f t="shared" si="70"/>
        <v>7.2882831158641997E-2</v>
      </c>
      <c r="AD29">
        <f t="shared" si="71"/>
        <v>5.39533048464634E-2</v>
      </c>
      <c r="AE29">
        <f t="shared" si="72"/>
        <v>7.7154969353362204E-2</v>
      </c>
      <c r="AF29">
        <f t="shared" si="73"/>
        <v>5.1758118093872103E-2</v>
      </c>
      <c r="AG29">
        <f t="shared" si="74"/>
        <v>6.9478447870086599E-2</v>
      </c>
      <c r="AH29">
        <f t="shared" si="75"/>
        <v>6.9721074486484194E-2</v>
      </c>
      <c r="AI29">
        <f t="shared" si="76"/>
        <v>7.3921326732283799E-2</v>
      </c>
      <c r="AK29" t="s">
        <v>109</v>
      </c>
      <c r="AL29">
        <f>AL17-AT17</f>
        <v>1.4921727003982095E-2</v>
      </c>
      <c r="AM29">
        <f t="shared" ref="AM29:AS29" si="96">AM17-AU17</f>
        <v>1.1498153337649905E-2</v>
      </c>
      <c r="AN29">
        <f t="shared" si="96"/>
        <v>9.2840637789023059E-3</v>
      </c>
      <c r="AO29">
        <f t="shared" si="96"/>
        <v>1.5443216084591593E-2</v>
      </c>
      <c r="AP29">
        <f t="shared" si="96"/>
        <v>-7.0106936097821995E-2</v>
      </c>
      <c r="AQ29">
        <f t="shared" si="96"/>
        <v>-5.0482357391644986E-3</v>
      </c>
      <c r="AR29">
        <f t="shared" si="96"/>
        <v>-2.0101986988777992E-2</v>
      </c>
      <c r="AS29">
        <f t="shared" si="96"/>
        <v>-2.1837069205662973E-3</v>
      </c>
      <c r="AT29">
        <f t="shared" si="82"/>
        <v>-5.7867131926506105E-3</v>
      </c>
      <c r="AV29">
        <f t="shared" si="78"/>
        <v>1.2104160776775909E-3</v>
      </c>
      <c r="AW29">
        <f t="shared" si="79"/>
        <v>1.711786833166095E-3</v>
      </c>
    </row>
    <row r="30" spans="1:53" x14ac:dyDescent="0.25">
      <c r="A30" t="s">
        <v>27</v>
      </c>
      <c r="B30">
        <v>1.50188946056335E-2</v>
      </c>
      <c r="C30">
        <v>1.32375039888387E-2</v>
      </c>
      <c r="D30">
        <v>2.1780994932951402E-2</v>
      </c>
      <c r="E30">
        <v>1.2003215597248399E-2</v>
      </c>
      <c r="F30">
        <v>1.8361386229741299E-2</v>
      </c>
      <c r="G30">
        <v>3.7550940814825101E-2</v>
      </c>
      <c r="H30">
        <v>1.79850513827517E-2</v>
      </c>
      <c r="I30">
        <v>2.2401175687132398E-2</v>
      </c>
      <c r="J30">
        <v>1.03889926208792E-2</v>
      </c>
      <c r="K30">
        <v>1.23793135674809E-2</v>
      </c>
      <c r="L30">
        <v>1.5365353989957999E-2</v>
      </c>
      <c r="M30">
        <v>1.7455126080910301E-2</v>
      </c>
      <c r="N30">
        <v>1.08221934622427E-2</v>
      </c>
      <c r="O30">
        <v>2.4050943282973799E-2</v>
      </c>
      <c r="P30">
        <v>2.0880951048875399E-2</v>
      </c>
      <c r="Q30">
        <v>1.9893870430616401E-2</v>
      </c>
      <c r="S30" s="5" t="s">
        <v>74</v>
      </c>
      <c r="T30">
        <f t="shared" si="66"/>
        <v>0.70366113419686505</v>
      </c>
      <c r="U30">
        <f t="shared" si="67"/>
        <v>0.57364845405290898</v>
      </c>
      <c r="V30">
        <f t="shared" ref="V30:AA30" si="97">D41</f>
        <v>0.40806768112560299</v>
      </c>
      <c r="W30">
        <f t="shared" si="97"/>
        <v>0.64313315628491696</v>
      </c>
      <c r="X30">
        <f t="shared" si="97"/>
        <v>0.60985800343343399</v>
      </c>
      <c r="Y30">
        <f t="shared" si="97"/>
        <v>0.66768664427629898</v>
      </c>
      <c r="Z30">
        <f t="shared" si="97"/>
        <v>0.59698026928356696</v>
      </c>
      <c r="AA30">
        <f t="shared" si="97"/>
        <v>0.73637545542270799</v>
      </c>
      <c r="AB30">
        <f t="shared" si="69"/>
        <v>0.70458455535224296</v>
      </c>
      <c r="AC30">
        <f t="shared" si="70"/>
        <v>0.56312647087532497</v>
      </c>
      <c r="AD30">
        <f t="shared" si="71"/>
        <v>0.34470229652530099</v>
      </c>
      <c r="AE30">
        <f t="shared" si="72"/>
        <v>0.49723996427955303</v>
      </c>
      <c r="AF30">
        <f t="shared" si="73"/>
        <v>0.359108419707794</v>
      </c>
      <c r="AG30">
        <f t="shared" si="74"/>
        <v>0.50935281428948498</v>
      </c>
      <c r="AH30">
        <f t="shared" si="75"/>
        <v>0.50835978574811702</v>
      </c>
      <c r="AI30">
        <f t="shared" si="76"/>
        <v>0.53570992750553204</v>
      </c>
      <c r="AK30" t="s">
        <v>103</v>
      </c>
      <c r="AL30">
        <f>AL12-AT12</f>
        <v>-9.2342115537791258E-4</v>
      </c>
      <c r="AM30">
        <f t="shared" ref="AM30:AS30" si="98">AM12-AU12</f>
        <v>1.0521983177584016E-2</v>
      </c>
      <c r="AN30">
        <f t="shared" si="98"/>
        <v>6.3365384600301999E-2</v>
      </c>
      <c r="AO30">
        <f t="shared" si="98"/>
        <v>0.14589319200536394</v>
      </c>
      <c r="AP30">
        <f t="shared" si="98"/>
        <v>0.25074958372563999</v>
      </c>
      <c r="AQ30">
        <f t="shared" si="98"/>
        <v>0.158333829986814</v>
      </c>
      <c r="AR30">
        <f t="shared" si="98"/>
        <v>8.8620483535449934E-2</v>
      </c>
      <c r="AS30">
        <f t="shared" si="98"/>
        <v>0.20066552791717596</v>
      </c>
      <c r="AT30">
        <f t="shared" si="82"/>
        <v>0.114653320474119</v>
      </c>
      <c r="AV30">
        <f t="shared" si="78"/>
        <v>4.0465615086296355E-3</v>
      </c>
      <c r="AW30">
        <f t="shared" si="79"/>
        <v>5.7227021664809632E-3</v>
      </c>
    </row>
    <row r="31" spans="1:53" x14ac:dyDescent="0.25">
      <c r="A31" s="7" t="s">
        <v>28</v>
      </c>
      <c r="B31">
        <v>0.31100925539562702</v>
      </c>
      <c r="C31">
        <v>0.35618761484243899</v>
      </c>
      <c r="D31">
        <v>0.44038740101205698</v>
      </c>
      <c r="E31">
        <v>0.28782991231742699</v>
      </c>
      <c r="F31">
        <v>0.27582387368274303</v>
      </c>
      <c r="G31">
        <v>0.41580761471206601</v>
      </c>
      <c r="H31">
        <v>0.269533730113521</v>
      </c>
      <c r="I31">
        <v>0.47018434916664498</v>
      </c>
      <c r="J31">
        <v>0.28255258862222199</v>
      </c>
      <c r="K31">
        <v>0.33612652970538498</v>
      </c>
      <c r="L31">
        <v>0.35433386456636501</v>
      </c>
      <c r="M31">
        <v>0.32649954562404498</v>
      </c>
      <c r="N31">
        <v>0.13748088254580601</v>
      </c>
      <c r="O31">
        <v>0.35303081341676901</v>
      </c>
      <c r="P31">
        <v>0.24268896805182799</v>
      </c>
      <c r="Q31">
        <v>0.411181367551613</v>
      </c>
      <c r="S31" s="5" t="s">
        <v>75</v>
      </c>
      <c r="T31">
        <f t="shared" si="66"/>
        <v>0.19806177342512599</v>
      </c>
      <c r="U31">
        <f t="shared" si="67"/>
        <v>0.15271659956235301</v>
      </c>
      <c r="V31">
        <f t="shared" ref="V31:AA31" si="99">D42</f>
        <v>0.114054477743133</v>
      </c>
      <c r="W31">
        <f t="shared" si="99"/>
        <v>0.17557925540004399</v>
      </c>
      <c r="X31">
        <f t="shared" si="99"/>
        <v>0.16202662481749</v>
      </c>
      <c r="Y31">
        <f t="shared" si="99"/>
        <v>0.16587385758662199</v>
      </c>
      <c r="Z31">
        <f t="shared" si="99"/>
        <v>0.17074100591281599</v>
      </c>
      <c r="AA31">
        <f t="shared" si="99"/>
        <v>0.21645321886861099</v>
      </c>
      <c r="AB31">
        <f t="shared" si="69"/>
        <v>0.20435385551004001</v>
      </c>
      <c r="AC31">
        <f t="shared" si="70"/>
        <v>0.16069641294079301</v>
      </c>
      <c r="AD31">
        <f t="shared" si="71"/>
        <v>0.102244626026569</v>
      </c>
      <c r="AE31">
        <f t="shared" si="72"/>
        <v>0.15143727190018599</v>
      </c>
      <c r="AF31">
        <f t="shared" si="73"/>
        <v>0.100095667052452</v>
      </c>
      <c r="AG31">
        <f t="shared" si="74"/>
        <v>0.142108163832638</v>
      </c>
      <c r="AH31">
        <f t="shared" si="75"/>
        <v>0.14215157194598299</v>
      </c>
      <c r="AI31">
        <f t="shared" si="76"/>
        <v>0.150137014876432</v>
      </c>
      <c r="AK31" t="s">
        <v>105</v>
      </c>
      <c r="AL31">
        <f>AL14-AT14</f>
        <v>4.8710057793996953E-3</v>
      </c>
      <c r="AM31">
        <f t="shared" ref="AM31:AS31" si="100">AM14-AU14</f>
        <v>-2.219848572078395E-3</v>
      </c>
      <c r="AN31">
        <f t="shared" si="100"/>
        <v>5.6908571124194007E-3</v>
      </c>
      <c r="AO31">
        <f t="shared" si="100"/>
        <v>5.9515486792693917E-3</v>
      </c>
      <c r="AP31">
        <f t="shared" si="100"/>
        <v>2.8101984990062591E-2</v>
      </c>
      <c r="AQ31">
        <f t="shared" si="100"/>
        <v>2.1185192387771806E-2</v>
      </c>
      <c r="AR31">
        <f t="shared" si="100"/>
        <v>1.1792643615037901E-2</v>
      </c>
      <c r="AS31">
        <f t="shared" si="100"/>
        <v>2.9431733371280203E-2</v>
      </c>
      <c r="AT31">
        <f t="shared" si="82"/>
        <v>1.3100639670395325E-2</v>
      </c>
      <c r="AV31">
        <f t="shared" si="78"/>
        <v>2.506995598168148E-3</v>
      </c>
      <c r="AW31">
        <f t="shared" si="79"/>
        <v>3.5454271757390451E-3</v>
      </c>
    </row>
    <row r="32" spans="1:53" x14ac:dyDescent="0.25">
      <c r="A32" t="s">
        <v>29</v>
      </c>
      <c r="B32">
        <v>4.5094804536802501E-2</v>
      </c>
      <c r="C32">
        <v>0.128843925031425</v>
      </c>
      <c r="D32">
        <v>0.13599202567714</v>
      </c>
      <c r="E32">
        <v>9.7751223899317799E-2</v>
      </c>
      <c r="F32">
        <v>0.12907408792387901</v>
      </c>
      <c r="G32">
        <v>0.18961530978954599</v>
      </c>
      <c r="H32">
        <v>0.14062765394617099</v>
      </c>
      <c r="I32">
        <v>0.185753040380228</v>
      </c>
      <c r="J32">
        <v>8.0639151877857404E-2</v>
      </c>
      <c r="K32">
        <v>6.3599147861742505E-2</v>
      </c>
      <c r="L32">
        <v>8.7585761526354805E-2</v>
      </c>
      <c r="M32">
        <v>8.6392644813049105E-2</v>
      </c>
      <c r="N32">
        <v>0.10234389573897699</v>
      </c>
      <c r="O32">
        <v>0.124643151517515</v>
      </c>
      <c r="P32">
        <v>0.106308142471095</v>
      </c>
      <c r="Q32">
        <v>0.149400052173288</v>
      </c>
      <c r="AK32" t="s">
        <v>107</v>
      </c>
      <c r="AL32">
        <f>AL9-AT9</f>
        <v>5.1444062054161049E-3</v>
      </c>
      <c r="AM32">
        <f t="shared" ref="AM32:AS32" si="101">AM9-AU9</f>
        <v>-5.6887139391960106E-3</v>
      </c>
      <c r="AN32">
        <f t="shared" si="101"/>
        <v>1.9623239205994042E-3</v>
      </c>
      <c r="AO32">
        <f t="shared" si="101"/>
        <v>3.1014949228290456E-4</v>
      </c>
      <c r="AP32">
        <f t="shared" si="101"/>
        <v>-1.0763039572775204E-2</v>
      </c>
      <c r="AQ32">
        <f t="shared" si="101"/>
        <v>1.0745296323839096E-2</v>
      </c>
      <c r="AR32">
        <f t="shared" si="101"/>
        <v>-3.5200799294046042E-3</v>
      </c>
      <c r="AS32">
        <f t="shared" si="101"/>
        <v>3.6347970373796085E-3</v>
      </c>
      <c r="AT32">
        <f t="shared" si="82"/>
        <v>2.2814244226766235E-4</v>
      </c>
      <c r="AV32">
        <f t="shared" si="78"/>
        <v>3.8300863578319094E-3</v>
      </c>
      <c r="AW32">
        <f t="shared" si="79"/>
        <v>5.4165600723060578E-3</v>
      </c>
    </row>
    <row r="33" spans="1:53" x14ac:dyDescent="0.25">
      <c r="A33" t="s">
        <v>30</v>
      </c>
      <c r="B33">
        <v>9.9964434472730498E-2</v>
      </c>
      <c r="C33">
        <v>0.13735625176202301</v>
      </c>
      <c r="D33">
        <v>0.167017239131589</v>
      </c>
      <c r="E33">
        <v>0.117285458825068</v>
      </c>
      <c r="F33">
        <v>0.12753509073906599</v>
      </c>
      <c r="G33">
        <v>0.193942385948701</v>
      </c>
      <c r="H33">
        <v>0.114639553706448</v>
      </c>
      <c r="I33">
        <v>0.147824184125213</v>
      </c>
      <c r="J33">
        <v>9.5554048028766894E-2</v>
      </c>
      <c r="K33">
        <v>0.13766045224279599</v>
      </c>
      <c r="L33">
        <v>0.13937365694575399</v>
      </c>
      <c r="M33">
        <v>9.4082320265642005E-2</v>
      </c>
      <c r="N33">
        <v>8.3753663200780995E-2</v>
      </c>
      <c r="O33">
        <v>0.14260777799934499</v>
      </c>
      <c r="P33">
        <v>0.10743107055899601</v>
      </c>
      <c r="Q33">
        <v>0.12194940477795201</v>
      </c>
      <c r="AK33" t="s">
        <v>104</v>
      </c>
      <c r="AL33">
        <f>AL13-AT13</f>
        <v>-6.2920820849140247E-3</v>
      </c>
      <c r="AM33">
        <f t="shared" ref="AM33:AS33" si="102">AM13-AU13</f>
        <v>-7.9798133784400038E-3</v>
      </c>
      <c r="AN33">
        <f t="shared" si="102"/>
        <v>1.1809851716563999E-2</v>
      </c>
      <c r="AO33">
        <f t="shared" si="102"/>
        <v>2.4141983499857994E-2</v>
      </c>
      <c r="AP33">
        <f t="shared" si="102"/>
        <v>6.1930957765038E-2</v>
      </c>
      <c r="AQ33">
        <f t="shared" si="102"/>
        <v>2.3765693753983991E-2</v>
      </c>
      <c r="AR33">
        <f t="shared" si="102"/>
        <v>2.8589433966833E-2</v>
      </c>
      <c r="AS33">
        <f t="shared" si="102"/>
        <v>6.6316203992178996E-2</v>
      </c>
      <c r="AT33">
        <f t="shared" si="82"/>
        <v>2.5285278653887744E-2</v>
      </c>
      <c r="AV33">
        <f t="shared" si="78"/>
        <v>5.9670312123648165E-4</v>
      </c>
      <c r="AW33">
        <f t="shared" si="79"/>
        <v>8.4386564676298959E-4</v>
      </c>
    </row>
    <row r="34" spans="1:53" x14ac:dyDescent="0.25">
      <c r="A34" t="s">
        <v>31</v>
      </c>
      <c r="B34">
        <v>0.251339488533533</v>
      </c>
      <c r="C34">
        <v>0.17398207554213699</v>
      </c>
      <c r="D34">
        <v>0.15215907651256599</v>
      </c>
      <c r="E34">
        <v>0.18796032435625501</v>
      </c>
      <c r="F34">
        <v>0.19943233221592599</v>
      </c>
      <c r="G34">
        <v>0.11921960383269301</v>
      </c>
      <c r="H34">
        <v>0.177452175971479</v>
      </c>
      <c r="I34">
        <v>0.20345711069981301</v>
      </c>
      <c r="J34">
        <v>0.214088987909581</v>
      </c>
      <c r="K34">
        <v>0.23913295813053501</v>
      </c>
      <c r="L34">
        <v>0.14442994388413199</v>
      </c>
      <c r="M34">
        <v>0.18721633299404999</v>
      </c>
      <c r="N34">
        <v>0.30913763847325099</v>
      </c>
      <c r="O34">
        <v>8.5081333330258094E-2</v>
      </c>
      <c r="P34">
        <v>0.22380637095781</v>
      </c>
      <c r="Q34">
        <v>0.13470182071594</v>
      </c>
      <c r="AK34" t="s">
        <v>108</v>
      </c>
      <c r="AL34">
        <f>AL16-AT16</f>
        <v>3.7250500623951993E-2</v>
      </c>
      <c r="AM34">
        <f t="shared" ref="AM34:AS34" si="103">AM16-AU16</f>
        <v>-6.5150882588398018E-2</v>
      </c>
      <c r="AN34">
        <f t="shared" si="103"/>
        <v>7.729132628433999E-3</v>
      </c>
      <c r="AO34">
        <f t="shared" si="103"/>
        <v>7.4399136220501538E-4</v>
      </c>
      <c r="AP34">
        <f t="shared" si="103"/>
        <v>-0.109705306257325</v>
      </c>
      <c r="AQ34">
        <f t="shared" si="103"/>
        <v>3.4138270502434911E-2</v>
      </c>
      <c r="AR34">
        <f t="shared" si="103"/>
        <v>-4.6354194986331004E-2</v>
      </c>
      <c r="AS34">
        <f t="shared" si="103"/>
        <v>6.8755289983873008E-2</v>
      </c>
      <c r="AT34">
        <f t="shared" si="82"/>
        <v>-9.0741498413943848E-3</v>
      </c>
      <c r="AV34">
        <f t="shared" si="78"/>
        <v>3.6204356236167488E-2</v>
      </c>
      <c r="AW34">
        <f t="shared" si="79"/>
        <v>5.1200691606175006E-2</v>
      </c>
    </row>
    <row r="35" spans="1:53" x14ac:dyDescent="0.25">
      <c r="A35" t="s">
        <v>32</v>
      </c>
      <c r="B35">
        <v>7.0672666222696898E-2</v>
      </c>
      <c r="C35">
        <v>9.6427217021541403E-2</v>
      </c>
      <c r="D35">
        <v>6.9274117293986803E-2</v>
      </c>
      <c r="E35">
        <v>9.9273152638706494E-2</v>
      </c>
      <c r="F35">
        <v>0.104445821108009</v>
      </c>
      <c r="G35">
        <v>4.91573287567241E-2</v>
      </c>
      <c r="H35">
        <v>0.14110678181463401</v>
      </c>
      <c r="I35">
        <v>7.0035150433164606E-2</v>
      </c>
      <c r="J35">
        <v>5.5750939218714803E-2</v>
      </c>
      <c r="K35">
        <v>8.4929063683891498E-2</v>
      </c>
      <c r="L35">
        <v>5.9990053515084497E-2</v>
      </c>
      <c r="M35">
        <v>8.3829936554114901E-2</v>
      </c>
      <c r="N35">
        <v>0.17455275720583099</v>
      </c>
      <c r="O35">
        <v>5.4205564495888599E-2</v>
      </c>
      <c r="P35">
        <v>0.16120876880341201</v>
      </c>
      <c r="Q35">
        <v>7.2218857353730903E-2</v>
      </c>
      <c r="AK35" t="s">
        <v>94</v>
      </c>
      <c r="AL35">
        <f>AL4-AT4</f>
        <v>-6.3604753384871315E-2</v>
      </c>
      <c r="AM35">
        <f t="shared" ref="AM35:AS35" si="104">AM4-AU4</f>
        <v>-0.1047912080531932</v>
      </c>
      <c r="AN35">
        <f t="shared" si="104"/>
        <v>2.4307032850664934E-2</v>
      </c>
      <c r="AO35">
        <f t="shared" si="104"/>
        <v>3.3037056671312293E-3</v>
      </c>
      <c r="AP35">
        <f t="shared" si="104"/>
        <v>2.4855207169211802E-2</v>
      </c>
      <c r="AQ35">
        <f t="shared" si="104"/>
        <v>-0.11893877855171286</v>
      </c>
      <c r="AR35">
        <f t="shared" si="104"/>
        <v>4.6663882417101454E-2</v>
      </c>
      <c r="AS35">
        <f t="shared" si="104"/>
        <v>-3.5772188643454106E-2</v>
      </c>
      <c r="AT35">
        <f t="shared" si="82"/>
        <v>-2.7997137566140258E-2</v>
      </c>
      <c r="AU35">
        <f>AT35/(AVERAGE(AL4:AM4))*100</f>
        <v>-8.7636289234620008</v>
      </c>
      <c r="AV35">
        <f t="shared" si="78"/>
        <v>1.4561610694501367E-2</v>
      </c>
      <c r="AW35">
        <f t="shared" si="79"/>
        <v>2.0593227334160937E-2</v>
      </c>
    </row>
    <row r="36" spans="1:53" x14ac:dyDescent="0.25">
      <c r="A36" t="s">
        <v>33</v>
      </c>
      <c r="B36">
        <v>0.47011050099519403</v>
      </c>
      <c r="C36">
        <v>0.67400302902201004</v>
      </c>
      <c r="D36">
        <v>0.31245356310320199</v>
      </c>
      <c r="E36">
        <v>0.291946943385751</v>
      </c>
      <c r="F36">
        <v>0.41266753845999699</v>
      </c>
      <c r="G36">
        <v>0.35520303595344199</v>
      </c>
      <c r="H36">
        <v>0.50962627594446297</v>
      </c>
      <c r="I36">
        <v>0.43354692024237701</v>
      </c>
      <c r="J36">
        <v>0.43014426261536098</v>
      </c>
      <c r="K36">
        <v>0.62463811980739403</v>
      </c>
      <c r="L36">
        <v>0.30788980877259098</v>
      </c>
      <c r="M36">
        <v>0.63903744277378205</v>
      </c>
      <c r="N36">
        <v>0.44897896304205798</v>
      </c>
      <c r="O36">
        <v>0.59860836839391895</v>
      </c>
      <c r="P36">
        <v>0.51551553338093503</v>
      </c>
      <c r="Q36">
        <v>0.325331539411018</v>
      </c>
      <c r="S36" s="1" t="s">
        <v>83</v>
      </c>
    </row>
    <row r="37" spans="1:53" x14ac:dyDescent="0.25">
      <c r="A37" t="s">
        <v>34</v>
      </c>
      <c r="B37">
        <v>4.4154628524297301E-2</v>
      </c>
      <c r="C37">
        <v>3.2097198214597999E-2</v>
      </c>
      <c r="D37">
        <v>4.0840478930065503E-2</v>
      </c>
      <c r="E37">
        <v>3.9236287179041499E-2</v>
      </c>
      <c r="F37">
        <v>4.3440608441926702E-2</v>
      </c>
      <c r="G37">
        <v>2.5550992239809101E-2</v>
      </c>
      <c r="H37">
        <v>3.0732491124246801E-2</v>
      </c>
      <c r="I37">
        <v>5.0969595098197602E-2</v>
      </c>
      <c r="J37">
        <v>3.0204621151074501E-2</v>
      </c>
      <c r="K37">
        <v>2.7716210816269699E-2</v>
      </c>
      <c r="L37">
        <v>3.1909662947615103E-2</v>
      </c>
      <c r="M37">
        <v>2.6830977333642699E-2</v>
      </c>
      <c r="N37">
        <v>2.2967720213194501E-2</v>
      </c>
      <c r="O37">
        <v>2.7824651942070299E-2</v>
      </c>
      <c r="P37">
        <v>2.0264349737329899E-2</v>
      </c>
      <c r="Q37">
        <v>3.8734435044778401E-2</v>
      </c>
      <c r="S37" s="1" t="s">
        <v>40</v>
      </c>
      <c r="T37" s="1" t="s">
        <v>84</v>
      </c>
      <c r="U37" s="1" t="s">
        <v>85</v>
      </c>
      <c r="V37" s="1" t="s">
        <v>130</v>
      </c>
      <c r="W37" s="1" t="s">
        <v>131</v>
      </c>
      <c r="X37" s="1" t="s">
        <v>132</v>
      </c>
      <c r="Y37" s="1" t="s">
        <v>133</v>
      </c>
      <c r="Z37" s="1" t="s">
        <v>134</v>
      </c>
      <c r="AA37" s="1" t="s">
        <v>135</v>
      </c>
      <c r="AB37" s="1" t="s">
        <v>86</v>
      </c>
      <c r="AC37" s="1"/>
      <c r="AD37" s="1"/>
      <c r="AE37" s="1"/>
      <c r="AF37" s="1"/>
      <c r="AG37" s="1"/>
      <c r="AH37" s="1"/>
      <c r="AI37" s="1"/>
      <c r="AK37" s="1" t="s">
        <v>112</v>
      </c>
    </row>
    <row r="38" spans="1:53" x14ac:dyDescent="0.25">
      <c r="A38" t="s">
        <v>35</v>
      </c>
      <c r="B38">
        <v>0.231638688090199</v>
      </c>
      <c r="C38">
        <v>0.241668387899131</v>
      </c>
      <c r="D38">
        <v>0.21408720722903499</v>
      </c>
      <c r="E38">
        <v>0.230279717662001</v>
      </c>
      <c r="F38">
        <v>0.234629632397063</v>
      </c>
      <c r="G38">
        <v>0.26489977966959799</v>
      </c>
      <c r="H38">
        <v>0.26523008099683798</v>
      </c>
      <c r="I38">
        <v>0.28773718795651598</v>
      </c>
      <c r="J38">
        <v>0.274324147928105</v>
      </c>
      <c r="K38">
        <v>0.32241986326164801</v>
      </c>
      <c r="L38">
        <v>0.204539020493477</v>
      </c>
      <c r="M38">
        <v>0.20982131361946499</v>
      </c>
      <c r="N38">
        <v>0.21263454104930399</v>
      </c>
      <c r="O38">
        <v>0.36634496149685503</v>
      </c>
      <c r="P38">
        <v>0.22307853403255301</v>
      </c>
      <c r="Q38">
        <v>0.31692583053750401</v>
      </c>
      <c r="S38" t="s">
        <v>96</v>
      </c>
      <c r="T38">
        <f>T14-AB14</f>
        <v>0.12597674155529737</v>
      </c>
      <c r="U38">
        <f t="shared" ref="U38:AA38" si="105">U14-AC14</f>
        <v>2.4441742498180541E-2</v>
      </c>
      <c r="V38">
        <f t="shared" si="105"/>
        <v>7.5517828410201493E-3</v>
      </c>
      <c r="W38">
        <f t="shared" si="105"/>
        <v>8.5037091119786912E-2</v>
      </c>
      <c r="X38">
        <f t="shared" si="105"/>
        <v>7.0976497738804434E-2</v>
      </c>
      <c r="Y38">
        <f t="shared" si="105"/>
        <v>8.7020324483568057E-2</v>
      </c>
      <c r="Z38">
        <f t="shared" si="105"/>
        <v>3.3275904914119137E-2</v>
      </c>
      <c r="AA38">
        <f t="shared" si="105"/>
        <v>9.0136493893835379E-2</v>
      </c>
      <c r="AB38">
        <f>AVERAGE(T38:AA38)</f>
        <v>6.5552072380576504E-2</v>
      </c>
      <c r="AK38" s="1" t="s">
        <v>40</v>
      </c>
      <c r="AL38" s="1" t="s">
        <v>84</v>
      </c>
      <c r="AM38" s="1" t="s">
        <v>85</v>
      </c>
      <c r="AN38" s="1" t="s">
        <v>130</v>
      </c>
      <c r="AO38" s="1" t="s">
        <v>131</v>
      </c>
      <c r="AP38" s="1" t="s">
        <v>132</v>
      </c>
      <c r="AQ38" s="1" t="s">
        <v>133</v>
      </c>
      <c r="AR38" s="1" t="s">
        <v>134</v>
      </c>
      <c r="AS38" s="1" t="s">
        <v>135</v>
      </c>
      <c r="AT38" s="1" t="s">
        <v>86</v>
      </c>
      <c r="AU38" s="1" t="s">
        <v>110</v>
      </c>
      <c r="AV38" s="1" t="s">
        <v>113</v>
      </c>
      <c r="AX38" s="1"/>
      <c r="AY38" s="1"/>
      <c r="AZ38" s="1"/>
      <c r="BA38" s="1"/>
    </row>
    <row r="39" spans="1:53" x14ac:dyDescent="0.25">
      <c r="A39" t="s">
        <v>36</v>
      </c>
      <c r="B39">
        <v>5.3337386286317998E-2</v>
      </c>
      <c r="C39">
        <v>7.2575691647974797E-2</v>
      </c>
      <c r="D39">
        <v>2.8151705163133599E-2</v>
      </c>
      <c r="E39">
        <v>2.30676721301405E-2</v>
      </c>
      <c r="F39">
        <v>6.4968518126737401E-2</v>
      </c>
      <c r="G39">
        <v>3.7421221783636903E-2</v>
      </c>
      <c r="H39">
        <v>6.3591894762569198E-2</v>
      </c>
      <c r="I39">
        <v>4.8680937634313803E-2</v>
      </c>
      <c r="J39">
        <v>5.60837612100848E-2</v>
      </c>
      <c r="K39">
        <v>7.5214946751856596E-2</v>
      </c>
      <c r="L39">
        <v>3.4447369596165803E-2</v>
      </c>
      <c r="M39">
        <v>5.7739917770242899E-2</v>
      </c>
      <c r="N39">
        <v>4.4273050062588699E-2</v>
      </c>
      <c r="O39">
        <v>7.0151760195331994E-2</v>
      </c>
      <c r="P39">
        <v>5.1073769979425497E-2</v>
      </c>
      <c r="Q39">
        <v>3.6743599105922398E-2</v>
      </c>
      <c r="S39" t="s">
        <v>97</v>
      </c>
      <c r="T39">
        <f>T12-AB12</f>
        <v>2.3876326054454222E-2</v>
      </c>
      <c r="U39">
        <f t="shared" ref="U39:AA39" si="106">U12-AC12</f>
        <v>9.5795801535884961E-2</v>
      </c>
      <c r="V39">
        <f t="shared" si="106"/>
        <v>1.2432873968147407E-2</v>
      </c>
      <c r="W39">
        <f t="shared" si="106"/>
        <v>-0.11863102050288199</v>
      </c>
      <c r="X39">
        <f t="shared" si="106"/>
        <v>-0.13065717710776781</v>
      </c>
      <c r="Y39">
        <f t="shared" si="106"/>
        <v>0.17761042314738007</v>
      </c>
      <c r="Z39">
        <f t="shared" si="106"/>
        <v>2.9846187454983908E-2</v>
      </c>
      <c r="AA39">
        <f t="shared" si="106"/>
        <v>0.11611427484361564</v>
      </c>
      <c r="AB39">
        <f t="shared" ref="AB39:AB66" si="107">AVERAGE(T39:AA39)</f>
        <v>2.5798461174227051E-2</v>
      </c>
      <c r="AK39" t="s">
        <v>81</v>
      </c>
      <c r="AL39">
        <f t="shared" ref="AL39:AL53" si="108">(AT3-AL3)/AL3*100</f>
        <v>-12.15077851371788</v>
      </c>
      <c r="AM39">
        <f t="shared" ref="AM39:AS39" si="109">(AU3-AM3)/AM3*100</f>
        <v>-20.446654966894869</v>
      </c>
      <c r="AN39">
        <f t="shared" si="109"/>
        <v>-7.6272304019147068</v>
      </c>
      <c r="AO39">
        <f t="shared" si="109"/>
        <v>18.316394041275434</v>
      </c>
      <c r="AP39">
        <f t="shared" si="109"/>
        <v>-26.723705837039745</v>
      </c>
      <c r="AQ39">
        <f t="shared" si="109"/>
        <v>-20.791976656951871</v>
      </c>
      <c r="AR39">
        <f t="shared" si="109"/>
        <v>-13.008597715993508</v>
      </c>
      <c r="AS39">
        <f t="shared" si="109"/>
        <v>-13.070593428963702</v>
      </c>
      <c r="AT39">
        <f>AVERAGE(AL39:AM39)</f>
        <v>-16.298716740306375</v>
      </c>
      <c r="AU39">
        <f>_xlfn.STDEV.P(AL39:AM39)/SQRT(2)</f>
        <v>2.9330352479636264</v>
      </c>
      <c r="AV39">
        <f t="shared" ref="AV39:AV53" si="110">_xlfn.STDEV.P(AL39:AM39)</f>
        <v>4.1479382265884945</v>
      </c>
    </row>
    <row r="40" spans="1:53" x14ac:dyDescent="0.25">
      <c r="A40" t="s">
        <v>37</v>
      </c>
      <c r="B40">
        <v>9.6223019609504398E-2</v>
      </c>
      <c r="C40">
        <v>7.0662982586563602E-2</v>
      </c>
      <c r="D40">
        <v>5.9644161958882801E-2</v>
      </c>
      <c r="E40">
        <v>8.3106518032631596E-2</v>
      </c>
      <c r="F40">
        <v>7.9860103083934694E-2</v>
      </c>
      <c r="G40">
        <v>9.0663640257858405E-2</v>
      </c>
      <c r="H40">
        <v>8.1513718101522095E-2</v>
      </c>
      <c r="I40">
        <v>0.103353060103564</v>
      </c>
      <c r="J40">
        <v>9.1352013830104703E-2</v>
      </c>
      <c r="K40">
        <v>7.2882831158641997E-2</v>
      </c>
      <c r="L40">
        <v>5.39533048464634E-2</v>
      </c>
      <c r="M40">
        <v>7.7154969353362204E-2</v>
      </c>
      <c r="N40">
        <v>5.1758118093872103E-2</v>
      </c>
      <c r="O40">
        <v>6.9478447870086599E-2</v>
      </c>
      <c r="P40">
        <v>6.9721074486484194E-2</v>
      </c>
      <c r="Q40">
        <v>7.3921326732283799E-2</v>
      </c>
      <c r="S40" t="s">
        <v>98</v>
      </c>
      <c r="T40">
        <f>T25-AB25</f>
        <v>3.9966238379833041E-2</v>
      </c>
      <c r="U40">
        <f t="shared" ref="U40:AA40" si="111">U25-AC25</f>
        <v>4.9364909214616004E-2</v>
      </c>
      <c r="V40">
        <f t="shared" si="111"/>
        <v>4.563754330611014E-3</v>
      </c>
      <c r="W40">
        <f t="shared" si="111"/>
        <v>-0.34709049938803105</v>
      </c>
      <c r="X40">
        <f t="shared" si="111"/>
        <v>-3.6311424582060992E-2</v>
      </c>
      <c r="Y40">
        <f t="shared" si="111"/>
        <v>-0.24340533244047696</v>
      </c>
      <c r="Z40">
        <f t="shared" si="111"/>
        <v>-5.8892574364720618E-3</v>
      </c>
      <c r="AA40">
        <f t="shared" si="111"/>
        <v>0.10821538083135901</v>
      </c>
      <c r="AB40">
        <f t="shared" si="107"/>
        <v>-5.3823278886327756E-2</v>
      </c>
      <c r="AK40" t="s">
        <v>77</v>
      </c>
      <c r="AL40">
        <f t="shared" si="108"/>
        <v>20.465568558226668</v>
      </c>
      <c r="AM40">
        <f t="shared" ref="AM40:AS40" si="112">(AU4-AM4)/AM4*100</f>
        <v>31.93390776405759</v>
      </c>
      <c r="AN40">
        <f t="shared" si="112"/>
        <v>-7.6770897857204146</v>
      </c>
      <c r="AO40">
        <f t="shared" si="112"/>
        <v>-1.06658950433557</v>
      </c>
      <c r="AP40">
        <f t="shared" si="112"/>
        <v>-7.7386495314129249</v>
      </c>
      <c r="AQ40">
        <f t="shared" si="112"/>
        <v>32.147612823818264</v>
      </c>
      <c r="AR40">
        <f t="shared" si="112"/>
        <v>-12.879393456856697</v>
      </c>
      <c r="AS40">
        <f t="shared" si="112"/>
        <v>9.1961541767140034</v>
      </c>
      <c r="AT40">
        <f t="shared" ref="AT40:AT53" si="113">AVERAGE(AL40:AM40)</f>
        <v>26.199738161142129</v>
      </c>
      <c r="AU40">
        <f t="shared" ref="AU40:AU53" si="114">_xlfn.STDEV.P(AL40:AM40)/SQRT(2)</f>
        <v>4.0546702106952965</v>
      </c>
      <c r="AV40">
        <f t="shared" si="110"/>
        <v>5.734169602915463</v>
      </c>
    </row>
    <row r="41" spans="1:53" x14ac:dyDescent="0.25">
      <c r="A41" t="s">
        <v>38</v>
      </c>
      <c r="B41">
        <v>0.70366113419686505</v>
      </c>
      <c r="C41">
        <v>0.57364845405290898</v>
      </c>
      <c r="D41">
        <v>0.40806768112560299</v>
      </c>
      <c r="E41">
        <v>0.64313315628491696</v>
      </c>
      <c r="F41">
        <v>0.60985800343343399</v>
      </c>
      <c r="G41">
        <v>0.66768664427629898</v>
      </c>
      <c r="H41">
        <v>0.59698026928356696</v>
      </c>
      <c r="I41">
        <v>0.73637545542270799</v>
      </c>
      <c r="J41">
        <v>0.70458455535224296</v>
      </c>
      <c r="K41">
        <v>0.56312647087532497</v>
      </c>
      <c r="L41">
        <v>0.34470229652530099</v>
      </c>
      <c r="M41">
        <v>0.49723996427955303</v>
      </c>
      <c r="N41">
        <v>0.359108419707794</v>
      </c>
      <c r="O41">
        <v>0.50935281428948498</v>
      </c>
      <c r="P41">
        <v>0.50835978574811702</v>
      </c>
      <c r="Q41">
        <v>0.53570992750553204</v>
      </c>
      <c r="S41" t="s">
        <v>59</v>
      </c>
      <c r="T41">
        <f>T15-AB15</f>
        <v>5.9248549155514113E-2</v>
      </c>
      <c r="U41">
        <f t="shared" ref="U41:AA41" si="115">U15-AC15</f>
        <v>5.2363140764819932E-3</v>
      </c>
      <c r="V41">
        <f t="shared" si="115"/>
        <v>1.7762365215175518E-2</v>
      </c>
      <c r="W41">
        <f t="shared" si="115"/>
        <v>1.2558915066567811E-3</v>
      </c>
      <c r="X41">
        <f t="shared" si="115"/>
        <v>5.1144244101641034E-2</v>
      </c>
      <c r="Y41">
        <f t="shared" si="115"/>
        <v>1.6561468541929289E-2</v>
      </c>
      <c r="Z41">
        <f t="shared" si="115"/>
        <v>2.5186353332285999E-2</v>
      </c>
      <c r="AA41">
        <f t="shared" si="115"/>
        <v>3.9930239506908813E-2</v>
      </c>
      <c r="AB41">
        <f t="shared" si="107"/>
        <v>2.7040678179574194E-2</v>
      </c>
      <c r="AK41" t="s">
        <v>78</v>
      </c>
      <c r="AL41">
        <f t="shared" si="108"/>
        <v>-5.9671331410164905</v>
      </c>
      <c r="AM41">
        <f t="shared" ref="AM41:AS41" si="116">(AU5-AM5)/AM5*100</f>
        <v>-9.5670561995650925</v>
      </c>
      <c r="AN41">
        <f t="shared" si="116"/>
        <v>-1.4562879736746059</v>
      </c>
      <c r="AO41">
        <f t="shared" si="116"/>
        <v>58.753329214090442</v>
      </c>
      <c r="AP41">
        <f t="shared" si="116"/>
        <v>20.763815497274809</v>
      </c>
      <c r="AQ41">
        <f t="shared" si="116"/>
        <v>14.865464452231759</v>
      </c>
      <c r="AR41">
        <f t="shared" si="116"/>
        <v>-4.1817195864565244</v>
      </c>
      <c r="AS41">
        <f t="shared" si="116"/>
        <v>-25.755672860060987</v>
      </c>
      <c r="AT41">
        <f t="shared" si="113"/>
        <v>-7.7670946702907919</v>
      </c>
      <c r="AU41">
        <f t="shared" si="114"/>
        <v>1.2727650032247659</v>
      </c>
      <c r="AV41">
        <f t="shared" si="110"/>
        <v>1.7999615292743001</v>
      </c>
    </row>
    <row r="42" spans="1:53" x14ac:dyDescent="0.25">
      <c r="A42" t="s">
        <v>39</v>
      </c>
      <c r="B42">
        <v>0.19806177342512599</v>
      </c>
      <c r="C42">
        <v>0.15271659956235301</v>
      </c>
      <c r="D42">
        <v>0.114054477743133</v>
      </c>
      <c r="E42">
        <v>0.17557925540004399</v>
      </c>
      <c r="F42">
        <v>0.16202662481749</v>
      </c>
      <c r="G42">
        <v>0.16587385758662199</v>
      </c>
      <c r="H42">
        <v>0.17074100591281599</v>
      </c>
      <c r="I42">
        <v>0.21645321886861099</v>
      </c>
      <c r="J42">
        <v>0.20435385551004001</v>
      </c>
      <c r="K42">
        <v>0.16069641294079301</v>
      </c>
      <c r="L42">
        <v>0.102244626026569</v>
      </c>
      <c r="M42">
        <v>0.15143727190018599</v>
      </c>
      <c r="N42">
        <v>0.100095667052452</v>
      </c>
      <c r="O42">
        <v>0.142108163832638</v>
      </c>
      <c r="P42">
        <v>0.14215157194598299</v>
      </c>
      <c r="Q42">
        <v>0.150137014876432</v>
      </c>
      <c r="S42" t="s">
        <v>61</v>
      </c>
      <c r="T42">
        <f>T17-AB17</f>
        <v>3.2598443083486028E-2</v>
      </c>
      <c r="U42">
        <f t="shared" ref="U42:AA42" si="117">U17-AC17</f>
        <v>3.0754548017823069E-2</v>
      </c>
      <c r="V42">
        <f t="shared" si="117"/>
        <v>0.11504218691159995</v>
      </c>
      <c r="W42">
        <f t="shared" si="117"/>
        <v>-9.0165706443078975E-2</v>
      </c>
      <c r="X42">
        <f t="shared" si="117"/>
        <v>0.13619077863133805</v>
      </c>
      <c r="Y42">
        <f t="shared" si="117"/>
        <v>5.7251799014469973E-2</v>
      </c>
      <c r="Z42">
        <f t="shared" si="117"/>
        <v>2.4188856480449994E-2</v>
      </c>
      <c r="AA42">
        <f t="shared" si="117"/>
        <v>6.1385652404058022E-2</v>
      </c>
      <c r="AB42">
        <f t="shared" si="107"/>
        <v>4.5905819762518264E-2</v>
      </c>
      <c r="AK42" t="s">
        <v>57</v>
      </c>
      <c r="AL42">
        <f t="shared" si="108"/>
        <v>-28.139336976924913</v>
      </c>
      <c r="AM42">
        <f t="shared" ref="AM42:AS42" si="118">(AU6-AM6)/AM6*100</f>
        <v>-5.0099012223381525</v>
      </c>
      <c r="AN42">
        <f t="shared" si="118"/>
        <v>-11.242934552850672</v>
      </c>
      <c r="AO42">
        <f t="shared" si="118"/>
        <v>34.48569918033202</v>
      </c>
      <c r="AP42">
        <f t="shared" si="118"/>
        <v>3.8716179292936665</v>
      </c>
      <c r="AQ42">
        <f t="shared" si="118"/>
        <v>-39.479272230130888</v>
      </c>
      <c r="AR42">
        <f t="shared" si="118"/>
        <v>-18.032017296877719</v>
      </c>
      <c r="AS42">
        <f t="shared" si="118"/>
        <v>16.956371006186533</v>
      </c>
      <c r="AT42">
        <f t="shared" si="113"/>
        <v>-16.574619099631533</v>
      </c>
      <c r="AU42">
        <f t="shared" si="114"/>
        <v>8.1774904335434417</v>
      </c>
      <c r="AV42">
        <f t="shared" si="110"/>
        <v>11.564717877293377</v>
      </c>
    </row>
    <row r="43" spans="1:53" x14ac:dyDescent="0.25">
      <c r="S43" t="s">
        <v>48</v>
      </c>
      <c r="T43">
        <f>T4-AB4</f>
        <v>2.0657175569811004E-2</v>
      </c>
      <c r="U43">
        <f t="shared" ref="U43:AA43" si="119">U4-AC4</f>
        <v>3.7859034655606999E-2</v>
      </c>
      <c r="V43">
        <f t="shared" si="119"/>
        <v>5.4792991402229929E-3</v>
      </c>
      <c r="W43">
        <f t="shared" si="119"/>
        <v>6.1823923527480062E-3</v>
      </c>
      <c r="X43">
        <f t="shared" si="119"/>
        <v>4.2604829612192002E-2</v>
      </c>
      <c r="Y43">
        <f t="shared" si="119"/>
        <v>2.6851714985142994E-2</v>
      </c>
      <c r="Z43">
        <f t="shared" si="119"/>
        <v>9.6717825557390003E-3</v>
      </c>
      <c r="AA43">
        <f t="shared" si="119"/>
        <v>-1.8913646849699761E-4</v>
      </c>
      <c r="AB43">
        <f t="shared" si="107"/>
        <v>1.863963655037075E-2</v>
      </c>
      <c r="AK43" t="s">
        <v>58</v>
      </c>
      <c r="AL43">
        <f t="shared" si="108"/>
        <v>-23.289094836038203</v>
      </c>
      <c r="AM43">
        <f t="shared" ref="AM43:AS43" si="120">(AU7-AM7)/AM7*100</f>
        <v>-4.8853163043245997</v>
      </c>
      <c r="AN43">
        <f t="shared" si="120"/>
        <v>-1.5985805063003691</v>
      </c>
      <c r="AO43">
        <f t="shared" si="120"/>
        <v>-21.497179679919252</v>
      </c>
      <c r="AP43">
        <f t="shared" si="120"/>
        <v>-14.894453365533577</v>
      </c>
      <c r="AQ43">
        <f t="shared" si="120"/>
        <v>-20.063105275961732</v>
      </c>
      <c r="AR43">
        <f t="shared" si="120"/>
        <v>-6.884057634124134</v>
      </c>
      <c r="AS43">
        <f t="shared" si="120"/>
        <v>-13.55300316041799</v>
      </c>
      <c r="AT43">
        <f t="shared" si="113"/>
        <v>-14.087205570181402</v>
      </c>
      <c r="AU43">
        <f t="shared" si="114"/>
        <v>6.506718299615045</v>
      </c>
      <c r="AV43">
        <f t="shared" si="110"/>
        <v>9.201889265856801</v>
      </c>
    </row>
    <row r="44" spans="1:53" x14ac:dyDescent="0.25">
      <c r="S44" t="s">
        <v>57</v>
      </c>
      <c r="T44">
        <f>T13-AB13</f>
        <v>3.8894973659715879E-2</v>
      </c>
      <c r="U44">
        <f t="shared" ref="U44:AA44" si="121">U13-AC13</f>
        <v>7.2903402594478028E-3</v>
      </c>
      <c r="V44">
        <f t="shared" si="121"/>
        <v>1.8640716738139412E-2</v>
      </c>
      <c r="W44">
        <f t="shared" si="121"/>
        <v>-3.6421175922800697E-2</v>
      </c>
      <c r="X44">
        <f t="shared" si="121"/>
        <v>-4.9967531992418934E-3</v>
      </c>
      <c r="Y44">
        <f t="shared" si="121"/>
        <v>0.13791557370396582</v>
      </c>
      <c r="Z44">
        <f t="shared" si="121"/>
        <v>2.1578490046662388E-2</v>
      </c>
      <c r="AA44">
        <f t="shared" si="121"/>
        <v>-2.4816984351222093E-2</v>
      </c>
      <c r="AB44">
        <f t="shared" si="107"/>
        <v>1.9760647616833327E-2</v>
      </c>
      <c r="AK44" t="s">
        <v>59</v>
      </c>
      <c r="AL44">
        <f t="shared" si="108"/>
        <v>-42.449437673096291</v>
      </c>
      <c r="AM44">
        <f t="shared" ref="AM44:AS44" si="122">(AU8-AM8)/AM8*100</f>
        <v>-5.2589609426975477</v>
      </c>
      <c r="AN44">
        <f t="shared" si="122"/>
        <v>-18.204833379400768</v>
      </c>
      <c r="AO44">
        <f t="shared" si="122"/>
        <v>4.4017142103799163</v>
      </c>
      <c r="AP44">
        <f t="shared" si="122"/>
        <v>-39.499994618609158</v>
      </c>
      <c r="AQ44">
        <f t="shared" si="122"/>
        <v>-27.63793073754335</v>
      </c>
      <c r="AR44">
        <f t="shared" si="122"/>
        <v>-18.225539637344067</v>
      </c>
      <c r="AS44">
        <f t="shared" si="122"/>
        <v>-23.649384865851136</v>
      </c>
      <c r="AT44">
        <f t="shared" si="113"/>
        <v>-23.85419930789692</v>
      </c>
      <c r="AU44">
        <f t="shared" si="114"/>
        <v>13.148819145812725</v>
      </c>
      <c r="AV44">
        <f t="shared" si="110"/>
        <v>18.595238365199371</v>
      </c>
    </row>
    <row r="45" spans="1:53" x14ac:dyDescent="0.25">
      <c r="S45" t="s">
        <v>50</v>
      </c>
      <c r="T45">
        <f>T6-AB6</f>
        <v>2.9217141314681297E-2</v>
      </c>
      <c r="U45">
        <f t="shared" ref="U45:AA45" si="123">U6-AC6</f>
        <v>1.3146980004349107E-2</v>
      </c>
      <c r="V45">
        <f t="shared" si="123"/>
        <v>2.8571732093180993E-2</v>
      </c>
      <c r="W45">
        <f t="shared" si="123"/>
        <v>2.0670495666103003E-2</v>
      </c>
      <c r="X45">
        <f t="shared" si="123"/>
        <v>-4.3082503008749495E-2</v>
      </c>
      <c r="Y45">
        <f t="shared" si="123"/>
        <v>1.5973150470433801E-2</v>
      </c>
      <c r="Z45">
        <f t="shared" si="123"/>
        <v>1.9120944258700645E-4</v>
      </c>
      <c r="AA45">
        <f t="shared" si="123"/>
        <v>4.1599715376214694E-2</v>
      </c>
      <c r="AB45">
        <f t="shared" si="107"/>
        <v>1.3285990169850052E-2</v>
      </c>
      <c r="AK45" t="s">
        <v>51</v>
      </c>
      <c r="AL45">
        <f t="shared" si="108"/>
        <v>-6.6916147236705106</v>
      </c>
      <c r="AM45">
        <f t="shared" ref="AM45:AS45" si="124">(AU9-AM9)/AM9*100</f>
        <v>5.5614205829804479</v>
      </c>
      <c r="AN45">
        <f t="shared" si="124"/>
        <v>-2.1207892372805563</v>
      </c>
      <c r="AO45">
        <f t="shared" si="124"/>
        <v>-0.3681170085392384</v>
      </c>
      <c r="AP45">
        <f t="shared" si="124"/>
        <v>11.776016386055217</v>
      </c>
      <c r="AQ45">
        <f t="shared" si="124"/>
        <v>-10.275176683282444</v>
      </c>
      <c r="AR45">
        <f t="shared" si="124"/>
        <v>3.7670070208010289</v>
      </c>
      <c r="AS45">
        <f t="shared" si="124"/>
        <v>-4.3007293689282671</v>
      </c>
      <c r="AT45">
        <f t="shared" si="113"/>
        <v>-0.56509707034503132</v>
      </c>
      <c r="AU45">
        <f t="shared" si="114"/>
        <v>4.33210217772554</v>
      </c>
      <c r="AV45">
        <f t="shared" si="110"/>
        <v>6.1265176533254797</v>
      </c>
    </row>
    <row r="46" spans="1:53" x14ac:dyDescent="0.25">
      <c r="S46" t="s">
        <v>65</v>
      </c>
      <c r="T46">
        <f>T21-AB21</f>
        <v>-3.5544347341054904E-2</v>
      </c>
      <c r="U46">
        <f t="shared" ref="U46:AA46" si="125">U21-AC21</f>
        <v>6.5244777169682494E-2</v>
      </c>
      <c r="V46">
        <f t="shared" si="125"/>
        <v>4.8406264150785194E-2</v>
      </c>
      <c r="W46">
        <f t="shared" si="125"/>
        <v>1.1358579086268694E-2</v>
      </c>
      <c r="X46">
        <f t="shared" si="125"/>
        <v>2.673019218490201E-2</v>
      </c>
      <c r="Y46">
        <f t="shared" si="125"/>
        <v>6.4972158272030997E-2</v>
      </c>
      <c r="Z46">
        <f t="shared" si="125"/>
        <v>3.4319511475075989E-2</v>
      </c>
      <c r="AA46">
        <f t="shared" si="125"/>
        <v>3.6352988206939996E-2</v>
      </c>
      <c r="AB46">
        <f t="shared" si="107"/>
        <v>3.1480015400578806E-2</v>
      </c>
      <c r="AK46" t="s">
        <v>65</v>
      </c>
      <c r="AL46">
        <f t="shared" si="108"/>
        <v>78.821380214757696</v>
      </c>
      <c r="AM46">
        <f t="shared" ref="AM46:AS46" si="126">(AU10-AM10)/AM10*100</f>
        <v>-50.638613464910598</v>
      </c>
      <c r="AN46">
        <f t="shared" si="126"/>
        <v>-35.594928386247425</v>
      </c>
      <c r="AO46">
        <f t="shared" si="126"/>
        <v>-11.619884266582533</v>
      </c>
      <c r="AP46">
        <f t="shared" si="126"/>
        <v>-20.709185410371482</v>
      </c>
      <c r="AQ46">
        <f t="shared" si="126"/>
        <v>-34.265249121573348</v>
      </c>
      <c r="AR46">
        <f t="shared" si="126"/>
        <v>-24.404525363277909</v>
      </c>
      <c r="AS46">
        <f t="shared" si="126"/>
        <v>-19.570601984509693</v>
      </c>
      <c r="AT46">
        <f t="shared" si="113"/>
        <v>14.091383374923549</v>
      </c>
      <c r="AU46">
        <f t="shared" si="114"/>
        <v>45.771019711630508</v>
      </c>
      <c r="AV46">
        <f t="shared" si="110"/>
        <v>64.729996839834143</v>
      </c>
    </row>
    <row r="47" spans="1:53" x14ac:dyDescent="0.25">
      <c r="S47" t="s">
        <v>60</v>
      </c>
      <c r="T47">
        <f>T16-AB16</f>
        <v>1.7838664695353404E-2</v>
      </c>
      <c r="U47">
        <f t="shared" ref="U47:AA47" si="127">U16-AC16</f>
        <v>1.0231888697171398E-2</v>
      </c>
      <c r="V47">
        <f t="shared" si="127"/>
        <v>4.4295361152838011E-3</v>
      </c>
      <c r="W47">
        <f t="shared" si="127"/>
        <v>1.2095794799405604E-2</v>
      </c>
      <c r="X47">
        <f t="shared" si="127"/>
        <v>4.5493356016974199E-2</v>
      </c>
      <c r="Y47">
        <f t="shared" si="127"/>
        <v>2.2469960315577291E-2</v>
      </c>
      <c r="Z47">
        <f t="shared" si="127"/>
        <v>1.8269452834333094E-2</v>
      </c>
      <c r="AA47">
        <f t="shared" si="127"/>
        <v>2.7914066641309493E-2</v>
      </c>
      <c r="AB47">
        <f t="shared" si="107"/>
        <v>1.9842840014426037E-2</v>
      </c>
      <c r="AK47" t="s">
        <v>82</v>
      </c>
      <c r="AL47">
        <f t="shared" si="108"/>
        <v>-9.2478275575908135</v>
      </c>
      <c r="AM47">
        <f t="shared" ref="AM47:AS47" si="128">(AU11-AM11)/AM11*100</f>
        <v>-5.3935818505581077</v>
      </c>
      <c r="AN47">
        <f t="shared" si="128"/>
        <v>-16.170612135915388</v>
      </c>
      <c r="AO47">
        <f t="shared" si="128"/>
        <v>6.2194807017918814</v>
      </c>
      <c r="AP47">
        <f t="shared" si="128"/>
        <v>-34.542605738400226</v>
      </c>
      <c r="AQ47">
        <f t="shared" si="128"/>
        <v>-13.927853466901958</v>
      </c>
      <c r="AR47">
        <f t="shared" si="128"/>
        <v>-9.3675782896516839</v>
      </c>
      <c r="AS47">
        <f t="shared" si="128"/>
        <v>-12.70498961066931</v>
      </c>
      <c r="AT47">
        <f t="shared" si="113"/>
        <v>-7.3207047040744602</v>
      </c>
      <c r="AU47">
        <f t="shared" si="114"/>
        <v>1.3626816379009847</v>
      </c>
      <c r="AV47">
        <f t="shared" si="110"/>
        <v>1.9271228535163556</v>
      </c>
    </row>
    <row r="48" spans="1:53" x14ac:dyDescent="0.25">
      <c r="S48" t="s">
        <v>68</v>
      </c>
      <c r="T48">
        <f>T24-AB24</f>
        <v>1.4921727003982095E-2</v>
      </c>
      <c r="U48">
        <f t="shared" ref="U48:AA48" si="129">U24-AC24</f>
        <v>1.1498153337649905E-2</v>
      </c>
      <c r="V48">
        <f t="shared" si="129"/>
        <v>9.2840637789023059E-3</v>
      </c>
      <c r="W48">
        <f t="shared" si="129"/>
        <v>1.5443216084591593E-2</v>
      </c>
      <c r="X48">
        <f t="shared" si="129"/>
        <v>-7.0106936097821995E-2</v>
      </c>
      <c r="Y48">
        <f t="shared" si="129"/>
        <v>-5.0482357391644986E-3</v>
      </c>
      <c r="Z48">
        <f t="shared" si="129"/>
        <v>-2.0101986988777992E-2</v>
      </c>
      <c r="AA48">
        <f t="shared" si="129"/>
        <v>-2.1837069205662973E-3</v>
      </c>
      <c r="AB48">
        <f t="shared" si="107"/>
        <v>-5.7867131926506105E-3</v>
      </c>
      <c r="AK48" t="s">
        <v>103</v>
      </c>
      <c r="AL48">
        <f t="shared" si="108"/>
        <v>0.13123094491098675</v>
      </c>
      <c r="AM48">
        <f t="shared" ref="AM48:AS48" si="130">(AU12-AM12)/AM12*100</f>
        <v>-1.834221482380836</v>
      </c>
      <c r="AN48">
        <f t="shared" si="130"/>
        <v>-15.528155629849591</v>
      </c>
      <c r="AO48">
        <f t="shared" si="130"/>
        <v>-22.684756738110266</v>
      </c>
      <c r="AP48">
        <f t="shared" si="130"/>
        <v>-41.116060183509475</v>
      </c>
      <c r="AQ48">
        <f t="shared" si="130"/>
        <v>-23.713793190880875</v>
      </c>
      <c r="AR48">
        <f t="shared" si="130"/>
        <v>-14.84479271681842</v>
      </c>
      <c r="AS48">
        <f t="shared" si="130"/>
        <v>-27.25043677643848</v>
      </c>
      <c r="AT48">
        <f t="shared" si="113"/>
        <v>-0.85149526873492465</v>
      </c>
      <c r="AU48">
        <f t="shared" si="114"/>
        <v>0.69489236971880386</v>
      </c>
      <c r="AV48">
        <f t="shared" si="110"/>
        <v>0.98272621364591151</v>
      </c>
    </row>
    <row r="49" spans="1:48" x14ac:dyDescent="0.25">
      <c r="A49" t="s">
        <v>136</v>
      </c>
      <c r="S49" t="s">
        <v>47</v>
      </c>
      <c r="T49">
        <f>T3-AB3</f>
        <v>8.6139232696491007E-3</v>
      </c>
      <c r="U49">
        <f t="shared" ref="U49:AA49" si="131">U3-AC3</f>
        <v>1.1597017025221697E-2</v>
      </c>
      <c r="V49">
        <f t="shared" si="131"/>
        <v>2.8902991043457046E-3</v>
      </c>
      <c r="W49">
        <f t="shared" si="131"/>
        <v>-2.34043583325039E-2</v>
      </c>
      <c r="X49">
        <f t="shared" si="131"/>
        <v>9.3245673351636006E-3</v>
      </c>
      <c r="Y49">
        <f t="shared" si="131"/>
        <v>3.3178488041782014E-3</v>
      </c>
      <c r="Z49">
        <f t="shared" si="131"/>
        <v>6.568359136629294E-3</v>
      </c>
      <c r="AA49">
        <f t="shared" si="131"/>
        <v>8.8383056252619996E-3</v>
      </c>
      <c r="AB49">
        <f t="shared" si="107"/>
        <v>3.4682452459932124E-3</v>
      </c>
      <c r="AK49" t="s">
        <v>104</v>
      </c>
      <c r="AL49">
        <f t="shared" si="108"/>
        <v>3.1768281057488581</v>
      </c>
      <c r="AM49">
        <f t="shared" ref="AM49:AS49" si="132">(AU13-AM13)/AM13*100</f>
        <v>5.2252429672400531</v>
      </c>
      <c r="AN49">
        <f t="shared" si="132"/>
        <v>-10.354570859691695</v>
      </c>
      <c r="AO49">
        <f t="shared" si="132"/>
        <v>-13.74990652788242</v>
      </c>
      <c r="AP49">
        <f t="shared" si="132"/>
        <v>-38.22270434553473</v>
      </c>
      <c r="AQ49">
        <f t="shared" si="132"/>
        <v>-14.327570419933814</v>
      </c>
      <c r="AR49">
        <f t="shared" si="132"/>
        <v>-16.744327945116698</v>
      </c>
      <c r="AS49">
        <f t="shared" si="132"/>
        <v>-30.637661264087512</v>
      </c>
      <c r="AT49">
        <f t="shared" si="113"/>
        <v>4.2010355364944552</v>
      </c>
      <c r="AU49">
        <f t="shared" si="114"/>
        <v>0.72422401962186522</v>
      </c>
      <c r="AV49">
        <f t="shared" si="110"/>
        <v>1.0242074307456004</v>
      </c>
    </row>
    <row r="50" spans="1:48" x14ac:dyDescent="0.25">
      <c r="A50" t="s">
        <v>137</v>
      </c>
      <c r="S50" t="s">
        <v>70</v>
      </c>
      <c r="T50">
        <f>T26-AB26</f>
        <v>1.39500073732228E-2</v>
      </c>
      <c r="U50">
        <f t="shared" ref="U50:AA50" si="133">U26-AC26</f>
        <v>4.3809873983283003E-3</v>
      </c>
      <c r="V50">
        <f t="shared" si="133"/>
        <v>8.9308159824504005E-3</v>
      </c>
      <c r="W50">
        <f t="shared" si="133"/>
        <v>1.2405309845398799E-2</v>
      </c>
      <c r="X50">
        <f t="shared" si="133"/>
        <v>2.0472888228732201E-2</v>
      </c>
      <c r="Y50">
        <f t="shared" si="133"/>
        <v>-2.2736597022611979E-3</v>
      </c>
      <c r="Z50">
        <f t="shared" si="133"/>
        <v>1.0468141386916902E-2</v>
      </c>
      <c r="AA50">
        <f t="shared" si="133"/>
        <v>1.2235160053419201E-2</v>
      </c>
      <c r="AB50">
        <f t="shared" si="107"/>
        <v>1.0071206320775926E-2</v>
      </c>
      <c r="AK50" t="s">
        <v>105</v>
      </c>
      <c r="AL50">
        <f t="shared" si="108"/>
        <v>-5.0622042409055341</v>
      </c>
      <c r="AM50">
        <f t="shared" ref="AM50:AS50" si="134">(AU14-AM14)/AM14*100</f>
        <v>3.1414589235021815</v>
      </c>
      <c r="AN50">
        <f t="shared" si="134"/>
        <v>-9.5413480976437146</v>
      </c>
      <c r="AO50">
        <f t="shared" si="134"/>
        <v>-7.1613500603316451</v>
      </c>
      <c r="AP50">
        <f t="shared" si="134"/>
        <v>-35.18901667397899</v>
      </c>
      <c r="AQ50">
        <f t="shared" si="134"/>
        <v>-23.366800988266682</v>
      </c>
      <c r="AR50">
        <f t="shared" si="134"/>
        <v>-14.467066267730091</v>
      </c>
      <c r="AS50">
        <f t="shared" si="134"/>
        <v>-28.476886259379647</v>
      </c>
      <c r="AT50">
        <f t="shared" si="113"/>
        <v>-0.96037265870167632</v>
      </c>
      <c r="AU50">
        <f t="shared" si="114"/>
        <v>2.9004329270614928</v>
      </c>
      <c r="AV50">
        <f t="shared" si="110"/>
        <v>4.1018315822038574</v>
      </c>
    </row>
    <row r="51" spans="1:48" x14ac:dyDescent="0.25">
      <c r="S51" t="s">
        <v>49</v>
      </c>
      <c r="T51">
        <f>T5-AB5</f>
        <v>6.4637272559078945E-3</v>
      </c>
      <c r="U51">
        <f t="shared" ref="U51:AA51" si="135">U5-AC5</f>
        <v>7.6006676167566095E-3</v>
      </c>
      <c r="V51">
        <f t="shared" si="135"/>
        <v>1.2252827945547412E-2</v>
      </c>
      <c r="W51">
        <f t="shared" si="135"/>
        <v>-3.4491019544599266E-2</v>
      </c>
      <c r="X51">
        <f t="shared" si="135"/>
        <v>1.4451321827663594E-2</v>
      </c>
      <c r="Y51">
        <f t="shared" si="135"/>
        <v>4.635066956046581E-2</v>
      </c>
      <c r="Z51">
        <f t="shared" si="135"/>
        <v>3.3695258135250594E-2</v>
      </c>
      <c r="AA51">
        <f t="shared" si="135"/>
        <v>4.5684902127301918E-2</v>
      </c>
      <c r="AB51">
        <f t="shared" si="107"/>
        <v>1.6501044365536822E-2</v>
      </c>
      <c r="AK51" t="s">
        <v>50</v>
      </c>
      <c r="AL51">
        <f t="shared" si="108"/>
        <v>-30.838788822964801</v>
      </c>
      <c r="AM51">
        <f t="shared" ref="AM51:AS51" si="136">(AU15-AM15)/AM15*100</f>
        <v>-15.686637545021009</v>
      </c>
      <c r="AN51">
        <f t="shared" si="136"/>
        <v>-36.041709564968869</v>
      </c>
      <c r="AO51">
        <f t="shared" si="136"/>
        <v>-23.158162957705947</v>
      </c>
      <c r="AP51">
        <f t="shared" si="136"/>
        <v>57.655623047407822</v>
      </c>
      <c r="AQ51">
        <f t="shared" si="136"/>
        <v>-27.821157829623854</v>
      </c>
      <c r="AR51">
        <f t="shared" si="136"/>
        <v>-0.17732544137406872</v>
      </c>
      <c r="AS51">
        <f t="shared" si="136"/>
        <v>-40.026523069320938</v>
      </c>
      <c r="AT51">
        <f t="shared" si="113"/>
        <v>-23.262713183992904</v>
      </c>
      <c r="AU51">
        <f t="shared" si="114"/>
        <v>5.3570944590992369</v>
      </c>
      <c r="AV51">
        <f t="shared" si="110"/>
        <v>7.5760756389719006</v>
      </c>
    </row>
    <row r="52" spans="1:48" x14ac:dyDescent="0.25">
      <c r="S52" t="s">
        <v>74</v>
      </c>
      <c r="T52">
        <f>T30-AB30</f>
        <v>-9.2342115537791258E-4</v>
      </c>
      <c r="U52">
        <f t="shared" ref="U52:AA52" si="137">U30-AC30</f>
        <v>1.0521983177584016E-2</v>
      </c>
      <c r="V52">
        <f t="shared" si="137"/>
        <v>6.3365384600301999E-2</v>
      </c>
      <c r="W52">
        <f t="shared" si="137"/>
        <v>0.14589319200536394</v>
      </c>
      <c r="X52">
        <f t="shared" si="137"/>
        <v>0.25074958372563999</v>
      </c>
      <c r="Y52">
        <f t="shared" si="137"/>
        <v>0.158333829986814</v>
      </c>
      <c r="Z52">
        <f t="shared" si="137"/>
        <v>8.8620483535449934E-2</v>
      </c>
      <c r="AA52">
        <f t="shared" si="137"/>
        <v>0.20066552791717596</v>
      </c>
      <c r="AB52">
        <f t="shared" si="107"/>
        <v>0.114653320474119</v>
      </c>
      <c r="AK52" t="s">
        <v>67</v>
      </c>
      <c r="AL52">
        <f t="shared" si="108"/>
        <v>-14.820791130472177</v>
      </c>
      <c r="AM52">
        <f t="shared" ref="AM52:AS52" si="138">(AU16-AM16)/AM16*100</f>
        <v>37.446893529338901</v>
      </c>
      <c r="AN52">
        <f t="shared" si="138"/>
        <v>-5.0796395493342077</v>
      </c>
      <c r="AO52">
        <f t="shared" si="138"/>
        <v>-0.39582362115681069</v>
      </c>
      <c r="AP52">
        <f t="shared" si="138"/>
        <v>55.008786708940818</v>
      </c>
      <c r="AQ52">
        <f t="shared" si="138"/>
        <v>-28.634779352515633</v>
      </c>
      <c r="AR52">
        <f t="shared" si="138"/>
        <v>26.122077530219347</v>
      </c>
      <c r="AS52">
        <f t="shared" si="138"/>
        <v>-33.793505543935851</v>
      </c>
      <c r="AT52">
        <f t="shared" si="113"/>
        <v>11.313051199433362</v>
      </c>
      <c r="AU52">
        <f t="shared" si="114"/>
        <v>18.479417129936248</v>
      </c>
      <c r="AV52">
        <f t="shared" si="110"/>
        <v>26.133842329905537</v>
      </c>
    </row>
    <row r="53" spans="1:48" x14ac:dyDescent="0.25">
      <c r="S53" t="s">
        <v>64</v>
      </c>
      <c r="T53">
        <f>T20-AB20</f>
        <v>4.6299019847542994E-3</v>
      </c>
      <c r="U53">
        <f t="shared" ref="U53:AA53" si="139">U20-AC20</f>
        <v>8.5819042135779934E-4</v>
      </c>
      <c r="V53">
        <f t="shared" si="139"/>
        <v>6.4156409429934023E-3</v>
      </c>
      <c r="W53">
        <f t="shared" si="139"/>
        <v>-5.4519104836619012E-3</v>
      </c>
      <c r="X53">
        <f t="shared" si="139"/>
        <v>7.5391927674985995E-3</v>
      </c>
      <c r="Y53">
        <f t="shared" si="139"/>
        <v>1.3499997531851302E-2</v>
      </c>
      <c r="Z53">
        <f t="shared" si="139"/>
        <v>-2.8958996661236983E-3</v>
      </c>
      <c r="AA53">
        <f t="shared" si="139"/>
        <v>2.5073052565159973E-3</v>
      </c>
      <c r="AB53">
        <f t="shared" si="107"/>
        <v>3.3878023443982249E-3</v>
      </c>
      <c r="AK53" t="s">
        <v>68</v>
      </c>
      <c r="AL53">
        <f t="shared" si="108"/>
        <v>-21.113858867248883</v>
      </c>
      <c r="AM53">
        <f t="shared" ref="AM53:AS53" si="140">(AU17-AM17)/AM17*100</f>
        <v>-11.924178352136067</v>
      </c>
      <c r="AN53">
        <f t="shared" si="140"/>
        <v>-13.401922884852391</v>
      </c>
      <c r="AO53">
        <f t="shared" si="140"/>
        <v>-15.556286542843509</v>
      </c>
      <c r="AP53">
        <f t="shared" si="140"/>
        <v>67.122777487979491</v>
      </c>
      <c r="AQ53">
        <f t="shared" si="140"/>
        <v>10.269548543102973</v>
      </c>
      <c r="AR53">
        <f t="shared" si="140"/>
        <v>14.24593965666733</v>
      </c>
      <c r="AS53">
        <f t="shared" si="140"/>
        <v>3.1180156065349429</v>
      </c>
      <c r="AT53">
        <f t="shared" si="113"/>
        <v>-16.519018609692473</v>
      </c>
      <c r="AU53">
        <f t="shared" si="114"/>
        <v>3.2490427045870809</v>
      </c>
      <c r="AV53">
        <f t="shared" si="110"/>
        <v>4.5948402575564113</v>
      </c>
    </row>
    <row r="54" spans="1:48" x14ac:dyDescent="0.25">
      <c r="S54" t="s">
        <v>66</v>
      </c>
      <c r="T54">
        <f>T22-AB22</f>
        <v>4.4103864439636042E-3</v>
      </c>
      <c r="U54">
        <f t="shared" ref="U54:AA54" si="141">U22-AC22</f>
        <v>-3.0420048077298145E-4</v>
      </c>
      <c r="V54">
        <f t="shared" si="141"/>
        <v>2.7643582185835014E-2</v>
      </c>
      <c r="W54">
        <f t="shared" si="141"/>
        <v>2.320313855942599E-2</v>
      </c>
      <c r="X54">
        <f t="shared" si="141"/>
        <v>4.3781427538284998E-2</v>
      </c>
      <c r="Y54">
        <f t="shared" si="141"/>
        <v>5.1334607949356015E-2</v>
      </c>
      <c r="Z54">
        <f t="shared" si="141"/>
        <v>7.2084831474519967E-3</v>
      </c>
      <c r="AA54">
        <f t="shared" si="141"/>
        <v>2.5874779347260998E-2</v>
      </c>
      <c r="AB54">
        <f t="shared" si="107"/>
        <v>2.2894025586350703E-2</v>
      </c>
    </row>
    <row r="55" spans="1:48" x14ac:dyDescent="0.25">
      <c r="S55" t="s">
        <v>73</v>
      </c>
      <c r="T55">
        <f>T29-AB29</f>
        <v>4.8710057793996953E-3</v>
      </c>
      <c r="U55">
        <f t="shared" ref="U55:AA55" si="142">U29-AC29</f>
        <v>-2.219848572078395E-3</v>
      </c>
      <c r="V55">
        <f t="shared" si="142"/>
        <v>5.6908571124194007E-3</v>
      </c>
      <c r="W55">
        <f t="shared" si="142"/>
        <v>5.9515486792693917E-3</v>
      </c>
      <c r="X55">
        <f t="shared" si="142"/>
        <v>2.8101984990062591E-2</v>
      </c>
      <c r="Y55">
        <f t="shared" si="142"/>
        <v>2.1185192387771806E-2</v>
      </c>
      <c r="Z55">
        <f t="shared" si="142"/>
        <v>1.1792643615037901E-2</v>
      </c>
      <c r="AA55">
        <f t="shared" si="142"/>
        <v>2.9431733371280203E-2</v>
      </c>
      <c r="AB55">
        <f t="shared" si="107"/>
        <v>1.3100639670395325E-2</v>
      </c>
    </row>
    <row r="56" spans="1:48" x14ac:dyDescent="0.25">
      <c r="S56" t="s">
        <v>54</v>
      </c>
      <c r="T56">
        <f>T10-AB10</f>
        <v>9.2531371218344035E-4</v>
      </c>
      <c r="U56">
        <f t="shared" ref="U56:AA56" si="143">U10-AC10</f>
        <v>-8.4667213778500186E-5</v>
      </c>
      <c r="V56">
        <f t="shared" si="143"/>
        <v>-1.0224879286957899E-3</v>
      </c>
      <c r="W56">
        <f t="shared" si="143"/>
        <v>-4.2129144706748401E-3</v>
      </c>
      <c r="X56">
        <f t="shared" si="143"/>
        <v>1.8804025759195505E-3</v>
      </c>
      <c r="Y56">
        <f t="shared" si="143"/>
        <v>-3.092936003889441E-3</v>
      </c>
      <c r="Z56">
        <f t="shared" si="143"/>
        <v>4.46081852445342E-3</v>
      </c>
      <c r="AA56">
        <f t="shared" si="143"/>
        <v>3.6626841913513699E-3</v>
      </c>
      <c r="AB56">
        <f t="shared" si="107"/>
        <v>3.1452667335865126E-4</v>
      </c>
    </row>
    <row r="57" spans="1:48" x14ac:dyDescent="0.25">
      <c r="S57" t="s">
        <v>51</v>
      </c>
      <c r="T57">
        <f>T7-AB7</f>
        <v>5.1444062054161049E-3</v>
      </c>
      <c r="U57">
        <f t="shared" ref="U57:AA57" si="144">U7-AC7</f>
        <v>-5.6887139391960106E-3</v>
      </c>
      <c r="V57">
        <f t="shared" si="144"/>
        <v>1.9623239205994042E-3</v>
      </c>
      <c r="W57">
        <f t="shared" si="144"/>
        <v>3.1014949228290456E-4</v>
      </c>
      <c r="X57">
        <f t="shared" si="144"/>
        <v>-1.0763039572775204E-2</v>
      </c>
      <c r="Y57">
        <f t="shared" si="144"/>
        <v>1.0745296323839096E-2</v>
      </c>
      <c r="Z57">
        <f t="shared" si="144"/>
        <v>-3.5200799294046042E-3</v>
      </c>
      <c r="AA57">
        <f t="shared" si="144"/>
        <v>3.6347970373796085E-3</v>
      </c>
      <c r="AB57">
        <f t="shared" si="107"/>
        <v>2.2814244226766235E-4</v>
      </c>
    </row>
    <row r="58" spans="1:48" x14ac:dyDescent="0.25">
      <c r="S58" t="s">
        <v>62</v>
      </c>
      <c r="T58">
        <f>T18-AB18</f>
        <v>-1.119594560945996E-4</v>
      </c>
      <c r="U58">
        <f t="shared" ref="U58:AA58" si="145">U18-AC18</f>
        <v>-1.6098497560477001E-3</v>
      </c>
      <c r="V58">
        <f t="shared" si="145"/>
        <v>1.1602480895817006E-3</v>
      </c>
      <c r="W58">
        <f t="shared" si="145"/>
        <v>-8.8510282564523007E-3</v>
      </c>
      <c r="X58">
        <f t="shared" si="145"/>
        <v>-4.0638264197404989E-3</v>
      </c>
      <c r="Y58">
        <f t="shared" si="145"/>
        <v>-1.0746536797705502E-2</v>
      </c>
      <c r="Z58">
        <f t="shared" si="145"/>
        <v>5.4245697141023994E-3</v>
      </c>
      <c r="AA58">
        <f t="shared" si="145"/>
        <v>6.1231333339698997E-3</v>
      </c>
      <c r="AB58">
        <f t="shared" si="107"/>
        <v>-1.5844061935483254E-3</v>
      </c>
    </row>
    <row r="59" spans="1:48" x14ac:dyDescent="0.25">
      <c r="S59" t="s">
        <v>55</v>
      </c>
      <c r="T59">
        <f>T11-AB11</f>
        <v>-1.8726072483839923E-4</v>
      </c>
      <c r="U59">
        <f t="shared" ref="U59:AA59" si="146">U11-AC11</f>
        <v>-2.7811873463538944E-3</v>
      </c>
      <c r="V59">
        <f t="shared" si="146"/>
        <v>-6.3502042252670116E-4</v>
      </c>
      <c r="W59">
        <f t="shared" si="146"/>
        <v>-9.1315592693589839E-4</v>
      </c>
      <c r="X59">
        <f t="shared" si="146"/>
        <v>3.2616328574089012E-3</v>
      </c>
      <c r="Y59">
        <f t="shared" si="146"/>
        <v>-8.2378362760173011E-3</v>
      </c>
      <c r="Z59">
        <f t="shared" si="146"/>
        <v>2.5643004087349597E-2</v>
      </c>
      <c r="AA59">
        <f t="shared" si="146"/>
        <v>7.3732368758678019E-3</v>
      </c>
      <c r="AB59">
        <f t="shared" si="107"/>
        <v>2.940426640494263E-3</v>
      </c>
    </row>
    <row r="60" spans="1:48" x14ac:dyDescent="0.25">
      <c r="S60" t="s">
        <v>72</v>
      </c>
      <c r="T60">
        <f>T28-AB28</f>
        <v>-2.746374923766802E-3</v>
      </c>
      <c r="U60">
        <f t="shared" ref="U60:AA60" si="147">U28-AC28</f>
        <v>-2.6392551038817991E-3</v>
      </c>
      <c r="V60">
        <f t="shared" si="147"/>
        <v>-6.2956644330322033E-3</v>
      </c>
      <c r="W60">
        <f t="shared" si="147"/>
        <v>-3.4672245640102399E-2</v>
      </c>
      <c r="X60">
        <f t="shared" si="147"/>
        <v>2.0695468064148702E-2</v>
      </c>
      <c r="Y60">
        <f t="shared" si="147"/>
        <v>-3.2730538411695091E-2</v>
      </c>
      <c r="Z60">
        <f t="shared" si="147"/>
        <v>1.2518124783143701E-2</v>
      </c>
      <c r="AA60">
        <f t="shared" si="147"/>
        <v>1.1937338528391406E-2</v>
      </c>
      <c r="AB60">
        <f t="shared" si="107"/>
        <v>-4.2416433920993103E-3</v>
      </c>
    </row>
    <row r="61" spans="1:48" x14ac:dyDescent="0.25">
      <c r="S61" t="s">
        <v>53</v>
      </c>
      <c r="T61">
        <f>T9-AB9</f>
        <v>-2.6243127601759016E-3</v>
      </c>
      <c r="U61">
        <f t="shared" ref="U61:AA61" si="148">U9-AC9</f>
        <v>-5.5950706963108984E-3</v>
      </c>
      <c r="V61">
        <f t="shared" si="148"/>
        <v>3.6483587517280001E-3</v>
      </c>
      <c r="W61">
        <f t="shared" si="148"/>
        <v>-6.230896288734699E-3</v>
      </c>
      <c r="X61">
        <f t="shared" si="148"/>
        <v>2.0808867237250995E-3</v>
      </c>
      <c r="Y61">
        <f t="shared" si="148"/>
        <v>-7.6393075745938011E-3</v>
      </c>
      <c r="Z61">
        <f t="shared" si="148"/>
        <v>2.2291062732991002E-3</v>
      </c>
      <c r="AA61">
        <f t="shared" si="148"/>
        <v>1.2792371101346019E-3</v>
      </c>
      <c r="AB61">
        <f t="shared" si="107"/>
        <v>-1.6064998076160621E-3</v>
      </c>
    </row>
    <row r="62" spans="1:48" x14ac:dyDescent="0.25">
      <c r="S62" t="s">
        <v>63</v>
      </c>
      <c r="T62">
        <f>T19-AB19</f>
        <v>-4.8506078101632003E-3</v>
      </c>
      <c r="U62">
        <f t="shared" ref="U62:AA62" si="149">U19-AC19</f>
        <v>-8.1575177016604966E-3</v>
      </c>
      <c r="V62">
        <f t="shared" si="149"/>
        <v>1.6241292299606983E-3</v>
      </c>
      <c r="W62">
        <f t="shared" si="149"/>
        <v>-2.7404529521240992E-2</v>
      </c>
      <c r="X62">
        <f t="shared" si="149"/>
        <v>-4.0733744636720692E-2</v>
      </c>
      <c r="Y62">
        <f t="shared" si="149"/>
        <v>-2.8317796483804596E-2</v>
      </c>
      <c r="Z62">
        <f t="shared" si="149"/>
        <v>-1.8951977396972401E-2</v>
      </c>
      <c r="AA62">
        <f t="shared" si="149"/>
        <v>2.1779963595836609E-2</v>
      </c>
      <c r="AB62">
        <f t="shared" si="107"/>
        <v>-1.3126510090595633E-2</v>
      </c>
    </row>
    <row r="63" spans="1:48" x14ac:dyDescent="0.25">
      <c r="S63" t="s">
        <v>75</v>
      </c>
      <c r="T63">
        <f>T31-AB31</f>
        <v>-6.2920820849140247E-3</v>
      </c>
      <c r="U63">
        <f t="shared" ref="U63:AA63" si="150">U31-AC31</f>
        <v>-7.9798133784400038E-3</v>
      </c>
      <c r="V63">
        <f t="shared" si="150"/>
        <v>1.1809851716563999E-2</v>
      </c>
      <c r="W63">
        <f t="shared" si="150"/>
        <v>2.4141983499857994E-2</v>
      </c>
      <c r="X63">
        <f t="shared" si="150"/>
        <v>6.1930957765038E-2</v>
      </c>
      <c r="Y63">
        <f t="shared" si="150"/>
        <v>2.3765693753983991E-2</v>
      </c>
      <c r="Z63">
        <f t="shared" si="150"/>
        <v>2.8589433966833E-2</v>
      </c>
      <c r="AA63">
        <f t="shared" si="150"/>
        <v>6.6316203992178996E-2</v>
      </c>
      <c r="AB63">
        <f t="shared" si="107"/>
        <v>2.5285278653887744E-2</v>
      </c>
    </row>
    <row r="64" spans="1:48" x14ac:dyDescent="0.25">
      <c r="S64" t="s">
        <v>67</v>
      </c>
      <c r="T64">
        <f>T23-AB23</f>
        <v>3.7250500623951993E-2</v>
      </c>
      <c r="U64">
        <f t="shared" ref="U64:AA64" si="151">U23-AC23</f>
        <v>-6.5150882588398018E-2</v>
      </c>
      <c r="V64">
        <f t="shared" si="151"/>
        <v>7.729132628433999E-3</v>
      </c>
      <c r="W64">
        <f t="shared" si="151"/>
        <v>7.4399136220501538E-4</v>
      </c>
      <c r="X64">
        <f t="shared" si="151"/>
        <v>-0.109705306257325</v>
      </c>
      <c r="Y64">
        <f t="shared" si="151"/>
        <v>3.4138270502434911E-2</v>
      </c>
      <c r="Z64">
        <f t="shared" si="151"/>
        <v>-4.6354194986331004E-2</v>
      </c>
      <c r="AA64">
        <f t="shared" si="151"/>
        <v>6.8755289983873008E-2</v>
      </c>
      <c r="AB64">
        <f t="shared" si="107"/>
        <v>-9.0741498413943848E-3</v>
      </c>
    </row>
    <row r="65" spans="19:29" x14ac:dyDescent="0.25">
      <c r="S65" t="s">
        <v>100</v>
      </c>
      <c r="T65">
        <f>T8-AB8</f>
        <v>-1.82949807867894E-2</v>
      </c>
      <c r="U65">
        <f t="shared" ref="U65:AA65" si="152">U8-AC8</f>
        <v>-1.84446619943653E-2</v>
      </c>
      <c r="V65">
        <f t="shared" si="152"/>
        <v>1.1110487363378899E-2</v>
      </c>
      <c r="W65">
        <f t="shared" si="152"/>
        <v>-1.0923802086670098E-2</v>
      </c>
      <c r="X65">
        <f t="shared" si="152"/>
        <v>7.7922909772770721E-4</v>
      </c>
      <c r="Y65">
        <f t="shared" si="152"/>
        <v>-9.854289149862E-3</v>
      </c>
      <c r="Z65">
        <f t="shared" si="152"/>
        <v>2.2832291795173987E-3</v>
      </c>
      <c r="AA65">
        <f t="shared" si="152"/>
        <v>-7.8627831726007097E-3</v>
      </c>
      <c r="AB65">
        <f t="shared" si="107"/>
        <v>-6.4009464437079378E-3</v>
      </c>
    </row>
    <row r="66" spans="19:29" x14ac:dyDescent="0.25">
      <c r="S66" t="s">
        <v>99</v>
      </c>
      <c r="T66">
        <f>T27-AB27</f>
        <v>-4.2685459837906004E-2</v>
      </c>
      <c r="U66">
        <f t="shared" ref="U66:AA66" si="153">U27-AC27</f>
        <v>-8.0751475362517006E-2</v>
      </c>
      <c r="V66">
        <f t="shared" si="153"/>
        <v>9.5481867355579897E-3</v>
      </c>
      <c r="W66">
        <f t="shared" si="153"/>
        <v>2.0458404042536016E-2</v>
      </c>
      <c r="X66">
        <f t="shared" si="153"/>
        <v>2.199509134775901E-2</v>
      </c>
      <c r="Y66">
        <f t="shared" si="153"/>
        <v>-0.10144518182725704</v>
      </c>
      <c r="Z66">
        <f t="shared" si="153"/>
        <v>4.2151546964284969E-2</v>
      </c>
      <c r="AA66">
        <f t="shared" si="153"/>
        <v>-2.9188642580988022E-2</v>
      </c>
      <c r="AB66">
        <f t="shared" si="107"/>
        <v>-1.998969131481626E-2</v>
      </c>
    </row>
    <row r="70" spans="19:29" x14ac:dyDescent="0.25">
      <c r="S70" t="s">
        <v>83</v>
      </c>
    </row>
    <row r="71" spans="19:29" x14ac:dyDescent="0.25">
      <c r="S71" t="s">
        <v>40</v>
      </c>
      <c r="T71" t="s">
        <v>84</v>
      </c>
      <c r="U71" t="s">
        <v>85</v>
      </c>
      <c r="V71" t="s">
        <v>130</v>
      </c>
      <c r="W71" t="s">
        <v>131</v>
      </c>
      <c r="X71" t="s">
        <v>132</v>
      </c>
      <c r="Y71" t="s">
        <v>133</v>
      </c>
      <c r="Z71" t="s">
        <v>134</v>
      </c>
      <c r="AA71" t="s">
        <v>135</v>
      </c>
      <c r="AB71" t="s">
        <v>86</v>
      </c>
      <c r="AC71" t="s">
        <v>140</v>
      </c>
    </row>
    <row r="72" spans="19:29" x14ac:dyDescent="0.25">
      <c r="S72" t="s">
        <v>96</v>
      </c>
      <c r="T72">
        <v>0.12597674155529737</v>
      </c>
      <c r="U72">
        <v>2.4441742498180541E-2</v>
      </c>
      <c r="V72">
        <v>7.5517828410201493E-3</v>
      </c>
      <c r="W72">
        <v>8.5037091119786912E-2</v>
      </c>
      <c r="X72">
        <v>7.0976497738804434E-2</v>
      </c>
      <c r="Y72">
        <v>8.7020324483568057E-2</v>
      </c>
      <c r="Z72">
        <v>1.5126042619751701E-2</v>
      </c>
      <c r="AA72">
        <v>9.0136493893836489E-2</v>
      </c>
      <c r="AB72">
        <v>6.3283339593780713E-2</v>
      </c>
    </row>
    <row r="73" spans="19:29" x14ac:dyDescent="0.25">
      <c r="S73" t="s">
        <v>97</v>
      </c>
      <c r="T73">
        <v>2.3876326054454111E-2</v>
      </c>
      <c r="U73">
        <v>9.5795801535884961E-2</v>
      </c>
      <c r="V73">
        <v>1.2432873968147518E-2</v>
      </c>
      <c r="W73">
        <v>-0.11863102050288199</v>
      </c>
      <c r="X73">
        <v>-0.13065717710776781</v>
      </c>
      <c r="Y73">
        <v>0.17761042314738007</v>
      </c>
      <c r="Z73">
        <v>8.1691945660172904E-2</v>
      </c>
      <c r="AA73">
        <v>0.11611427484361553</v>
      </c>
      <c r="AB73">
        <v>3.2279180949875662E-2</v>
      </c>
    </row>
    <row r="74" spans="19:29" x14ac:dyDescent="0.25">
      <c r="S74" t="s">
        <v>98</v>
      </c>
      <c r="T74">
        <v>3.9966238379833041E-2</v>
      </c>
      <c r="U74">
        <v>4.9364909214615005E-2</v>
      </c>
      <c r="V74">
        <v>4.563754330611014E-3</v>
      </c>
      <c r="W74">
        <v>-0.34709049938803105</v>
      </c>
      <c r="X74">
        <v>-3.6311424582060992E-2</v>
      </c>
      <c r="Y74">
        <v>-0.24340533244047696</v>
      </c>
      <c r="Z74">
        <v>-3.8756597184184005E-2</v>
      </c>
      <c r="AA74">
        <v>0.10821538083135901</v>
      </c>
      <c r="AB74">
        <v>-5.793169635479186E-2</v>
      </c>
    </row>
    <row r="75" spans="19:29" x14ac:dyDescent="0.25">
      <c r="S75" t="s">
        <v>59</v>
      </c>
      <c r="T75">
        <v>5.9248549155514113E-2</v>
      </c>
      <c r="U75">
        <v>5.2363140764819932E-3</v>
      </c>
      <c r="V75">
        <v>1.7762365215175518E-2</v>
      </c>
      <c r="W75">
        <v>1.2558915066567811E-3</v>
      </c>
      <c r="X75">
        <v>5.1144244101641034E-2</v>
      </c>
      <c r="Y75">
        <v>1.6561468541929289E-2</v>
      </c>
      <c r="Z75">
        <v>2.0752557414779702E-2</v>
      </c>
      <c r="AA75">
        <v>3.9930239506908813E-2</v>
      </c>
      <c r="AB75">
        <v>2.6486453689885912E-2</v>
      </c>
    </row>
    <row r="76" spans="19:29" x14ac:dyDescent="0.25">
      <c r="S76" t="s">
        <v>61</v>
      </c>
      <c r="T76">
        <v>3.2598443083486028E-2</v>
      </c>
      <c r="U76">
        <v>3.0754548017823069E-2</v>
      </c>
      <c r="V76">
        <v>0.11504218691159995</v>
      </c>
      <c r="W76">
        <v>-9.0165706443078975E-2</v>
      </c>
      <c r="X76">
        <v>0.13619077863133805</v>
      </c>
      <c r="Y76">
        <v>5.7251799014469973E-2</v>
      </c>
      <c r="Z76">
        <v>-5.8520777265420043E-3</v>
      </c>
      <c r="AA76">
        <v>6.1385652404058022E-2</v>
      </c>
      <c r="AB76">
        <v>4.2150702986644265E-2</v>
      </c>
    </row>
    <row r="77" spans="19:29" x14ac:dyDescent="0.25">
      <c r="S77" t="s">
        <v>48</v>
      </c>
      <c r="T77">
        <v>2.0657175569811004E-2</v>
      </c>
      <c r="U77">
        <v>3.7859034655606999E-2</v>
      </c>
      <c r="V77">
        <v>5.4792991402219937E-3</v>
      </c>
      <c r="W77">
        <v>6.1823923527480062E-3</v>
      </c>
      <c r="X77">
        <v>4.2604829612192002E-2</v>
      </c>
      <c r="Y77">
        <v>2.6851714985142994E-2</v>
      </c>
      <c r="Z77">
        <v>-2.218230850038802E-2</v>
      </c>
      <c r="AA77">
        <v>-1.8913646849699761E-4</v>
      </c>
      <c r="AB77">
        <v>1.4657875168354748E-2</v>
      </c>
    </row>
    <row r="78" spans="19:29" x14ac:dyDescent="0.25">
      <c r="S78" t="s">
        <v>57</v>
      </c>
      <c r="T78">
        <v>3.8894973659715879E-2</v>
      </c>
      <c r="U78">
        <v>7.2903402594478028E-3</v>
      </c>
      <c r="V78">
        <v>1.8640716738139412E-2</v>
      </c>
      <c r="W78">
        <v>-3.6421175922800697E-2</v>
      </c>
      <c r="X78">
        <v>-4.9967531992418934E-3</v>
      </c>
      <c r="Y78">
        <v>0.13791557370396582</v>
      </c>
      <c r="Z78">
        <v>1.6184270101770898E-2</v>
      </c>
      <c r="AA78">
        <v>-2.481698435122201E-2</v>
      </c>
      <c r="AB78">
        <v>1.9086370123721899E-2</v>
      </c>
    </row>
    <row r="79" spans="19:29" x14ac:dyDescent="0.25">
      <c r="S79" t="s">
        <v>50</v>
      </c>
      <c r="T79">
        <v>2.9217141314681297E-2</v>
      </c>
      <c r="U79">
        <v>1.3146980004349107E-2</v>
      </c>
      <c r="V79">
        <v>2.8571732093180993E-2</v>
      </c>
      <c r="W79">
        <v>2.0670495666103003E-2</v>
      </c>
      <c r="X79">
        <v>-4.3082503008749495E-2</v>
      </c>
      <c r="Y79">
        <v>1.5973150470433801E-2</v>
      </c>
      <c r="Z79">
        <v>4.0555660969490009E-3</v>
      </c>
      <c r="AA79">
        <v>4.1599715376214694E-2</v>
      </c>
      <c r="AB79">
        <v>1.3769034751645301E-2</v>
      </c>
    </row>
    <row r="80" spans="19:29" x14ac:dyDescent="0.25">
      <c r="S80" t="s">
        <v>65</v>
      </c>
      <c r="T80">
        <v>-3.5544347341054904E-2</v>
      </c>
      <c r="U80">
        <v>6.5244777169682494E-2</v>
      </c>
      <c r="V80">
        <v>4.8406264150785194E-2</v>
      </c>
      <c r="W80">
        <v>1.1358579086268694E-2</v>
      </c>
      <c r="X80">
        <v>2.673019218490201E-2</v>
      </c>
      <c r="Y80">
        <v>6.4972158272030997E-2</v>
      </c>
      <c r="Z80">
        <v>2.0739554333999988E-2</v>
      </c>
      <c r="AA80">
        <v>3.6352988206939996E-2</v>
      </c>
      <c r="AB80">
        <v>2.9782520757944308E-2</v>
      </c>
    </row>
    <row r="81" spans="19:28" x14ac:dyDescent="0.25">
      <c r="S81" t="s">
        <v>60</v>
      </c>
      <c r="T81">
        <v>1.7838664695353404E-2</v>
      </c>
      <c r="U81">
        <v>1.023188869717151E-2</v>
      </c>
      <c r="V81">
        <v>4.4295361152838011E-3</v>
      </c>
      <c r="W81">
        <v>1.2095794799405604E-2</v>
      </c>
      <c r="X81">
        <v>4.5493356016974199E-2</v>
      </c>
      <c r="Y81">
        <v>2.2469960315577291E-2</v>
      </c>
      <c r="Z81">
        <v>1.0009006727318401E-2</v>
      </c>
      <c r="AA81">
        <v>2.7914066641309493E-2</v>
      </c>
      <c r="AB81">
        <v>1.8810284251049213E-2</v>
      </c>
    </row>
    <row r="82" spans="19:28" x14ac:dyDescent="0.25">
      <c r="S82" t="s">
        <v>68</v>
      </c>
      <c r="T82">
        <v>1.4921727003982095E-2</v>
      </c>
      <c r="U82">
        <v>1.1498153337649905E-2</v>
      </c>
      <c r="V82">
        <v>9.2840637789023059E-3</v>
      </c>
      <c r="W82">
        <v>1.5443216084591593E-2</v>
      </c>
      <c r="X82">
        <v>-7.0106936097821995E-2</v>
      </c>
      <c r="Y82">
        <v>-5.0482357391644986E-3</v>
      </c>
      <c r="Z82">
        <v>-1.7502319501407987E-2</v>
      </c>
      <c r="AA82">
        <v>-2.1837069205662973E-3</v>
      </c>
      <c r="AB82">
        <v>-5.4617547567293598E-3</v>
      </c>
    </row>
    <row r="83" spans="19:28" x14ac:dyDescent="0.25">
      <c r="S83" t="s">
        <v>47</v>
      </c>
      <c r="T83">
        <v>8.6139232696491007E-3</v>
      </c>
      <c r="U83">
        <v>1.1597017025221697E-2</v>
      </c>
      <c r="V83">
        <v>2.8902991043457046E-3</v>
      </c>
      <c r="W83">
        <v>-2.34043583325039E-2</v>
      </c>
      <c r="X83">
        <v>9.3245673351636006E-3</v>
      </c>
      <c r="Y83">
        <v>3.3178488041782014E-3</v>
      </c>
      <c r="Z83">
        <v>-7.6921349612536077E-3</v>
      </c>
      <c r="AA83">
        <v>8.8383056252619996E-3</v>
      </c>
      <c r="AB83">
        <v>1.6856834837578496E-3</v>
      </c>
    </row>
    <row r="84" spans="19:28" x14ac:dyDescent="0.25">
      <c r="S84" t="s">
        <v>70</v>
      </c>
      <c r="T84">
        <v>1.39500073732228E-2</v>
      </c>
      <c r="U84">
        <v>4.3809873983281997E-3</v>
      </c>
      <c r="V84">
        <v>8.9308159824504005E-3</v>
      </c>
      <c r="W84">
        <v>1.2405309845398799E-2</v>
      </c>
      <c r="X84">
        <v>2.0472888228732201E-2</v>
      </c>
      <c r="Y84">
        <v>-2.2736597022611979E-3</v>
      </c>
      <c r="Z84">
        <v>8.0765443485618024E-3</v>
      </c>
      <c r="AA84">
        <v>1.2235160053419E-2</v>
      </c>
      <c r="AB84">
        <v>9.7722566909814994E-3</v>
      </c>
    </row>
    <row r="85" spans="19:28" x14ac:dyDescent="0.25">
      <c r="S85" t="s">
        <v>49</v>
      </c>
      <c r="T85">
        <v>6.4637272559078945E-3</v>
      </c>
      <c r="U85">
        <v>7.6006676167566095E-3</v>
      </c>
      <c r="V85">
        <v>1.2252827945547495E-2</v>
      </c>
      <c r="W85">
        <v>-3.4491019544599266E-2</v>
      </c>
      <c r="X85">
        <v>1.4451321827663594E-2</v>
      </c>
      <c r="Y85">
        <v>4.635066956046581E-2</v>
      </c>
      <c r="Z85">
        <v>3.7452652694615063E-3</v>
      </c>
      <c r="AA85">
        <v>4.5684902127301918E-2</v>
      </c>
      <c r="AB85">
        <v>1.2757295257313195E-2</v>
      </c>
    </row>
    <row r="86" spans="19:28" x14ac:dyDescent="0.25">
      <c r="S86" t="s">
        <v>74</v>
      </c>
      <c r="T86">
        <v>-9.2342115537791258E-4</v>
      </c>
      <c r="U86">
        <v>1.0521983177585015E-2</v>
      </c>
      <c r="V86">
        <v>6.3365384600301E-2</v>
      </c>
      <c r="W86">
        <v>0.14589319200536294</v>
      </c>
      <c r="X86">
        <v>0.25074958372563999</v>
      </c>
      <c r="Y86">
        <v>0.158333829986814</v>
      </c>
      <c r="Z86">
        <v>0.11696189342972296</v>
      </c>
      <c r="AA86">
        <v>0.20066552791717596</v>
      </c>
      <c r="AB86">
        <v>0.11819599671090299</v>
      </c>
    </row>
    <row r="87" spans="19:28" x14ac:dyDescent="0.25">
      <c r="S87" t="s">
        <v>64</v>
      </c>
      <c r="T87">
        <v>4.6299019847542994E-3</v>
      </c>
      <c r="U87">
        <v>8.5819042135779934E-4</v>
      </c>
      <c r="V87">
        <v>6.4156409429934023E-3</v>
      </c>
      <c r="W87">
        <v>-5.4519104836619012E-3</v>
      </c>
      <c r="X87">
        <v>7.5391927674985995E-3</v>
      </c>
      <c r="Y87">
        <v>1.3499997531851302E-2</v>
      </c>
      <c r="Z87">
        <v>-8.2476095412622012E-3</v>
      </c>
      <c r="AA87">
        <v>2.5073052565159973E-3</v>
      </c>
      <c r="AB87">
        <v>2.718838610005912E-3</v>
      </c>
    </row>
    <row r="88" spans="19:28" x14ac:dyDescent="0.25">
      <c r="S88" t="s">
        <v>66</v>
      </c>
      <c r="T88">
        <v>4.4103864439636042E-3</v>
      </c>
      <c r="U88">
        <v>-3.0420048077298145E-4</v>
      </c>
      <c r="V88">
        <v>2.7643582185835014E-2</v>
      </c>
      <c r="W88">
        <v>2.320313855942599E-2</v>
      </c>
      <c r="X88">
        <v>4.3781427538284998E-2</v>
      </c>
      <c r="Y88">
        <v>5.1334607949356015E-2</v>
      </c>
      <c r="Z88">
        <v>2.9993066035840094E-3</v>
      </c>
      <c r="AA88">
        <v>2.5874779347260998E-2</v>
      </c>
      <c r="AB88">
        <v>2.2367878518367204E-2</v>
      </c>
    </row>
    <row r="89" spans="19:28" x14ac:dyDescent="0.25">
      <c r="S89" t="s">
        <v>73</v>
      </c>
      <c r="T89">
        <v>4.8710057793996953E-3</v>
      </c>
      <c r="U89">
        <v>-2.2198485720784922E-3</v>
      </c>
      <c r="V89">
        <v>5.6908571124194007E-3</v>
      </c>
      <c r="W89">
        <v>5.9515486792693917E-3</v>
      </c>
      <c r="X89">
        <v>2.8101984990062591E-2</v>
      </c>
      <c r="Y89">
        <v>2.1185192387771806E-2</v>
      </c>
      <c r="Z89">
        <v>6.1491196163324935E-3</v>
      </c>
      <c r="AA89">
        <v>2.9431733371280203E-2</v>
      </c>
      <c r="AB89">
        <v>1.2395199170557135E-2</v>
      </c>
    </row>
    <row r="90" spans="19:28" x14ac:dyDescent="0.25">
      <c r="S90" t="s">
        <v>54</v>
      </c>
      <c r="T90">
        <v>9.2531371218344035E-4</v>
      </c>
      <c r="U90">
        <v>-8.4667213778500186E-5</v>
      </c>
      <c r="V90">
        <v>-1.0224879286957899E-3</v>
      </c>
      <c r="W90">
        <v>-4.2129144706748401E-3</v>
      </c>
      <c r="X90">
        <v>1.8804025759195609E-3</v>
      </c>
      <c r="Y90">
        <v>-3.092936003889441E-3</v>
      </c>
      <c r="Z90">
        <v>3.2920265758381194E-3</v>
      </c>
      <c r="AA90">
        <v>3.6626841913513699E-3</v>
      </c>
      <c r="AB90">
        <v>1.6842767978173998E-4</v>
      </c>
    </row>
    <row r="91" spans="19:28" x14ac:dyDescent="0.25">
      <c r="S91" t="s">
        <v>51</v>
      </c>
      <c r="T91">
        <v>5.1444062054161049E-3</v>
      </c>
      <c r="U91">
        <v>-5.6887139391960106E-3</v>
      </c>
      <c r="V91">
        <v>1.9623239205994042E-3</v>
      </c>
      <c r="W91">
        <v>3.1014949228279354E-4</v>
      </c>
      <c r="X91">
        <v>-1.0763039572775204E-2</v>
      </c>
      <c r="Y91">
        <v>1.0745296323839096E-2</v>
      </c>
      <c r="Z91">
        <v>-4.2108995640754987E-3</v>
      </c>
      <c r="AA91">
        <v>3.6347970373796085E-3</v>
      </c>
      <c r="AB91">
        <v>1.4178998793378667E-4</v>
      </c>
    </row>
    <row r="92" spans="19:28" x14ac:dyDescent="0.25">
      <c r="S92" t="s">
        <v>62</v>
      </c>
      <c r="T92">
        <v>-1.119594560945996E-4</v>
      </c>
      <c r="U92">
        <v>-1.6098497560477001E-3</v>
      </c>
      <c r="V92">
        <v>1.1602480895817006E-3</v>
      </c>
      <c r="W92">
        <v>-8.8510282564523007E-3</v>
      </c>
      <c r="X92">
        <v>-4.0638264197404989E-3</v>
      </c>
      <c r="Y92">
        <v>-1.0746536797705502E-2</v>
      </c>
      <c r="Z92">
        <v>7.6175456144006986E-3</v>
      </c>
      <c r="AA92">
        <v>6.1231333339698997E-3</v>
      </c>
      <c r="AB92">
        <v>-1.3102842060110378E-3</v>
      </c>
    </row>
    <row r="93" spans="19:28" x14ac:dyDescent="0.25">
      <c r="S93" t="s">
        <v>55</v>
      </c>
      <c r="T93">
        <v>-1.8726072483839923E-4</v>
      </c>
      <c r="U93">
        <v>-2.7811873463538944E-3</v>
      </c>
      <c r="V93">
        <v>-6.3502042252670116E-4</v>
      </c>
      <c r="W93">
        <v>-9.1315592693589839E-4</v>
      </c>
      <c r="X93">
        <v>3.2616328574089012E-3</v>
      </c>
      <c r="Y93">
        <v>-8.2378362760173011E-3</v>
      </c>
      <c r="Z93">
        <v>2.0167020433484697E-2</v>
      </c>
      <c r="AA93">
        <v>7.3732368758678019E-3</v>
      </c>
      <c r="AB93">
        <v>2.2559286837611509E-3</v>
      </c>
    </row>
    <row r="94" spans="19:28" x14ac:dyDescent="0.25">
      <c r="S94" t="s">
        <v>72</v>
      </c>
      <c r="T94">
        <v>-2.746374923766802E-3</v>
      </c>
      <c r="U94">
        <v>-2.6392551038817991E-3</v>
      </c>
      <c r="V94">
        <v>-6.2956644330322033E-3</v>
      </c>
      <c r="W94">
        <v>-3.4672245640102503E-2</v>
      </c>
      <c r="X94">
        <v>2.0695468064148702E-2</v>
      </c>
      <c r="Y94">
        <v>-3.2730538411695091E-2</v>
      </c>
      <c r="Z94">
        <v>1.2299304314186396E-2</v>
      </c>
      <c r="AA94">
        <v>1.1937338528391406E-2</v>
      </c>
      <c r="AB94">
        <v>-4.2689959507189873E-3</v>
      </c>
    </row>
    <row r="95" spans="19:28" x14ac:dyDescent="0.25">
      <c r="S95" t="s">
        <v>53</v>
      </c>
      <c r="T95">
        <v>-2.624312760175801E-3</v>
      </c>
      <c r="U95">
        <v>-5.5950706963108984E-3</v>
      </c>
      <c r="V95">
        <v>3.6483587517280001E-3</v>
      </c>
      <c r="W95">
        <v>-6.230896288734699E-3</v>
      </c>
      <c r="X95">
        <v>2.0808867237250995E-3</v>
      </c>
      <c r="Y95">
        <v>-7.6393075745938011E-3</v>
      </c>
      <c r="Z95">
        <v>1.7028007273843029E-3</v>
      </c>
      <c r="AA95">
        <v>1.2792371101346019E-3</v>
      </c>
      <c r="AB95">
        <v>-1.6722880008553996E-3</v>
      </c>
    </row>
    <row r="96" spans="19:28" x14ac:dyDescent="0.25">
      <c r="S96" t="s">
        <v>63</v>
      </c>
      <c r="T96">
        <v>-4.8506078101632003E-3</v>
      </c>
      <c r="U96">
        <v>-8.1575177016604966E-3</v>
      </c>
      <c r="V96">
        <v>1.6241292299606983E-3</v>
      </c>
      <c r="W96">
        <v>-2.7404529521241089E-2</v>
      </c>
      <c r="X96">
        <v>-4.0733744636720692E-2</v>
      </c>
      <c r="Y96">
        <v>-2.8317796483804596E-2</v>
      </c>
      <c r="Z96">
        <v>-3.2567937505686081E-3</v>
      </c>
      <c r="AA96">
        <v>2.1779963595836609E-2</v>
      </c>
      <c r="AB96">
        <v>-1.1164612134795172E-2</v>
      </c>
    </row>
    <row r="97" spans="19:28" x14ac:dyDescent="0.25">
      <c r="S97" t="s">
        <v>75</v>
      </c>
      <c r="T97">
        <v>-6.2920820849140247E-3</v>
      </c>
      <c r="U97">
        <v>-7.9798133784400038E-3</v>
      </c>
      <c r="V97">
        <v>1.1809851716563999E-2</v>
      </c>
      <c r="W97">
        <v>2.4141983499857994E-2</v>
      </c>
      <c r="X97">
        <v>6.1930957765038E-2</v>
      </c>
      <c r="Y97">
        <v>2.3765693753983991E-2</v>
      </c>
      <c r="Z97">
        <v>3.5003502472574999E-2</v>
      </c>
      <c r="AA97">
        <v>6.6316203992178996E-2</v>
      </c>
      <c r="AB97">
        <v>2.6087037217105494E-2</v>
      </c>
    </row>
    <row r="98" spans="19:28" x14ac:dyDescent="0.25">
      <c r="S98" t="s">
        <v>67</v>
      </c>
      <c r="T98">
        <v>3.7250500623951993E-2</v>
      </c>
      <c r="U98">
        <v>-6.5150882588398018E-2</v>
      </c>
      <c r="V98">
        <v>7.729132628433999E-3</v>
      </c>
      <c r="W98">
        <v>7.4399136220501538E-4</v>
      </c>
      <c r="X98">
        <v>-0.109705306257325</v>
      </c>
      <c r="Y98">
        <v>3.4138270502434911E-2</v>
      </c>
      <c r="Z98">
        <v>-5.5512260161173999E-2</v>
      </c>
      <c r="AA98">
        <v>6.8755289983873008E-2</v>
      </c>
      <c r="AB98">
        <v>-1.0218907988249763E-2</v>
      </c>
    </row>
    <row r="99" spans="19:28" x14ac:dyDescent="0.25">
      <c r="S99" t="s">
        <v>100</v>
      </c>
      <c r="T99">
        <v>-1.82949807867894E-2</v>
      </c>
      <c r="U99">
        <v>-1.84446619943653E-2</v>
      </c>
      <c r="V99">
        <v>1.1110487363378899E-2</v>
      </c>
      <c r="W99">
        <v>-1.0923802086670001E-2</v>
      </c>
      <c r="X99">
        <v>7.7922909772770721E-4</v>
      </c>
      <c r="Y99">
        <v>-9.854289149862E-3</v>
      </c>
      <c r="Z99">
        <v>-1.9547057363231146E-4</v>
      </c>
      <c r="AA99">
        <v>-7.8627831726007097E-3</v>
      </c>
      <c r="AB99">
        <v>-6.7107839128516394E-3</v>
      </c>
    </row>
    <row r="100" spans="19:28" x14ac:dyDescent="0.25">
      <c r="S100" t="s">
        <v>99</v>
      </c>
      <c r="T100">
        <v>-4.2685459837906004E-2</v>
      </c>
      <c r="U100">
        <v>-8.0751475362517006E-2</v>
      </c>
      <c r="V100">
        <v>9.5481867355579897E-3</v>
      </c>
      <c r="W100">
        <v>2.0458404042536016E-2</v>
      </c>
      <c r="X100">
        <v>2.199509134775901E-2</v>
      </c>
      <c r="Y100">
        <v>-0.10144518182725704</v>
      </c>
      <c r="Z100">
        <v>1.1449130686262965E-2</v>
      </c>
      <c r="AA100">
        <v>-2.9188642580988022E-2</v>
      </c>
      <c r="AB100">
        <v>-2.3827493349569011E-2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5498-946C-4F5F-9CAA-C88F18A176CC}">
  <dimension ref="A1:CL316"/>
  <sheetViews>
    <sheetView tabSelected="1" topLeftCell="AX111" zoomScale="68" zoomScaleNormal="70" workbookViewId="0">
      <selection activeCell="I267" sqref="I267"/>
    </sheetView>
  </sheetViews>
  <sheetFormatPr defaultRowHeight="15" x14ac:dyDescent="0.25"/>
  <cols>
    <col min="1" max="1" width="66.5703125" bestFit="1" customWidth="1"/>
    <col min="2" max="3" width="21.140625" bestFit="1" customWidth="1"/>
    <col min="4" max="5" width="20.85546875" bestFit="1" customWidth="1"/>
    <col min="6" max="6" width="21.140625" bestFit="1" customWidth="1"/>
    <col min="7" max="7" width="20.42578125" customWidth="1"/>
    <col min="8" max="9" width="20.7109375" bestFit="1" customWidth="1"/>
    <col min="10" max="11" width="25.5703125" bestFit="1" customWidth="1"/>
    <col min="12" max="13" width="25.28515625" bestFit="1" customWidth="1"/>
    <col min="14" max="15" width="25.5703125" bestFit="1" customWidth="1"/>
    <col min="16" max="17" width="25.140625" bestFit="1" customWidth="1"/>
    <col min="18" max="18" width="21.140625" bestFit="1" customWidth="1"/>
    <col min="19" max="19" width="26.5703125" customWidth="1"/>
    <col min="20" max="21" width="21.140625" bestFit="1" customWidth="1"/>
    <col min="22" max="23" width="20.85546875" bestFit="1" customWidth="1"/>
    <col min="24" max="24" width="21.140625" bestFit="1" customWidth="1"/>
    <col min="25" max="25" width="20.42578125" customWidth="1"/>
    <col min="26" max="27" width="20.7109375" bestFit="1" customWidth="1"/>
    <col min="28" max="29" width="25.5703125" bestFit="1" customWidth="1"/>
    <col min="30" max="31" width="25.28515625" bestFit="1" customWidth="1"/>
    <col min="32" max="33" width="25.5703125" bestFit="1" customWidth="1"/>
    <col min="34" max="35" width="25.140625" bestFit="1" customWidth="1"/>
    <col min="36" max="36" width="20.85546875" bestFit="1" customWidth="1"/>
    <col min="37" max="39" width="21.140625" bestFit="1" customWidth="1"/>
    <col min="40" max="41" width="20.85546875" bestFit="1" customWidth="1"/>
    <col min="42" max="42" width="21.140625" bestFit="1" customWidth="1"/>
    <col min="43" max="43" width="20.42578125" customWidth="1"/>
    <col min="44" max="45" width="20.7109375" bestFit="1" customWidth="1"/>
    <col min="46" max="47" width="25.5703125" bestFit="1" customWidth="1"/>
    <col min="48" max="49" width="25.28515625" bestFit="1" customWidth="1"/>
    <col min="50" max="51" width="25.5703125" bestFit="1" customWidth="1"/>
    <col min="52" max="53" width="25.140625" bestFit="1" customWidth="1"/>
    <col min="54" max="54" width="21.140625" bestFit="1" customWidth="1"/>
    <col min="55" max="55" width="21.5703125" customWidth="1"/>
    <col min="56" max="56" width="20.85546875" bestFit="1" customWidth="1"/>
    <col min="57" max="57" width="21.140625" bestFit="1" customWidth="1"/>
    <col min="58" max="58" width="20.42578125" bestFit="1" customWidth="1"/>
    <col min="59" max="60" width="21.140625" bestFit="1" customWidth="1"/>
    <col min="61" max="62" width="25.5703125" bestFit="1" customWidth="1"/>
    <col min="63" max="63" width="20.85546875" bestFit="1" customWidth="1"/>
    <col min="64" max="64" width="21.140625" bestFit="1" customWidth="1"/>
    <col min="65" max="65" width="20.42578125" bestFit="1" customWidth="1"/>
    <col min="66" max="66" width="27" customWidth="1"/>
    <col min="67" max="67" width="20.7109375" bestFit="1" customWidth="1"/>
    <col min="68" max="69" width="25.5703125" bestFit="1" customWidth="1"/>
    <col min="70" max="71" width="25.28515625" bestFit="1" customWidth="1"/>
    <col min="72" max="73" width="25.5703125" bestFit="1" customWidth="1"/>
    <col min="74" max="74" width="27.5703125" customWidth="1"/>
    <col min="75" max="75" width="25.140625" bestFit="1" customWidth="1"/>
    <col min="76" max="76" width="24" bestFit="1" customWidth="1"/>
    <col min="77" max="77" width="16.5703125" bestFit="1" customWidth="1"/>
    <col min="78" max="78" width="19.42578125" customWidth="1"/>
    <col min="79" max="79" width="16.28515625" bestFit="1" customWidth="1"/>
    <col min="80" max="80" width="16.5703125" bestFit="1" customWidth="1"/>
    <col min="81" max="81" width="18.28515625" customWidth="1"/>
    <col min="82" max="83" width="16" bestFit="1" customWidth="1"/>
    <col min="84" max="85" width="20.42578125" bestFit="1" customWidth="1"/>
    <col min="86" max="86" width="20.140625" bestFit="1" customWidth="1"/>
    <col min="87" max="88" width="20.42578125" bestFit="1" customWidth="1"/>
    <col min="89" max="90" width="19.85546875" bestFit="1" customWidth="1"/>
  </cols>
  <sheetData>
    <row r="1" spans="1:90" x14ac:dyDescent="0.25">
      <c r="A1" t="s">
        <v>45</v>
      </c>
      <c r="S1" t="s">
        <v>46</v>
      </c>
      <c r="AK1" t="s">
        <v>76</v>
      </c>
      <c r="BG1" t="s">
        <v>76</v>
      </c>
      <c r="BQ1" t="s">
        <v>218</v>
      </c>
      <c r="BY1" s="1"/>
      <c r="CC1" s="1"/>
    </row>
    <row r="2" spans="1:90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120</v>
      </c>
      <c r="F2" s="1" t="s">
        <v>121</v>
      </c>
      <c r="G2" s="1" t="s">
        <v>122</v>
      </c>
      <c r="H2" s="1" t="s">
        <v>123</v>
      </c>
      <c r="I2" s="1" t="s">
        <v>43</v>
      </c>
      <c r="J2" s="1" t="s">
        <v>44</v>
      </c>
      <c r="K2" s="1" t="s">
        <v>124</v>
      </c>
      <c r="L2" s="1" t="s">
        <v>126</v>
      </c>
      <c r="M2" s="1" t="s">
        <v>127</v>
      </c>
      <c r="N2" s="1" t="s">
        <v>128</v>
      </c>
      <c r="O2" s="1" t="s">
        <v>129</v>
      </c>
      <c r="Q2" s="1" t="s">
        <v>40</v>
      </c>
      <c r="R2" s="1" t="s">
        <v>42</v>
      </c>
      <c r="S2" s="1" t="s">
        <v>41</v>
      </c>
      <c r="T2" s="1" t="s">
        <v>118</v>
      </c>
      <c r="U2" s="1" t="s">
        <v>120</v>
      </c>
      <c r="V2" s="1" t="s">
        <v>121</v>
      </c>
      <c r="W2" s="1" t="s">
        <v>122</v>
      </c>
      <c r="X2" s="1" t="s">
        <v>123</v>
      </c>
      <c r="Y2" s="1" t="s">
        <v>43</v>
      </c>
      <c r="Z2" s="1" t="s">
        <v>44</v>
      </c>
      <c r="AA2" s="1" t="s">
        <v>124</v>
      </c>
      <c r="AB2" s="1" t="s">
        <v>126</v>
      </c>
      <c r="AC2" s="1" t="s">
        <v>127</v>
      </c>
      <c r="AD2" s="1" t="s">
        <v>128</v>
      </c>
      <c r="AE2" s="1" t="s">
        <v>129</v>
      </c>
      <c r="AG2" s="1" t="s">
        <v>40</v>
      </c>
      <c r="AH2" s="1" t="s">
        <v>42</v>
      </c>
      <c r="AI2" s="1" t="s">
        <v>41</v>
      </c>
      <c r="AJ2" s="1" t="s">
        <v>118</v>
      </c>
      <c r="AK2" s="1" t="s">
        <v>120</v>
      </c>
      <c r="AL2" s="1" t="s">
        <v>121</v>
      </c>
      <c r="AM2" s="1" t="s">
        <v>122</v>
      </c>
      <c r="AN2" s="1" t="s">
        <v>123</v>
      </c>
      <c r="AO2" s="1" t="s">
        <v>43</v>
      </c>
      <c r="AP2" s="1" t="s">
        <v>44</v>
      </c>
      <c r="AQ2" s="1" t="s">
        <v>124</v>
      </c>
      <c r="AR2" s="1" t="s">
        <v>126</v>
      </c>
      <c r="AS2" s="1" t="s">
        <v>127</v>
      </c>
      <c r="AT2" s="1" t="s">
        <v>128</v>
      </c>
      <c r="AU2" s="1" t="s">
        <v>129</v>
      </c>
      <c r="BA2" s="1" t="s">
        <v>40</v>
      </c>
      <c r="BB2" s="1" t="s">
        <v>42</v>
      </c>
      <c r="BC2" s="1" t="s">
        <v>41</v>
      </c>
      <c r="BD2" s="1" t="s">
        <v>118</v>
      </c>
      <c r="BE2" s="1" t="s">
        <v>120</v>
      </c>
      <c r="BF2" s="1" t="s">
        <v>121</v>
      </c>
      <c r="BG2" s="1" t="s">
        <v>122</v>
      </c>
      <c r="BH2" s="1" t="s">
        <v>123</v>
      </c>
      <c r="BI2" s="1" t="s">
        <v>43</v>
      </c>
      <c r="BJ2" s="1" t="s">
        <v>44</v>
      </c>
      <c r="BK2" s="1" t="s">
        <v>124</v>
      </c>
      <c r="BL2" s="1" t="s">
        <v>126</v>
      </c>
      <c r="BM2" s="1" t="s">
        <v>127</v>
      </c>
      <c r="BN2" s="1" t="s">
        <v>128</v>
      </c>
      <c r="BO2" s="1" t="s">
        <v>129</v>
      </c>
      <c r="BP2" s="1" t="s">
        <v>40</v>
      </c>
      <c r="BQ2" s="15" t="s">
        <v>93</v>
      </c>
      <c r="BR2" s="15"/>
      <c r="BS2" s="15"/>
      <c r="BT2" s="15" t="s">
        <v>203</v>
      </c>
      <c r="BU2" s="15"/>
      <c r="BV2" s="15"/>
      <c r="BX2" t="s">
        <v>40</v>
      </c>
      <c r="BY2" s="32" t="s">
        <v>42</v>
      </c>
      <c r="BZ2" s="32" t="s">
        <v>41</v>
      </c>
      <c r="CA2" s="32" t="s">
        <v>118</v>
      </c>
      <c r="CB2" s="32" t="s">
        <v>120</v>
      </c>
      <c r="CC2" s="32" t="s">
        <v>121</v>
      </c>
      <c r="CD2" s="32" t="s">
        <v>122</v>
      </c>
      <c r="CE2" s="32" t="s">
        <v>123</v>
      </c>
      <c r="CF2" t="s">
        <v>43</v>
      </c>
      <c r="CG2" t="s">
        <v>44</v>
      </c>
      <c r="CH2" t="s">
        <v>124</v>
      </c>
      <c r="CI2" t="s">
        <v>126</v>
      </c>
      <c r="CJ2" t="s">
        <v>127</v>
      </c>
      <c r="CK2" t="s">
        <v>128</v>
      </c>
      <c r="CL2" t="s">
        <v>129</v>
      </c>
    </row>
    <row r="3" spans="1:90" x14ac:dyDescent="0.25">
      <c r="A3" t="s">
        <v>0</v>
      </c>
      <c r="B3">
        <v>3.7481603004601599E-2</v>
      </c>
      <c r="C3">
        <v>3.8673982949791998E-2</v>
      </c>
      <c r="D3">
        <v>4.3257851481772101E-2</v>
      </c>
      <c r="E3">
        <v>3.5719636427965301E-2</v>
      </c>
      <c r="F3">
        <v>5.16631062203282E-2</v>
      </c>
      <c r="G3">
        <v>8.3545115319362304E-2</v>
      </c>
      <c r="H3">
        <v>5.5410660799088199E-2</v>
      </c>
      <c r="I3">
        <v>2.8867679734952498E-2</v>
      </c>
      <c r="J3">
        <v>2.70769659245703E-2</v>
      </c>
      <c r="K3">
        <v>3.3390007397879E-2</v>
      </c>
      <c r="L3">
        <v>3.0318412007274299E-2</v>
      </c>
      <c r="M3">
        <v>4.9315192730525197E-2</v>
      </c>
      <c r="N3">
        <v>8.4656433981441806E-2</v>
      </c>
      <c r="O3">
        <v>5.2317374323359402E-2</v>
      </c>
      <c r="Q3" s="2" t="s">
        <v>47</v>
      </c>
      <c r="R3">
        <f t="shared" ref="R3:AE4" si="0">B3</f>
        <v>3.7481603004601599E-2</v>
      </c>
      <c r="S3">
        <f t="shared" si="0"/>
        <v>3.8673982949791998E-2</v>
      </c>
      <c r="T3">
        <f t="shared" si="0"/>
        <v>4.3257851481772101E-2</v>
      </c>
      <c r="U3">
        <f t="shared" si="0"/>
        <v>3.5719636427965301E-2</v>
      </c>
      <c r="V3">
        <f t="shared" si="0"/>
        <v>5.16631062203282E-2</v>
      </c>
      <c r="W3">
        <f t="shared" si="0"/>
        <v>8.3545115319362304E-2</v>
      </c>
      <c r="X3">
        <f t="shared" si="0"/>
        <v>5.5410660799088199E-2</v>
      </c>
      <c r="Y3">
        <f t="shared" si="0"/>
        <v>2.8867679734952498E-2</v>
      </c>
      <c r="Z3">
        <f t="shared" si="0"/>
        <v>2.70769659245703E-2</v>
      </c>
      <c r="AA3">
        <f t="shared" si="0"/>
        <v>3.3390007397879E-2</v>
      </c>
      <c r="AB3">
        <f t="shared" si="0"/>
        <v>3.0318412007274299E-2</v>
      </c>
      <c r="AC3">
        <f t="shared" si="0"/>
        <v>4.9315192730525197E-2</v>
      </c>
      <c r="AD3">
        <f t="shared" si="0"/>
        <v>8.4656433981441806E-2</v>
      </c>
      <c r="AE3">
        <f t="shared" si="0"/>
        <v>5.2317374323359402E-2</v>
      </c>
      <c r="AG3" t="s">
        <v>81</v>
      </c>
      <c r="AH3">
        <f t="shared" ref="AH3:AU3" si="1">SUM(R3:R5)</f>
        <v>0.29409495082989451</v>
      </c>
      <c r="AI3">
        <f t="shared" si="1"/>
        <v>0.27905160716980709</v>
      </c>
      <c r="AJ3">
        <f t="shared" si="1"/>
        <v>0.3624346617686488</v>
      </c>
      <c r="AK3">
        <f t="shared" si="1"/>
        <v>0.34734727680012056</v>
      </c>
      <c r="AL3">
        <f t="shared" si="1"/>
        <v>0.46424271431240732</v>
      </c>
      <c r="AM3">
        <f t="shared" si="1"/>
        <v>0.5867294682501053</v>
      </c>
      <c r="AN3">
        <f t="shared" si="1"/>
        <v>0.40357896540465549</v>
      </c>
      <c r="AO3">
        <f t="shared" si="1"/>
        <v>0.25836012473452652</v>
      </c>
      <c r="AP3">
        <f t="shared" si="1"/>
        <v>0.22199488787222177</v>
      </c>
      <c r="AQ3">
        <f t="shared" si="1"/>
        <v>0.2937188566473744</v>
      </c>
      <c r="AR3">
        <f t="shared" si="1"/>
        <v>0.25257319449228688</v>
      </c>
      <c r="AS3">
        <f t="shared" si="1"/>
        <v>0.36545202587546949</v>
      </c>
      <c r="AT3">
        <f t="shared" si="1"/>
        <v>0.50703477949672704</v>
      </c>
      <c r="AU3">
        <f t="shared" si="1"/>
        <v>0.38421210654356913</v>
      </c>
      <c r="BA3" t="s">
        <v>81</v>
      </c>
      <c r="BB3">
        <f t="shared" ref="BB3:BO5" si="2">AH3</f>
        <v>0.29409495082989451</v>
      </c>
      <c r="BC3">
        <f t="shared" si="2"/>
        <v>0.27905160716980709</v>
      </c>
      <c r="BD3">
        <f t="shared" si="2"/>
        <v>0.3624346617686488</v>
      </c>
      <c r="BE3">
        <f t="shared" si="2"/>
        <v>0.34734727680012056</v>
      </c>
      <c r="BF3">
        <f t="shared" si="2"/>
        <v>0.46424271431240732</v>
      </c>
      <c r="BG3">
        <f t="shared" si="2"/>
        <v>0.5867294682501053</v>
      </c>
      <c r="BH3">
        <f t="shared" si="2"/>
        <v>0.40357896540465549</v>
      </c>
      <c r="BI3">
        <f t="shared" si="2"/>
        <v>0.25836012473452652</v>
      </c>
      <c r="BJ3">
        <f t="shared" si="2"/>
        <v>0.22199488787222177</v>
      </c>
      <c r="BK3">
        <f t="shared" si="2"/>
        <v>0.2937188566473744</v>
      </c>
      <c r="BL3">
        <f t="shared" si="2"/>
        <v>0.25257319449228688</v>
      </c>
      <c r="BM3">
        <f t="shared" si="2"/>
        <v>0.36545202587546949</v>
      </c>
      <c r="BN3">
        <f t="shared" si="2"/>
        <v>0.50703477949672704</v>
      </c>
      <c r="BO3">
        <f t="shared" si="2"/>
        <v>0.38421210654356913</v>
      </c>
      <c r="BP3" t="s">
        <v>81</v>
      </c>
      <c r="BQ3" s="15" t="s">
        <v>189</v>
      </c>
      <c r="BR3" s="15"/>
      <c r="BS3" s="15"/>
      <c r="BT3" s="15" t="s">
        <v>189</v>
      </c>
      <c r="BU3" s="15"/>
      <c r="BV3" s="15"/>
      <c r="BX3" t="s">
        <v>81</v>
      </c>
      <c r="BY3" s="32">
        <v>0.29409495082989451</v>
      </c>
      <c r="BZ3" s="32">
        <v>0.27905160716980709</v>
      </c>
      <c r="CA3" s="32">
        <v>0.3624346617686488</v>
      </c>
      <c r="CB3" s="32">
        <v>0.34734727680012056</v>
      </c>
      <c r="CC3" s="32">
        <v>0.46424271431240732</v>
      </c>
      <c r="CD3" s="32">
        <v>0.5867294682501053</v>
      </c>
      <c r="CE3" s="32">
        <v>0.40357896540465549</v>
      </c>
      <c r="CF3">
        <v>0.25836012473452652</v>
      </c>
      <c r="CG3">
        <v>0.22199488787222177</v>
      </c>
      <c r="CH3">
        <v>0.2937188566473744</v>
      </c>
      <c r="CI3">
        <v>0.25257319449228688</v>
      </c>
      <c r="CJ3">
        <v>0.36545202587546949</v>
      </c>
      <c r="CK3">
        <v>0.50703477949672704</v>
      </c>
      <c r="CL3">
        <v>0.38421210654356913</v>
      </c>
    </row>
    <row r="4" spans="1:90" ht="15.75" thickBot="1" x14ac:dyDescent="0.3">
      <c r="A4" t="s">
        <v>1</v>
      </c>
      <c r="B4">
        <v>0.15923445626190999</v>
      </c>
      <c r="C4">
        <v>0.146675024903622</v>
      </c>
      <c r="D4">
        <v>0.177951996747546</v>
      </c>
      <c r="E4">
        <v>0.132474024278909</v>
      </c>
      <c r="F4">
        <v>0.22058009168442499</v>
      </c>
      <c r="G4">
        <v>0.25366229494562897</v>
      </c>
      <c r="H4">
        <v>0.18337546918361999</v>
      </c>
      <c r="I4">
        <v>0.13857728069209899</v>
      </c>
      <c r="J4">
        <v>0.108815990248015</v>
      </c>
      <c r="K4">
        <v>0.14629957013403599</v>
      </c>
      <c r="L4">
        <v>0.10921186050781199</v>
      </c>
      <c r="M4">
        <v>0.21812902375084001</v>
      </c>
      <c r="N4">
        <v>0.240880712653294</v>
      </c>
      <c r="O4">
        <v>0.20188727616125901</v>
      </c>
      <c r="Q4" s="2" t="s">
        <v>48</v>
      </c>
      <c r="R4">
        <f t="shared" si="0"/>
        <v>0.15923445626190999</v>
      </c>
      <c r="S4">
        <f t="shared" si="0"/>
        <v>0.146675024903622</v>
      </c>
      <c r="T4">
        <f t="shared" si="0"/>
        <v>0.177951996747546</v>
      </c>
      <c r="U4">
        <f t="shared" si="0"/>
        <v>0.132474024278909</v>
      </c>
      <c r="V4">
        <f t="shared" si="0"/>
        <v>0.22058009168442499</v>
      </c>
      <c r="W4">
        <f t="shared" si="0"/>
        <v>0.25366229494562897</v>
      </c>
      <c r="X4">
        <f t="shared" si="0"/>
        <v>0.18337546918361999</v>
      </c>
      <c r="Y4">
        <f t="shared" si="0"/>
        <v>0.13857728069209899</v>
      </c>
      <c r="Z4">
        <f t="shared" si="0"/>
        <v>0.108815990248015</v>
      </c>
      <c r="AA4">
        <f t="shared" si="0"/>
        <v>0.14629957013403599</v>
      </c>
      <c r="AB4">
        <f t="shared" si="0"/>
        <v>0.10921186050781199</v>
      </c>
      <c r="AC4">
        <f t="shared" si="0"/>
        <v>0.21812902375084001</v>
      </c>
      <c r="AD4">
        <f t="shared" si="0"/>
        <v>0.240880712653294</v>
      </c>
      <c r="AE4">
        <f t="shared" si="0"/>
        <v>0.20188727616125901</v>
      </c>
      <c r="AG4" t="s">
        <v>77</v>
      </c>
      <c r="AH4">
        <f>SUM(R8:R9,R27)</f>
        <v>0.31078908559959711</v>
      </c>
      <c r="AI4">
        <f t="shared" ref="AI4:AU4" si="3">SUM(S8:S9,S27)</f>
        <v>0.32815028097230969</v>
      </c>
      <c r="AJ4">
        <f t="shared" si="3"/>
        <v>0.44792458568924642</v>
      </c>
      <c r="AK4">
        <f t="shared" si="3"/>
        <v>0.41776032228169607</v>
      </c>
      <c r="AL4">
        <f t="shared" si="3"/>
        <v>0.49333433852181396</v>
      </c>
      <c r="AM4">
        <f t="shared" si="3"/>
        <v>0.5248493496394635</v>
      </c>
      <c r="AN4">
        <f t="shared" si="3"/>
        <v>0.37336724589213921</v>
      </c>
      <c r="AO4">
        <f t="shared" si="3"/>
        <v>0.37439383898446843</v>
      </c>
      <c r="AP4">
        <f t="shared" si="3"/>
        <v>0.43294148902550289</v>
      </c>
      <c r="AQ4">
        <f t="shared" si="3"/>
        <v>0.40004187016588011</v>
      </c>
      <c r="AR4">
        <f t="shared" si="3"/>
        <v>0.44332679397241848</v>
      </c>
      <c r="AS4">
        <f t="shared" si="3"/>
        <v>0.58106781152379194</v>
      </c>
      <c r="AT4">
        <f t="shared" si="3"/>
        <v>0.47917732960833193</v>
      </c>
      <c r="AU4">
        <f t="shared" si="3"/>
        <v>0.42169270058480124</v>
      </c>
      <c r="BA4" t="s">
        <v>77</v>
      </c>
      <c r="BB4">
        <f t="shared" si="2"/>
        <v>0.31078908559959711</v>
      </c>
      <c r="BC4">
        <f t="shared" si="2"/>
        <v>0.32815028097230969</v>
      </c>
      <c r="BD4">
        <f t="shared" si="2"/>
        <v>0.44792458568924642</v>
      </c>
      <c r="BE4">
        <f t="shared" si="2"/>
        <v>0.41776032228169607</v>
      </c>
      <c r="BF4">
        <f t="shared" si="2"/>
        <v>0.49333433852181396</v>
      </c>
      <c r="BG4">
        <f t="shared" si="2"/>
        <v>0.5248493496394635</v>
      </c>
      <c r="BH4">
        <f t="shared" si="2"/>
        <v>0.37336724589213921</v>
      </c>
      <c r="BI4">
        <f t="shared" si="2"/>
        <v>0.37439383898446843</v>
      </c>
      <c r="BJ4">
        <f t="shared" si="2"/>
        <v>0.43294148902550289</v>
      </c>
      <c r="BK4">
        <f t="shared" si="2"/>
        <v>0.40004187016588011</v>
      </c>
      <c r="BL4">
        <f t="shared" si="2"/>
        <v>0.44332679397241848</v>
      </c>
      <c r="BM4">
        <f t="shared" si="2"/>
        <v>0.58106781152379194</v>
      </c>
      <c r="BN4">
        <f t="shared" si="2"/>
        <v>0.47917732960833193</v>
      </c>
      <c r="BO4">
        <f t="shared" si="2"/>
        <v>0.42169270058480124</v>
      </c>
      <c r="BP4" t="s">
        <v>77</v>
      </c>
      <c r="BQ4" s="15"/>
      <c r="BR4" s="15"/>
      <c r="BS4" s="15"/>
      <c r="BT4" s="15"/>
      <c r="BU4" s="15"/>
      <c r="BV4" s="15"/>
      <c r="BX4" t="s">
        <v>77</v>
      </c>
      <c r="BY4" s="32">
        <v>0.31078908559959711</v>
      </c>
      <c r="BZ4" s="32">
        <v>0.32815028097230969</v>
      </c>
      <c r="CA4" s="32">
        <v>0.44792458568924642</v>
      </c>
      <c r="CB4" s="32">
        <v>0.41776032228169607</v>
      </c>
      <c r="CC4" s="32">
        <v>0.49333433852181396</v>
      </c>
      <c r="CD4" s="32">
        <v>0.5248493496394635</v>
      </c>
      <c r="CE4" s="32">
        <v>0.37336724589213921</v>
      </c>
      <c r="CF4">
        <v>0.37439383898446843</v>
      </c>
      <c r="CG4">
        <v>0.43294148902550289</v>
      </c>
      <c r="CH4">
        <v>0.40004187016588011</v>
      </c>
      <c r="CI4">
        <v>0.44332679397241848</v>
      </c>
      <c r="CJ4">
        <v>0.58106781152379194</v>
      </c>
      <c r="CK4">
        <v>0.47917732960833193</v>
      </c>
      <c r="CL4">
        <v>0.42169270058480124</v>
      </c>
    </row>
    <row r="5" spans="1:90" x14ac:dyDescent="0.25">
      <c r="A5" s="2" t="s">
        <v>2</v>
      </c>
      <c r="B5">
        <v>1.8991466837108999E-2</v>
      </c>
      <c r="C5">
        <v>1.8488249406841802E-2</v>
      </c>
      <c r="D5">
        <v>2.60079642918872E-2</v>
      </c>
      <c r="E5">
        <v>2.91283847320838E-2</v>
      </c>
      <c r="F5">
        <v>2.42159377728834E-2</v>
      </c>
      <c r="G5">
        <v>2.6306638523015201E-2</v>
      </c>
      <c r="H5">
        <v>2.03085351016093E-2</v>
      </c>
      <c r="I5">
        <v>1.48037803735145E-2</v>
      </c>
      <c r="J5">
        <v>1.9529718211899399E-2</v>
      </c>
      <c r="K5">
        <v>2.4971913083187601E-2</v>
      </c>
      <c r="L5">
        <v>2.30850895224467E-2</v>
      </c>
      <c r="M5">
        <v>1.60470824003103E-2</v>
      </c>
      <c r="N5">
        <v>1.8561652010721099E-2</v>
      </c>
      <c r="O5">
        <v>1.6931189088019601E-2</v>
      </c>
      <c r="Q5" s="2" t="s">
        <v>49</v>
      </c>
      <c r="R5">
        <f t="shared" ref="R5:AE5" si="4">SUM(B5:B8)</f>
        <v>9.7378891563382905E-2</v>
      </c>
      <c r="S5">
        <f t="shared" si="4"/>
        <v>9.3702599316393104E-2</v>
      </c>
      <c r="T5">
        <f t="shared" si="4"/>
        <v>0.1412248135393307</v>
      </c>
      <c r="U5">
        <f t="shared" si="4"/>
        <v>0.17915361609324629</v>
      </c>
      <c r="V5">
        <f t="shared" si="4"/>
        <v>0.19199951640765411</v>
      </c>
      <c r="W5">
        <f t="shared" si="4"/>
        <v>0.24952205798511401</v>
      </c>
      <c r="X5">
        <f t="shared" si="4"/>
        <v>0.16479283542194728</v>
      </c>
      <c r="Y5">
        <f t="shared" si="4"/>
        <v>9.091516430747501E-2</v>
      </c>
      <c r="Z5">
        <f t="shared" si="4"/>
        <v>8.6101931699636494E-2</v>
      </c>
      <c r="AA5">
        <f t="shared" si="4"/>
        <v>0.1140292791154594</v>
      </c>
      <c r="AB5">
        <f t="shared" si="4"/>
        <v>0.11304292197720059</v>
      </c>
      <c r="AC5">
        <f t="shared" si="4"/>
        <v>9.8007809394104306E-2</v>
      </c>
      <c r="AD5">
        <f t="shared" si="4"/>
        <v>0.18149763286199122</v>
      </c>
      <c r="AE5">
        <f t="shared" si="4"/>
        <v>0.1300074560589507</v>
      </c>
      <c r="AG5" t="s">
        <v>78</v>
      </c>
      <c r="AH5">
        <f t="shared" ref="AH5:AU5" si="5">SUM(R10:R11,R12,R18:R19,R25,R28)</f>
        <v>0.95308205611647612</v>
      </c>
      <c r="AI5">
        <f t="shared" si="5"/>
        <v>1.357661446942092</v>
      </c>
      <c r="AJ5">
        <f t="shared" si="5"/>
        <v>0.84157298310802697</v>
      </c>
      <c r="AK5">
        <f t="shared" si="5"/>
        <v>0.8627526116126466</v>
      </c>
      <c r="AL5">
        <f t="shared" si="5"/>
        <v>0.92456235461897618</v>
      </c>
      <c r="AM5">
        <f t="shared" si="5"/>
        <v>1.2624334646721922</v>
      </c>
      <c r="AN5">
        <f t="shared" si="5"/>
        <v>1.1281060168838908</v>
      </c>
      <c r="AO5">
        <f t="shared" si="5"/>
        <v>0.89621038088486848</v>
      </c>
      <c r="AP5">
        <f t="shared" si="5"/>
        <v>1.2277732133133135</v>
      </c>
      <c r="AQ5">
        <f t="shared" si="5"/>
        <v>0.78966171631446791</v>
      </c>
      <c r="AR5">
        <f t="shared" si="5"/>
        <v>1.2193519860869937</v>
      </c>
      <c r="AS5">
        <f t="shared" si="5"/>
        <v>1.1572689438232149</v>
      </c>
      <c r="AT5">
        <f t="shared" si="5"/>
        <v>1.28450885242269</v>
      </c>
      <c r="AU5">
        <f t="shared" si="5"/>
        <v>0.8178398762913176</v>
      </c>
      <c r="BA5" t="s">
        <v>78</v>
      </c>
      <c r="BB5">
        <f t="shared" si="2"/>
        <v>0.95308205611647612</v>
      </c>
      <c r="BC5">
        <f t="shared" si="2"/>
        <v>1.357661446942092</v>
      </c>
      <c r="BD5">
        <f t="shared" si="2"/>
        <v>0.84157298310802697</v>
      </c>
      <c r="BE5">
        <f t="shared" si="2"/>
        <v>0.8627526116126466</v>
      </c>
      <c r="BF5">
        <f t="shared" si="2"/>
        <v>0.92456235461897618</v>
      </c>
      <c r="BG5">
        <f t="shared" si="2"/>
        <v>1.2624334646721922</v>
      </c>
      <c r="BH5">
        <f t="shared" si="2"/>
        <v>1.1281060168838908</v>
      </c>
      <c r="BI5">
        <f t="shared" si="2"/>
        <v>0.89621038088486848</v>
      </c>
      <c r="BJ5">
        <f t="shared" si="2"/>
        <v>1.2277732133133135</v>
      </c>
      <c r="BK5">
        <f t="shared" si="2"/>
        <v>0.78966171631446791</v>
      </c>
      <c r="BL5">
        <f t="shared" si="2"/>
        <v>1.2193519860869937</v>
      </c>
      <c r="BM5">
        <f t="shared" si="2"/>
        <v>1.1572689438232149</v>
      </c>
      <c r="BN5">
        <f t="shared" si="2"/>
        <v>1.28450885242269</v>
      </c>
      <c r="BO5">
        <f t="shared" si="2"/>
        <v>0.8178398762913176</v>
      </c>
      <c r="BP5" t="s">
        <v>78</v>
      </c>
      <c r="BQ5" s="16"/>
      <c r="BR5" s="16" t="s">
        <v>190</v>
      </c>
      <c r="BS5" s="16" t="s">
        <v>191</v>
      </c>
      <c r="BT5" s="16"/>
      <c r="BU5" s="16" t="s">
        <v>190</v>
      </c>
      <c r="BV5" s="16" t="s">
        <v>191</v>
      </c>
      <c r="BX5" t="s">
        <v>78</v>
      </c>
      <c r="BY5" s="32">
        <v>0.95308205611647612</v>
      </c>
      <c r="BZ5" s="32">
        <v>1.357661446942092</v>
      </c>
      <c r="CA5" s="32">
        <v>0.84157298310802697</v>
      </c>
      <c r="CB5" s="32">
        <v>0.8627526116126466</v>
      </c>
      <c r="CC5" s="32">
        <v>0.92456235461897618</v>
      </c>
      <c r="CD5" s="32">
        <v>1.2624334646721922</v>
      </c>
      <c r="CE5" s="32">
        <v>1.1281060168838908</v>
      </c>
      <c r="CF5">
        <v>0.89621038088486848</v>
      </c>
      <c r="CG5">
        <v>1.2277732133133135</v>
      </c>
      <c r="CH5">
        <v>0.78966171631446791</v>
      </c>
      <c r="CI5">
        <v>1.2193519860869937</v>
      </c>
      <c r="CJ5">
        <v>1.1572689438232149</v>
      </c>
      <c r="CK5">
        <v>1.28450885242269</v>
      </c>
      <c r="CL5">
        <v>0.8178398762913176</v>
      </c>
    </row>
    <row r="6" spans="1:90" x14ac:dyDescent="0.25">
      <c r="A6" s="2" t="s">
        <v>3</v>
      </c>
      <c r="B6">
        <v>3.2985804972329502E-2</v>
      </c>
      <c r="C6">
        <v>2.8916097810538801E-2</v>
      </c>
      <c r="D6">
        <v>3.9340365898565301E-2</v>
      </c>
      <c r="E6">
        <v>7.9022909639025099E-2</v>
      </c>
      <c r="F6">
        <v>5.0077289673349901E-2</v>
      </c>
      <c r="G6">
        <v>8.9160739372888598E-2</v>
      </c>
      <c r="H6">
        <v>3.8909038343404201E-2</v>
      </c>
      <c r="I6">
        <v>4.5370150665107703E-2</v>
      </c>
      <c r="J6">
        <v>3.1897312816302099E-2</v>
      </c>
      <c r="K6">
        <v>3.8023085079908599E-2</v>
      </c>
      <c r="L6">
        <v>4.8091173939795902E-2</v>
      </c>
      <c r="M6">
        <v>2.76227899641651E-2</v>
      </c>
      <c r="N6">
        <v>5.35701693268434E-2</v>
      </c>
      <c r="O6">
        <v>3.3140861563099602E-2</v>
      </c>
      <c r="Q6" s="8" t="s">
        <v>50</v>
      </c>
      <c r="R6">
        <f t="shared" ref="R6:AE11" si="6">B9</f>
        <v>9.4741533081623794E-2</v>
      </c>
      <c r="S6">
        <f t="shared" si="6"/>
        <v>8.3810057870062807E-2</v>
      </c>
      <c r="T6">
        <f t="shared" si="6"/>
        <v>0.15580191790967299</v>
      </c>
      <c r="U6">
        <f t="shared" si="6"/>
        <v>0.14229681784353401</v>
      </c>
      <c r="V6">
        <f t="shared" si="6"/>
        <v>0.12792396940241699</v>
      </c>
      <c r="W6">
        <f t="shared" si="6"/>
        <v>0.18765903654666399</v>
      </c>
      <c r="X6">
        <f t="shared" si="6"/>
        <v>0.10285760206144801</v>
      </c>
      <c r="Y6">
        <f t="shared" si="6"/>
        <v>6.5524391766942497E-2</v>
      </c>
      <c r="Z6">
        <f t="shared" si="6"/>
        <v>7.06630778657137E-2</v>
      </c>
      <c r="AA6">
        <f t="shared" si="6"/>
        <v>6.5173438929518795E-2</v>
      </c>
      <c r="AB6">
        <f t="shared" si="6"/>
        <v>0.117399021156235</v>
      </c>
      <c r="AC6">
        <f t="shared" si="6"/>
        <v>6.5732155456157806E-2</v>
      </c>
      <c r="AD6">
        <f t="shared" si="6"/>
        <v>0.119175413789727</v>
      </c>
      <c r="AE6">
        <f t="shared" si="6"/>
        <v>6.8808139532808399E-2</v>
      </c>
      <c r="AG6" t="s">
        <v>57</v>
      </c>
      <c r="AH6">
        <f t="shared" ref="AH6:AU7" si="7">R13</f>
        <v>0.13822277934839369</v>
      </c>
      <c r="AI6">
        <f t="shared" si="7"/>
        <v>0.1455186427018087</v>
      </c>
      <c r="AJ6">
        <f t="shared" si="7"/>
        <v>0.30896786106675483</v>
      </c>
      <c r="AK6">
        <f t="shared" si="7"/>
        <v>0.21684937205969859</v>
      </c>
      <c r="AL6">
        <f t="shared" si="7"/>
        <v>0.46869910525808628</v>
      </c>
      <c r="AM6">
        <f t="shared" si="7"/>
        <v>0.26612653592271929</v>
      </c>
      <c r="AN6">
        <f t="shared" si="7"/>
        <v>0.20332693034802363</v>
      </c>
      <c r="AO6">
        <f t="shared" si="7"/>
        <v>9.9327805688677814E-2</v>
      </c>
      <c r="AP6">
        <f t="shared" si="7"/>
        <v>0.1382283024423609</v>
      </c>
      <c r="AQ6">
        <f t="shared" si="7"/>
        <v>0.29517580580561081</v>
      </c>
      <c r="AR6">
        <f t="shared" si="7"/>
        <v>0.1748007802988723</v>
      </c>
      <c r="AS6">
        <f t="shared" si="7"/>
        <v>0.32074440831528561</v>
      </c>
      <c r="AT6">
        <f t="shared" si="7"/>
        <v>0.21459728377395698</v>
      </c>
      <c r="AU6">
        <f t="shared" si="7"/>
        <v>0.18628209241432822</v>
      </c>
      <c r="BA6" t="s">
        <v>79</v>
      </c>
      <c r="BB6">
        <f t="shared" ref="BB6:BO8" si="8">AH9</f>
        <v>0.493632085920436</v>
      </c>
      <c r="BC6">
        <f t="shared" si="8"/>
        <v>0.45650821448054818</v>
      </c>
      <c r="BD6">
        <f t="shared" si="8"/>
        <v>0.66720643952170211</v>
      </c>
      <c r="BE6">
        <f t="shared" si="8"/>
        <v>0.61458954797457732</v>
      </c>
      <c r="BF6">
        <f t="shared" si="8"/>
        <v>0.52196510298117071</v>
      </c>
      <c r="BG6">
        <f t="shared" si="8"/>
        <v>0.69143986827438797</v>
      </c>
      <c r="BH6">
        <f t="shared" si="8"/>
        <v>0.45954237281404886</v>
      </c>
      <c r="BI6">
        <f t="shared" si="8"/>
        <v>0.40709831077240449</v>
      </c>
      <c r="BJ6">
        <f t="shared" si="8"/>
        <v>0.50270267766614318</v>
      </c>
      <c r="BK6">
        <f t="shared" si="8"/>
        <v>0.46514194148513344</v>
      </c>
      <c r="BL6">
        <f t="shared" si="8"/>
        <v>0.56871747438547637</v>
      </c>
      <c r="BM6">
        <f t="shared" si="8"/>
        <v>0.38243488790770297</v>
      </c>
      <c r="BN6">
        <f t="shared" si="8"/>
        <v>0.64709622730776761</v>
      </c>
      <c r="BO6">
        <f t="shared" si="8"/>
        <v>0.28104070564762951</v>
      </c>
      <c r="BP6" t="s">
        <v>79</v>
      </c>
      <c r="BQ6" s="17" t="s">
        <v>192</v>
      </c>
      <c r="BR6" s="17">
        <v>1.0914008543129063</v>
      </c>
      <c r="BS6" s="17">
        <v>0.95602069896096575</v>
      </c>
      <c r="BT6" s="17" t="s">
        <v>192</v>
      </c>
      <c r="BU6" s="17">
        <v>0.39106852064794839</v>
      </c>
      <c r="BV6" s="17">
        <v>0.32619228223745361</v>
      </c>
      <c r="BX6" t="s">
        <v>79</v>
      </c>
      <c r="BY6" s="32">
        <v>0.493632085920436</v>
      </c>
      <c r="BZ6" s="32">
        <v>0.45650821448054818</v>
      </c>
      <c r="CA6" s="32">
        <v>0.66720643952170211</v>
      </c>
      <c r="CB6" s="32">
        <v>0.61458954797457732</v>
      </c>
      <c r="CC6" s="32">
        <v>0.52196510298117071</v>
      </c>
      <c r="CD6" s="32">
        <v>0.69143986827438797</v>
      </c>
      <c r="CE6" s="32">
        <v>0.45954237281404886</v>
      </c>
      <c r="CF6">
        <v>0.40709831077240449</v>
      </c>
      <c r="CG6">
        <v>0.50270267766614318</v>
      </c>
      <c r="CH6">
        <v>0.46514194148513344</v>
      </c>
      <c r="CI6">
        <v>0.56871747438547637</v>
      </c>
      <c r="CJ6">
        <v>0.38243488790770297</v>
      </c>
      <c r="CK6">
        <v>0.64709622730776761</v>
      </c>
      <c r="CL6">
        <v>0.28104070564762951</v>
      </c>
    </row>
    <row r="7" spans="1:90" x14ac:dyDescent="0.25">
      <c r="A7" s="2" t="s">
        <v>4</v>
      </c>
      <c r="B7">
        <v>2.0113895474943799E-2</v>
      </c>
      <c r="C7">
        <v>1.9302578899758598E-2</v>
      </c>
      <c r="D7">
        <v>2.58953562668441E-2</v>
      </c>
      <c r="E7">
        <v>2.7242810983488502E-2</v>
      </c>
      <c r="F7">
        <v>3.4399010037786497E-2</v>
      </c>
      <c r="G7">
        <v>4.2938481295396902E-2</v>
      </c>
      <c r="H7">
        <v>3.6100019681803298E-2</v>
      </c>
      <c r="I7">
        <v>1.34020357183945E-2</v>
      </c>
      <c r="J7">
        <v>1.59198960223947E-2</v>
      </c>
      <c r="K7">
        <v>1.8802876104993298E-2</v>
      </c>
      <c r="L7">
        <v>1.7021048302093899E-2</v>
      </c>
      <c r="M7">
        <v>2.10549237738515E-2</v>
      </c>
      <c r="N7">
        <v>3.3497653679144403E-2</v>
      </c>
      <c r="O7">
        <v>2.9160561742990799E-2</v>
      </c>
      <c r="Q7" s="8" t="s">
        <v>51</v>
      </c>
      <c r="R7">
        <f t="shared" si="6"/>
        <v>7.6878398082582303E-2</v>
      </c>
      <c r="S7">
        <f t="shared" si="6"/>
        <v>0.102288864046807</v>
      </c>
      <c r="T7">
        <f t="shared" si="6"/>
        <v>0.116534969705598</v>
      </c>
      <c r="U7">
        <f t="shared" si="6"/>
        <v>9.7522987360357305E-2</v>
      </c>
      <c r="V7">
        <f t="shared" si="6"/>
        <v>0.12502271051094399</v>
      </c>
      <c r="W7">
        <f t="shared" si="6"/>
        <v>0.100536243935811</v>
      </c>
      <c r="X7">
        <f t="shared" si="6"/>
        <v>8.6955276201980194E-2</v>
      </c>
      <c r="Y7">
        <f t="shared" si="6"/>
        <v>7.1733991877166198E-2</v>
      </c>
      <c r="Z7">
        <f t="shared" si="6"/>
        <v>0.10797757798600301</v>
      </c>
      <c r="AA7">
        <f t="shared" si="6"/>
        <v>0.10144301191289599</v>
      </c>
      <c r="AB7">
        <f t="shared" si="6"/>
        <v>9.1283994733243404E-2</v>
      </c>
      <c r="AC7">
        <f t="shared" si="6"/>
        <v>0.10273702217763001</v>
      </c>
      <c r="AD7">
        <f t="shared" si="6"/>
        <v>9.7307958624361604E-2</v>
      </c>
      <c r="AE7">
        <f t="shared" si="6"/>
        <v>7.9714246157894506E-2</v>
      </c>
      <c r="AG7" t="s">
        <v>58</v>
      </c>
      <c r="AH7">
        <f t="shared" si="7"/>
        <v>0.54092588158624955</v>
      </c>
      <c r="AI7">
        <f t="shared" si="7"/>
        <v>0.50031033766522182</v>
      </c>
      <c r="AJ7">
        <f t="shared" si="7"/>
        <v>0.50253031425582484</v>
      </c>
      <c r="AK7">
        <f t="shared" si="7"/>
        <v>0.53615932147193279</v>
      </c>
      <c r="AL7">
        <f t="shared" si="7"/>
        <v>0.40437194893487477</v>
      </c>
      <c r="AM7">
        <f t="shared" si="7"/>
        <v>0.53483567709142665</v>
      </c>
      <c r="AN7">
        <f t="shared" si="7"/>
        <v>0.65308921428494005</v>
      </c>
      <c r="AO7">
        <f t="shared" si="7"/>
        <v>0.41494914003095218</v>
      </c>
      <c r="AP7">
        <f t="shared" si="7"/>
        <v>0.47586859516704128</v>
      </c>
      <c r="AQ7">
        <f t="shared" si="7"/>
        <v>0.48384383465974384</v>
      </c>
      <c r="AR7">
        <f t="shared" si="7"/>
        <v>0.43292315005317483</v>
      </c>
      <c r="AS7">
        <f t="shared" si="7"/>
        <v>0.35522259848265342</v>
      </c>
      <c r="AT7">
        <f t="shared" si="7"/>
        <v>0.50071732707206285</v>
      </c>
      <c r="AU7">
        <f t="shared" si="7"/>
        <v>0.58255327614279395</v>
      </c>
      <c r="BA7" t="s">
        <v>80</v>
      </c>
      <c r="BB7">
        <f t="shared" si="8"/>
        <v>1.0430407317682979</v>
      </c>
      <c r="BC7">
        <f t="shared" si="8"/>
        <v>0.92587196123325066</v>
      </c>
      <c r="BD7">
        <f t="shared" si="8"/>
        <v>1.0936301894812519</v>
      </c>
      <c r="BE7">
        <f t="shared" si="8"/>
        <v>1.0687936058597209</v>
      </c>
      <c r="BF7">
        <f t="shared" si="8"/>
        <v>1.2216157021422631</v>
      </c>
      <c r="BG7">
        <f t="shared" si="8"/>
        <v>1.227301830125106</v>
      </c>
      <c r="BH7">
        <f t="shared" si="8"/>
        <v>1.0595519595804532</v>
      </c>
      <c r="BI7">
        <f t="shared" si="8"/>
        <v>1.0809295765702451</v>
      </c>
      <c r="BJ7">
        <f t="shared" si="8"/>
        <v>0.86030486283650243</v>
      </c>
      <c r="BK7">
        <f t="shared" si="8"/>
        <v>1.024822928186409</v>
      </c>
      <c r="BL7">
        <f t="shared" si="8"/>
        <v>0.77536598714725702</v>
      </c>
      <c r="BM7">
        <f t="shared" si="8"/>
        <v>1.004740348175817</v>
      </c>
      <c r="BN7">
        <f t="shared" si="8"/>
        <v>1.0353660742727659</v>
      </c>
      <c r="BO7">
        <f t="shared" si="8"/>
        <v>0.91061511553776331</v>
      </c>
      <c r="BP7" t="s">
        <v>80</v>
      </c>
      <c r="BQ7" s="17" t="s">
        <v>193</v>
      </c>
      <c r="BR7" s="17">
        <v>1.1115651238705332E-2</v>
      </c>
      <c r="BS7" s="17">
        <v>1.214409674108167E-2</v>
      </c>
      <c r="BT7" s="17" t="s">
        <v>193</v>
      </c>
      <c r="BU7" s="17">
        <v>1.1412881241562664E-2</v>
      </c>
      <c r="BV7" s="17">
        <v>9.9240380553326877E-3</v>
      </c>
      <c r="BX7" t="s">
        <v>80</v>
      </c>
      <c r="BY7" s="32">
        <v>1.0430407317682979</v>
      </c>
      <c r="BZ7" s="32">
        <v>0.92587196123325066</v>
      </c>
      <c r="CA7" s="32">
        <v>1.0936301894812519</v>
      </c>
      <c r="CB7" s="32">
        <v>1.0687936058597209</v>
      </c>
      <c r="CC7" s="32">
        <v>1.2216157021422631</v>
      </c>
      <c r="CD7" s="32">
        <v>1.227301830125106</v>
      </c>
      <c r="CE7" s="32">
        <v>1.0595519595804532</v>
      </c>
      <c r="CF7">
        <v>1.0809295765702451</v>
      </c>
      <c r="CG7">
        <v>0.86030486283650243</v>
      </c>
      <c r="CH7">
        <v>1.024822928186409</v>
      </c>
      <c r="CI7">
        <v>0.77536598714725702</v>
      </c>
      <c r="CJ7">
        <v>1.004740348175817</v>
      </c>
      <c r="CK7">
        <v>1.0353660742727659</v>
      </c>
      <c r="CL7">
        <v>0.91061511553776331</v>
      </c>
    </row>
    <row r="8" spans="1:90" x14ac:dyDescent="0.25">
      <c r="A8" s="2" t="s">
        <v>5</v>
      </c>
      <c r="B8">
        <v>2.5287724279000601E-2</v>
      </c>
      <c r="C8">
        <v>2.6995673199253899E-2</v>
      </c>
      <c r="D8">
        <v>4.9981127082034102E-2</v>
      </c>
      <c r="E8">
        <v>4.37595107386489E-2</v>
      </c>
      <c r="F8">
        <v>8.3307278923634306E-2</v>
      </c>
      <c r="G8">
        <v>9.1116198793813302E-2</v>
      </c>
      <c r="H8">
        <v>6.9475242295130496E-2</v>
      </c>
      <c r="I8">
        <v>1.7339197550458301E-2</v>
      </c>
      <c r="J8">
        <v>1.8755004649040299E-2</v>
      </c>
      <c r="K8">
        <v>3.2231404847369902E-2</v>
      </c>
      <c r="L8">
        <v>2.4845610212864098E-2</v>
      </c>
      <c r="M8">
        <v>3.3283013255777399E-2</v>
      </c>
      <c r="N8">
        <v>7.5868157845282294E-2</v>
      </c>
      <c r="O8">
        <v>5.0774843664840703E-2</v>
      </c>
      <c r="Q8" s="3" t="s">
        <v>52</v>
      </c>
      <c r="R8">
        <f t="shared" si="6"/>
        <v>6.2888176587144601E-2</v>
      </c>
      <c r="S8">
        <f t="shared" si="6"/>
        <v>6.9740489941495398E-2</v>
      </c>
      <c r="T8">
        <f t="shared" si="6"/>
        <v>0.11284843320313501</v>
      </c>
      <c r="U8">
        <f t="shared" si="6"/>
        <v>8.3892967276817096E-2</v>
      </c>
      <c r="V8">
        <f t="shared" si="6"/>
        <v>0.11535908047662</v>
      </c>
      <c r="W8">
        <f t="shared" si="6"/>
        <v>0.10032186278768999</v>
      </c>
      <c r="X8">
        <f t="shared" si="6"/>
        <v>8.1987243670777601E-2</v>
      </c>
      <c r="Y8">
        <f t="shared" si="6"/>
        <v>8.1183157373934001E-2</v>
      </c>
      <c r="Z8">
        <f t="shared" si="6"/>
        <v>8.8185151935860698E-2</v>
      </c>
      <c r="AA8">
        <f t="shared" si="6"/>
        <v>9.0906480647358304E-2</v>
      </c>
      <c r="AB8">
        <f t="shared" si="6"/>
        <v>0.101199777132886</v>
      </c>
      <c r="AC8">
        <f t="shared" si="6"/>
        <v>0.121091727533632</v>
      </c>
      <c r="AD8">
        <f t="shared" si="6"/>
        <v>9.9685084030650697E-2</v>
      </c>
      <c r="AE8">
        <f t="shared" si="6"/>
        <v>8.7202304934522606E-2</v>
      </c>
      <c r="AG8" t="s">
        <v>59</v>
      </c>
      <c r="AH8">
        <f t="shared" ref="AH8:AQ8" si="9">SUM(R15,R20)</f>
        <v>0.15048126581133359</v>
      </c>
      <c r="AI8">
        <f t="shared" si="9"/>
        <v>0.1158879969683453</v>
      </c>
      <c r="AJ8">
        <f t="shared" si="9"/>
        <v>0.16136067768105958</v>
      </c>
      <c r="AK8">
        <f t="shared" si="9"/>
        <v>0.1635627471186403</v>
      </c>
      <c r="AL8">
        <f t="shared" si="9"/>
        <v>0.11850622060032939</v>
      </c>
      <c r="AM8">
        <f t="shared" si="9"/>
        <v>0.1523962124028716</v>
      </c>
      <c r="AN8">
        <f t="shared" si="9"/>
        <v>0.17180090678192919</v>
      </c>
      <c r="AO8">
        <f t="shared" si="9"/>
        <v>8.6602814671065176E-2</v>
      </c>
      <c r="AP8">
        <f t="shared" si="9"/>
        <v>0.1097934924705055</v>
      </c>
      <c r="AQ8">
        <f t="shared" si="9"/>
        <v>0.12224089791239449</v>
      </c>
      <c r="AR8">
        <f>SUM(AB15,AB20)</f>
        <v>0.10685116966225801</v>
      </c>
      <c r="AS8">
        <f>SUM(AC15,AC20)</f>
        <v>9.5353215003675801E-2</v>
      </c>
      <c r="AT8">
        <f>SUM(AD15,AD20)</f>
        <v>0.1164674452900934</v>
      </c>
      <c r="AU8">
        <f>SUM(AE15,AE20)</f>
        <v>0.14681905466446549</v>
      </c>
      <c r="BA8" t="s">
        <v>82</v>
      </c>
      <c r="BB8">
        <f t="shared" si="8"/>
        <v>0.74393149274886039</v>
      </c>
      <c r="BC8">
        <f t="shared" si="8"/>
        <v>0.83549716832213827</v>
      </c>
      <c r="BD8">
        <f t="shared" si="8"/>
        <v>1.1369611832066382</v>
      </c>
      <c r="BE8">
        <f t="shared" si="8"/>
        <v>0.80609312317786541</v>
      </c>
      <c r="BF8">
        <f t="shared" si="8"/>
        <v>1.0998937228535808</v>
      </c>
      <c r="BG8">
        <f t="shared" si="8"/>
        <v>0.86465057394214517</v>
      </c>
      <c r="BH8">
        <f t="shared" si="8"/>
        <v>1.0112364878534665</v>
      </c>
      <c r="BI8">
        <f t="shared" si="8"/>
        <v>0.67513399115283457</v>
      </c>
      <c r="BJ8">
        <f t="shared" si="8"/>
        <v>0.7904339446895885</v>
      </c>
      <c r="BK8">
        <f t="shared" si="8"/>
        <v>1.0126068020360974</v>
      </c>
      <c r="BL8">
        <f t="shared" si="8"/>
        <v>0.58052364596839545</v>
      </c>
      <c r="BM8">
        <f t="shared" si="8"/>
        <v>1.0046435793696757</v>
      </c>
      <c r="BN8">
        <f t="shared" si="8"/>
        <v>0.74981117783422702</v>
      </c>
      <c r="BO8">
        <f t="shared" si="8"/>
        <v>0.91387559424645315</v>
      </c>
      <c r="BP8" t="s">
        <v>82</v>
      </c>
      <c r="BQ8" s="17" t="s">
        <v>194</v>
      </c>
      <c r="BR8" s="17">
        <v>7</v>
      </c>
      <c r="BS8" s="17">
        <v>7</v>
      </c>
      <c r="BT8" s="17" t="s">
        <v>194</v>
      </c>
      <c r="BU8" s="17">
        <v>7</v>
      </c>
      <c r="BV8" s="17">
        <v>7</v>
      </c>
      <c r="BX8" t="s">
        <v>82</v>
      </c>
      <c r="BY8" s="32">
        <v>0.74393149274886039</v>
      </c>
      <c r="BZ8" s="32">
        <v>0.83549716832213827</v>
      </c>
      <c r="CA8" s="32">
        <v>1.1369611832066382</v>
      </c>
      <c r="CB8" s="32">
        <v>0.80609312317786541</v>
      </c>
      <c r="CC8" s="32">
        <v>1.0998937228535808</v>
      </c>
      <c r="CD8" s="32">
        <v>0.86465057394214517</v>
      </c>
      <c r="CE8" s="32">
        <v>1.0112364878534665</v>
      </c>
      <c r="CF8">
        <v>0.67513399115283457</v>
      </c>
      <c r="CG8">
        <v>0.7904339446895885</v>
      </c>
      <c r="CH8">
        <v>1.0126068020360974</v>
      </c>
      <c r="CI8">
        <v>0.58052364596839545</v>
      </c>
      <c r="CJ8">
        <v>1.0046435793696757</v>
      </c>
      <c r="CK8">
        <v>0.74981117783422702</v>
      </c>
      <c r="CL8">
        <v>0.91387559424645315</v>
      </c>
    </row>
    <row r="9" spans="1:90" x14ac:dyDescent="0.25">
      <c r="A9" t="s">
        <v>6</v>
      </c>
      <c r="B9">
        <v>9.4741533081623794E-2</v>
      </c>
      <c r="C9">
        <v>8.3810057870062807E-2</v>
      </c>
      <c r="D9">
        <v>0.15580191790967299</v>
      </c>
      <c r="E9">
        <v>0.14229681784353401</v>
      </c>
      <c r="F9">
        <v>0.12792396940241699</v>
      </c>
      <c r="G9">
        <v>0.18765903654666399</v>
      </c>
      <c r="H9">
        <v>0.10285760206144801</v>
      </c>
      <c r="I9">
        <v>6.5524391766942497E-2</v>
      </c>
      <c r="J9">
        <v>7.06630778657137E-2</v>
      </c>
      <c r="K9">
        <v>6.5173438929518795E-2</v>
      </c>
      <c r="L9">
        <v>0.117399021156235</v>
      </c>
      <c r="M9">
        <v>6.5732155456157806E-2</v>
      </c>
      <c r="N9">
        <v>0.119175413789727</v>
      </c>
      <c r="O9">
        <v>6.8808139532808399E-2</v>
      </c>
      <c r="Q9" s="3" t="s">
        <v>53</v>
      </c>
      <c r="R9">
        <f t="shared" si="6"/>
        <v>1.62622209222535E-2</v>
      </c>
      <c r="S9">
        <f t="shared" si="6"/>
        <v>1.6741403131683302E-2</v>
      </c>
      <c r="T9">
        <f t="shared" si="6"/>
        <v>3.6768081456366397E-2</v>
      </c>
      <c r="U9">
        <f t="shared" si="6"/>
        <v>2.6778640084978E-2</v>
      </c>
      <c r="V9">
        <f t="shared" si="6"/>
        <v>2.9575136231823999E-2</v>
      </c>
      <c r="W9">
        <f t="shared" si="6"/>
        <v>3.3037643982263498E-2</v>
      </c>
      <c r="X9">
        <f t="shared" si="6"/>
        <v>1.8919367455657601E-2</v>
      </c>
      <c r="Y9">
        <f t="shared" si="6"/>
        <v>1.8886533682429402E-2</v>
      </c>
      <c r="Z9">
        <f t="shared" si="6"/>
        <v>2.23364738279942E-2</v>
      </c>
      <c r="AA9">
        <f t="shared" si="6"/>
        <v>2.67334385779028E-2</v>
      </c>
      <c r="AB9">
        <f t="shared" si="6"/>
        <v>2.54124263041875E-2</v>
      </c>
      <c r="AC9">
        <f t="shared" si="6"/>
        <v>3.6688637450357997E-2</v>
      </c>
      <c r="AD9">
        <f t="shared" si="6"/>
        <v>2.3475523414798201E-2</v>
      </c>
      <c r="AE9">
        <f t="shared" si="6"/>
        <v>2.0380123174952601E-2</v>
      </c>
      <c r="AG9" t="s">
        <v>79</v>
      </c>
      <c r="AH9">
        <f t="shared" ref="AH9:AU9" si="10">SUM(R6:R7,R23:R24)</f>
        <v>0.493632085920436</v>
      </c>
      <c r="AI9">
        <f t="shared" si="10"/>
        <v>0.45650821448054818</v>
      </c>
      <c r="AJ9">
        <f t="shared" si="10"/>
        <v>0.66720643952170211</v>
      </c>
      <c r="AK9">
        <f t="shared" si="10"/>
        <v>0.61458954797457732</v>
      </c>
      <c r="AL9">
        <f t="shared" si="10"/>
        <v>0.52196510298117071</v>
      </c>
      <c r="AM9">
        <f t="shared" si="10"/>
        <v>0.69143986827438797</v>
      </c>
      <c r="AN9">
        <f t="shared" si="10"/>
        <v>0.45954237281404886</v>
      </c>
      <c r="AO9">
        <f t="shared" si="10"/>
        <v>0.40709831077240449</v>
      </c>
      <c r="AP9">
        <f t="shared" si="10"/>
        <v>0.50270267766614318</v>
      </c>
      <c r="AQ9">
        <f t="shared" si="10"/>
        <v>0.46514194148513344</v>
      </c>
      <c r="AR9">
        <f t="shared" si="10"/>
        <v>0.56871747438547637</v>
      </c>
      <c r="AS9">
        <f t="shared" si="10"/>
        <v>0.38243488790770297</v>
      </c>
      <c r="AT9">
        <f t="shared" si="10"/>
        <v>0.64709622730776761</v>
      </c>
      <c r="AU9">
        <f t="shared" si="10"/>
        <v>0.28104070564762951</v>
      </c>
      <c r="BA9" t="s">
        <v>117</v>
      </c>
      <c r="BB9">
        <f>SUM(AH6)</f>
        <v>0.13822277934839369</v>
      </c>
      <c r="BC9">
        <f t="shared" ref="BC9:BN9" si="11">SUM(AI6)</f>
        <v>0.1455186427018087</v>
      </c>
      <c r="BD9">
        <f t="shared" si="11"/>
        <v>0.30896786106675483</v>
      </c>
      <c r="BE9">
        <f t="shared" si="11"/>
        <v>0.21684937205969859</v>
      </c>
      <c r="BF9">
        <f t="shared" si="11"/>
        <v>0.46869910525808628</v>
      </c>
      <c r="BG9">
        <f t="shared" si="11"/>
        <v>0.26612653592271929</v>
      </c>
      <c r="BH9">
        <f t="shared" si="11"/>
        <v>0.20332693034802363</v>
      </c>
      <c r="BI9">
        <f t="shared" si="11"/>
        <v>9.9327805688677814E-2</v>
      </c>
      <c r="BJ9">
        <f t="shared" si="11"/>
        <v>0.1382283024423609</v>
      </c>
      <c r="BK9">
        <f t="shared" si="11"/>
        <v>0.29517580580561081</v>
      </c>
      <c r="BL9">
        <f t="shared" si="11"/>
        <v>0.1748007802988723</v>
      </c>
      <c r="BM9">
        <f t="shared" si="11"/>
        <v>0.32074440831528561</v>
      </c>
      <c r="BN9">
        <f t="shared" si="11"/>
        <v>0.21459728377395698</v>
      </c>
      <c r="BO9">
        <f>SUM(AU6)</f>
        <v>0.18628209241432822</v>
      </c>
      <c r="BP9" t="s">
        <v>117</v>
      </c>
      <c r="BQ9" s="17" t="s">
        <v>195</v>
      </c>
      <c r="BR9" s="17">
        <v>0.46784395628384567</v>
      </c>
      <c r="BS9" s="17"/>
      <c r="BT9" s="17" t="s">
        <v>195</v>
      </c>
      <c r="BU9" s="17">
        <v>0.96125717822032464</v>
      </c>
      <c r="BV9" s="17"/>
      <c r="BX9" t="s">
        <v>117</v>
      </c>
      <c r="BY9" s="32">
        <v>0.13822277934839369</v>
      </c>
      <c r="BZ9" s="32">
        <v>0.1455186427018087</v>
      </c>
      <c r="CA9" s="32">
        <v>0.30896786106675483</v>
      </c>
      <c r="CB9" s="32">
        <v>0.21684937205969859</v>
      </c>
      <c r="CC9" s="32">
        <v>0.46869910525808628</v>
      </c>
      <c r="CD9" s="32">
        <v>0.26612653592271929</v>
      </c>
      <c r="CE9" s="32">
        <v>0.20332693034802363</v>
      </c>
      <c r="CF9">
        <v>9.9327805688677814E-2</v>
      </c>
      <c r="CG9">
        <v>0.1382283024423609</v>
      </c>
      <c r="CH9">
        <v>0.29517580580561081</v>
      </c>
      <c r="CI9">
        <v>0.1748007802988723</v>
      </c>
      <c r="CJ9">
        <v>0.32074440831528561</v>
      </c>
      <c r="CK9">
        <v>0.21459728377395698</v>
      </c>
      <c r="CL9">
        <v>0.18628209241432822</v>
      </c>
    </row>
    <row r="10" spans="1:90" x14ac:dyDescent="0.25">
      <c r="A10" t="s">
        <v>7</v>
      </c>
      <c r="B10">
        <v>7.6878398082582303E-2</v>
      </c>
      <c r="C10">
        <v>0.102288864046807</v>
      </c>
      <c r="D10">
        <v>0.116534969705598</v>
      </c>
      <c r="E10">
        <v>9.7522987360357305E-2</v>
      </c>
      <c r="F10">
        <v>0.12502271051094399</v>
      </c>
      <c r="G10">
        <v>0.100536243935811</v>
      </c>
      <c r="H10">
        <v>8.6955276201980194E-2</v>
      </c>
      <c r="I10">
        <v>7.1733991877166198E-2</v>
      </c>
      <c r="J10">
        <v>0.10797757798600301</v>
      </c>
      <c r="K10">
        <v>0.10144301191289599</v>
      </c>
      <c r="L10">
        <v>9.1283994733243404E-2</v>
      </c>
      <c r="M10">
        <v>0.10273702217763001</v>
      </c>
      <c r="N10">
        <v>9.7307958624361604E-2</v>
      </c>
      <c r="O10">
        <v>7.9714246157894506E-2</v>
      </c>
      <c r="Q10" s="4" t="s">
        <v>54</v>
      </c>
      <c r="R10">
        <f t="shared" si="6"/>
        <v>6.0358799949649603E-3</v>
      </c>
      <c r="S10">
        <f t="shared" si="6"/>
        <v>7.2111567653611701E-3</v>
      </c>
      <c r="T10">
        <f t="shared" si="6"/>
        <v>6.6640281663300103E-3</v>
      </c>
      <c r="U10">
        <f t="shared" si="6"/>
        <v>8.09785274978575E-3</v>
      </c>
      <c r="V10">
        <f t="shared" si="6"/>
        <v>1.14152437788178E-2</v>
      </c>
      <c r="W10">
        <f t="shared" si="6"/>
        <v>1.3996187739125801E-2</v>
      </c>
      <c r="X10">
        <f t="shared" si="6"/>
        <v>7.7702336483969799E-3</v>
      </c>
      <c r="Y10">
        <f t="shared" si="6"/>
        <v>5.11056628278152E-3</v>
      </c>
      <c r="Z10">
        <f t="shared" si="6"/>
        <v>7.2958239791396703E-3</v>
      </c>
      <c r="AA10">
        <f t="shared" si="6"/>
        <v>5.3177687467363304E-3</v>
      </c>
      <c r="AB10">
        <f t="shared" si="6"/>
        <v>7.7699972748036302E-3</v>
      </c>
      <c r="AC10">
        <f t="shared" si="6"/>
        <v>1.1006475517552799E-2</v>
      </c>
      <c r="AD10">
        <f t="shared" si="6"/>
        <v>1.37083849563648E-2</v>
      </c>
      <c r="AE10">
        <f t="shared" si="6"/>
        <v>4.1885779064723804E-3</v>
      </c>
      <c r="AG10" t="s">
        <v>80</v>
      </c>
      <c r="AH10">
        <f t="shared" ref="AH10:AQ10" si="12">SUM(R21,R29:R31)</f>
        <v>1.0430407317682979</v>
      </c>
      <c r="AI10">
        <f t="shared" si="12"/>
        <v>0.92587196123325066</v>
      </c>
      <c r="AJ10">
        <f t="shared" si="12"/>
        <v>1.0936301894812519</v>
      </c>
      <c r="AK10">
        <f t="shared" si="12"/>
        <v>1.0687936058597209</v>
      </c>
      <c r="AL10">
        <f t="shared" si="12"/>
        <v>1.2216157021422631</v>
      </c>
      <c r="AM10">
        <f t="shared" si="12"/>
        <v>1.227301830125106</v>
      </c>
      <c r="AN10">
        <f t="shared" si="12"/>
        <v>1.0595519595804532</v>
      </c>
      <c r="AO10">
        <f t="shared" si="12"/>
        <v>1.0809295765702451</v>
      </c>
      <c r="AP10">
        <f t="shared" si="12"/>
        <v>0.86030486283650243</v>
      </c>
      <c r="AQ10">
        <f t="shared" si="12"/>
        <v>1.024822928186409</v>
      </c>
      <c r="AR10">
        <f>SUM(AB21,AB29:AB31)</f>
        <v>0.77536598714725702</v>
      </c>
      <c r="AS10">
        <f>SUM(AC21,AC29:AC31)</f>
        <v>1.004740348175817</v>
      </c>
      <c r="AT10">
        <f>SUM(AD21,AD29:AD31)</f>
        <v>1.0353660742727659</v>
      </c>
      <c r="AU10">
        <f>SUM(AE21,AE29:AE31)</f>
        <v>0.91061511553776331</v>
      </c>
      <c r="BA10" t="s">
        <v>282</v>
      </c>
      <c r="BB10">
        <f>SUM(AH7:AH8)</f>
        <v>0.69140714739758313</v>
      </c>
      <c r="BC10">
        <f t="shared" ref="BC10:BO10" si="13">SUM(AI7:AI8)</f>
        <v>0.6161983346335671</v>
      </c>
      <c r="BD10">
        <f t="shared" si="13"/>
        <v>0.66389099193688439</v>
      </c>
      <c r="BE10">
        <f t="shared" si="13"/>
        <v>0.69972206859057307</v>
      </c>
      <c r="BF10">
        <f t="shared" si="13"/>
        <v>0.52287816953520416</v>
      </c>
      <c r="BG10">
        <f t="shared" si="13"/>
        <v>0.68723188949429825</v>
      </c>
      <c r="BH10">
        <f t="shared" si="13"/>
        <v>0.82489012106686921</v>
      </c>
      <c r="BI10">
        <f t="shared" si="13"/>
        <v>0.5015519547020173</v>
      </c>
      <c r="BJ10">
        <f t="shared" si="13"/>
        <v>0.58566208763754679</v>
      </c>
      <c r="BK10">
        <f t="shared" si="13"/>
        <v>0.60608473257213835</v>
      </c>
      <c r="BL10">
        <f t="shared" si="13"/>
        <v>0.53977431971543288</v>
      </c>
      <c r="BM10">
        <f t="shared" si="13"/>
        <v>0.45057581348632925</v>
      </c>
      <c r="BN10">
        <f t="shared" si="13"/>
        <v>0.61718477236215619</v>
      </c>
      <c r="BO10">
        <f t="shared" si="13"/>
        <v>0.72937233080725949</v>
      </c>
      <c r="BP10" t="s">
        <v>282</v>
      </c>
      <c r="BQ10" s="17" t="s">
        <v>196</v>
      </c>
      <c r="BR10" s="17">
        <v>0</v>
      </c>
      <c r="BS10" s="17"/>
      <c r="BT10" s="17" t="s">
        <v>196</v>
      </c>
      <c r="BU10" s="17">
        <v>0</v>
      </c>
      <c r="BV10" s="17"/>
      <c r="BX10" t="s">
        <v>282</v>
      </c>
      <c r="BY10">
        <v>0.69140714739758313</v>
      </c>
      <c r="BZ10">
        <v>0.6161983346335671</v>
      </c>
      <c r="CA10">
        <v>0.66389099193688439</v>
      </c>
      <c r="CB10">
        <v>0.69972206859057307</v>
      </c>
      <c r="CC10">
        <v>0.52287816953520416</v>
      </c>
      <c r="CD10">
        <v>0.68723188949429825</v>
      </c>
      <c r="CE10">
        <v>0.82489012106686921</v>
      </c>
      <c r="CF10">
        <v>0.5015519547020173</v>
      </c>
      <c r="CG10">
        <v>0.58566208763754679</v>
      </c>
      <c r="CH10">
        <v>0.60608473257213835</v>
      </c>
      <c r="CI10">
        <v>0.53977431971543288</v>
      </c>
      <c r="CJ10">
        <v>0.45057581348632925</v>
      </c>
      <c r="CK10">
        <v>0.61718477236215619</v>
      </c>
      <c r="CL10">
        <v>0.72937233080725949</v>
      </c>
    </row>
    <row r="11" spans="1:90" x14ac:dyDescent="0.25">
      <c r="A11" t="s">
        <v>8</v>
      </c>
      <c r="B11">
        <v>6.2888176587144601E-2</v>
      </c>
      <c r="C11">
        <v>6.9740489941495398E-2</v>
      </c>
      <c r="D11">
        <v>0.11284843320313501</v>
      </c>
      <c r="E11">
        <v>8.3892967276817096E-2</v>
      </c>
      <c r="F11">
        <v>0.11535908047662</v>
      </c>
      <c r="G11">
        <v>0.10032186278768999</v>
      </c>
      <c r="H11">
        <v>8.1987243670777601E-2</v>
      </c>
      <c r="I11">
        <v>8.1183157373934001E-2</v>
      </c>
      <c r="J11">
        <v>8.8185151935860698E-2</v>
      </c>
      <c r="K11">
        <v>9.0906480647358304E-2</v>
      </c>
      <c r="L11">
        <v>0.101199777132886</v>
      </c>
      <c r="M11">
        <v>0.121091727533632</v>
      </c>
      <c r="N11">
        <v>9.9685084030650697E-2</v>
      </c>
      <c r="O11">
        <v>8.7202304934522606E-2</v>
      </c>
      <c r="Q11" s="4" t="s">
        <v>55</v>
      </c>
      <c r="R11">
        <f t="shared" si="6"/>
        <v>2.37139002099966E-2</v>
      </c>
      <c r="S11">
        <f t="shared" si="6"/>
        <v>3.4095386750121102E-2</v>
      </c>
      <c r="T11">
        <f t="shared" si="6"/>
        <v>1.75500255071778E-2</v>
      </c>
      <c r="U11">
        <f t="shared" si="6"/>
        <v>3.1316542412079103E-2</v>
      </c>
      <c r="V11">
        <f t="shared" si="6"/>
        <v>3.7738252891414199E-2</v>
      </c>
      <c r="W11">
        <f t="shared" si="6"/>
        <v>5.6225049979940801E-2</v>
      </c>
      <c r="X11">
        <f t="shared" si="6"/>
        <v>2.5196563585186599E-2</v>
      </c>
      <c r="Y11">
        <f t="shared" si="6"/>
        <v>2.3901160934834999E-2</v>
      </c>
      <c r="Z11">
        <f t="shared" si="6"/>
        <v>3.6876574096474997E-2</v>
      </c>
      <c r="AA11">
        <f t="shared" si="6"/>
        <v>1.7543424485302099E-2</v>
      </c>
      <c r="AB11">
        <f t="shared" si="6"/>
        <v>1.80211791473869E-2</v>
      </c>
      <c r="AC11">
        <f t="shared" si="6"/>
        <v>3.6807487023550203E-2</v>
      </c>
      <c r="AD11">
        <f t="shared" si="6"/>
        <v>4.2456495992162398E-2</v>
      </c>
      <c r="AE11">
        <f t="shared" si="6"/>
        <v>1.6088035265160099E-2</v>
      </c>
      <c r="AG11" t="s">
        <v>82</v>
      </c>
      <c r="AH11">
        <f t="shared" ref="AH11:AQ11" si="14">SUM(R16,R17,R22,R26)</f>
        <v>0.74393149274886039</v>
      </c>
      <c r="AI11">
        <f t="shared" si="14"/>
        <v>0.83549716832213827</v>
      </c>
      <c r="AJ11">
        <f t="shared" si="14"/>
        <v>1.1369611832066382</v>
      </c>
      <c r="AK11">
        <f t="shared" si="14"/>
        <v>0.80609312317786541</v>
      </c>
      <c r="AL11">
        <f t="shared" si="14"/>
        <v>1.0998937228535808</v>
      </c>
      <c r="AM11">
        <f t="shared" si="14"/>
        <v>0.86465057394214517</v>
      </c>
      <c r="AN11">
        <f t="shared" si="14"/>
        <v>1.0112364878534665</v>
      </c>
      <c r="AO11">
        <f t="shared" si="14"/>
        <v>0.67513399115283457</v>
      </c>
      <c r="AP11">
        <f t="shared" si="14"/>
        <v>0.7904339446895885</v>
      </c>
      <c r="AQ11">
        <f t="shared" si="14"/>
        <v>1.0126068020360974</v>
      </c>
      <c r="AR11">
        <f>SUM(AB16,AB17,AB22,AB26)</f>
        <v>0.58052364596839545</v>
      </c>
      <c r="AS11">
        <f>SUM(AC16,AC17,AC22,AC26)</f>
        <v>1.0046435793696757</v>
      </c>
      <c r="AT11">
        <f>SUM(AD16,AD17,AD22,AD26)</f>
        <v>0.74981117783422702</v>
      </c>
      <c r="AU11">
        <f>SUM(AE16,AE17,AE22,AE26)</f>
        <v>0.91387559424645315</v>
      </c>
      <c r="BA11" s="1" t="s">
        <v>186</v>
      </c>
      <c r="BB11" s="1" t="s">
        <v>84</v>
      </c>
      <c r="BC11" s="1" t="s">
        <v>85</v>
      </c>
      <c r="BD11" s="1" t="s">
        <v>130</v>
      </c>
      <c r="BE11" s="1" t="s">
        <v>138</v>
      </c>
      <c r="BF11" s="1" t="s">
        <v>133</v>
      </c>
      <c r="BG11" s="1" t="s">
        <v>134</v>
      </c>
      <c r="BH11" s="1" t="s">
        <v>135</v>
      </c>
      <c r="BI11" s="1" t="s">
        <v>86</v>
      </c>
      <c r="BJ11" s="1" t="s">
        <v>114</v>
      </c>
      <c r="BQ11" s="17" t="s">
        <v>197</v>
      </c>
      <c r="BR11" s="17">
        <v>6</v>
      </c>
      <c r="BS11" s="17"/>
      <c r="BT11" s="17" t="s">
        <v>197</v>
      </c>
      <c r="BU11" s="17">
        <v>6</v>
      </c>
      <c r="BV11" s="17"/>
    </row>
    <row r="12" spans="1:90" x14ac:dyDescent="0.25">
      <c r="A12" t="s">
        <v>9</v>
      </c>
      <c r="B12">
        <v>1.62622209222535E-2</v>
      </c>
      <c r="C12">
        <v>1.6741403131683302E-2</v>
      </c>
      <c r="D12">
        <v>3.6768081456366397E-2</v>
      </c>
      <c r="E12">
        <v>2.6778640084978E-2</v>
      </c>
      <c r="F12">
        <v>2.9575136231823999E-2</v>
      </c>
      <c r="G12">
        <v>3.3037643982263498E-2</v>
      </c>
      <c r="H12">
        <v>1.8919367455657601E-2</v>
      </c>
      <c r="I12">
        <v>1.8886533682429402E-2</v>
      </c>
      <c r="J12">
        <v>2.23364738279942E-2</v>
      </c>
      <c r="K12">
        <v>2.67334385779028E-2</v>
      </c>
      <c r="L12">
        <v>2.54124263041875E-2</v>
      </c>
      <c r="M12">
        <v>3.6688637450357997E-2</v>
      </c>
      <c r="N12">
        <v>2.3475523414798201E-2</v>
      </c>
      <c r="O12">
        <v>2.0380123174952601E-2</v>
      </c>
      <c r="Q12" s="4" t="s">
        <v>56</v>
      </c>
      <c r="R12">
        <f t="shared" ref="R12:AE12" si="15">SUM(B15:B16)</f>
        <v>0.359150188901036</v>
      </c>
      <c r="S12">
        <f t="shared" si="15"/>
        <v>0.52764076926951797</v>
      </c>
      <c r="T12">
        <f t="shared" si="15"/>
        <v>0.36453499714708348</v>
      </c>
      <c r="U12">
        <f t="shared" si="15"/>
        <v>0.34809248614904281</v>
      </c>
      <c r="V12">
        <f t="shared" si="15"/>
        <v>0.48408649985207802</v>
      </c>
      <c r="W12">
        <f t="shared" si="15"/>
        <v>0.42412677148543099</v>
      </c>
      <c r="X12">
        <f t="shared" si="15"/>
        <v>0.549726287183669</v>
      </c>
      <c r="Y12">
        <f t="shared" si="15"/>
        <v>0.33527386284658178</v>
      </c>
      <c r="Z12">
        <f t="shared" si="15"/>
        <v>0.43184496773363301</v>
      </c>
      <c r="AA12">
        <f t="shared" si="15"/>
        <v>0.36614846981141502</v>
      </c>
      <c r="AB12">
        <f t="shared" si="15"/>
        <v>0.665867525665647</v>
      </c>
      <c r="AC12">
        <f t="shared" si="15"/>
        <v>0.40950843070494303</v>
      </c>
      <c r="AD12">
        <f t="shared" si="15"/>
        <v>0.57301238805269006</v>
      </c>
      <c r="AE12">
        <f t="shared" si="15"/>
        <v>0.33310182606898231</v>
      </c>
      <c r="BA12" t="s">
        <v>187</v>
      </c>
      <c r="BB12">
        <v>10.58502125</v>
      </c>
      <c r="BC12">
        <v>10.260292750000001</v>
      </c>
      <c r="BD12">
        <v>8.8028642500000007</v>
      </c>
      <c r="BE12">
        <v>9.4641872500000002</v>
      </c>
      <c r="BF12">
        <v>10.111613500000001</v>
      </c>
      <c r="BG12">
        <v>11.351310500000002</v>
      </c>
      <c r="BH12">
        <v>10.934422250000001</v>
      </c>
      <c r="BI12">
        <f>AVERAGE(BB12:BH12)</f>
        <v>10.215673107142859</v>
      </c>
      <c r="BJ12">
        <f>(BI12-BI13)/BI13*100</f>
        <v>-12.108950005295792</v>
      </c>
      <c r="BQ12" s="17" t="s">
        <v>198</v>
      </c>
      <c r="BR12" s="17">
        <v>3.21806938356168</v>
      </c>
      <c r="BS12" s="17"/>
      <c r="BT12" s="17" t="s">
        <v>198</v>
      </c>
      <c r="BU12" s="17">
        <v>5.7972602192050431</v>
      </c>
      <c r="BV12" s="17"/>
    </row>
    <row r="13" spans="1:90" x14ac:dyDescent="0.25">
      <c r="A13" t="s">
        <v>10</v>
      </c>
      <c r="B13">
        <v>6.0358799949649603E-3</v>
      </c>
      <c r="C13">
        <v>7.2111567653611701E-3</v>
      </c>
      <c r="D13">
        <v>6.6640281663300103E-3</v>
      </c>
      <c r="E13">
        <v>8.09785274978575E-3</v>
      </c>
      <c r="F13">
        <v>1.14152437788178E-2</v>
      </c>
      <c r="G13">
        <v>1.3996187739125801E-2</v>
      </c>
      <c r="H13">
        <v>7.7702336483969799E-3</v>
      </c>
      <c r="I13">
        <v>5.11056628278152E-3</v>
      </c>
      <c r="J13">
        <v>7.2958239791396703E-3</v>
      </c>
      <c r="K13">
        <v>5.3177687467363304E-3</v>
      </c>
      <c r="L13">
        <v>7.7699972748036302E-3</v>
      </c>
      <c r="M13">
        <v>1.1006475517552799E-2</v>
      </c>
      <c r="N13">
        <v>1.37083849563648E-2</v>
      </c>
      <c r="O13">
        <v>4.1885779064723804E-3</v>
      </c>
      <c r="Q13" t="s">
        <v>57</v>
      </c>
      <c r="R13">
        <f t="shared" ref="R13:AE13" si="16">SUM(B17:B19)</f>
        <v>0.13822277934839369</v>
      </c>
      <c r="S13">
        <f t="shared" si="16"/>
        <v>0.1455186427018087</v>
      </c>
      <c r="T13">
        <f t="shared" si="16"/>
        <v>0.30896786106675483</v>
      </c>
      <c r="U13">
        <f t="shared" si="16"/>
        <v>0.21684937205969859</v>
      </c>
      <c r="V13">
        <f t="shared" si="16"/>
        <v>0.46869910525808628</v>
      </c>
      <c r="W13">
        <f t="shared" si="16"/>
        <v>0.26612653592271929</v>
      </c>
      <c r="X13">
        <f t="shared" si="16"/>
        <v>0.20332693034802363</v>
      </c>
      <c r="Y13">
        <f t="shared" si="16"/>
        <v>9.9327805688677814E-2</v>
      </c>
      <c r="Z13">
        <f t="shared" si="16"/>
        <v>0.1382283024423609</v>
      </c>
      <c r="AA13">
        <f t="shared" si="16"/>
        <v>0.29517580580561081</v>
      </c>
      <c r="AB13">
        <f t="shared" si="16"/>
        <v>0.1748007802988723</v>
      </c>
      <c r="AC13">
        <f t="shared" si="16"/>
        <v>0.32074440831528561</v>
      </c>
      <c r="AD13">
        <f t="shared" si="16"/>
        <v>0.21459728377395698</v>
      </c>
      <c r="AE13">
        <f t="shared" si="16"/>
        <v>0.18628209241432822</v>
      </c>
      <c r="BA13" t="s">
        <v>188</v>
      </c>
      <c r="BB13">
        <v>11.887410750000001</v>
      </c>
      <c r="BC13">
        <v>10.952586750000002</v>
      </c>
      <c r="BD13">
        <v>10.962691500000002</v>
      </c>
      <c r="BE13">
        <v>10.256770500000002</v>
      </c>
      <c r="BF13">
        <v>11.580257500000002</v>
      </c>
      <c r="BG13">
        <v>12.40214525</v>
      </c>
      <c r="BH13">
        <v>13.319905250000001</v>
      </c>
      <c r="BI13">
        <f>AVERAGE(BB13:BH13)</f>
        <v>11.623109642857145</v>
      </c>
      <c r="BQ13" s="17" t="s">
        <v>199</v>
      </c>
      <c r="BR13" s="17">
        <v>9.0906572499629811E-3</v>
      </c>
      <c r="BS13" s="17"/>
      <c r="BT13" s="17" t="s">
        <v>199</v>
      </c>
      <c r="BU13" s="17">
        <v>5.7713893854538338E-4</v>
      </c>
      <c r="BV13" s="17"/>
    </row>
    <row r="14" spans="1:90" x14ac:dyDescent="0.25">
      <c r="A14" t="s">
        <v>11</v>
      </c>
      <c r="B14">
        <v>2.37139002099966E-2</v>
      </c>
      <c r="C14">
        <v>3.4095386750121102E-2</v>
      </c>
      <c r="D14">
        <v>1.75500255071778E-2</v>
      </c>
      <c r="E14">
        <v>3.1316542412079103E-2</v>
      </c>
      <c r="F14">
        <v>3.7738252891414199E-2</v>
      </c>
      <c r="G14">
        <v>5.6225049979940801E-2</v>
      </c>
      <c r="H14">
        <v>2.5196563585186599E-2</v>
      </c>
      <c r="I14">
        <v>2.3901160934834999E-2</v>
      </c>
      <c r="J14">
        <v>3.6876574096474997E-2</v>
      </c>
      <c r="K14">
        <v>1.7543424485302099E-2</v>
      </c>
      <c r="L14">
        <v>1.80211791473869E-2</v>
      </c>
      <c r="M14">
        <v>3.6807487023550203E-2</v>
      </c>
      <c r="N14">
        <v>4.2456495992162398E-2</v>
      </c>
      <c r="O14">
        <v>1.6088035265160099E-2</v>
      </c>
      <c r="Q14" t="s">
        <v>58</v>
      </c>
      <c r="R14">
        <f t="shared" ref="R14:AE14" si="17">SUM(B20:B22)</f>
        <v>0.54092588158624955</v>
      </c>
      <c r="S14">
        <f t="shared" si="17"/>
        <v>0.50031033766522182</v>
      </c>
      <c r="T14">
        <f t="shared" si="17"/>
        <v>0.50253031425582484</v>
      </c>
      <c r="U14">
        <f t="shared" si="17"/>
        <v>0.53615932147193279</v>
      </c>
      <c r="V14">
        <f t="shared" si="17"/>
        <v>0.40437194893487477</v>
      </c>
      <c r="W14">
        <f t="shared" si="17"/>
        <v>0.53483567709142665</v>
      </c>
      <c r="X14">
        <f t="shared" si="17"/>
        <v>0.65308921428494005</v>
      </c>
      <c r="Y14">
        <f t="shared" si="17"/>
        <v>0.41494914003095218</v>
      </c>
      <c r="Z14">
        <f t="shared" si="17"/>
        <v>0.47586859516704128</v>
      </c>
      <c r="AA14">
        <f t="shared" si="17"/>
        <v>0.48384383465974384</v>
      </c>
      <c r="AB14">
        <f t="shared" si="17"/>
        <v>0.43292315005317483</v>
      </c>
      <c r="AC14">
        <f t="shared" si="17"/>
        <v>0.35522259848265342</v>
      </c>
      <c r="AD14">
        <f t="shared" si="17"/>
        <v>0.50071732707206285</v>
      </c>
      <c r="AE14">
        <f t="shared" si="17"/>
        <v>0.58255327614279395</v>
      </c>
      <c r="BQ14" s="17" t="s">
        <v>200</v>
      </c>
      <c r="BR14" s="17">
        <v>1.9431802805153031</v>
      </c>
      <c r="BS14" s="17"/>
      <c r="BT14" s="17" t="s">
        <v>200</v>
      </c>
      <c r="BU14" s="17">
        <v>1.9431802805153031</v>
      </c>
      <c r="BV14" s="17"/>
    </row>
    <row r="15" spans="1:90" x14ac:dyDescent="0.25">
      <c r="A15" s="3" t="s">
        <v>12</v>
      </c>
      <c r="B15">
        <v>0.10005708161072401</v>
      </c>
      <c r="C15">
        <v>0.16036631911597901</v>
      </c>
      <c r="D15">
        <v>9.7607434084155495E-2</v>
      </c>
      <c r="E15">
        <v>9.1690370565190804E-2</v>
      </c>
      <c r="F15">
        <v>0.123114475176897</v>
      </c>
      <c r="G15">
        <v>0.16286110283625399</v>
      </c>
      <c r="H15">
        <v>0.13738067570180201</v>
      </c>
      <c r="I15">
        <v>8.5564459278197794E-2</v>
      </c>
      <c r="J15">
        <v>0.119474614214774</v>
      </c>
      <c r="K15">
        <v>0.106049365883483</v>
      </c>
      <c r="L15">
        <v>0.24761902220664</v>
      </c>
      <c r="M15">
        <v>0.135917299528616</v>
      </c>
      <c r="N15">
        <v>0.17865634891806101</v>
      </c>
      <c r="O15">
        <v>7.6930666283848301E-2</v>
      </c>
      <c r="Q15" s="10" t="s">
        <v>59</v>
      </c>
      <c r="R15">
        <f t="shared" ref="R15:AE15" si="18">SUM(B23:B25)</f>
        <v>0.13546237120570009</v>
      </c>
      <c r="S15">
        <f t="shared" si="18"/>
        <v>0.1026504929795066</v>
      </c>
      <c r="T15">
        <f t="shared" si="18"/>
        <v>0.13123482392785898</v>
      </c>
      <c r="U15">
        <f t="shared" si="18"/>
        <v>0.14157653861183289</v>
      </c>
      <c r="V15">
        <f t="shared" si="18"/>
        <v>7.1281749705966402E-2</v>
      </c>
      <c r="W15">
        <f t="shared" si="18"/>
        <v>0.1177196279529138</v>
      </c>
      <c r="X15">
        <f t="shared" si="18"/>
        <v>0.1533624637773037</v>
      </c>
      <c r="Y15">
        <f t="shared" si="18"/>
        <v>7.6213822050185981E-2</v>
      </c>
      <c r="Z15">
        <f t="shared" si="18"/>
        <v>9.7414178903024604E-2</v>
      </c>
      <c r="AA15">
        <f t="shared" si="18"/>
        <v>9.8713733963570596E-2</v>
      </c>
      <c r="AB15">
        <f t="shared" si="18"/>
        <v>8.7470676535427311E-2</v>
      </c>
      <c r="AC15">
        <f t="shared" si="18"/>
        <v>6.5006069391296398E-2</v>
      </c>
      <c r="AD15">
        <f t="shared" si="18"/>
        <v>7.8472078319916302E-2</v>
      </c>
      <c r="AE15">
        <f t="shared" si="18"/>
        <v>0.126103855207302</v>
      </c>
      <c r="BQ15" s="17" t="s">
        <v>201</v>
      </c>
      <c r="BR15" s="17">
        <v>1.8181314499925962E-2</v>
      </c>
      <c r="BS15" s="17"/>
      <c r="BT15" s="17" t="s">
        <v>201</v>
      </c>
      <c r="BU15" s="17">
        <v>1.1542778770907668E-3</v>
      </c>
      <c r="BV15" s="17"/>
    </row>
    <row r="16" spans="1:90" ht="15.75" thickBot="1" x14ac:dyDescent="0.3">
      <c r="A16" s="3" t="s">
        <v>13</v>
      </c>
      <c r="B16">
        <v>0.25909310729031199</v>
      </c>
      <c r="C16">
        <v>0.36727445015353899</v>
      </c>
      <c r="D16">
        <v>0.26692756306292797</v>
      </c>
      <c r="E16">
        <v>0.25640211558385201</v>
      </c>
      <c r="F16">
        <v>0.36097202467518102</v>
      </c>
      <c r="G16">
        <v>0.261265668649177</v>
      </c>
      <c r="H16">
        <v>0.41234561148186699</v>
      </c>
      <c r="I16">
        <v>0.249709403568384</v>
      </c>
      <c r="J16">
        <v>0.312370353518859</v>
      </c>
      <c r="K16">
        <v>0.26009910392793201</v>
      </c>
      <c r="L16">
        <v>0.41824850345900699</v>
      </c>
      <c r="M16">
        <v>0.273591131176327</v>
      </c>
      <c r="N16">
        <v>0.39435603913462902</v>
      </c>
      <c r="O16">
        <v>0.25617115978513399</v>
      </c>
      <c r="Q16" s="9" t="s">
        <v>60</v>
      </c>
      <c r="R16">
        <f t="shared" ref="R16:AE16" si="19">B26</f>
        <v>6.4468197517780601E-2</v>
      </c>
      <c r="S16">
        <f t="shared" si="19"/>
        <v>7.7372427908297195E-2</v>
      </c>
      <c r="T16">
        <f t="shared" si="19"/>
        <v>6.6281854086771494E-2</v>
      </c>
      <c r="U16">
        <f t="shared" si="19"/>
        <v>9.0838031607220607E-2</v>
      </c>
      <c r="V16">
        <f t="shared" si="19"/>
        <v>8.7531588297837706E-2</v>
      </c>
      <c r="W16">
        <f t="shared" si="19"/>
        <v>9.2241445425464599E-2</v>
      </c>
      <c r="X16">
        <f t="shared" si="19"/>
        <v>9.4891142901360595E-2</v>
      </c>
      <c r="Y16">
        <f t="shared" si="19"/>
        <v>4.6629532822427197E-2</v>
      </c>
      <c r="Z16">
        <f t="shared" si="19"/>
        <v>6.7140539211125796E-2</v>
      </c>
      <c r="AA16">
        <f t="shared" si="19"/>
        <v>5.9472426147926402E-2</v>
      </c>
      <c r="AB16">
        <f t="shared" si="19"/>
        <v>5.4398075035551399E-2</v>
      </c>
      <c r="AC16">
        <f t="shared" si="19"/>
        <v>5.74683332896734E-2</v>
      </c>
      <c r="AD16">
        <f t="shared" si="19"/>
        <v>7.9389272240180705E-2</v>
      </c>
      <c r="AE16">
        <f t="shared" si="19"/>
        <v>6.9064407087347998E-2</v>
      </c>
      <c r="AG16" t="s">
        <v>83</v>
      </c>
      <c r="BA16" s="35"/>
      <c r="BB16" s="36"/>
      <c r="BC16" s="36" t="s">
        <v>216</v>
      </c>
      <c r="BD16" s="36"/>
      <c r="BE16" s="36"/>
      <c r="BF16" s="36"/>
      <c r="BG16" s="36"/>
      <c r="BH16" s="37"/>
      <c r="BI16" s="33"/>
      <c r="BJ16" s="33"/>
      <c r="BK16" s="33"/>
      <c r="BL16" s="33"/>
      <c r="BQ16" s="18" t="s">
        <v>202</v>
      </c>
      <c r="BR16" s="18">
        <v>2.4469118511449697</v>
      </c>
      <c r="BS16" s="18"/>
      <c r="BT16" s="18" t="s">
        <v>202</v>
      </c>
      <c r="BU16" s="18">
        <v>2.4469118511449697</v>
      </c>
      <c r="BV16" s="18"/>
    </row>
    <row r="17" spans="1:84" x14ac:dyDescent="0.25">
      <c r="A17" s="4" t="s">
        <v>14</v>
      </c>
      <c r="B17">
        <v>3.0079799799768901E-2</v>
      </c>
      <c r="C17">
        <v>3.3717617633333703E-2</v>
      </c>
      <c r="D17">
        <v>9.0715477878762302E-2</v>
      </c>
      <c r="E17">
        <v>4.1540150863697903E-2</v>
      </c>
      <c r="F17">
        <v>0.14372346842064099</v>
      </c>
      <c r="G17">
        <v>8.0419438211043096E-2</v>
      </c>
      <c r="H17">
        <v>8.23441233555256E-2</v>
      </c>
      <c r="I17">
        <v>2.7567217662098902E-2</v>
      </c>
      <c r="J17">
        <v>3.0334665525955599E-2</v>
      </c>
      <c r="K17">
        <v>8.7058499911742901E-2</v>
      </c>
      <c r="L17">
        <v>3.1956328596791997E-2</v>
      </c>
      <c r="M17">
        <v>0.115580549119029</v>
      </c>
      <c r="N17">
        <v>6.2197656684492598E-2</v>
      </c>
      <c r="O17">
        <v>6.1779700536960303E-2</v>
      </c>
      <c r="Q17" s="9" t="s">
        <v>61</v>
      </c>
      <c r="R17">
        <f t="shared" ref="R17:AE17" si="20">SUM(B27,B31)</f>
        <v>0.53534423223405203</v>
      </c>
      <c r="S17">
        <f t="shared" si="20"/>
        <v>0.58867129043722</v>
      </c>
      <c r="T17">
        <f t="shared" si="20"/>
        <v>0.79413310189264597</v>
      </c>
      <c r="U17">
        <f t="shared" si="20"/>
        <v>0.51792169024456403</v>
      </c>
      <c r="V17">
        <f t="shared" si="20"/>
        <v>0.72866885332180198</v>
      </c>
      <c r="W17">
        <f t="shared" si="20"/>
        <v>0.59190739379434099</v>
      </c>
      <c r="X17">
        <f t="shared" si="20"/>
        <v>0.70562812800176899</v>
      </c>
      <c r="Y17">
        <f t="shared" si="20"/>
        <v>0.502745789150566</v>
      </c>
      <c r="Z17">
        <f t="shared" si="20"/>
        <v>0.55791674241939693</v>
      </c>
      <c r="AA17">
        <f t="shared" si="20"/>
        <v>0.73151757918305393</v>
      </c>
      <c r="AB17">
        <f t="shared" si="20"/>
        <v>0.38533405170490898</v>
      </c>
      <c r="AC17">
        <f t="shared" si="20"/>
        <v>0.72239996761532099</v>
      </c>
      <c r="AD17">
        <f t="shared" si="20"/>
        <v>0.50967864384803807</v>
      </c>
      <c r="AE17">
        <f t="shared" si="20"/>
        <v>0.66763765995006397</v>
      </c>
      <c r="AG17" s="1" t="s">
        <v>40</v>
      </c>
      <c r="AH17" s="1" t="s">
        <v>84</v>
      </c>
      <c r="AI17" s="1" t="s">
        <v>85</v>
      </c>
      <c r="AJ17" s="1" t="s">
        <v>130</v>
      </c>
      <c r="AK17" s="1" t="s">
        <v>138</v>
      </c>
      <c r="AL17" s="1" t="s">
        <v>133</v>
      </c>
      <c r="AM17" s="1" t="s">
        <v>134</v>
      </c>
      <c r="AN17" s="1" t="s">
        <v>135</v>
      </c>
      <c r="AO17" s="1" t="s">
        <v>86</v>
      </c>
      <c r="AP17" s="1" t="s">
        <v>101</v>
      </c>
      <c r="AQ17" s="1"/>
      <c r="AR17" s="1"/>
      <c r="AS17" s="1"/>
      <c r="AT17" s="1"/>
      <c r="AU17" s="1"/>
      <c r="AV17" s="1"/>
      <c r="BA17" s="38" t="s">
        <v>40</v>
      </c>
      <c r="BB17" s="39" t="s">
        <v>84</v>
      </c>
      <c r="BC17" s="39" t="s">
        <v>85</v>
      </c>
      <c r="BD17" s="39" t="s">
        <v>130</v>
      </c>
      <c r="BE17" s="39" t="s">
        <v>138</v>
      </c>
      <c r="BF17" s="39" t="s">
        <v>133</v>
      </c>
      <c r="BG17" s="39" t="s">
        <v>134</v>
      </c>
      <c r="BH17" s="40" t="s">
        <v>135</v>
      </c>
      <c r="BI17" s="33" t="s">
        <v>86</v>
      </c>
      <c r="BJ17" s="33" t="s">
        <v>110</v>
      </c>
      <c r="BK17" s="33" t="s">
        <v>115</v>
      </c>
      <c r="BL17" s="33" t="s">
        <v>215</v>
      </c>
      <c r="BM17" s="1" t="s">
        <v>183</v>
      </c>
      <c r="BN17" s="1" t="s">
        <v>184</v>
      </c>
      <c r="BQ17" s="15"/>
      <c r="BR17" s="15"/>
      <c r="BS17" s="15"/>
      <c r="BT17" s="15"/>
      <c r="BU17" s="15"/>
      <c r="BV17" s="15"/>
    </row>
    <row r="18" spans="1:84" x14ac:dyDescent="0.25">
      <c r="A18" s="4" t="s">
        <v>15</v>
      </c>
      <c r="B18">
        <v>7.0434215348731802E-2</v>
      </c>
      <c r="C18">
        <v>7.2421176903255599E-2</v>
      </c>
      <c r="D18">
        <v>0.15865689337067601</v>
      </c>
      <c r="E18">
        <v>9.1136267685680505E-2</v>
      </c>
      <c r="F18">
        <v>0.23253301258227799</v>
      </c>
      <c r="G18">
        <v>0.139529655997677</v>
      </c>
      <c r="H18">
        <v>6.9825944642618806E-2</v>
      </c>
      <c r="I18">
        <v>4.6798981166592701E-2</v>
      </c>
      <c r="J18">
        <v>6.8525622132786707E-2</v>
      </c>
      <c r="K18">
        <v>0.14666000378647001</v>
      </c>
      <c r="L18">
        <v>7.7501428648153306E-2</v>
      </c>
      <c r="M18">
        <v>0.168865559905721</v>
      </c>
      <c r="N18">
        <v>0.101079505495801</v>
      </c>
      <c r="O18">
        <v>7.6322611152559602E-2</v>
      </c>
      <c r="Q18" s="4" t="s">
        <v>62</v>
      </c>
      <c r="R18">
        <f t="shared" ref="R18:AE20" si="21">B28</f>
        <v>1.05117967822213E-2</v>
      </c>
      <c r="S18">
        <f t="shared" si="21"/>
        <v>1.0361699759321E-2</v>
      </c>
      <c r="T18">
        <f t="shared" si="21"/>
        <v>3.1238167587571E-2</v>
      </c>
      <c r="U18">
        <f t="shared" si="21"/>
        <v>1.7257656609132001E-2</v>
      </c>
      <c r="V18">
        <f t="shared" si="21"/>
        <v>1.66608172400202E-2</v>
      </c>
      <c r="W18">
        <f t="shared" si="21"/>
        <v>2.7894405091849699E-2</v>
      </c>
      <c r="X18">
        <f t="shared" si="21"/>
        <v>1.8676501285590098E-2</v>
      </c>
      <c r="Y18">
        <f t="shared" si="21"/>
        <v>1.06237562383159E-2</v>
      </c>
      <c r="Z18">
        <f t="shared" si="21"/>
        <v>1.1971549515368701E-2</v>
      </c>
      <c r="AA18">
        <f t="shared" si="21"/>
        <v>2.6736010816854699E-2</v>
      </c>
      <c r="AB18">
        <f t="shared" si="21"/>
        <v>3.7517741391495898E-2</v>
      </c>
      <c r="AC18">
        <f t="shared" si="21"/>
        <v>2.3308176421677901E-2</v>
      </c>
      <c r="AD18">
        <f t="shared" si="21"/>
        <v>1.49751100452747E-2</v>
      </c>
      <c r="AE18">
        <f t="shared" si="21"/>
        <v>1.5843741742908899E-2</v>
      </c>
      <c r="AG18" t="s">
        <v>95</v>
      </c>
      <c r="AH18">
        <f t="shared" ref="AH18:AN18" si="22">AH5-AO5</f>
        <v>5.6871675231607632E-2</v>
      </c>
      <c r="AI18">
        <f t="shared" si="22"/>
        <v>0.12988823362877855</v>
      </c>
      <c r="AJ18">
        <f t="shared" si="22"/>
        <v>5.1911266793559063E-2</v>
      </c>
      <c r="AK18">
        <f t="shared" si="22"/>
        <v>-0.35659937447434709</v>
      </c>
      <c r="AL18">
        <f t="shared" si="22"/>
        <v>-0.2327065892042387</v>
      </c>
      <c r="AM18">
        <f t="shared" si="22"/>
        <v>-2.2075387750497777E-2</v>
      </c>
      <c r="AN18">
        <f t="shared" si="22"/>
        <v>0.31026614059257318</v>
      </c>
      <c r="AO18">
        <f t="shared" ref="AO18:AO26" si="23">AVERAGE(AH18:AN18)</f>
        <v>-8.9205764546521626E-3</v>
      </c>
      <c r="AP18">
        <f>AO18/(AVERAGE(AH5:AN5))*100</f>
        <v>-0.85187693090915917</v>
      </c>
      <c r="BA18" s="38" t="s">
        <v>81</v>
      </c>
      <c r="BB18" s="39">
        <f>BB3-BI3</f>
        <v>3.5734826095367989E-2</v>
      </c>
      <c r="BC18" s="39">
        <f t="shared" ref="BB18:BH24" si="24">BC3-BJ3</f>
        <v>5.7056719297585323E-2</v>
      </c>
      <c r="BD18" s="39">
        <f t="shared" si="24"/>
        <v>6.8715805121274398E-2</v>
      </c>
      <c r="BE18" s="39">
        <f t="shared" si="24"/>
        <v>9.4774082307833685E-2</v>
      </c>
      <c r="BF18" s="39">
        <f t="shared" si="24"/>
        <v>9.8790688436937835E-2</v>
      </c>
      <c r="BG18" s="39">
        <f t="shared" si="24"/>
        <v>7.9694688753378262E-2</v>
      </c>
      <c r="BH18" s="40">
        <f t="shared" si="24"/>
        <v>1.9366858861086356E-2</v>
      </c>
      <c r="BI18" s="33">
        <f t="shared" ref="BI18:BI25" si="25">AVERAGE(BB18:BH18)</f>
        <v>6.4876238410494835E-2</v>
      </c>
      <c r="BJ18" s="33">
        <f>_xlfn.STDEV.P(BB18:BH18)/SQRT(7)</f>
        <v>1.0360708894711043E-2</v>
      </c>
      <c r="BK18" s="33">
        <f t="shared" ref="BK18:BK25" si="26">_xlfn.STDEV.P(BB18:BH18)</f>
        <v>2.7411859141740307E-2</v>
      </c>
      <c r="BL18" s="33">
        <v>5</v>
      </c>
      <c r="BM18">
        <v>1</v>
      </c>
      <c r="BN18">
        <v>9.4568924999999986</v>
      </c>
      <c r="BQ18" s="15"/>
      <c r="BR18" s="15"/>
      <c r="BS18" s="15"/>
      <c r="BT18" s="15"/>
      <c r="BU18" s="15"/>
      <c r="BV18" s="15"/>
    </row>
    <row r="19" spans="1:84" x14ac:dyDescent="0.25">
      <c r="A19" s="4" t="s">
        <v>16</v>
      </c>
      <c r="B19">
        <v>3.7708764199892997E-2</v>
      </c>
      <c r="C19">
        <v>3.9379848165219403E-2</v>
      </c>
      <c r="D19">
        <v>5.9595489817316501E-2</v>
      </c>
      <c r="E19">
        <v>8.4172953510320198E-2</v>
      </c>
      <c r="F19">
        <v>9.2442624255167305E-2</v>
      </c>
      <c r="G19">
        <v>4.61774417139992E-2</v>
      </c>
      <c r="H19">
        <v>5.1156862349879199E-2</v>
      </c>
      <c r="I19">
        <v>2.4961606859986201E-2</v>
      </c>
      <c r="J19">
        <v>3.93680147836186E-2</v>
      </c>
      <c r="K19">
        <v>6.1457302107397901E-2</v>
      </c>
      <c r="L19">
        <v>6.5343023053927002E-2</v>
      </c>
      <c r="M19">
        <v>3.6298299290535602E-2</v>
      </c>
      <c r="N19">
        <v>5.1320121593663399E-2</v>
      </c>
      <c r="O19">
        <v>4.8179780724808302E-2</v>
      </c>
      <c r="Q19" s="4" t="s">
        <v>63</v>
      </c>
      <c r="R19">
        <f t="shared" si="21"/>
        <v>3.0222402946745199E-2</v>
      </c>
      <c r="S19">
        <f t="shared" si="21"/>
        <v>3.1773713727786E-2</v>
      </c>
      <c r="T19">
        <f t="shared" si="21"/>
        <v>9.5591817449554098E-2</v>
      </c>
      <c r="U19">
        <f t="shared" si="21"/>
        <v>6.9613861690256698E-2</v>
      </c>
      <c r="V19">
        <f t="shared" si="21"/>
        <v>4.2070806569614802E-2</v>
      </c>
      <c r="W19">
        <f t="shared" si="21"/>
        <v>7.5778119805215399E-2</v>
      </c>
      <c r="X19">
        <f t="shared" si="21"/>
        <v>7.0119250259185598E-2</v>
      </c>
      <c r="Y19">
        <f t="shared" si="21"/>
        <v>3.5073010756908399E-2</v>
      </c>
      <c r="Z19">
        <f t="shared" si="21"/>
        <v>3.9931231429446497E-2</v>
      </c>
      <c r="AA19">
        <f t="shared" si="21"/>
        <v>8.3153692672134905E-2</v>
      </c>
      <c r="AB19">
        <f t="shared" si="21"/>
        <v>0.12849140028418299</v>
      </c>
      <c r="AC19">
        <f t="shared" si="21"/>
        <v>8.6330833781029903E-2</v>
      </c>
      <c r="AD19">
        <f t="shared" si="21"/>
        <v>7.8380541080649402E-2</v>
      </c>
      <c r="AE19">
        <f t="shared" si="21"/>
        <v>3.7946289884655898E-2</v>
      </c>
      <c r="AG19" t="s">
        <v>87</v>
      </c>
      <c r="AH19">
        <f t="shared" ref="AH19:AN19" si="27">AH7-AO7</f>
        <v>0.12597674155529737</v>
      </c>
      <c r="AI19">
        <f t="shared" si="27"/>
        <v>2.4441742498180541E-2</v>
      </c>
      <c r="AJ19">
        <f t="shared" si="27"/>
        <v>1.8686479596080996E-2</v>
      </c>
      <c r="AK19">
        <f t="shared" si="27"/>
        <v>0.10323617141875796</v>
      </c>
      <c r="AL19">
        <f t="shared" si="27"/>
        <v>4.9149350452221352E-2</v>
      </c>
      <c r="AM19">
        <f t="shared" si="27"/>
        <v>3.4118350019363808E-2</v>
      </c>
      <c r="AN19">
        <f t="shared" si="27"/>
        <v>7.0535938142146093E-2</v>
      </c>
      <c r="AO19">
        <f t="shared" si="23"/>
        <v>6.087782481172116E-2</v>
      </c>
      <c r="AP19">
        <f>AO19/(AVERAGE(AH7:AN7))*100</f>
        <v>11.604546048597967</v>
      </c>
      <c r="BA19" s="38" t="s">
        <v>77</v>
      </c>
      <c r="BB19" s="39">
        <f t="shared" si="24"/>
        <v>-6.3604753384871315E-2</v>
      </c>
      <c r="BC19" s="39">
        <f t="shared" si="24"/>
        <v>-0.1047912080531932</v>
      </c>
      <c r="BD19" s="39">
        <f t="shared" si="24"/>
        <v>4.7882715523366315E-2</v>
      </c>
      <c r="BE19" s="39">
        <f t="shared" si="24"/>
        <v>-2.5566471690722403E-2</v>
      </c>
      <c r="BF19" s="39">
        <f t="shared" si="24"/>
        <v>-8.773347300197798E-2</v>
      </c>
      <c r="BG19" s="39">
        <f t="shared" si="24"/>
        <v>4.5672020031131577E-2</v>
      </c>
      <c r="BH19" s="40">
        <f t="shared" si="24"/>
        <v>-4.8325454692662029E-2</v>
      </c>
      <c r="BI19" s="33">
        <f t="shared" si="25"/>
        <v>-3.3780946466989863E-2</v>
      </c>
      <c r="BJ19" s="33">
        <f t="shared" ref="BJ19:BJ25" si="28">_xlfn.STDEV.P(BB19:BH19)/SQRT(7)</f>
        <v>2.1238941765947445E-2</v>
      </c>
      <c r="BK19" s="33">
        <f t="shared" si="26"/>
        <v>5.6192958022879942E-2</v>
      </c>
      <c r="BL19" s="33">
        <v>8</v>
      </c>
      <c r="BM19">
        <v>1</v>
      </c>
      <c r="BN19">
        <v>10.59634625</v>
      </c>
      <c r="BQ19" s="15" t="s">
        <v>207</v>
      </c>
      <c r="BR19" s="15"/>
      <c r="BS19" s="15"/>
      <c r="BT19" s="15" t="s">
        <v>292</v>
      </c>
      <c r="BU19" s="15"/>
      <c r="BV19" s="15"/>
    </row>
    <row r="20" spans="1:84" x14ac:dyDescent="0.25">
      <c r="A20" s="5" t="s">
        <v>17</v>
      </c>
      <c r="B20">
        <v>0.29694565156629299</v>
      </c>
      <c r="C20">
        <v>0.24634468290474801</v>
      </c>
      <c r="D20">
        <v>0.246256026928144</v>
      </c>
      <c r="E20">
        <v>0.31632987444593302</v>
      </c>
      <c r="F20">
        <v>0.19214088638819299</v>
      </c>
      <c r="G20">
        <v>0.31998575971758803</v>
      </c>
      <c r="H20">
        <v>0.32280474972474399</v>
      </c>
      <c r="I20">
        <v>0.255222014016879</v>
      </c>
      <c r="J20">
        <v>0.23652793927789201</v>
      </c>
      <c r="K20">
        <v>0.247594488517865</v>
      </c>
      <c r="L20">
        <v>0.28774797506120903</v>
      </c>
      <c r="M20">
        <v>0.17816880200059601</v>
      </c>
      <c r="N20">
        <v>0.32586183280685599</v>
      </c>
      <c r="O20">
        <v>0.31371496858039299</v>
      </c>
      <c r="Q20" s="10" t="s">
        <v>64</v>
      </c>
      <c r="R20">
        <f t="shared" si="21"/>
        <v>1.50188946056335E-2</v>
      </c>
      <c r="S20">
        <f t="shared" si="21"/>
        <v>1.32375039888387E-2</v>
      </c>
      <c r="T20">
        <f t="shared" si="21"/>
        <v>3.01258537532006E-2</v>
      </c>
      <c r="U20">
        <f t="shared" si="21"/>
        <v>2.1986208506807398E-2</v>
      </c>
      <c r="V20">
        <f t="shared" si="21"/>
        <v>4.7224470894362998E-2</v>
      </c>
      <c r="W20">
        <f t="shared" si="21"/>
        <v>3.4676584449957797E-2</v>
      </c>
      <c r="X20">
        <f t="shared" si="21"/>
        <v>1.84384430046255E-2</v>
      </c>
      <c r="Y20">
        <f t="shared" si="21"/>
        <v>1.03889926208792E-2</v>
      </c>
      <c r="Z20">
        <f t="shared" si="21"/>
        <v>1.23793135674809E-2</v>
      </c>
      <c r="AA20">
        <f t="shared" si="21"/>
        <v>2.3527163948823902E-2</v>
      </c>
      <c r="AB20">
        <f t="shared" si="21"/>
        <v>1.9380493126830701E-2</v>
      </c>
      <c r="AC20">
        <f t="shared" si="21"/>
        <v>3.03471456123794E-2</v>
      </c>
      <c r="AD20">
        <f t="shared" si="21"/>
        <v>3.7995366970177101E-2</v>
      </c>
      <c r="AE20">
        <f t="shared" si="21"/>
        <v>2.0715199457163502E-2</v>
      </c>
      <c r="AG20" t="s">
        <v>88</v>
      </c>
      <c r="AH20">
        <f t="shared" ref="AH20:AN20" si="29">AH11-AO11</f>
        <v>6.8797501596025823E-2</v>
      </c>
      <c r="AI20">
        <f t="shared" si="29"/>
        <v>4.5063223632549776E-2</v>
      </c>
      <c r="AJ20">
        <f t="shared" si="29"/>
        <v>0.12435438117054076</v>
      </c>
      <c r="AK20">
        <f t="shared" si="29"/>
        <v>0.22556947720946996</v>
      </c>
      <c r="AL20">
        <f t="shared" si="29"/>
        <v>9.5250143483905036E-2</v>
      </c>
      <c r="AM20">
        <f t="shared" si="29"/>
        <v>0.11483939610791816</v>
      </c>
      <c r="AN20">
        <f t="shared" si="29"/>
        <v>9.7360893607013388E-2</v>
      </c>
      <c r="AO20">
        <f t="shared" si="23"/>
        <v>0.11017643097248898</v>
      </c>
      <c r="AP20">
        <f>AO20/(AVERAGE(AH11:AN11))*100</f>
        <v>11.86832431290021</v>
      </c>
      <c r="BA20" s="38" t="s">
        <v>78</v>
      </c>
      <c r="BB20" s="39">
        <f t="shared" si="24"/>
        <v>5.6871675231607632E-2</v>
      </c>
      <c r="BC20" s="39">
        <f t="shared" si="24"/>
        <v>0.12988823362877855</v>
      </c>
      <c r="BD20" s="39">
        <f t="shared" si="24"/>
        <v>5.1911266793559063E-2</v>
      </c>
      <c r="BE20" s="39">
        <f t="shared" si="24"/>
        <v>-0.35659937447434709</v>
      </c>
      <c r="BF20" s="39">
        <f t="shared" si="24"/>
        <v>-0.2327065892042387</v>
      </c>
      <c r="BG20" s="39">
        <f t="shared" si="24"/>
        <v>-2.2075387750497777E-2</v>
      </c>
      <c r="BH20" s="40">
        <f t="shared" si="24"/>
        <v>0.31026614059257318</v>
      </c>
      <c r="BI20" s="33">
        <f t="shared" si="25"/>
        <v>-8.9205764546521626E-3</v>
      </c>
      <c r="BJ20" s="33">
        <f t="shared" si="28"/>
        <v>7.8286620795858644E-2</v>
      </c>
      <c r="BK20" s="33">
        <f t="shared" si="26"/>
        <v>0.20712692960945944</v>
      </c>
      <c r="BL20" s="33">
        <v>7</v>
      </c>
      <c r="BM20">
        <v>2</v>
      </c>
      <c r="BN20">
        <v>10.58502125</v>
      </c>
      <c r="BQ20" s="15" t="s">
        <v>189</v>
      </c>
      <c r="BR20" s="15"/>
      <c r="BS20" s="15"/>
      <c r="BT20" s="15" t="s">
        <v>189</v>
      </c>
      <c r="BU20" s="15"/>
      <c r="BV20" s="15"/>
    </row>
    <row r="21" spans="1:84" ht="15.75" thickBot="1" x14ac:dyDescent="0.3">
      <c r="A21" s="5" t="s">
        <v>18</v>
      </c>
      <c r="B21">
        <v>0.199956572725278</v>
      </c>
      <c r="C21">
        <v>0.179469464629708</v>
      </c>
      <c r="D21">
        <v>0.16308595084946201</v>
      </c>
      <c r="E21">
        <v>0.16296953711319601</v>
      </c>
      <c r="F21">
        <v>9.5773066993802794E-2</v>
      </c>
      <c r="G21">
        <v>0.13229869141364001</v>
      </c>
      <c r="H21">
        <v>0.192493114714542</v>
      </c>
      <c r="I21">
        <v>0.12671731291185601</v>
      </c>
      <c r="J21">
        <v>0.168213238546363</v>
      </c>
      <c r="K21">
        <v>0.149018781141667</v>
      </c>
      <c r="L21">
        <v>0.109272531156601</v>
      </c>
      <c r="M21">
        <v>9.3423283785660796E-2</v>
      </c>
      <c r="N21">
        <v>0.105206723201895</v>
      </c>
      <c r="O21">
        <v>0.16416155910701399</v>
      </c>
      <c r="Q21" s="5" t="s">
        <v>65</v>
      </c>
      <c r="R21">
        <f t="shared" ref="R21:AE31" si="30">B32</f>
        <v>4.5094804536802501E-2</v>
      </c>
      <c r="S21">
        <f t="shared" si="30"/>
        <v>0.128843925031425</v>
      </c>
      <c r="T21">
        <f t="shared" si="30"/>
        <v>0.23207102473989</v>
      </c>
      <c r="U21">
        <f t="shared" si="30"/>
        <v>0.105591337207499</v>
      </c>
      <c r="V21">
        <f t="shared" si="30"/>
        <v>0.30998291833680702</v>
      </c>
      <c r="W21">
        <f t="shared" si="30"/>
        <v>0.261392306132813</v>
      </c>
      <c r="X21">
        <f t="shared" si="30"/>
        <v>0.20100684322286499</v>
      </c>
      <c r="Y21">
        <f t="shared" si="30"/>
        <v>8.0639151877857404E-2</v>
      </c>
      <c r="Z21">
        <f t="shared" si="30"/>
        <v>6.3599147861742505E-2</v>
      </c>
      <c r="AA21">
        <f t="shared" si="30"/>
        <v>0.17016072540049901</v>
      </c>
      <c r="AB21">
        <f t="shared" si="30"/>
        <v>0.110089864634594</v>
      </c>
      <c r="AC21">
        <f t="shared" si="30"/>
        <v>0.25155457678191401</v>
      </c>
      <c r="AD21">
        <f t="shared" si="30"/>
        <v>0.232208447081103</v>
      </c>
      <c r="AE21">
        <f t="shared" si="30"/>
        <v>0.16163749545608699</v>
      </c>
      <c r="AG21" t="s">
        <v>89</v>
      </c>
      <c r="AH21">
        <f t="shared" ref="AH21:AN21" si="31">AH3-AO3</f>
        <v>3.5734826095367989E-2</v>
      </c>
      <c r="AI21">
        <f t="shared" si="31"/>
        <v>5.7056719297585323E-2</v>
      </c>
      <c r="AJ21">
        <f t="shared" si="31"/>
        <v>6.8715805121274398E-2</v>
      </c>
      <c r="AK21">
        <f t="shared" si="31"/>
        <v>9.4774082307833685E-2</v>
      </c>
      <c r="AL21">
        <f t="shared" si="31"/>
        <v>9.8790688436937835E-2</v>
      </c>
      <c r="AM21">
        <f t="shared" si="31"/>
        <v>7.9694688753378262E-2</v>
      </c>
      <c r="AN21">
        <f t="shared" si="31"/>
        <v>1.9366858861086356E-2</v>
      </c>
      <c r="AO21">
        <f t="shared" si="23"/>
        <v>6.4876238410494835E-2</v>
      </c>
      <c r="AP21">
        <f>AO21/(AVERAGE(AH3:AN3))*100</f>
        <v>16.589481122899784</v>
      </c>
      <c r="BA21" s="38" t="s">
        <v>79</v>
      </c>
      <c r="BB21" s="39">
        <f t="shared" si="24"/>
        <v>8.6533775148031511E-2</v>
      </c>
      <c r="BC21" s="39">
        <f t="shared" si="24"/>
        <v>-4.6194463185595003E-2</v>
      </c>
      <c r="BD21" s="39">
        <f t="shared" si="24"/>
        <v>0.20206449803656867</v>
      </c>
      <c r="BE21" s="39">
        <f t="shared" si="24"/>
        <v>4.5872073589100948E-2</v>
      </c>
      <c r="BF21" s="39">
        <f t="shared" si="24"/>
        <v>0.13953021507346774</v>
      </c>
      <c r="BG21" s="39">
        <f t="shared" si="24"/>
        <v>4.4343640966620357E-2</v>
      </c>
      <c r="BH21" s="40">
        <f t="shared" si="24"/>
        <v>0.17850166716641935</v>
      </c>
      <c r="BI21" s="33">
        <f t="shared" si="25"/>
        <v>9.2950200970659091E-2</v>
      </c>
      <c r="BJ21" s="33">
        <f t="shared" si="28"/>
        <v>3.0430931076490669E-2</v>
      </c>
      <c r="BK21" s="33">
        <f t="shared" si="26"/>
        <v>8.0512675792541386E-2</v>
      </c>
      <c r="BL21" s="33">
        <v>4</v>
      </c>
      <c r="BM21">
        <v>2</v>
      </c>
      <c r="BN21">
        <v>11.887410750000001</v>
      </c>
      <c r="BQ21" s="15"/>
      <c r="BR21" s="15"/>
      <c r="BS21" s="15"/>
      <c r="BT21" s="15"/>
      <c r="BU21" s="15"/>
      <c r="BV21" s="15"/>
    </row>
    <row r="22" spans="1:84" x14ac:dyDescent="0.25">
      <c r="A22" s="5" t="s">
        <v>19</v>
      </c>
      <c r="B22">
        <v>4.4023657294678602E-2</v>
      </c>
      <c r="C22">
        <v>7.4496190130765805E-2</v>
      </c>
      <c r="D22">
        <v>9.3188336478218795E-2</v>
      </c>
      <c r="E22">
        <v>5.6859909912803798E-2</v>
      </c>
      <c r="F22">
        <v>0.116457995552879</v>
      </c>
      <c r="G22">
        <v>8.2551225960198593E-2</v>
      </c>
      <c r="H22">
        <v>0.137791349845654</v>
      </c>
      <c r="I22">
        <v>3.3009813102217199E-2</v>
      </c>
      <c r="J22">
        <v>7.1127417342786298E-2</v>
      </c>
      <c r="K22">
        <v>8.7230565000211799E-2</v>
      </c>
      <c r="L22">
        <v>3.5902643835364803E-2</v>
      </c>
      <c r="M22">
        <v>8.3630512696396597E-2</v>
      </c>
      <c r="N22">
        <v>6.9648771063311798E-2</v>
      </c>
      <c r="O22">
        <v>0.10467674845538701</v>
      </c>
      <c r="Q22" s="9" t="s">
        <v>66</v>
      </c>
      <c r="R22">
        <f t="shared" si="30"/>
        <v>9.9964434472730498E-2</v>
      </c>
      <c r="S22">
        <f t="shared" si="30"/>
        <v>0.13735625176202301</v>
      </c>
      <c r="T22">
        <f t="shared" si="30"/>
        <v>0.215751372718642</v>
      </c>
      <c r="U22">
        <f t="shared" si="30"/>
        <v>0.14669768895869301</v>
      </c>
      <c r="V22">
        <f t="shared" si="30"/>
        <v>0.25114018959753098</v>
      </c>
      <c r="W22">
        <f t="shared" si="30"/>
        <v>0.14244747569520699</v>
      </c>
      <c r="X22">
        <f t="shared" si="30"/>
        <v>0.15949672601752801</v>
      </c>
      <c r="Y22">
        <f t="shared" si="30"/>
        <v>9.5554048028766894E-2</v>
      </c>
      <c r="Z22">
        <f t="shared" si="30"/>
        <v>0.13766045224279599</v>
      </c>
      <c r="AA22">
        <f t="shared" si="30"/>
        <v>0.17288515727364401</v>
      </c>
      <c r="AB22">
        <f t="shared" si="30"/>
        <v>9.9904649417305702E-2</v>
      </c>
      <c r="AC22">
        <f t="shared" si="30"/>
        <v>0.184275082097103</v>
      </c>
      <c r="AD22">
        <f t="shared" si="30"/>
        <v>0.12759159084989399</v>
      </c>
      <c r="AE22">
        <f t="shared" si="30"/>
        <v>0.137614392205747</v>
      </c>
      <c r="AG22" t="s">
        <v>90</v>
      </c>
      <c r="AH22">
        <f t="shared" ref="AH22:AN22" si="32">AH8-AO8</f>
        <v>6.3878451140268411E-2</v>
      </c>
      <c r="AI22">
        <f t="shared" si="32"/>
        <v>6.0945044978397978E-3</v>
      </c>
      <c r="AJ22">
        <f t="shared" si="32"/>
        <v>3.9119779768665083E-2</v>
      </c>
      <c r="AK22">
        <f t="shared" si="32"/>
        <v>5.6711577456382292E-2</v>
      </c>
      <c r="AL22">
        <f t="shared" si="32"/>
        <v>2.3153005596653592E-2</v>
      </c>
      <c r="AM22">
        <f t="shared" si="32"/>
        <v>3.5928767112778204E-2</v>
      </c>
      <c r="AN22">
        <f t="shared" si="32"/>
        <v>2.4981852117463704E-2</v>
      </c>
      <c r="AO22">
        <f t="shared" si="23"/>
        <v>3.5695419670007299E-2</v>
      </c>
      <c r="AP22">
        <f>AO22/(AVERAGE(AH8:AN8))*100</f>
        <v>24.165270569455156</v>
      </c>
      <c r="BA22" s="38" t="s">
        <v>80</v>
      </c>
      <c r="BB22" s="39">
        <f t="shared" si="24"/>
        <v>-3.7888844801947208E-2</v>
      </c>
      <c r="BC22" s="39">
        <f t="shared" si="24"/>
        <v>6.5567098396748236E-2</v>
      </c>
      <c r="BD22" s="39">
        <f t="shared" si="24"/>
        <v>6.8807261294842936E-2</v>
      </c>
      <c r="BE22" s="39">
        <f t="shared" si="24"/>
        <v>0.29342761871246392</v>
      </c>
      <c r="BF22" s="39">
        <f t="shared" si="24"/>
        <v>0.21687535396644608</v>
      </c>
      <c r="BG22" s="39">
        <f t="shared" si="24"/>
        <v>0.19193575585234002</v>
      </c>
      <c r="BH22" s="40">
        <f t="shared" si="24"/>
        <v>0.14893684404268992</v>
      </c>
      <c r="BI22" s="33">
        <f t="shared" si="25"/>
        <v>0.13538015535194056</v>
      </c>
      <c r="BJ22" s="33">
        <f t="shared" si="28"/>
        <v>3.8948094026623033E-2</v>
      </c>
      <c r="BK22" s="33">
        <f t="shared" si="26"/>
        <v>0.10304697083440484</v>
      </c>
      <c r="BL22" s="33">
        <v>1</v>
      </c>
      <c r="BM22">
        <v>3</v>
      </c>
      <c r="BN22">
        <v>10.260292750000001</v>
      </c>
      <c r="BQ22" s="16"/>
      <c r="BR22" s="16" t="s">
        <v>190</v>
      </c>
      <c r="BS22" s="16" t="s">
        <v>191</v>
      </c>
      <c r="BT22" s="16"/>
      <c r="BU22" s="16" t="s">
        <v>190</v>
      </c>
      <c r="BV22" s="16" t="s">
        <v>191</v>
      </c>
    </row>
    <row r="23" spans="1:84" x14ac:dyDescent="0.25">
      <c r="A23" s="6" t="s">
        <v>20</v>
      </c>
      <c r="B23">
        <v>5.6053199761994001E-2</v>
      </c>
      <c r="C23">
        <v>3.6372590145109698E-2</v>
      </c>
      <c r="D23">
        <v>4.7957911045078801E-2</v>
      </c>
      <c r="E23">
        <v>6.4573677247192998E-2</v>
      </c>
      <c r="F23">
        <v>2.1022389088658E-2</v>
      </c>
      <c r="G23">
        <v>6.2377914467377497E-2</v>
      </c>
      <c r="H23">
        <v>6.4417547869899297E-2</v>
      </c>
      <c r="I23">
        <v>3.5303275763720499E-2</v>
      </c>
      <c r="J23">
        <v>3.0766730175082E-2</v>
      </c>
      <c r="K23">
        <v>3.9148449202083498E-2</v>
      </c>
      <c r="L23">
        <v>4.5951747235126801E-2</v>
      </c>
      <c r="M23">
        <v>2.03974748322585E-2</v>
      </c>
      <c r="N23">
        <v>3.91162905556365E-2</v>
      </c>
      <c r="O23">
        <v>5.6274142967211199E-2</v>
      </c>
      <c r="Q23" s="8" t="s">
        <v>67</v>
      </c>
      <c r="R23">
        <f t="shared" si="30"/>
        <v>0.251339488533533</v>
      </c>
      <c r="S23">
        <f t="shared" si="30"/>
        <v>0.17398207554213699</v>
      </c>
      <c r="T23">
        <f t="shared" si="30"/>
        <v>0.29284909253215002</v>
      </c>
      <c r="U23">
        <f t="shared" si="30"/>
        <v>0.24405404799600899</v>
      </c>
      <c r="V23">
        <f t="shared" si="30"/>
        <v>0.20744352228959501</v>
      </c>
      <c r="W23">
        <f t="shared" si="30"/>
        <v>0.24629743506967899</v>
      </c>
      <c r="X23">
        <f t="shared" si="30"/>
        <v>0.186017128605003</v>
      </c>
      <c r="Y23">
        <f t="shared" si="30"/>
        <v>0.214088987909581</v>
      </c>
      <c r="Z23">
        <f t="shared" si="30"/>
        <v>0.23913295813053501</v>
      </c>
      <c r="AA23">
        <f t="shared" si="30"/>
        <v>0.228352437162228</v>
      </c>
      <c r="AB23">
        <f t="shared" si="30"/>
        <v>0.215062180126945</v>
      </c>
      <c r="AC23">
        <f t="shared" si="30"/>
        <v>0.15718669333115201</v>
      </c>
      <c r="AD23">
        <f t="shared" si="30"/>
        <v>0.28015060876046999</v>
      </c>
      <c r="AE23">
        <f t="shared" si="30"/>
        <v>8.2175602394703104E-2</v>
      </c>
      <c r="AG23" t="s">
        <v>91</v>
      </c>
      <c r="AH23">
        <f t="shared" ref="AH23:AN23" si="33">AH6-AO6</f>
        <v>3.8894973659715879E-2</v>
      </c>
      <c r="AI23">
        <f t="shared" si="33"/>
        <v>7.2903402594478028E-3</v>
      </c>
      <c r="AJ23">
        <f t="shared" si="33"/>
        <v>1.3792055261144021E-2</v>
      </c>
      <c r="AK23">
        <f t="shared" si="33"/>
        <v>4.2048591760826287E-2</v>
      </c>
      <c r="AL23">
        <f t="shared" si="33"/>
        <v>0.14795469694280067</v>
      </c>
      <c r="AM23">
        <f t="shared" si="33"/>
        <v>5.1529252148762306E-2</v>
      </c>
      <c r="AN23">
        <f t="shared" si="33"/>
        <v>1.7044837933695406E-2</v>
      </c>
      <c r="AO23">
        <f t="shared" si="23"/>
        <v>4.5507821138056057E-2</v>
      </c>
      <c r="AP23">
        <f>AO23/(AVERAGE(AH6:AN6))*100</f>
        <v>18.22696696678447</v>
      </c>
      <c r="BA23" s="38" t="s">
        <v>82</v>
      </c>
      <c r="BB23" s="39">
        <f t="shared" si="24"/>
        <v>6.8797501596025823E-2</v>
      </c>
      <c r="BC23" s="39">
        <f t="shared" si="24"/>
        <v>4.5063223632549776E-2</v>
      </c>
      <c r="BD23" s="39">
        <f t="shared" si="24"/>
        <v>0.12435438117054076</v>
      </c>
      <c r="BE23" s="39">
        <f t="shared" si="24"/>
        <v>0.22556947720946996</v>
      </c>
      <c r="BF23" s="39">
        <f t="shared" si="24"/>
        <v>9.5250143483905036E-2</v>
      </c>
      <c r="BG23" s="39">
        <f t="shared" si="24"/>
        <v>0.11483939610791816</v>
      </c>
      <c r="BH23" s="40">
        <f t="shared" si="24"/>
        <v>9.7360893607013388E-2</v>
      </c>
      <c r="BI23" s="33">
        <f t="shared" si="25"/>
        <v>0.11017643097248898</v>
      </c>
      <c r="BJ23" s="33">
        <f t="shared" si="28"/>
        <v>2.014097775331487E-2</v>
      </c>
      <c r="BK23" s="33">
        <f t="shared" si="26"/>
        <v>5.3288018296955571E-2</v>
      </c>
      <c r="BL23" s="33">
        <v>2</v>
      </c>
      <c r="BM23">
        <v>3</v>
      </c>
      <c r="BN23">
        <v>10.952586750000002</v>
      </c>
      <c r="BQ23" s="17" t="s">
        <v>192</v>
      </c>
      <c r="BR23" s="17">
        <v>0.92832339315781354</v>
      </c>
      <c r="BS23" s="17">
        <v>0.81814696218532457</v>
      </c>
      <c r="BT23" s="17" t="s">
        <v>192</v>
      </c>
      <c r="BU23" s="17">
        <v>0.24967303238649782</v>
      </c>
      <c r="BV23" s="17">
        <v>0.20416521124844181</v>
      </c>
      <c r="BX23" s="19" t="s">
        <v>244</v>
      </c>
      <c r="BZ23" s="20" t="s">
        <v>245</v>
      </c>
    </row>
    <row r="24" spans="1:84" x14ac:dyDescent="0.25">
      <c r="A24" s="6" t="s">
        <v>21</v>
      </c>
      <c r="B24">
        <v>5.8315128860942297E-2</v>
      </c>
      <c r="C24">
        <v>4.80963831147544E-2</v>
      </c>
      <c r="D24">
        <v>5.6784628495734402E-2</v>
      </c>
      <c r="E24">
        <v>5.4184027964857599E-2</v>
      </c>
      <c r="F24">
        <v>3.06806245642526E-2</v>
      </c>
      <c r="G24">
        <v>4.0699998664484802E-2</v>
      </c>
      <c r="H24">
        <v>6.5876048663285003E-2</v>
      </c>
      <c r="I24">
        <v>3.1900413607349298E-2</v>
      </c>
      <c r="J24">
        <v>4.3837220474323098E-2</v>
      </c>
      <c r="K24">
        <v>4.0823542577670603E-2</v>
      </c>
      <c r="L24">
        <v>2.8476256344298099E-2</v>
      </c>
      <c r="M24">
        <v>2.5339901612865701E-2</v>
      </c>
      <c r="N24">
        <v>2.5533110184956902E-2</v>
      </c>
      <c r="O24">
        <v>5.0446696814622903E-2</v>
      </c>
      <c r="Q24" s="8" t="s">
        <v>68</v>
      </c>
      <c r="R24">
        <f t="shared" si="30"/>
        <v>7.0672666222696898E-2</v>
      </c>
      <c r="S24">
        <f t="shared" si="30"/>
        <v>9.6427217021541403E-2</v>
      </c>
      <c r="T24">
        <f t="shared" si="30"/>
        <v>0.102020459374281</v>
      </c>
      <c r="U24">
        <f t="shared" si="30"/>
        <v>0.13071569477467701</v>
      </c>
      <c r="V24">
        <f t="shared" si="30"/>
        <v>6.1574900778214703E-2</v>
      </c>
      <c r="W24">
        <f t="shared" si="30"/>
        <v>0.156947152722234</v>
      </c>
      <c r="X24">
        <f t="shared" si="30"/>
        <v>8.3712365945617706E-2</v>
      </c>
      <c r="Y24">
        <f t="shared" si="30"/>
        <v>5.5750939218714803E-2</v>
      </c>
      <c r="Z24">
        <f t="shared" si="30"/>
        <v>8.4929063683891498E-2</v>
      </c>
      <c r="AA24">
        <f t="shared" si="30"/>
        <v>7.0173053480490605E-2</v>
      </c>
      <c r="AB24">
        <f t="shared" si="30"/>
        <v>0.14497227836905299</v>
      </c>
      <c r="AC24">
        <f t="shared" si="30"/>
        <v>5.6779016942763098E-2</v>
      </c>
      <c r="AD24">
        <f t="shared" si="30"/>
        <v>0.15046224613320899</v>
      </c>
      <c r="AE24">
        <f t="shared" si="30"/>
        <v>5.0342717562223499E-2</v>
      </c>
      <c r="AG24" t="s">
        <v>92</v>
      </c>
      <c r="AH24">
        <f t="shared" ref="AH24:AN25" si="34">AH9-AO9</f>
        <v>8.6533775148031511E-2</v>
      </c>
      <c r="AI24">
        <f t="shared" si="34"/>
        <v>-4.6194463185595003E-2</v>
      </c>
      <c r="AJ24">
        <f t="shared" si="34"/>
        <v>0.20206449803656867</v>
      </c>
      <c r="AK24">
        <f t="shared" si="34"/>
        <v>4.5872073589100948E-2</v>
      </c>
      <c r="AL24">
        <f t="shared" si="34"/>
        <v>0.13953021507346774</v>
      </c>
      <c r="AM24">
        <f t="shared" si="34"/>
        <v>4.4343640966620357E-2</v>
      </c>
      <c r="AN24">
        <f t="shared" si="34"/>
        <v>0.17850166716641935</v>
      </c>
      <c r="AO24">
        <f t="shared" si="23"/>
        <v>9.2950200970659091E-2</v>
      </c>
      <c r="AP24">
        <f>AO24/(AVERAGE(AH9:AN9))*100</f>
        <v>16.662504394961537</v>
      </c>
      <c r="BA24" s="38" t="s">
        <v>117</v>
      </c>
      <c r="BB24" s="39">
        <f>BB9-BI9</f>
        <v>3.8894973659715879E-2</v>
      </c>
      <c r="BC24" s="39">
        <f t="shared" si="24"/>
        <v>7.2903402594478028E-3</v>
      </c>
      <c r="BD24" s="39">
        <f t="shared" si="24"/>
        <v>1.3792055261144021E-2</v>
      </c>
      <c r="BE24" s="39">
        <f t="shared" si="24"/>
        <v>4.2048591760826287E-2</v>
      </c>
      <c r="BF24" s="39">
        <f t="shared" si="24"/>
        <v>0.14795469694280067</v>
      </c>
      <c r="BG24" s="39">
        <f t="shared" si="24"/>
        <v>5.1529252148762306E-2</v>
      </c>
      <c r="BH24" s="40">
        <f t="shared" si="24"/>
        <v>1.7044837933695406E-2</v>
      </c>
      <c r="BI24" s="33">
        <f t="shared" si="25"/>
        <v>4.5507821138056057E-2</v>
      </c>
      <c r="BJ24" s="33">
        <f t="shared" si="28"/>
        <v>1.6820737368864334E-2</v>
      </c>
      <c r="BK24" s="33">
        <f t="shared" si="26"/>
        <v>4.4503487946745961E-2</v>
      </c>
      <c r="BL24" s="33">
        <v>6</v>
      </c>
      <c r="BM24">
        <v>4</v>
      </c>
      <c r="BN24">
        <v>9.7877445000000005</v>
      </c>
      <c r="BQ24" s="17" t="s">
        <v>193</v>
      </c>
      <c r="BR24" s="17">
        <v>2.3575372416715368E-2</v>
      </c>
      <c r="BS24" s="17">
        <v>2.7352488264559643E-2</v>
      </c>
      <c r="BT24" s="17" t="s">
        <v>193</v>
      </c>
      <c r="BU24" s="17">
        <v>1.304227745477419E-2</v>
      </c>
      <c r="BV24" s="17">
        <v>6.4171831565346575E-3</v>
      </c>
      <c r="BZ24" s="20" t="s">
        <v>246</v>
      </c>
    </row>
    <row r="25" spans="1:84" x14ac:dyDescent="0.25">
      <c r="A25" s="6" t="s">
        <v>22</v>
      </c>
      <c r="B25">
        <v>2.1094042582763799E-2</v>
      </c>
      <c r="C25">
        <v>1.8181519719642499E-2</v>
      </c>
      <c r="D25">
        <v>2.64922843870458E-2</v>
      </c>
      <c r="E25">
        <v>2.2818833399782301E-2</v>
      </c>
      <c r="F25">
        <v>1.9578736053055799E-2</v>
      </c>
      <c r="G25">
        <v>1.4641714821051499E-2</v>
      </c>
      <c r="H25">
        <v>2.3068867244119402E-2</v>
      </c>
      <c r="I25">
        <v>9.0101326791161805E-3</v>
      </c>
      <c r="J25">
        <v>2.2810228253619499E-2</v>
      </c>
      <c r="K25">
        <v>1.8741742183816499E-2</v>
      </c>
      <c r="L25">
        <v>1.30426729560024E-2</v>
      </c>
      <c r="M25">
        <v>1.92686929461722E-2</v>
      </c>
      <c r="N25">
        <v>1.3822677579322901E-2</v>
      </c>
      <c r="O25">
        <v>1.93830154254679E-2</v>
      </c>
      <c r="Q25" s="4" t="s">
        <v>69</v>
      </c>
      <c r="R25">
        <f t="shared" si="30"/>
        <v>0.47011050099519403</v>
      </c>
      <c r="S25">
        <f t="shared" si="30"/>
        <v>0.67400302902201004</v>
      </c>
      <c r="T25">
        <f t="shared" si="30"/>
        <v>0.29384823139619498</v>
      </c>
      <c r="U25">
        <f t="shared" si="30"/>
        <v>0.33069228834790698</v>
      </c>
      <c r="V25">
        <f t="shared" si="30"/>
        <v>0.27502690337090302</v>
      </c>
      <c r="W25">
        <f t="shared" si="30"/>
        <v>0.59468166479518603</v>
      </c>
      <c r="X25">
        <f t="shared" si="30"/>
        <v>0.41650701119380601</v>
      </c>
      <c r="Y25">
        <f t="shared" si="30"/>
        <v>0.43014426261536098</v>
      </c>
      <c r="Z25">
        <f t="shared" si="30"/>
        <v>0.62463811980739403</v>
      </c>
      <c r="AA25">
        <f t="shared" si="30"/>
        <v>0.25753566681099599</v>
      </c>
      <c r="AB25">
        <f t="shared" si="30"/>
        <v>0.33981599091000603</v>
      </c>
      <c r="AC25">
        <f t="shared" si="30"/>
        <v>0.51767315369913103</v>
      </c>
      <c r="AD25">
        <f t="shared" si="30"/>
        <v>0.50722390436988396</v>
      </c>
      <c r="AE25">
        <f t="shared" si="30"/>
        <v>0.35512188219811103</v>
      </c>
      <c r="AG25" t="s">
        <v>93</v>
      </c>
      <c r="AH25">
        <f t="shared" si="34"/>
        <v>-3.7888844801947208E-2</v>
      </c>
      <c r="AI25">
        <f t="shared" si="34"/>
        <v>6.5567098396748236E-2</v>
      </c>
      <c r="AJ25">
        <f t="shared" si="34"/>
        <v>6.8807261294842936E-2</v>
      </c>
      <c r="AK25">
        <f t="shared" si="34"/>
        <v>0.29342761871246392</v>
      </c>
      <c r="AL25">
        <f t="shared" si="34"/>
        <v>0.21687535396644608</v>
      </c>
      <c r="AM25">
        <f t="shared" si="34"/>
        <v>0.19193575585234002</v>
      </c>
      <c r="AN25">
        <f t="shared" si="34"/>
        <v>0.14893684404268992</v>
      </c>
      <c r="AO25">
        <f t="shared" si="23"/>
        <v>0.13538015535194056</v>
      </c>
      <c r="AP25">
        <f>AO25/(AVERAGE(AH10:AN10))*100</f>
        <v>12.404255944729805</v>
      </c>
      <c r="BA25" s="41" t="s">
        <v>282</v>
      </c>
      <c r="BB25" s="42">
        <f>BB10-BI10</f>
        <v>0.18985519269556583</v>
      </c>
      <c r="BC25" s="42">
        <f t="shared" ref="BC25:BH25" si="35">BC10-BJ10</f>
        <v>3.0536246996020311E-2</v>
      </c>
      <c r="BD25" s="42">
        <f t="shared" si="35"/>
        <v>5.7806259364746038E-2</v>
      </c>
      <c r="BE25" s="42">
        <f t="shared" si="35"/>
        <v>0.15994774887514018</v>
      </c>
      <c r="BF25" s="42">
        <f t="shared" si="35"/>
        <v>7.2302356048874916E-2</v>
      </c>
      <c r="BG25" s="42">
        <f t="shared" si="35"/>
        <v>7.0047117132142067E-2</v>
      </c>
      <c r="BH25" s="43">
        <f t="shared" si="35"/>
        <v>9.5517790259609714E-2</v>
      </c>
      <c r="BI25" s="33">
        <f t="shared" si="25"/>
        <v>9.6573244481728437E-2</v>
      </c>
      <c r="BJ25" s="33">
        <f t="shared" si="28"/>
        <v>2.0140039966505173E-2</v>
      </c>
      <c r="BK25" s="33">
        <f t="shared" si="26"/>
        <v>5.3285537146274313E-2</v>
      </c>
      <c r="BL25" s="33">
        <v>3</v>
      </c>
      <c r="BM25">
        <v>4</v>
      </c>
      <c r="BN25">
        <v>10.429017250000001</v>
      </c>
      <c r="BQ25" s="17" t="s">
        <v>194</v>
      </c>
      <c r="BR25" s="17">
        <v>7</v>
      </c>
      <c r="BS25" s="17">
        <v>7</v>
      </c>
      <c r="BT25" s="17" t="s">
        <v>194</v>
      </c>
      <c r="BU25" s="17">
        <v>7</v>
      </c>
      <c r="BV25" s="17">
        <v>7</v>
      </c>
      <c r="BX25" s="19" t="s">
        <v>247</v>
      </c>
      <c r="BY25" s="19" t="s">
        <v>248</v>
      </c>
      <c r="CA25" s="19" t="s">
        <v>249</v>
      </c>
      <c r="CB25" s="21">
        <v>7</v>
      </c>
    </row>
    <row r="26" spans="1:84" x14ac:dyDescent="0.25">
      <c r="A26" t="s">
        <v>23</v>
      </c>
      <c r="B26">
        <v>6.4468197517780601E-2</v>
      </c>
      <c r="C26">
        <v>7.7372427908297195E-2</v>
      </c>
      <c r="D26">
        <v>6.6281854086771494E-2</v>
      </c>
      <c r="E26">
        <v>9.0838031607220607E-2</v>
      </c>
      <c r="F26">
        <v>8.7531588297837706E-2</v>
      </c>
      <c r="G26">
        <v>9.2241445425464599E-2</v>
      </c>
      <c r="H26">
        <v>9.4891142901360595E-2</v>
      </c>
      <c r="I26">
        <v>4.6629532822427197E-2</v>
      </c>
      <c r="J26">
        <v>6.7140539211125796E-2</v>
      </c>
      <c r="K26">
        <v>5.9472426147926402E-2</v>
      </c>
      <c r="L26">
        <v>5.4398075035551399E-2</v>
      </c>
      <c r="M26">
        <v>5.74683332896734E-2</v>
      </c>
      <c r="N26">
        <v>7.9389272240180705E-2</v>
      </c>
      <c r="O26">
        <v>6.9064407087347998E-2</v>
      </c>
      <c r="Q26" s="9" t="s">
        <v>70</v>
      </c>
      <c r="R26">
        <f t="shared" si="30"/>
        <v>4.4154628524297301E-2</v>
      </c>
      <c r="S26">
        <f t="shared" si="30"/>
        <v>3.2097198214597999E-2</v>
      </c>
      <c r="T26">
        <f t="shared" si="30"/>
        <v>6.0794854508578897E-2</v>
      </c>
      <c r="U26">
        <f t="shared" si="30"/>
        <v>5.0635712367387703E-2</v>
      </c>
      <c r="V26">
        <f t="shared" si="30"/>
        <v>3.255309163641E-2</v>
      </c>
      <c r="W26">
        <f t="shared" si="30"/>
        <v>3.8054259027132602E-2</v>
      </c>
      <c r="X26">
        <f t="shared" si="30"/>
        <v>5.12204909328089E-2</v>
      </c>
      <c r="Y26">
        <f t="shared" si="30"/>
        <v>3.0204621151074501E-2</v>
      </c>
      <c r="Z26">
        <f t="shared" si="30"/>
        <v>2.7716210816269699E-2</v>
      </c>
      <c r="AA26">
        <f t="shared" si="30"/>
        <v>4.8731639431473101E-2</v>
      </c>
      <c r="AB26">
        <f t="shared" si="30"/>
        <v>4.0886869810629403E-2</v>
      </c>
      <c r="AC26">
        <f t="shared" si="30"/>
        <v>4.0500196367578498E-2</v>
      </c>
      <c r="AD26">
        <f t="shared" si="30"/>
        <v>3.3151670896114302E-2</v>
      </c>
      <c r="AE26">
        <f t="shared" si="30"/>
        <v>3.95591350032942E-2</v>
      </c>
      <c r="AG26" t="s">
        <v>94</v>
      </c>
      <c r="AH26">
        <f t="shared" ref="AH26:AN26" si="36">AH4-AO4</f>
        <v>-6.3604753384871315E-2</v>
      </c>
      <c r="AI26">
        <f t="shared" si="36"/>
        <v>-0.1047912080531932</v>
      </c>
      <c r="AJ26">
        <f t="shared" si="36"/>
        <v>4.7882715523366315E-2</v>
      </c>
      <c r="AK26">
        <f t="shared" si="36"/>
        <v>-2.5566471690722403E-2</v>
      </c>
      <c r="AL26">
        <f t="shared" si="36"/>
        <v>-8.773347300197798E-2</v>
      </c>
      <c r="AM26">
        <f t="shared" si="36"/>
        <v>4.5672020031131577E-2</v>
      </c>
      <c r="AN26">
        <f t="shared" si="36"/>
        <v>-4.8325454692662029E-2</v>
      </c>
      <c r="AO26">
        <f t="shared" si="23"/>
        <v>-3.3780946466989863E-2</v>
      </c>
      <c r="AP26">
        <f>AO26/(AVERAGE(AH4:AN4))*100</f>
        <v>-8.1647900502380519</v>
      </c>
      <c r="BM26">
        <v>5</v>
      </c>
      <c r="BN26">
        <v>8.8028642500000007</v>
      </c>
      <c r="BQ26" s="17" t="s">
        <v>195</v>
      </c>
      <c r="BR26" s="17">
        <v>0.93753156819848704</v>
      </c>
      <c r="BS26" s="17"/>
      <c r="BT26" s="17" t="s">
        <v>195</v>
      </c>
      <c r="BU26" s="17">
        <v>0.93724897925071393</v>
      </c>
      <c r="BV26" s="17"/>
      <c r="BY26">
        <v>0.78966171631446791</v>
      </c>
      <c r="CE26" t="s">
        <v>250</v>
      </c>
      <c r="CF26" t="s">
        <v>251</v>
      </c>
    </row>
    <row r="27" spans="1:84" x14ac:dyDescent="0.25">
      <c r="A27" s="7" t="s">
        <v>24</v>
      </c>
      <c r="B27">
        <v>0.22433497683842499</v>
      </c>
      <c r="C27">
        <v>0.232483675594781</v>
      </c>
      <c r="D27">
        <v>0.29333502883759</v>
      </c>
      <c r="E27">
        <v>0.189253715965261</v>
      </c>
      <c r="F27">
        <v>0.22039038657787799</v>
      </c>
      <c r="G27">
        <v>0.198943725159417</v>
      </c>
      <c r="H27">
        <v>0.216311545239218</v>
      </c>
      <c r="I27">
        <v>0.22019320052834401</v>
      </c>
      <c r="J27">
        <v>0.221790212714012</v>
      </c>
      <c r="K27">
        <v>0.282961842098779</v>
      </c>
      <c r="L27">
        <v>0.18455573834052999</v>
      </c>
      <c r="M27">
        <v>0.26513519404683999</v>
      </c>
      <c r="N27">
        <v>0.162044531463508</v>
      </c>
      <c r="O27">
        <v>0.223570037473136</v>
      </c>
      <c r="Q27" s="3" t="s">
        <v>71</v>
      </c>
      <c r="R27">
        <f t="shared" si="30"/>
        <v>0.231638688090199</v>
      </c>
      <c r="S27">
        <f t="shared" si="30"/>
        <v>0.241668387899131</v>
      </c>
      <c r="T27">
        <f t="shared" si="30"/>
        <v>0.29830807102974499</v>
      </c>
      <c r="U27">
        <f t="shared" si="30"/>
        <v>0.30708871491990097</v>
      </c>
      <c r="V27">
        <f t="shared" si="30"/>
        <v>0.34840012181336999</v>
      </c>
      <c r="W27">
        <f t="shared" si="30"/>
        <v>0.39148984286951</v>
      </c>
      <c r="X27">
        <f t="shared" si="30"/>
        <v>0.27246063476570398</v>
      </c>
      <c r="Y27">
        <f t="shared" si="30"/>
        <v>0.274324147928105</v>
      </c>
      <c r="Z27">
        <f t="shared" si="30"/>
        <v>0.32241986326164801</v>
      </c>
      <c r="AA27">
        <f t="shared" si="30"/>
        <v>0.28240195094061898</v>
      </c>
      <c r="AB27">
        <f t="shared" si="30"/>
        <v>0.31671459053534501</v>
      </c>
      <c r="AC27">
        <f t="shared" si="30"/>
        <v>0.42328744653980199</v>
      </c>
      <c r="AD27">
        <f t="shared" si="30"/>
        <v>0.35601672216288299</v>
      </c>
      <c r="AE27">
        <f t="shared" si="30"/>
        <v>0.31411027247532602</v>
      </c>
      <c r="BM27">
        <v>5</v>
      </c>
      <c r="BN27">
        <v>10.962691500000002</v>
      </c>
      <c r="BQ27" s="17" t="s">
        <v>196</v>
      </c>
      <c r="BR27" s="17">
        <v>0</v>
      </c>
      <c r="BS27" s="17"/>
      <c r="BT27" s="17" t="s">
        <v>196</v>
      </c>
      <c r="BU27" s="17">
        <v>0</v>
      </c>
      <c r="BV27" s="17"/>
      <c r="BY27">
        <v>0.8178398762913176</v>
      </c>
      <c r="CA27" s="19" t="s">
        <v>252</v>
      </c>
      <c r="CB27" s="22">
        <v>0.62329999999999997</v>
      </c>
      <c r="CD27" t="s">
        <v>253</v>
      </c>
      <c r="CE27" s="23">
        <f>BY32-BY26</f>
        <v>0.49484713610822206</v>
      </c>
      <c r="CF27" s="24">
        <f>CE27*CB27</f>
        <v>0.30843821993625481</v>
      </c>
    </row>
    <row r="28" spans="1:84" x14ac:dyDescent="0.25">
      <c r="A28" t="s">
        <v>25</v>
      </c>
      <c r="B28">
        <v>1.05117967822213E-2</v>
      </c>
      <c r="C28">
        <v>1.0361699759321E-2</v>
      </c>
      <c r="D28">
        <v>3.1238167587571E-2</v>
      </c>
      <c r="E28">
        <v>1.7257656609132001E-2</v>
      </c>
      <c r="F28">
        <v>1.66608172400202E-2</v>
      </c>
      <c r="G28">
        <v>2.7894405091849699E-2</v>
      </c>
      <c r="H28">
        <v>1.8676501285590098E-2</v>
      </c>
      <c r="I28">
        <v>1.06237562383159E-2</v>
      </c>
      <c r="J28">
        <v>1.1971549515368701E-2</v>
      </c>
      <c r="K28">
        <v>2.6736010816854699E-2</v>
      </c>
      <c r="L28">
        <v>3.7517741391495898E-2</v>
      </c>
      <c r="M28">
        <v>2.3308176421677901E-2</v>
      </c>
      <c r="N28">
        <v>1.49751100452747E-2</v>
      </c>
      <c r="O28">
        <v>1.5843741742908899E-2</v>
      </c>
      <c r="Q28" s="4" t="s">
        <v>72</v>
      </c>
      <c r="R28">
        <f t="shared" si="30"/>
        <v>5.3337386286317998E-2</v>
      </c>
      <c r="S28">
        <f t="shared" si="30"/>
        <v>7.2575691647974797E-2</v>
      </c>
      <c r="T28">
        <f t="shared" si="30"/>
        <v>3.2145715854115603E-2</v>
      </c>
      <c r="U28">
        <f t="shared" si="30"/>
        <v>5.7681923654443398E-2</v>
      </c>
      <c r="V28">
        <f t="shared" si="30"/>
        <v>5.7563830916128003E-2</v>
      </c>
      <c r="W28">
        <f t="shared" si="30"/>
        <v>6.9731265775443405E-2</v>
      </c>
      <c r="X28">
        <f t="shared" si="30"/>
        <v>4.0110169728056602E-2</v>
      </c>
      <c r="Y28">
        <f t="shared" si="30"/>
        <v>5.60837612100848E-2</v>
      </c>
      <c r="Z28">
        <f t="shared" si="30"/>
        <v>7.5214946751856596E-2</v>
      </c>
      <c r="AA28">
        <f t="shared" si="30"/>
        <v>3.3226682971028799E-2</v>
      </c>
      <c r="AB28">
        <f t="shared" si="30"/>
        <v>2.1868151413471398E-2</v>
      </c>
      <c r="AC28">
        <f t="shared" si="30"/>
        <v>7.2634386675329995E-2</v>
      </c>
      <c r="AD28">
        <f t="shared" si="30"/>
        <v>5.4752027925664602E-2</v>
      </c>
      <c r="AE28">
        <f t="shared" si="30"/>
        <v>5.5549523225026903E-2</v>
      </c>
      <c r="BM28">
        <v>7</v>
      </c>
      <c r="BN28">
        <v>11.156119500000001</v>
      </c>
      <c r="BQ28" s="17" t="s">
        <v>197</v>
      </c>
      <c r="BR28" s="17">
        <v>6</v>
      </c>
      <c r="BS28" s="17"/>
      <c r="BT28" s="17" t="s">
        <v>197</v>
      </c>
      <c r="BU28" s="17">
        <v>6</v>
      </c>
      <c r="BV28" s="17"/>
      <c r="BY28">
        <v>0.89621038088486848</v>
      </c>
      <c r="CA28" s="19" t="s">
        <v>254</v>
      </c>
      <c r="CB28" s="25">
        <v>0.30309999999999998</v>
      </c>
      <c r="CD28" t="s">
        <v>255</v>
      </c>
      <c r="CE28" s="26">
        <f>BY31-BY27</f>
        <v>0.40993333702199586</v>
      </c>
      <c r="CF28" s="27">
        <f>CE28*CB28</f>
        <v>0.12425079445136694</v>
      </c>
    </row>
    <row r="29" spans="1:84" x14ac:dyDescent="0.25">
      <c r="A29" t="s">
        <v>26</v>
      </c>
      <c r="B29">
        <v>3.0222402946745199E-2</v>
      </c>
      <c r="C29">
        <v>3.1773713727786E-2</v>
      </c>
      <c r="D29">
        <v>9.5591817449554098E-2</v>
      </c>
      <c r="E29">
        <v>6.9613861690256698E-2</v>
      </c>
      <c r="F29">
        <v>4.2070806569614802E-2</v>
      </c>
      <c r="G29">
        <v>7.5778119805215399E-2</v>
      </c>
      <c r="H29">
        <v>7.0119250259185598E-2</v>
      </c>
      <c r="I29">
        <v>3.5073010756908399E-2</v>
      </c>
      <c r="J29">
        <v>3.9931231429446497E-2</v>
      </c>
      <c r="K29">
        <v>8.3153692672134905E-2</v>
      </c>
      <c r="L29">
        <v>0.12849140028418299</v>
      </c>
      <c r="M29">
        <v>8.6330833781029903E-2</v>
      </c>
      <c r="N29">
        <v>7.8380541080649402E-2</v>
      </c>
      <c r="O29">
        <v>3.7946289884655898E-2</v>
      </c>
      <c r="Q29" s="5" t="s">
        <v>73</v>
      </c>
      <c r="R29">
        <f t="shared" si="30"/>
        <v>9.6223019609504398E-2</v>
      </c>
      <c r="S29">
        <f t="shared" si="30"/>
        <v>7.0662982586563602E-2</v>
      </c>
      <c r="T29">
        <f t="shared" si="30"/>
        <v>0.101199660617523</v>
      </c>
      <c r="U29">
        <f t="shared" si="30"/>
        <v>9.1476371900422002E-2</v>
      </c>
      <c r="V29">
        <f t="shared" si="30"/>
        <v>0.112401645791772</v>
      </c>
      <c r="W29">
        <f t="shared" si="30"/>
        <v>0.107394696866026</v>
      </c>
      <c r="X29">
        <f t="shared" si="30"/>
        <v>8.3124424965633201E-2</v>
      </c>
      <c r="Y29">
        <f t="shared" si="30"/>
        <v>9.1352013830104703E-2</v>
      </c>
      <c r="Z29">
        <f t="shared" si="30"/>
        <v>7.2882831158641997E-2</v>
      </c>
      <c r="AA29">
        <f t="shared" si="30"/>
        <v>9.2827043685908897E-2</v>
      </c>
      <c r="AB29">
        <f t="shared" si="30"/>
        <v>5.8635921796118998E-2</v>
      </c>
      <c r="AC29">
        <f t="shared" si="30"/>
        <v>7.2172426746595006E-2</v>
      </c>
      <c r="AD29">
        <f t="shared" si="30"/>
        <v>0.10401137012782299</v>
      </c>
      <c r="AE29">
        <f t="shared" si="30"/>
        <v>7.1438693684772306E-2</v>
      </c>
      <c r="AG29" t="s">
        <v>114</v>
      </c>
      <c r="BA29" s="45"/>
      <c r="BB29" s="46"/>
      <c r="BC29" s="46" t="s">
        <v>217</v>
      </c>
      <c r="BD29" s="46"/>
      <c r="BE29" s="46"/>
      <c r="BF29" s="46"/>
      <c r="BG29" s="46"/>
      <c r="BH29" s="47"/>
      <c r="BI29" s="44"/>
      <c r="BJ29" s="34"/>
      <c r="BK29" s="34"/>
      <c r="BL29" s="34"/>
      <c r="BM29">
        <v>7</v>
      </c>
      <c r="BN29">
        <v>10.305246250000001</v>
      </c>
      <c r="BQ29" s="17" t="s">
        <v>198</v>
      </c>
      <c r="BR29" s="17">
        <v>5.0644787738145078</v>
      </c>
      <c r="BS29" s="17"/>
      <c r="BT29" s="17" t="s">
        <v>198</v>
      </c>
      <c r="BU29" s="17">
        <v>2.504768642571765</v>
      </c>
      <c r="BV29" s="17"/>
      <c r="BY29">
        <v>1.1572689438232149</v>
      </c>
      <c r="CA29" s="19" t="s">
        <v>256</v>
      </c>
      <c r="CB29" s="25">
        <v>0.1401</v>
      </c>
      <c r="CD29" t="s">
        <v>257</v>
      </c>
      <c r="CE29" s="26">
        <f>BY30-BY28</f>
        <v>0.3231416052021252</v>
      </c>
      <c r="CF29" s="27">
        <f>CE29*CB29</f>
        <v>4.5272138888817745E-2</v>
      </c>
    </row>
    <row r="30" spans="1:84" x14ac:dyDescent="0.25">
      <c r="A30" t="s">
        <v>27</v>
      </c>
      <c r="B30">
        <v>1.50188946056335E-2</v>
      </c>
      <c r="C30">
        <v>1.32375039888387E-2</v>
      </c>
      <c r="D30">
        <v>3.01258537532006E-2</v>
      </c>
      <c r="E30">
        <v>2.1986208506807398E-2</v>
      </c>
      <c r="F30">
        <v>4.7224470894362998E-2</v>
      </c>
      <c r="G30">
        <v>3.4676584449957797E-2</v>
      </c>
      <c r="H30">
        <v>1.84384430046255E-2</v>
      </c>
      <c r="I30">
        <v>1.03889926208792E-2</v>
      </c>
      <c r="J30">
        <v>1.23793135674809E-2</v>
      </c>
      <c r="K30">
        <v>2.3527163948823902E-2</v>
      </c>
      <c r="L30">
        <v>1.9380493126830701E-2</v>
      </c>
      <c r="M30">
        <v>3.03471456123794E-2</v>
      </c>
      <c r="N30">
        <v>3.7995366970177101E-2</v>
      </c>
      <c r="O30">
        <v>2.0715199457163502E-2</v>
      </c>
      <c r="Q30" s="5" t="s">
        <v>74</v>
      </c>
      <c r="R30">
        <f t="shared" si="30"/>
        <v>0.70366113419686505</v>
      </c>
      <c r="S30">
        <f t="shared" si="30"/>
        <v>0.57364845405290898</v>
      </c>
      <c r="T30">
        <f t="shared" si="30"/>
        <v>0.57840712574622799</v>
      </c>
      <c r="U30">
        <f t="shared" si="30"/>
        <v>0.69891915501204305</v>
      </c>
      <c r="V30">
        <f t="shared" si="30"/>
        <v>0.59049884602618696</v>
      </c>
      <c r="W30">
        <f t="shared" si="30"/>
        <v>0.63574233407358505</v>
      </c>
      <c r="X30">
        <f t="shared" si="30"/>
        <v>0.61446269244284801</v>
      </c>
      <c r="Y30">
        <f t="shared" si="30"/>
        <v>0.70458455535224296</v>
      </c>
      <c r="Z30">
        <f t="shared" si="30"/>
        <v>0.56312647087532497</v>
      </c>
      <c r="AA30">
        <f t="shared" si="30"/>
        <v>0.54474435483975503</v>
      </c>
      <c r="AB30">
        <f t="shared" si="30"/>
        <v>0.48246542025365202</v>
      </c>
      <c r="AC30">
        <f t="shared" si="30"/>
        <v>0.53756679244336802</v>
      </c>
      <c r="AD30">
        <f t="shared" si="30"/>
        <v>0.50721218587321104</v>
      </c>
      <c r="AE30">
        <f t="shared" si="30"/>
        <v>0.54512130285070803</v>
      </c>
      <c r="AG30" s="1" t="s">
        <v>40</v>
      </c>
      <c r="AH30" s="1" t="s">
        <v>84</v>
      </c>
      <c r="AI30" s="1" t="s">
        <v>85</v>
      </c>
      <c r="AJ30" s="1" t="s">
        <v>130</v>
      </c>
      <c r="AK30" s="1" t="s">
        <v>138</v>
      </c>
      <c r="AL30" s="1" t="s">
        <v>133</v>
      </c>
      <c r="AM30" s="1" t="s">
        <v>134</v>
      </c>
      <c r="AN30" s="1" t="s">
        <v>135</v>
      </c>
      <c r="AO30" s="1" t="s">
        <v>86</v>
      </c>
      <c r="AP30" s="1" t="s">
        <v>110</v>
      </c>
      <c r="AQ30" s="1" t="s">
        <v>115</v>
      </c>
      <c r="AR30" s="1" t="s">
        <v>116</v>
      </c>
      <c r="AS30" s="1"/>
      <c r="AT30" s="1"/>
      <c r="AU30" s="1"/>
      <c r="AV30" s="1"/>
      <c r="BA30" s="48" t="s">
        <v>40</v>
      </c>
      <c r="BB30" s="34" t="s">
        <v>84</v>
      </c>
      <c r="BC30" s="34" t="s">
        <v>85</v>
      </c>
      <c r="BD30" s="34" t="s">
        <v>130</v>
      </c>
      <c r="BE30" s="34" t="s">
        <v>138</v>
      </c>
      <c r="BF30" s="34" t="s">
        <v>133</v>
      </c>
      <c r="BG30" s="34" t="s">
        <v>134</v>
      </c>
      <c r="BH30" s="49" t="s">
        <v>135</v>
      </c>
      <c r="BI30" s="44" t="s">
        <v>86</v>
      </c>
      <c r="BJ30" s="34" t="s">
        <v>110</v>
      </c>
      <c r="BK30" s="34" t="s">
        <v>115</v>
      </c>
      <c r="BL30" s="34" t="s">
        <v>215</v>
      </c>
      <c r="BM30">
        <v>8</v>
      </c>
      <c r="BN30">
        <v>9.4641872500000002</v>
      </c>
      <c r="BQ30" s="17" t="s">
        <v>199</v>
      </c>
      <c r="BR30" s="17">
        <v>1.1502424256515484E-3</v>
      </c>
      <c r="BS30" s="17"/>
      <c r="BT30" s="17" t="s">
        <v>199</v>
      </c>
      <c r="BU30" s="17">
        <v>2.3114539056908436E-2</v>
      </c>
      <c r="BV30" s="17"/>
      <c r="BY30">
        <v>1.2193519860869937</v>
      </c>
      <c r="CA30" s="19"/>
      <c r="CB30" s="28"/>
      <c r="CE30" s="29"/>
      <c r="CF30" s="30"/>
    </row>
    <row r="31" spans="1:84" x14ac:dyDescent="0.25">
      <c r="A31" s="7" t="s">
        <v>28</v>
      </c>
      <c r="B31">
        <v>0.31100925539562702</v>
      </c>
      <c r="C31">
        <v>0.35618761484243899</v>
      </c>
      <c r="D31">
        <v>0.50079807305505597</v>
      </c>
      <c r="E31">
        <v>0.328667974279303</v>
      </c>
      <c r="F31">
        <v>0.50827846674392396</v>
      </c>
      <c r="G31">
        <v>0.39296366863492399</v>
      </c>
      <c r="H31">
        <v>0.48931658276255102</v>
      </c>
      <c r="I31">
        <v>0.28255258862222199</v>
      </c>
      <c r="J31">
        <v>0.33612652970538498</v>
      </c>
      <c r="K31">
        <v>0.44855573708427499</v>
      </c>
      <c r="L31">
        <v>0.20077831336437901</v>
      </c>
      <c r="M31">
        <v>0.457264773568481</v>
      </c>
      <c r="N31">
        <v>0.34763411238453001</v>
      </c>
      <c r="O31">
        <v>0.44406762247692799</v>
      </c>
      <c r="Q31" s="5" t="s">
        <v>75</v>
      </c>
      <c r="R31">
        <f t="shared" si="30"/>
        <v>0.19806177342512599</v>
      </c>
      <c r="S31">
        <f t="shared" si="30"/>
        <v>0.15271659956235301</v>
      </c>
      <c r="T31">
        <f t="shared" si="30"/>
        <v>0.181952378377611</v>
      </c>
      <c r="U31">
        <f t="shared" si="30"/>
        <v>0.17280674173975699</v>
      </c>
      <c r="V31">
        <f t="shared" si="30"/>
        <v>0.20873229198749699</v>
      </c>
      <c r="W31">
        <f t="shared" si="30"/>
        <v>0.22277249305268201</v>
      </c>
      <c r="X31">
        <f t="shared" si="30"/>
        <v>0.16095799894910701</v>
      </c>
      <c r="Y31">
        <f t="shared" si="30"/>
        <v>0.20435385551004001</v>
      </c>
      <c r="Z31">
        <f t="shared" si="30"/>
        <v>0.16069641294079301</v>
      </c>
      <c r="AA31">
        <f t="shared" si="30"/>
        <v>0.21709080426024599</v>
      </c>
      <c r="AB31">
        <f t="shared" si="30"/>
        <v>0.124174780462892</v>
      </c>
      <c r="AC31">
        <f t="shared" si="30"/>
        <v>0.14344655220394001</v>
      </c>
      <c r="AD31">
        <f t="shared" si="30"/>
        <v>0.191934071190629</v>
      </c>
      <c r="AE31">
        <f t="shared" si="30"/>
        <v>0.13241762354619599</v>
      </c>
      <c r="AG31" t="s">
        <v>81</v>
      </c>
      <c r="AH31">
        <f t="shared" ref="AH31:AN39" si="37">(AO3-AH3)/AH3*100</f>
        <v>-12.15077851371788</v>
      </c>
      <c r="AI31">
        <f t="shared" si="37"/>
        <v>-20.446654966894869</v>
      </c>
      <c r="AJ31">
        <f t="shared" si="37"/>
        <v>-18.95950149633796</v>
      </c>
      <c r="AK31">
        <f t="shared" si="37"/>
        <v>-27.285108776704476</v>
      </c>
      <c r="AL31">
        <f t="shared" si="37"/>
        <v>-21.279965283517118</v>
      </c>
      <c r="AM31">
        <f t="shared" si="37"/>
        <v>-13.582867925666687</v>
      </c>
      <c r="AN31">
        <f t="shared" si="37"/>
        <v>-4.798778063586103</v>
      </c>
      <c r="AO31">
        <f t="shared" ref="AO31:AO39" si="38">AVERAGE(AH31:AN31)</f>
        <v>-16.929093575203584</v>
      </c>
      <c r="AP31">
        <f t="shared" ref="AP31:AP39" si="39">_xlfn.STDEV.P(AH31:AN31)/SQRT(2)</f>
        <v>4.8095663992436553</v>
      </c>
      <c r="AQ31">
        <f t="shared" ref="AQ31:AQ39" si="40">_xlfn.STDEV.P(AH31:AN31)</f>
        <v>6.8017540309443092</v>
      </c>
      <c r="BA31" s="48" t="s">
        <v>81</v>
      </c>
      <c r="BB31" s="34">
        <f>(BI3-BB3)/BB$13*100</f>
        <v>-0.30061067836297306</v>
      </c>
      <c r="BC31" s="50">
        <f>(BJ3-BC3)/BC$13*100</f>
        <v>-0.52094286582651639</v>
      </c>
      <c r="BD31" s="50">
        <f t="shared" ref="BD31:BH38" si="41">(BK3-BD3)/BD$13*100</f>
        <v>-0.62681509482661613</v>
      </c>
      <c r="BE31" s="50">
        <f t="shared" si="41"/>
        <v>-0.92401484763487363</v>
      </c>
      <c r="BF31" s="50">
        <f t="shared" si="41"/>
        <v>-0.85309578337906411</v>
      </c>
      <c r="BG31" s="50">
        <f t="shared" si="41"/>
        <v>-0.64258793254641378</v>
      </c>
      <c r="BH31" s="51">
        <f t="shared" si="41"/>
        <v>-0.14539787256434392</v>
      </c>
      <c r="BI31" s="44">
        <f t="shared" ref="BI31:BI38" si="42">AVERAGE(BB31:BH31)</f>
        <v>-0.57335215359154301</v>
      </c>
      <c r="BJ31" s="34">
        <f>_xlfn.STDEV.P(BB31:BH31)/SQRT(7)</f>
        <v>9.7849552883633006E-2</v>
      </c>
      <c r="BK31" s="34">
        <f t="shared" ref="BK31:BK38" si="43">_xlfn.STDEV.P(BB31:BH31)</f>
        <v>0.25888558282895602</v>
      </c>
      <c r="BL31" s="34">
        <v>5</v>
      </c>
      <c r="BM31">
        <v>8</v>
      </c>
      <c r="BN31">
        <v>10.256770500000002</v>
      </c>
      <c r="BQ31" s="17" t="s">
        <v>200</v>
      </c>
      <c r="BR31" s="17">
        <v>1.9431802805153031</v>
      </c>
      <c r="BS31" s="17"/>
      <c r="BT31" s="17" t="s">
        <v>200</v>
      </c>
      <c r="BU31" s="17">
        <v>1.9431802805153031</v>
      </c>
      <c r="BV31" s="17"/>
      <c r="BY31">
        <v>1.2277732133133135</v>
      </c>
      <c r="CF31">
        <f>SUM(CF27:CF30)</f>
        <v>0.47796115327643951</v>
      </c>
    </row>
    <row r="32" spans="1:84" x14ac:dyDescent="0.25">
      <c r="A32" t="s">
        <v>29</v>
      </c>
      <c r="B32">
        <v>4.5094804536802501E-2</v>
      </c>
      <c r="C32">
        <v>0.128843925031425</v>
      </c>
      <c r="D32">
        <v>0.23207102473989</v>
      </c>
      <c r="E32">
        <v>0.105591337207499</v>
      </c>
      <c r="F32">
        <v>0.30998291833680702</v>
      </c>
      <c r="G32">
        <v>0.261392306132813</v>
      </c>
      <c r="H32">
        <v>0.20100684322286499</v>
      </c>
      <c r="I32">
        <v>8.0639151877857404E-2</v>
      </c>
      <c r="J32">
        <v>6.3599147861742505E-2</v>
      </c>
      <c r="K32">
        <v>0.17016072540049901</v>
      </c>
      <c r="L32">
        <v>0.110089864634594</v>
      </c>
      <c r="M32">
        <v>0.25155457678191401</v>
      </c>
      <c r="N32">
        <v>0.232208447081103</v>
      </c>
      <c r="O32">
        <v>0.16163749545608699</v>
      </c>
      <c r="AG32" t="s">
        <v>77</v>
      </c>
      <c r="AH32">
        <f t="shared" si="37"/>
        <v>20.465568558226668</v>
      </c>
      <c r="AI32">
        <f>(AQ4-AJ4)/AJ4*100</f>
        <v>-10.689905634379619</v>
      </c>
      <c r="AJ32" t="e">
        <f>(#REF!-#REF!)/#REF!*100</f>
        <v>#REF!</v>
      </c>
      <c r="AK32">
        <f t="shared" si="37"/>
        <v>6.1198898811368956</v>
      </c>
      <c r="AL32">
        <f t="shared" si="37"/>
        <v>17.783775859765868</v>
      </c>
      <c r="AM32">
        <f t="shared" si="37"/>
        <v>-8.7019294322275922</v>
      </c>
      <c r="AN32">
        <f t="shared" si="37"/>
        <v>12.943142502281146</v>
      </c>
      <c r="AO32" t="e">
        <f t="shared" si="38"/>
        <v>#REF!</v>
      </c>
      <c r="AP32" t="e">
        <f t="shared" si="39"/>
        <v>#REF!</v>
      </c>
      <c r="AQ32" t="e">
        <f t="shared" si="40"/>
        <v>#REF!</v>
      </c>
      <c r="BA32" s="48" t="s">
        <v>77</v>
      </c>
      <c r="BB32" s="34">
        <f t="shared" ref="BB32:BC38" si="44">(BI4-BB4)/BB$13*100</f>
        <v>0.53505977645191838</v>
      </c>
      <c r="BC32" s="50">
        <f t="shared" si="44"/>
        <v>0.9567713129794948</v>
      </c>
      <c r="BD32" s="50">
        <f t="shared" si="41"/>
        <v>-0.43677882866051926</v>
      </c>
      <c r="BE32" s="50">
        <f t="shared" si="41"/>
        <v>0.24926434388604482</v>
      </c>
      <c r="BF32" s="50">
        <f t="shared" si="41"/>
        <v>0.75761245379887243</v>
      </c>
      <c r="BG32" s="50">
        <f t="shared" si="41"/>
        <v>-0.36825903188911269</v>
      </c>
      <c r="BH32" s="51">
        <f t="shared" si="41"/>
        <v>0.36280629468187864</v>
      </c>
      <c r="BI32" s="44">
        <f t="shared" si="42"/>
        <v>0.29378233160693956</v>
      </c>
      <c r="BJ32" s="34">
        <f t="shared" ref="BJ32:BJ38" si="45">_xlfn.STDEV.P(BB32:BH32)/SQRT(7)</f>
        <v>0.18580613726629597</v>
      </c>
      <c r="BK32" s="34">
        <f t="shared" si="43"/>
        <v>0.49159683127614989</v>
      </c>
      <c r="BL32" s="34">
        <v>8</v>
      </c>
      <c r="BM32">
        <v>9</v>
      </c>
      <c r="BN32">
        <v>10.111613500000001</v>
      </c>
      <c r="BQ32" s="17" t="s">
        <v>201</v>
      </c>
      <c r="BR32" s="17">
        <v>2.3004848513030968E-3</v>
      </c>
      <c r="BS32" s="17"/>
      <c r="BT32" s="17" t="s">
        <v>201</v>
      </c>
      <c r="BU32" s="17">
        <v>4.6229078113816872E-2</v>
      </c>
      <c r="BV32" s="17"/>
      <c r="BY32">
        <v>1.28450885242269</v>
      </c>
    </row>
    <row r="33" spans="1:84" ht="15.75" thickBot="1" x14ac:dyDescent="0.3">
      <c r="A33" t="s">
        <v>30</v>
      </c>
      <c r="B33">
        <v>9.9964434472730498E-2</v>
      </c>
      <c r="C33">
        <v>0.13735625176202301</v>
      </c>
      <c r="D33">
        <v>0.215751372718642</v>
      </c>
      <c r="E33">
        <v>0.14669768895869301</v>
      </c>
      <c r="F33">
        <v>0.25114018959753098</v>
      </c>
      <c r="G33">
        <v>0.14244747569520699</v>
      </c>
      <c r="H33">
        <v>0.15949672601752801</v>
      </c>
      <c r="I33">
        <v>9.5554048028766894E-2</v>
      </c>
      <c r="J33">
        <v>0.13766045224279599</v>
      </c>
      <c r="K33">
        <v>0.17288515727364401</v>
      </c>
      <c r="L33">
        <v>9.9904649417305702E-2</v>
      </c>
      <c r="M33">
        <v>0.184275082097103</v>
      </c>
      <c r="N33">
        <v>0.12759159084989399</v>
      </c>
      <c r="O33">
        <v>0.137614392205747</v>
      </c>
      <c r="AG33" t="s">
        <v>78</v>
      </c>
      <c r="AH33">
        <f t="shared" si="37"/>
        <v>-5.9671331410164905</v>
      </c>
      <c r="AI33">
        <f>(AQ5-AJ5)/AJ5*100</f>
        <v>-6.1683618456767366</v>
      </c>
      <c r="AJ33" t="e">
        <f>(#REF!-#REF!)/#REF!*100</f>
        <v>#REF!</v>
      </c>
      <c r="AK33">
        <f t="shared" si="37"/>
        <v>41.332749350685347</v>
      </c>
      <c r="AL33">
        <f t="shared" si="37"/>
        <v>25.169377494299994</v>
      </c>
      <c r="AM33">
        <f t="shared" si="37"/>
        <v>1.7486377197890541</v>
      </c>
      <c r="AN33">
        <f t="shared" si="37"/>
        <v>-27.503278588089209</v>
      </c>
      <c r="AO33" t="e">
        <f t="shared" si="38"/>
        <v>#REF!</v>
      </c>
      <c r="AP33" t="e">
        <f t="shared" si="39"/>
        <v>#REF!</v>
      </c>
      <c r="AQ33" t="e">
        <f t="shared" si="40"/>
        <v>#REF!</v>
      </c>
      <c r="BA33" s="48" t="s">
        <v>78</v>
      </c>
      <c r="BB33" s="34">
        <f t="shared" si="44"/>
        <v>-0.47841936673726554</v>
      </c>
      <c r="BC33" s="50">
        <f t="shared" si="44"/>
        <v>-1.1859137625983973</v>
      </c>
      <c r="BD33" s="50">
        <f t="shared" si="41"/>
        <v>-0.47352665897383917</v>
      </c>
      <c r="BE33" s="50">
        <f t="shared" si="41"/>
        <v>3.4767217856180657</v>
      </c>
      <c r="BF33" s="50">
        <f t="shared" si="41"/>
        <v>2.0095113533031426</v>
      </c>
      <c r="BG33" s="50">
        <f t="shared" si="41"/>
        <v>0.17799652645172639</v>
      </c>
      <c r="BH33" s="51">
        <f t="shared" si="41"/>
        <v>-2.3293419492798053</v>
      </c>
      <c r="BI33" s="44">
        <f t="shared" si="42"/>
        <v>0.17100398968337535</v>
      </c>
      <c r="BJ33" s="34">
        <f t="shared" si="45"/>
        <v>0.6886552175144538</v>
      </c>
      <c r="BK33" s="34">
        <f t="shared" si="43"/>
        <v>1.8220104446103369</v>
      </c>
      <c r="BL33" s="34">
        <v>7</v>
      </c>
      <c r="BM33">
        <v>9</v>
      </c>
      <c r="BN33">
        <v>11.580257500000002</v>
      </c>
      <c r="BQ33" s="18" t="s">
        <v>202</v>
      </c>
      <c r="BR33" s="18">
        <v>2.4469118511449697</v>
      </c>
      <c r="BS33" s="18"/>
      <c r="BT33" s="18" t="s">
        <v>202</v>
      </c>
      <c r="BU33" s="18">
        <v>2.4469118511449697</v>
      </c>
      <c r="BV33" s="18"/>
      <c r="CA33" s="19" t="s">
        <v>258</v>
      </c>
      <c r="CB33" s="22">
        <f>DEVSQ(BY26:BY32)</f>
        <v>0.27185059702087938</v>
      </c>
    </row>
    <row r="34" spans="1:84" x14ac:dyDescent="0.25">
      <c r="A34" t="s">
        <v>31</v>
      </c>
      <c r="B34">
        <v>0.251339488533533</v>
      </c>
      <c r="C34">
        <v>0.17398207554213699</v>
      </c>
      <c r="D34">
        <v>0.29284909253215002</v>
      </c>
      <c r="E34">
        <v>0.24405404799600899</v>
      </c>
      <c r="F34">
        <v>0.20744352228959501</v>
      </c>
      <c r="G34">
        <v>0.24629743506967899</v>
      </c>
      <c r="H34">
        <v>0.186017128605003</v>
      </c>
      <c r="I34">
        <v>0.214088987909581</v>
      </c>
      <c r="J34">
        <v>0.23913295813053501</v>
      </c>
      <c r="K34">
        <v>0.228352437162228</v>
      </c>
      <c r="L34">
        <v>0.215062180126945</v>
      </c>
      <c r="M34">
        <v>0.15718669333115201</v>
      </c>
      <c r="N34">
        <v>0.28015060876046999</v>
      </c>
      <c r="O34">
        <v>8.2175602394703104E-2</v>
      </c>
      <c r="AG34" t="s">
        <v>57</v>
      </c>
      <c r="AH34">
        <f t="shared" si="37"/>
        <v>-28.139336976924913</v>
      </c>
      <c r="AI34">
        <f>(AQ6-AJ6)/AJ6*100</f>
        <v>-4.4639125938617106</v>
      </c>
      <c r="AJ34" t="e">
        <f>(#REF!-#REF!)/#REF!*100</f>
        <v>#REF!</v>
      </c>
      <c r="AK34">
        <f t="shared" si="37"/>
        <v>-19.390691041175952</v>
      </c>
      <c r="AL34">
        <f t="shared" si="37"/>
        <v>-31.567096092775838</v>
      </c>
      <c r="AM34">
        <f t="shared" si="37"/>
        <v>-19.362688493313545</v>
      </c>
      <c r="AN34">
        <f t="shared" si="37"/>
        <v>-8.3829711610364086</v>
      </c>
      <c r="AO34" t="e">
        <f t="shared" si="38"/>
        <v>#REF!</v>
      </c>
      <c r="AP34" t="e">
        <f t="shared" si="39"/>
        <v>#REF!</v>
      </c>
      <c r="AQ34" t="e">
        <f t="shared" si="40"/>
        <v>#REF!</v>
      </c>
      <c r="BA34" s="48" t="s">
        <v>79</v>
      </c>
      <c r="BB34" s="34">
        <f t="shared" si="44"/>
        <v>-0.72794468844303628</v>
      </c>
      <c r="BC34" s="50">
        <f t="shared" si="44"/>
        <v>0.42176760832864429</v>
      </c>
      <c r="BD34" s="50">
        <f t="shared" si="41"/>
        <v>-1.8432015352850952</v>
      </c>
      <c r="BE34" s="50">
        <f t="shared" si="41"/>
        <v>-0.44723700885284445</v>
      </c>
      <c r="BF34" s="50">
        <f t="shared" si="41"/>
        <v>-1.2048973442383963</v>
      </c>
      <c r="BG34" s="50">
        <f t="shared" si="41"/>
        <v>-0.35754815052355843</v>
      </c>
      <c r="BH34" s="51">
        <f t="shared" si="41"/>
        <v>-1.3401121390590922</v>
      </c>
      <c r="BI34" s="44">
        <f t="shared" si="42"/>
        <v>-0.78559617972476836</v>
      </c>
      <c r="BJ34" s="34">
        <f t="shared" si="45"/>
        <v>0.26188459675249792</v>
      </c>
      <c r="BK34" s="34">
        <f t="shared" si="43"/>
        <v>0.69288151520554309</v>
      </c>
      <c r="BL34" s="34">
        <v>4</v>
      </c>
      <c r="BM34">
        <v>10</v>
      </c>
      <c r="BN34">
        <v>11.351310500000002</v>
      </c>
      <c r="BQ34" s="15"/>
      <c r="BR34" s="15"/>
      <c r="BS34" s="15"/>
      <c r="CA34" s="19" t="s">
        <v>259</v>
      </c>
      <c r="CB34" s="25">
        <f>SUM(CF27:CF29)</f>
        <v>0.47796115327643951</v>
      </c>
    </row>
    <row r="35" spans="1:84" x14ac:dyDescent="0.25">
      <c r="A35" t="s">
        <v>32</v>
      </c>
      <c r="B35">
        <v>7.0672666222696898E-2</v>
      </c>
      <c r="C35">
        <v>9.6427217021541403E-2</v>
      </c>
      <c r="D35">
        <v>0.102020459374281</v>
      </c>
      <c r="E35">
        <v>0.13071569477467701</v>
      </c>
      <c r="F35">
        <v>6.1574900778214703E-2</v>
      </c>
      <c r="G35">
        <v>0.156947152722234</v>
      </c>
      <c r="H35">
        <v>8.3712365945617706E-2</v>
      </c>
      <c r="I35">
        <v>5.5750939218714803E-2</v>
      </c>
      <c r="J35">
        <v>8.4929063683891498E-2</v>
      </c>
      <c r="K35">
        <v>7.0173053480490605E-2</v>
      </c>
      <c r="L35">
        <v>0.14497227836905299</v>
      </c>
      <c r="M35">
        <v>5.6779016942763098E-2</v>
      </c>
      <c r="N35">
        <v>0.15046224613320899</v>
      </c>
      <c r="O35">
        <v>5.0342717562223499E-2</v>
      </c>
      <c r="AG35" t="s">
        <v>58</v>
      </c>
      <c r="AH35">
        <f t="shared" si="37"/>
        <v>-23.289094836038203</v>
      </c>
      <c r="AI35">
        <f>(AQ7-AJ7)/AJ7*100</f>
        <v>-3.7184780830093773</v>
      </c>
      <c r="AJ35" t="e">
        <f>(#REF!-#REF!)/#REF!*100</f>
        <v>#REF!</v>
      </c>
      <c r="AK35">
        <f t="shared" si="37"/>
        <v>-19.254756428619181</v>
      </c>
      <c r="AL35">
        <f t="shared" si="37"/>
        <v>-12.154490582663287</v>
      </c>
      <c r="AM35">
        <f t="shared" si="37"/>
        <v>-6.3792210356848535</v>
      </c>
      <c r="AN35">
        <f t="shared" si="37"/>
        <v>-10.800352631665353</v>
      </c>
      <c r="AO35" t="e">
        <f t="shared" si="38"/>
        <v>#REF!</v>
      </c>
      <c r="AP35" t="e">
        <f t="shared" si="39"/>
        <v>#REF!</v>
      </c>
      <c r="AQ35" t="e">
        <f t="shared" si="40"/>
        <v>#REF!</v>
      </c>
      <c r="BA35" s="48" t="s">
        <v>80</v>
      </c>
      <c r="BB35" s="34">
        <f t="shared" si="44"/>
        <v>0.31873084558760795</v>
      </c>
      <c r="BC35" s="50">
        <f t="shared" si="44"/>
        <v>-0.59864486712920328</v>
      </c>
      <c r="BD35" s="50">
        <f t="shared" si="41"/>
        <v>-0.62764934409440354</v>
      </c>
      <c r="BE35" s="50">
        <f t="shared" si="41"/>
        <v>-2.860818799762205</v>
      </c>
      <c r="BF35" s="50">
        <f t="shared" si="41"/>
        <v>-1.8728025172708467</v>
      </c>
      <c r="BG35" s="50">
        <f t="shared" si="41"/>
        <v>-1.5476012575513096</v>
      </c>
      <c r="BH35" s="51">
        <f t="shared" si="41"/>
        <v>-1.1181524286194895</v>
      </c>
      <c r="BI35" s="44">
        <f t="shared" si="42"/>
        <v>-1.1867054812628357</v>
      </c>
      <c r="BJ35" s="34">
        <f t="shared" si="45"/>
        <v>0.35950724249658433</v>
      </c>
      <c r="BK35" s="34">
        <f t="shared" si="43"/>
        <v>0.95116675817255381</v>
      </c>
      <c r="BL35" s="34">
        <v>1</v>
      </c>
      <c r="BM35">
        <v>10</v>
      </c>
      <c r="BN35">
        <v>12.40214525</v>
      </c>
      <c r="BQ35" s="15"/>
      <c r="BR35" s="15"/>
      <c r="BS35" s="15"/>
      <c r="CA35" s="19" t="s">
        <v>260</v>
      </c>
      <c r="CB35" s="25">
        <f>(CB34^2)/CB33</f>
        <v>0.84033975479479384</v>
      </c>
      <c r="CE35">
        <v>0.1</v>
      </c>
      <c r="CF35">
        <v>0.83799999999999997</v>
      </c>
    </row>
    <row r="36" spans="1:84" x14ac:dyDescent="0.25">
      <c r="A36" t="s">
        <v>33</v>
      </c>
      <c r="B36">
        <v>0.47011050099519403</v>
      </c>
      <c r="C36">
        <v>0.67400302902201004</v>
      </c>
      <c r="D36">
        <v>0.29384823139619498</v>
      </c>
      <c r="E36">
        <v>0.33069228834790698</v>
      </c>
      <c r="F36">
        <v>0.27502690337090302</v>
      </c>
      <c r="G36">
        <v>0.59468166479518603</v>
      </c>
      <c r="H36">
        <v>0.41650701119380601</v>
      </c>
      <c r="I36">
        <v>0.43014426261536098</v>
      </c>
      <c r="J36">
        <v>0.62463811980739403</v>
      </c>
      <c r="K36">
        <v>0.25753566681099599</v>
      </c>
      <c r="L36">
        <v>0.33981599091000603</v>
      </c>
      <c r="M36">
        <v>0.51767315369913103</v>
      </c>
      <c r="N36">
        <v>0.50722390436988396</v>
      </c>
      <c r="O36">
        <v>0.35512188219811103</v>
      </c>
      <c r="Q36" t="s">
        <v>83</v>
      </c>
      <c r="AG36" t="s">
        <v>59</v>
      </c>
      <c r="AH36">
        <f t="shared" si="37"/>
        <v>-42.449437673096291</v>
      </c>
      <c r="AI36">
        <f>(AQ8-AJ8)/AJ8*100</f>
        <v>-24.243688320389932</v>
      </c>
      <c r="AJ36" t="e">
        <f>(#REF!-#REF!)/#REF!*100</f>
        <v>#REF!</v>
      </c>
      <c r="AK36">
        <f t="shared" si="37"/>
        <v>-34.672673610236274</v>
      </c>
      <c r="AL36">
        <f t="shared" si="37"/>
        <v>-19.537375742273262</v>
      </c>
      <c r="AM36">
        <f t="shared" si="37"/>
        <v>-23.575892436091276</v>
      </c>
      <c r="AN36">
        <f t="shared" si="37"/>
        <v>-14.541164296166222</v>
      </c>
      <c r="AO36" t="e">
        <f t="shared" si="38"/>
        <v>#REF!</v>
      </c>
      <c r="AP36" t="e">
        <f t="shared" si="39"/>
        <v>#REF!</v>
      </c>
      <c r="AQ36" t="e">
        <f t="shared" si="40"/>
        <v>#REF!</v>
      </c>
      <c r="BA36" s="48" t="s">
        <v>82</v>
      </c>
      <c r="BB36" s="34">
        <f t="shared" si="44"/>
        <v>-0.57874252890627009</v>
      </c>
      <c r="BC36" s="50">
        <f t="shared" si="44"/>
        <v>-0.41143909344109758</v>
      </c>
      <c r="BD36" s="50">
        <f t="shared" si="41"/>
        <v>-1.1343417003984901</v>
      </c>
      <c r="BE36" s="50">
        <f t="shared" si="41"/>
        <v>-2.1992251577576969</v>
      </c>
      <c r="BF36" s="50">
        <f t="shared" si="41"/>
        <v>-0.82252180906948769</v>
      </c>
      <c r="BG36" s="50">
        <f t="shared" si="41"/>
        <v>-0.92596396666067227</v>
      </c>
      <c r="BH36" s="51">
        <f t="shared" si="41"/>
        <v>-0.73094283915430536</v>
      </c>
      <c r="BI36" s="44">
        <f t="shared" si="42"/>
        <v>-0.97188244219828868</v>
      </c>
      <c r="BJ36" s="34">
        <f t="shared" si="45"/>
        <v>0.20622396622537253</v>
      </c>
      <c r="BK36" s="34">
        <f t="shared" si="43"/>
        <v>0.54561732901371929</v>
      </c>
      <c r="BL36" s="34">
        <v>2</v>
      </c>
      <c r="BM36">
        <v>13</v>
      </c>
      <c r="BN36">
        <v>10.934422250000001</v>
      </c>
      <c r="BQ36" s="15" t="s">
        <v>291</v>
      </c>
      <c r="BR36" s="15"/>
      <c r="BS36" s="15"/>
      <c r="BT36" s="1" t="s">
        <v>205</v>
      </c>
      <c r="CA36">
        <v>0.1</v>
      </c>
      <c r="CB36">
        <v>0.83799999999999997</v>
      </c>
      <c r="CE36" s="19">
        <v>0.5</v>
      </c>
      <c r="CF36" s="25">
        <v>0.92800000000000005</v>
      </c>
    </row>
    <row r="37" spans="1:84" x14ac:dyDescent="0.25">
      <c r="A37" t="s">
        <v>34</v>
      </c>
      <c r="B37">
        <v>4.4154628524297301E-2</v>
      </c>
      <c r="C37">
        <v>3.2097198214597999E-2</v>
      </c>
      <c r="D37">
        <v>6.0794854508578897E-2</v>
      </c>
      <c r="E37">
        <v>5.0635712367387703E-2</v>
      </c>
      <c r="F37">
        <v>3.255309163641E-2</v>
      </c>
      <c r="G37">
        <v>3.8054259027132602E-2</v>
      </c>
      <c r="H37">
        <v>5.12204909328089E-2</v>
      </c>
      <c r="I37">
        <v>3.0204621151074501E-2</v>
      </c>
      <c r="J37">
        <v>2.7716210816269699E-2</v>
      </c>
      <c r="K37">
        <v>4.8731639431473101E-2</v>
      </c>
      <c r="L37">
        <v>4.0886869810629403E-2</v>
      </c>
      <c r="M37">
        <v>4.0500196367578498E-2</v>
      </c>
      <c r="N37">
        <v>3.3151670896114302E-2</v>
      </c>
      <c r="O37">
        <v>3.95591350032942E-2</v>
      </c>
      <c r="Q37" s="1" t="s">
        <v>40</v>
      </c>
      <c r="R37" s="1" t="s">
        <v>84</v>
      </c>
      <c r="S37" s="1" t="s">
        <v>85</v>
      </c>
      <c r="T37" s="1" t="s">
        <v>130</v>
      </c>
      <c r="U37" s="1" t="s">
        <v>138</v>
      </c>
      <c r="V37" s="1" t="s">
        <v>133</v>
      </c>
      <c r="W37" s="1" t="s">
        <v>134</v>
      </c>
      <c r="X37" s="1" t="s">
        <v>135</v>
      </c>
      <c r="Y37" s="1" t="s">
        <v>86</v>
      </c>
      <c r="Z37" s="1"/>
      <c r="AA37" s="1"/>
      <c r="AB37" s="1"/>
      <c r="AC37" s="1"/>
      <c r="AD37" s="1"/>
      <c r="AE37" s="1"/>
      <c r="AF37" s="1"/>
      <c r="AG37" t="s">
        <v>79</v>
      </c>
      <c r="AH37">
        <f t="shared" si="37"/>
        <v>-17.530014279091876</v>
      </c>
      <c r="AI37">
        <f>(AP9-AI9)/AI9*100</f>
        <v>10.119086956224606</v>
      </c>
      <c r="AJ37" t="e">
        <f>(#REF!-#REF!)/#REF!*100</f>
        <v>#REF!</v>
      </c>
      <c r="AK37">
        <f t="shared" si="37"/>
        <v>-7.463855143693146</v>
      </c>
      <c r="AL37">
        <f t="shared" si="37"/>
        <v>-26.731713341859397</v>
      </c>
      <c r="AM37">
        <f t="shared" si="37"/>
        <v>-6.4132317214059196</v>
      </c>
      <c r="AN37">
        <f t="shared" si="37"/>
        <v>-38.843353241475512</v>
      </c>
      <c r="AO37" t="e">
        <f t="shared" si="38"/>
        <v>#REF!</v>
      </c>
      <c r="AP37" t="e">
        <f t="shared" si="39"/>
        <v>#REF!</v>
      </c>
      <c r="AQ37" t="e">
        <f t="shared" si="40"/>
        <v>#REF!</v>
      </c>
      <c r="BA37" s="48" t="s">
        <v>117</v>
      </c>
      <c r="BB37" s="34">
        <f t="shared" si="44"/>
        <v>-0.32719466398278424</v>
      </c>
      <c r="BC37" s="50">
        <f t="shared" si="44"/>
        <v>-6.6562725553831401E-2</v>
      </c>
      <c r="BD37" s="50">
        <f t="shared" si="41"/>
        <v>-0.12580902473762048</v>
      </c>
      <c r="BE37" s="50">
        <f t="shared" si="41"/>
        <v>-0.40995937035762164</v>
      </c>
      <c r="BF37" s="50">
        <f t="shared" si="41"/>
        <v>-1.2776460017646467</v>
      </c>
      <c r="BG37" s="50">
        <f t="shared" si="41"/>
        <v>-0.41548660421278572</v>
      </c>
      <c r="BH37" s="51">
        <f t="shared" si="41"/>
        <v>-0.12796515901414091</v>
      </c>
      <c r="BI37" s="44">
        <f t="shared" si="42"/>
        <v>-0.39294622137477592</v>
      </c>
      <c r="BJ37" s="34">
        <f t="shared" si="45"/>
        <v>0.14540007554102016</v>
      </c>
      <c r="BK37" s="34">
        <f t="shared" si="43"/>
        <v>0.38469244049154461</v>
      </c>
      <c r="BL37" s="34">
        <v>6</v>
      </c>
      <c r="BM37">
        <v>13</v>
      </c>
      <c r="BN37">
        <v>13.319905250000001</v>
      </c>
      <c r="BQ37" s="15" t="s">
        <v>189</v>
      </c>
      <c r="BR37" s="15"/>
      <c r="BS37" s="15"/>
      <c r="BT37" t="s">
        <v>189</v>
      </c>
      <c r="CA37" s="19">
        <v>0.5</v>
      </c>
      <c r="CB37" s="25">
        <v>0.92800000000000005</v>
      </c>
      <c r="CE37" s="19">
        <v>0.9</v>
      </c>
      <c r="CF37" s="25">
        <v>0.97199999999999998</v>
      </c>
    </row>
    <row r="38" spans="1:84" ht="15.75" thickBot="1" x14ac:dyDescent="0.3">
      <c r="A38" t="s">
        <v>35</v>
      </c>
      <c r="B38">
        <v>0.231638688090199</v>
      </c>
      <c r="C38">
        <v>0.241668387899131</v>
      </c>
      <c r="D38">
        <v>0.29830807102974499</v>
      </c>
      <c r="E38">
        <v>0.30708871491990097</v>
      </c>
      <c r="F38">
        <v>0.34840012181336999</v>
      </c>
      <c r="G38">
        <v>0.39148984286951</v>
      </c>
      <c r="H38">
        <v>0.27246063476570398</v>
      </c>
      <c r="I38">
        <v>0.274324147928105</v>
      </c>
      <c r="J38">
        <v>0.32241986326164801</v>
      </c>
      <c r="K38">
        <v>0.28240195094061898</v>
      </c>
      <c r="L38">
        <v>0.31671459053534501</v>
      </c>
      <c r="M38">
        <v>0.42328744653980199</v>
      </c>
      <c r="N38">
        <v>0.35601672216288299</v>
      </c>
      <c r="O38">
        <v>0.31411027247532602</v>
      </c>
      <c r="Q38" t="s">
        <v>96</v>
      </c>
      <c r="R38">
        <f t="shared" ref="R38:X38" si="46">R14-Y14</f>
        <v>0.12597674155529737</v>
      </c>
      <c r="S38">
        <f t="shared" si="46"/>
        <v>2.4441742498180541E-2</v>
      </c>
      <c r="T38">
        <f t="shared" si="46"/>
        <v>1.8686479596080996E-2</v>
      </c>
      <c r="U38">
        <f t="shared" si="46"/>
        <v>0.10323617141875796</v>
      </c>
      <c r="V38">
        <f t="shared" si="46"/>
        <v>4.9149350452221352E-2</v>
      </c>
      <c r="W38">
        <f t="shared" si="46"/>
        <v>3.4118350019363808E-2</v>
      </c>
      <c r="X38">
        <f t="shared" si="46"/>
        <v>7.0535938142146093E-2</v>
      </c>
      <c r="Y38">
        <f t="shared" ref="Y38:Y66" si="47">AVERAGE(R38:X38)</f>
        <v>6.087782481172116E-2</v>
      </c>
      <c r="AG38" t="s">
        <v>80</v>
      </c>
      <c r="AH38">
        <f t="shared" si="37"/>
        <v>3.6325374118145057</v>
      </c>
      <c r="AI38">
        <f>(AP10-AI10)/AI10*100</f>
        <v>-7.0816593591854353</v>
      </c>
      <c r="AJ38" t="e">
        <f>(#REF!-#REF!)/#REF!*100</f>
        <v>#REF!</v>
      </c>
      <c r="AK38">
        <f t="shared" si="37"/>
        <v>-27.454095636775005</v>
      </c>
      <c r="AL38">
        <f t="shared" si="37"/>
        <v>-17.753157035074675</v>
      </c>
      <c r="AM38">
        <f t="shared" si="37"/>
        <v>-15.63883888552296</v>
      </c>
      <c r="AN38">
        <f t="shared" si="37"/>
        <v>-14.056587097593956</v>
      </c>
      <c r="AO38" t="e">
        <f t="shared" si="38"/>
        <v>#REF!</v>
      </c>
      <c r="AP38" t="e">
        <f t="shared" si="39"/>
        <v>#REF!</v>
      </c>
      <c r="AQ38" t="e">
        <f t="shared" si="40"/>
        <v>#REF!</v>
      </c>
      <c r="BA38" s="48" t="s">
        <v>282</v>
      </c>
      <c r="BB38" s="34">
        <f t="shared" si="44"/>
        <v>-1.5971114037223442</v>
      </c>
      <c r="BC38" s="34">
        <f t="shared" ref="BC38" si="48">(BJ10-BC10)/BC$13*100</f>
        <v>-0.27880397291553344</v>
      </c>
      <c r="BD38" s="34">
        <f t="shared" si="41"/>
        <v>-0.52729988219358381</v>
      </c>
      <c r="BE38" s="34">
        <f t="shared" si="41"/>
        <v>-1.5594357783001984</v>
      </c>
      <c r="BF38" s="34">
        <f t="shared" si="41"/>
        <v>-0.62435879382539561</v>
      </c>
      <c r="BG38" s="34">
        <f t="shared" si="41"/>
        <v>-0.56479839350488226</v>
      </c>
      <c r="BH38" s="49">
        <f t="shared" si="41"/>
        <v>-0.71710562850745274</v>
      </c>
      <c r="BI38" s="44">
        <f t="shared" si="42"/>
        <v>-0.83841626470991293</v>
      </c>
      <c r="BJ38" s="34">
        <f t="shared" si="45"/>
        <v>0.18299383196232713</v>
      </c>
      <c r="BK38" s="34">
        <f t="shared" si="43"/>
        <v>0.48415617083106038</v>
      </c>
      <c r="BL38" s="34">
        <v>3</v>
      </c>
      <c r="BQ38" s="15"/>
      <c r="BR38" s="15"/>
      <c r="BS38" s="15"/>
      <c r="CA38" s="19" t="s">
        <v>261</v>
      </c>
      <c r="CB38" s="25">
        <f>FORECAST(CB35,CA36:CA37,CB36:CB37)</f>
        <v>0.11039891019908366</v>
      </c>
      <c r="CC38" t="s">
        <v>262</v>
      </c>
      <c r="CE38">
        <v>0.95</v>
      </c>
      <c r="CF38">
        <v>0.97899999999999998</v>
      </c>
    </row>
    <row r="39" spans="1:84" x14ac:dyDescent="0.25">
      <c r="A39" t="s">
        <v>36</v>
      </c>
      <c r="B39">
        <v>5.3337386286317998E-2</v>
      </c>
      <c r="C39">
        <v>7.2575691647974797E-2</v>
      </c>
      <c r="D39">
        <v>3.2145715854115603E-2</v>
      </c>
      <c r="E39">
        <v>5.7681923654443398E-2</v>
      </c>
      <c r="F39">
        <v>5.7563830916128003E-2</v>
      </c>
      <c r="G39">
        <v>6.9731265775443405E-2</v>
      </c>
      <c r="H39">
        <v>4.0110169728056602E-2</v>
      </c>
      <c r="I39">
        <v>5.60837612100848E-2</v>
      </c>
      <c r="J39">
        <v>7.5214946751856596E-2</v>
      </c>
      <c r="K39">
        <v>3.3226682971028799E-2</v>
      </c>
      <c r="L39">
        <v>2.1868151413471398E-2</v>
      </c>
      <c r="M39">
        <v>7.2634386675329995E-2</v>
      </c>
      <c r="N39">
        <v>5.4752027925664602E-2</v>
      </c>
      <c r="O39">
        <v>5.5549523225026903E-2</v>
      </c>
      <c r="Q39" t="s">
        <v>97</v>
      </c>
      <c r="R39">
        <f t="shared" ref="R39:X39" si="49">R12-Y12</f>
        <v>2.3876326054454222E-2</v>
      </c>
      <c r="S39">
        <f t="shared" si="49"/>
        <v>9.5795801535884961E-2</v>
      </c>
      <c r="T39">
        <f t="shared" si="49"/>
        <v>-1.6134726643315389E-3</v>
      </c>
      <c r="U39">
        <f t="shared" si="49"/>
        <v>-0.31777503951660419</v>
      </c>
      <c r="V39">
        <f t="shared" si="49"/>
        <v>7.4578069147134995E-2</v>
      </c>
      <c r="W39">
        <f t="shared" si="49"/>
        <v>-0.14888561656725907</v>
      </c>
      <c r="X39">
        <f t="shared" si="49"/>
        <v>0.21662446111468669</v>
      </c>
      <c r="Y39">
        <f t="shared" si="47"/>
        <v>-8.1999244137191309E-3</v>
      </c>
      <c r="AG39" t="s">
        <v>82</v>
      </c>
      <c r="AH39">
        <f t="shared" si="37"/>
        <v>-9.2478275575908135</v>
      </c>
      <c r="AI39">
        <f>(AP11-AI11)/AI11*100</f>
        <v>-5.3935818505581077</v>
      </c>
      <c r="AJ39" t="e">
        <f>(#REF!-#REF!)/#REF!*100</f>
        <v>#REF!</v>
      </c>
      <c r="AK39">
        <f t="shared" si="37"/>
        <v>-27.983054404459644</v>
      </c>
      <c r="AL39">
        <f t="shared" si="37"/>
        <v>-8.6599406383360957</v>
      </c>
      <c r="AM39">
        <f t="shared" si="37"/>
        <v>-13.28159600754538</v>
      </c>
      <c r="AN39">
        <f t="shared" si="37"/>
        <v>-9.6279055173018531</v>
      </c>
      <c r="AO39" t="e">
        <f t="shared" si="38"/>
        <v>#REF!</v>
      </c>
      <c r="AP39" t="e">
        <f t="shared" si="39"/>
        <v>#REF!</v>
      </c>
      <c r="AQ39" t="e">
        <f t="shared" si="40"/>
        <v>#REF!</v>
      </c>
      <c r="BA39" s="48"/>
      <c r="BB39" s="34"/>
      <c r="BC39" s="34"/>
      <c r="BD39" s="34"/>
      <c r="BE39" s="34"/>
      <c r="BF39" s="34"/>
      <c r="BG39" s="34"/>
      <c r="BH39" s="49"/>
      <c r="BI39" s="44"/>
      <c r="BJ39" s="34"/>
      <c r="BK39" s="34"/>
      <c r="BL39" s="34"/>
      <c r="BQ39" s="16"/>
      <c r="BR39" s="16" t="s">
        <v>190</v>
      </c>
      <c r="BS39" s="16" t="s">
        <v>191</v>
      </c>
      <c r="BT39" s="13"/>
      <c r="BU39" s="13" t="s">
        <v>190</v>
      </c>
      <c r="BV39" s="13" t="s">
        <v>191</v>
      </c>
      <c r="CA39" s="19" t="s">
        <v>263</v>
      </c>
      <c r="CB39" s="25">
        <v>0.05</v>
      </c>
      <c r="CC39" t="s">
        <v>264</v>
      </c>
      <c r="CE39">
        <v>0.98</v>
      </c>
      <c r="CF39">
        <v>0.98499999999999999</v>
      </c>
    </row>
    <row r="40" spans="1:84" x14ac:dyDescent="0.25">
      <c r="A40" t="s">
        <v>37</v>
      </c>
      <c r="B40">
        <v>9.6223019609504398E-2</v>
      </c>
      <c r="C40">
        <v>7.0662982586563602E-2</v>
      </c>
      <c r="D40">
        <v>0.101199660617523</v>
      </c>
      <c r="E40">
        <v>9.1476371900422002E-2</v>
      </c>
      <c r="F40">
        <v>0.112401645791772</v>
      </c>
      <c r="G40">
        <v>0.107394696866026</v>
      </c>
      <c r="H40">
        <v>8.3124424965633201E-2</v>
      </c>
      <c r="I40">
        <v>9.1352013830104703E-2</v>
      </c>
      <c r="J40">
        <v>7.2882831158641997E-2</v>
      </c>
      <c r="K40">
        <v>9.2827043685908897E-2</v>
      </c>
      <c r="L40">
        <v>5.8635921796118998E-2</v>
      </c>
      <c r="M40">
        <v>7.2172426746595006E-2</v>
      </c>
      <c r="N40">
        <v>0.10401137012782299</v>
      </c>
      <c r="O40">
        <v>7.1438693684772306E-2</v>
      </c>
      <c r="Q40" t="s">
        <v>98</v>
      </c>
      <c r="R40">
        <f t="shared" ref="R40:X40" si="50">R25-Y25</f>
        <v>3.9966238379833041E-2</v>
      </c>
      <c r="S40">
        <f t="shared" si="50"/>
        <v>4.9364909214616004E-2</v>
      </c>
      <c r="T40">
        <f t="shared" si="50"/>
        <v>3.6312564585198992E-2</v>
      </c>
      <c r="U40">
        <f t="shared" si="50"/>
        <v>-9.1237025620990453E-3</v>
      </c>
      <c r="V40">
        <f t="shared" si="50"/>
        <v>-0.24264625032822801</v>
      </c>
      <c r="W40">
        <f t="shared" si="50"/>
        <v>8.7457760425302067E-2</v>
      </c>
      <c r="X40">
        <f t="shared" si="50"/>
        <v>6.1385128995694982E-2</v>
      </c>
      <c r="Y40">
        <f t="shared" si="47"/>
        <v>3.2452355300454333E-3</v>
      </c>
      <c r="BA40" s="48" t="s">
        <v>139</v>
      </c>
      <c r="BB40" s="34"/>
      <c r="BC40" s="34"/>
      <c r="BD40" s="34"/>
      <c r="BE40" s="34"/>
      <c r="BF40" s="34"/>
      <c r="BG40" s="34"/>
      <c r="BH40" s="49"/>
      <c r="BI40" s="44"/>
      <c r="BJ40" s="34"/>
      <c r="BK40" s="34"/>
      <c r="BL40" s="34"/>
      <c r="BQ40" s="17" t="s">
        <v>192</v>
      </c>
      <c r="BR40" s="17">
        <v>0.67231696037928279</v>
      </c>
      <c r="BS40" s="17">
        <v>0.57574371589755435</v>
      </c>
      <c r="BT40" t="s">
        <v>192</v>
      </c>
      <c r="BU40">
        <v>1.0471672762791857</v>
      </c>
      <c r="BV40">
        <v>1.0560878527338382</v>
      </c>
      <c r="CA40" s="19" t="s">
        <v>265</v>
      </c>
      <c r="CB40" s="28" t="s">
        <v>266</v>
      </c>
      <c r="CC40" t="s">
        <v>267</v>
      </c>
      <c r="CE40">
        <v>0.99</v>
      </c>
      <c r="CF40">
        <v>0.98799999999999999</v>
      </c>
    </row>
    <row r="41" spans="1:84" x14ac:dyDescent="0.25">
      <c r="A41" t="s">
        <v>38</v>
      </c>
      <c r="B41">
        <v>0.70366113419686505</v>
      </c>
      <c r="C41">
        <v>0.57364845405290898</v>
      </c>
      <c r="D41">
        <v>0.57840712574622799</v>
      </c>
      <c r="E41">
        <v>0.69891915501204305</v>
      </c>
      <c r="F41">
        <v>0.59049884602618696</v>
      </c>
      <c r="G41">
        <v>0.63574233407358505</v>
      </c>
      <c r="H41">
        <v>0.61446269244284801</v>
      </c>
      <c r="I41">
        <v>0.70458455535224296</v>
      </c>
      <c r="J41">
        <v>0.56312647087532497</v>
      </c>
      <c r="K41">
        <v>0.54474435483975503</v>
      </c>
      <c r="L41">
        <v>0.48246542025365202</v>
      </c>
      <c r="M41">
        <v>0.53756679244336802</v>
      </c>
      <c r="N41">
        <v>0.50721218587321104</v>
      </c>
      <c r="O41">
        <v>0.54512130285070803</v>
      </c>
      <c r="Q41" t="s">
        <v>59</v>
      </c>
      <c r="R41">
        <f t="shared" ref="R41:X41" si="51">R15-Y15</f>
        <v>5.9248549155514113E-2</v>
      </c>
      <c r="S41">
        <f t="shared" si="51"/>
        <v>5.2363140764819932E-3</v>
      </c>
      <c r="T41">
        <f t="shared" si="51"/>
        <v>3.2521089964288388E-2</v>
      </c>
      <c r="U41">
        <f t="shared" si="51"/>
        <v>5.4105862076405581E-2</v>
      </c>
      <c r="V41">
        <f t="shared" si="51"/>
        <v>6.2756803146700041E-3</v>
      </c>
      <c r="W41">
        <f t="shared" si="51"/>
        <v>3.9247549632997494E-2</v>
      </c>
      <c r="X41">
        <f t="shared" si="51"/>
        <v>2.7258608570001702E-2</v>
      </c>
      <c r="Y41">
        <f t="shared" si="47"/>
        <v>3.1984807684337042E-2</v>
      </c>
      <c r="BA41" s="48" t="s">
        <v>40</v>
      </c>
      <c r="BB41" s="34" t="s">
        <v>84</v>
      </c>
      <c r="BC41" s="34" t="s">
        <v>85</v>
      </c>
      <c r="BD41" s="34" t="s">
        <v>130</v>
      </c>
      <c r="BE41" s="34" t="s">
        <v>138</v>
      </c>
      <c r="BF41" s="34" t="s">
        <v>133</v>
      </c>
      <c r="BG41" s="34" t="s">
        <v>134</v>
      </c>
      <c r="BH41" s="49" t="s">
        <v>135</v>
      </c>
      <c r="BI41" s="44" t="s">
        <v>86</v>
      </c>
      <c r="BJ41" s="34" t="s">
        <v>110</v>
      </c>
      <c r="BK41" s="34" t="s">
        <v>115</v>
      </c>
      <c r="BL41" s="34"/>
      <c r="BM41" s="1" t="s">
        <v>209</v>
      </c>
      <c r="BQ41" s="17" t="s">
        <v>193</v>
      </c>
      <c r="BR41" s="17">
        <v>8.3614581629821352E-3</v>
      </c>
      <c r="BS41" s="17">
        <v>8.1338804259708884E-3</v>
      </c>
      <c r="BT41" t="s">
        <v>193</v>
      </c>
      <c r="BU41">
        <v>4.1576503168094948E-2</v>
      </c>
      <c r="BV41">
        <v>4.5308432836812962E-2</v>
      </c>
      <c r="BX41" s="1"/>
      <c r="BY41" s="1"/>
      <c r="BZ41" s="1"/>
    </row>
    <row r="42" spans="1:84" x14ac:dyDescent="0.25">
      <c r="A42" t="s">
        <v>39</v>
      </c>
      <c r="B42">
        <v>0.19806177342512599</v>
      </c>
      <c r="C42">
        <v>0.15271659956235301</v>
      </c>
      <c r="D42">
        <v>0.181952378377611</v>
      </c>
      <c r="E42">
        <v>0.17280674173975699</v>
      </c>
      <c r="F42">
        <v>0.20873229198749699</v>
      </c>
      <c r="G42">
        <v>0.22277249305268201</v>
      </c>
      <c r="H42">
        <v>0.16095799894910701</v>
      </c>
      <c r="I42">
        <v>0.20435385551004001</v>
      </c>
      <c r="J42">
        <v>0.16069641294079301</v>
      </c>
      <c r="K42">
        <v>0.21709080426024599</v>
      </c>
      <c r="L42">
        <v>0.124174780462892</v>
      </c>
      <c r="M42">
        <v>0.14344655220394001</v>
      </c>
      <c r="N42">
        <v>0.191934071190629</v>
      </c>
      <c r="O42">
        <v>0.13241762354619599</v>
      </c>
      <c r="Q42" t="s">
        <v>61</v>
      </c>
      <c r="R42">
        <f t="shared" ref="R42:X42" si="52">R17-Y17</f>
        <v>3.2598443083486028E-2</v>
      </c>
      <c r="S42">
        <f t="shared" si="52"/>
        <v>3.0754548017823069E-2</v>
      </c>
      <c r="T42">
        <f t="shared" si="52"/>
        <v>6.2615522709592031E-2</v>
      </c>
      <c r="U42">
        <f t="shared" si="52"/>
        <v>0.13258763853965505</v>
      </c>
      <c r="V42">
        <f t="shared" si="52"/>
        <v>6.2688857064809866E-3</v>
      </c>
      <c r="W42">
        <f t="shared" si="52"/>
        <v>8.2228749946302915E-2</v>
      </c>
      <c r="X42">
        <f t="shared" si="52"/>
        <v>3.7990468051705029E-2</v>
      </c>
      <c r="Y42">
        <f t="shared" si="47"/>
        <v>5.5006322293577874E-2</v>
      </c>
      <c r="BA42" s="48" t="s">
        <v>80</v>
      </c>
      <c r="BB42" s="34">
        <v>0.31873084558760795</v>
      </c>
      <c r="BC42" s="34">
        <v>-0.59864486712920328</v>
      </c>
      <c r="BD42" s="34">
        <v>-0.62764934409440354</v>
      </c>
      <c r="BE42" s="34">
        <v>-2.860818799762205</v>
      </c>
      <c r="BF42" s="34">
        <v>-1.8728025172708467</v>
      </c>
      <c r="BG42" s="34">
        <v>-1.5476012575513096</v>
      </c>
      <c r="BH42" s="49">
        <v>-1.1181524286194895</v>
      </c>
      <c r="BI42" s="44">
        <f>AVERAGE(BB42:BH42)</f>
        <v>-1.1867054812628357</v>
      </c>
      <c r="BJ42" s="34">
        <f>_xlfn.STDEV.P(BB42:BH42)/SQRT(7)</f>
        <v>0.35950724249658433</v>
      </c>
      <c r="BK42" s="34">
        <f t="shared" ref="BK42:BK49" si="53">_xlfn.STDEV.P(BB42:BH42)</f>
        <v>0.95116675817255381</v>
      </c>
      <c r="BL42" s="34">
        <v>1</v>
      </c>
      <c r="BM42" s="14" t="s">
        <v>284</v>
      </c>
      <c r="BN42" t="s">
        <v>276</v>
      </c>
      <c r="BO42" t="s">
        <v>277</v>
      </c>
      <c r="BQ42" s="17" t="s">
        <v>194</v>
      </c>
      <c r="BR42" s="17">
        <v>7</v>
      </c>
      <c r="BS42" s="17">
        <v>7</v>
      </c>
      <c r="BT42" t="s">
        <v>194</v>
      </c>
      <c r="BU42">
        <v>7</v>
      </c>
      <c r="BV42">
        <v>7</v>
      </c>
      <c r="BW42" s="31" t="s">
        <v>269</v>
      </c>
      <c r="BX42" s="31" t="s">
        <v>188</v>
      </c>
      <c r="BY42" s="31" t="s">
        <v>187</v>
      </c>
    </row>
    <row r="43" spans="1:84" x14ac:dyDescent="0.25">
      <c r="A43" t="s">
        <v>243</v>
      </c>
      <c r="B43">
        <f>SUM(B20:B22)</f>
        <v>0.54092588158624955</v>
      </c>
      <c r="C43">
        <f t="shared" ref="C43:O43" si="54">SUM(C20:C22)</f>
        <v>0.50031033766522182</v>
      </c>
      <c r="D43">
        <f t="shared" si="54"/>
        <v>0.50253031425582484</v>
      </c>
      <c r="E43">
        <f t="shared" si="54"/>
        <v>0.53615932147193279</v>
      </c>
      <c r="F43">
        <f t="shared" si="54"/>
        <v>0.40437194893487477</v>
      </c>
      <c r="G43">
        <f t="shared" si="54"/>
        <v>0.53483567709142665</v>
      </c>
      <c r="H43">
        <f t="shared" si="54"/>
        <v>0.65308921428494005</v>
      </c>
      <c r="I43">
        <f t="shared" si="54"/>
        <v>0.41494914003095218</v>
      </c>
      <c r="J43">
        <f t="shared" si="54"/>
        <v>0.47586859516704128</v>
      </c>
      <c r="K43">
        <f t="shared" si="54"/>
        <v>0.48384383465974384</v>
      </c>
      <c r="L43">
        <f t="shared" si="54"/>
        <v>0.43292315005317483</v>
      </c>
      <c r="M43">
        <f t="shared" si="54"/>
        <v>0.35522259848265342</v>
      </c>
      <c r="N43">
        <f t="shared" si="54"/>
        <v>0.50071732707206285</v>
      </c>
      <c r="O43">
        <f t="shared" si="54"/>
        <v>0.58255327614279395</v>
      </c>
      <c r="Q43" t="s">
        <v>48</v>
      </c>
      <c r="R43">
        <f t="shared" ref="R43:X43" si="55">R4-Y4</f>
        <v>2.0657175569811004E-2</v>
      </c>
      <c r="S43">
        <f t="shared" si="55"/>
        <v>3.7859034655606999E-2</v>
      </c>
      <c r="T43">
        <f t="shared" si="55"/>
        <v>3.1652426613510004E-2</v>
      </c>
      <c r="U43">
        <f t="shared" si="55"/>
        <v>2.3262163771097008E-2</v>
      </c>
      <c r="V43">
        <f t="shared" si="55"/>
        <v>2.4510679335849883E-3</v>
      </c>
      <c r="W43">
        <f t="shared" si="55"/>
        <v>1.2781582292334975E-2</v>
      </c>
      <c r="X43">
        <f t="shared" si="55"/>
        <v>-1.8511806977639017E-2</v>
      </c>
      <c r="Y43">
        <f t="shared" si="47"/>
        <v>1.5735949122615139E-2</v>
      </c>
      <c r="BA43" s="48" t="s">
        <v>82</v>
      </c>
      <c r="BB43" s="34">
        <v>-0.57874252890627009</v>
      </c>
      <c r="BC43" s="50">
        <v>-0.41143909344109758</v>
      </c>
      <c r="BD43" s="50">
        <v>-1.1343417003984901</v>
      </c>
      <c r="BE43" s="50">
        <v>-2.1992251577576969</v>
      </c>
      <c r="BF43" s="50">
        <v>-0.82252180906948769</v>
      </c>
      <c r="BG43" s="50">
        <v>-0.92596396666067227</v>
      </c>
      <c r="BH43" s="51">
        <v>-0.73094283915430536</v>
      </c>
      <c r="BI43" s="44">
        <f t="shared" ref="BI43:BI49" si="56">AVERAGE(BB43:BH43)</f>
        <v>-0.97188244219828868</v>
      </c>
      <c r="BJ43" s="34">
        <f t="shared" ref="BJ43:BJ49" si="57">_xlfn.STDEV.P(BB43:BH43)/SQRT(7)</f>
        <v>0.20622396622537253</v>
      </c>
      <c r="BK43" s="34">
        <f t="shared" si="53"/>
        <v>0.54561732901371929</v>
      </c>
      <c r="BL43" s="34">
        <v>2</v>
      </c>
      <c r="BM43" s="14" t="s">
        <v>285</v>
      </c>
      <c r="BN43" t="s">
        <v>277</v>
      </c>
      <c r="BO43" t="s">
        <v>279</v>
      </c>
      <c r="BQ43" s="17" t="s">
        <v>195</v>
      </c>
      <c r="BR43" s="17">
        <v>0.79925732395511762</v>
      </c>
      <c r="BS43" s="17"/>
      <c r="BT43" t="s">
        <v>195</v>
      </c>
      <c r="BU43">
        <v>0.4243213621379609</v>
      </c>
      <c r="BW43" s="14" t="s">
        <v>284</v>
      </c>
      <c r="BX43" t="s">
        <v>270</v>
      </c>
      <c r="BY43" t="s">
        <v>270</v>
      </c>
      <c r="CA43" s="19" t="s">
        <v>268</v>
      </c>
      <c r="CB43" s="15"/>
    </row>
    <row r="44" spans="1:84" x14ac:dyDescent="0.25">
      <c r="B44" t="s">
        <v>181</v>
      </c>
      <c r="Q44" t="s">
        <v>57</v>
      </c>
      <c r="R44">
        <f t="shared" ref="R44:X44" si="58">R13-Y13</f>
        <v>3.8894973659715879E-2</v>
      </c>
      <c r="S44">
        <f t="shared" si="58"/>
        <v>7.2903402594478028E-3</v>
      </c>
      <c r="T44">
        <f t="shared" si="58"/>
        <v>1.3792055261144021E-2</v>
      </c>
      <c r="U44">
        <f t="shared" si="58"/>
        <v>4.2048591760826287E-2</v>
      </c>
      <c r="V44">
        <f t="shared" si="58"/>
        <v>0.14795469694280067</v>
      </c>
      <c r="W44">
        <f t="shared" si="58"/>
        <v>5.1529252148762306E-2</v>
      </c>
      <c r="X44">
        <f t="shared" si="58"/>
        <v>1.7044837933695406E-2</v>
      </c>
      <c r="Y44">
        <f t="shared" si="47"/>
        <v>4.5507821138056057E-2</v>
      </c>
      <c r="BA44" s="48" t="s">
        <v>282</v>
      </c>
      <c r="BB44" s="34">
        <v>-1.5971114037223442</v>
      </c>
      <c r="BC44" s="34">
        <v>-0.27880397291553344</v>
      </c>
      <c r="BD44" s="34">
        <v>-0.52729988219358381</v>
      </c>
      <c r="BE44" s="34">
        <v>-1.5594357783001984</v>
      </c>
      <c r="BF44" s="34">
        <v>-0.62435879382539561</v>
      </c>
      <c r="BG44" s="34">
        <v>-0.56479839350488226</v>
      </c>
      <c r="BH44" s="49">
        <v>-0.71710562850745285</v>
      </c>
      <c r="BI44" s="44">
        <f t="shared" si="56"/>
        <v>-0.83841626470991293</v>
      </c>
      <c r="BJ44" s="34">
        <f t="shared" si="57"/>
        <v>0.18299383196232713</v>
      </c>
      <c r="BK44" s="34">
        <f t="shared" si="53"/>
        <v>0.48415617083106038</v>
      </c>
      <c r="BL44" s="34">
        <v>3</v>
      </c>
      <c r="BM44" s="14" t="s">
        <v>286</v>
      </c>
      <c r="BN44" t="s">
        <v>279</v>
      </c>
      <c r="BO44" t="s">
        <v>293</v>
      </c>
      <c r="BQ44" s="17" t="s">
        <v>196</v>
      </c>
      <c r="BR44" s="17">
        <v>0</v>
      </c>
      <c r="BS44" s="17"/>
      <c r="BT44" t="s">
        <v>196</v>
      </c>
      <c r="BU44">
        <v>0</v>
      </c>
      <c r="BW44" s="14" t="s">
        <v>285</v>
      </c>
      <c r="BX44" t="s">
        <v>270</v>
      </c>
      <c r="BY44" t="s">
        <v>270</v>
      </c>
      <c r="CB44" s="15"/>
    </row>
    <row r="45" spans="1:84" x14ac:dyDescent="0.25">
      <c r="B45">
        <f>SUM(B3:B42)</f>
        <v>4.6682003297295385</v>
      </c>
      <c r="C45">
        <f t="shared" ref="C45:O45" si="59">SUM(C3:C42)</f>
        <v>4.9444576564555227</v>
      </c>
      <c r="D45">
        <f t="shared" si="59"/>
        <v>5.5225888957791529</v>
      </c>
      <c r="E45">
        <f t="shared" si="59"/>
        <v>5.0339079283568982</v>
      </c>
      <c r="F45">
        <f t="shared" si="59"/>
        <v>5.7171912102235023</v>
      </c>
      <c r="G45">
        <f t="shared" si="59"/>
        <v>6.1107629803204198</v>
      </c>
      <c r="H45">
        <f t="shared" si="59"/>
        <v>5.4636000998435472</v>
      </c>
      <c r="I45">
        <f t="shared" si="59"/>
        <v>4.2930059834900423</v>
      </c>
      <c r="J45">
        <f t="shared" si="59"/>
        <v>4.7600414654831811</v>
      </c>
      <c r="K45">
        <f t="shared" si="59"/>
        <v>4.8872546532131116</v>
      </c>
      <c r="L45">
        <f t="shared" si="59"/>
        <v>4.5544341820671335</v>
      </c>
      <c r="M45">
        <f t="shared" si="59"/>
        <v>5.2669278184772859</v>
      </c>
      <c r="N45">
        <f t="shared" si="59"/>
        <v>5.5347764970786235</v>
      </c>
      <c r="O45">
        <f t="shared" si="59"/>
        <v>4.6449305220731221</v>
      </c>
      <c r="Q45" t="s">
        <v>50</v>
      </c>
      <c r="R45">
        <f t="shared" ref="R45:X45" si="60">R6-Y6</f>
        <v>2.9217141314681297E-2</v>
      </c>
      <c r="S45">
        <f t="shared" si="60"/>
        <v>1.3146980004349107E-2</v>
      </c>
      <c r="T45">
        <f t="shared" si="60"/>
        <v>9.0628478980154192E-2</v>
      </c>
      <c r="U45">
        <f t="shared" si="60"/>
        <v>2.4897796687299009E-2</v>
      </c>
      <c r="V45">
        <f t="shared" si="60"/>
        <v>6.2191813946259181E-2</v>
      </c>
      <c r="W45">
        <f t="shared" si="60"/>
        <v>6.8483622756936993E-2</v>
      </c>
      <c r="X45">
        <f t="shared" si="60"/>
        <v>3.4049462528639607E-2</v>
      </c>
      <c r="Y45">
        <f t="shared" si="47"/>
        <v>4.6087899459759905E-2</v>
      </c>
      <c r="BA45" s="48" t="s">
        <v>79</v>
      </c>
      <c r="BB45" s="34">
        <v>-0.72794468844303628</v>
      </c>
      <c r="BC45" s="34">
        <v>0.42176760832864429</v>
      </c>
      <c r="BD45" s="34">
        <v>-1.8432015352850952</v>
      </c>
      <c r="BE45" s="34">
        <v>-0.44723700885284445</v>
      </c>
      <c r="BF45" s="34">
        <v>-1.2048973442383963</v>
      </c>
      <c r="BG45" s="34">
        <v>-0.35754815052355843</v>
      </c>
      <c r="BH45" s="49">
        <v>-1.3401121390590922</v>
      </c>
      <c r="BI45" s="44">
        <f t="shared" si="56"/>
        <v>-0.78559617972476836</v>
      </c>
      <c r="BJ45" s="34">
        <f t="shared" si="57"/>
        <v>0.26188459675249792</v>
      </c>
      <c r="BK45" s="34">
        <f t="shared" si="53"/>
        <v>0.69288151520554309</v>
      </c>
      <c r="BL45" s="34">
        <v>4</v>
      </c>
      <c r="BM45" s="14" t="s">
        <v>206</v>
      </c>
      <c r="BN45" t="s">
        <v>275</v>
      </c>
      <c r="BO45" t="s">
        <v>275</v>
      </c>
      <c r="BQ45" s="17" t="s">
        <v>197</v>
      </c>
      <c r="BR45" s="17">
        <v>6</v>
      </c>
      <c r="BS45" s="17"/>
      <c r="BT45" t="s">
        <v>197</v>
      </c>
      <c r="BU45">
        <v>6</v>
      </c>
      <c r="BW45" s="14" t="s">
        <v>286</v>
      </c>
      <c r="BX45" t="s">
        <v>270</v>
      </c>
      <c r="BY45" t="s">
        <v>270</v>
      </c>
    </row>
    <row r="46" spans="1:84" x14ac:dyDescent="0.25">
      <c r="A46" t="s">
        <v>136</v>
      </c>
      <c r="Q46" t="s">
        <v>65</v>
      </c>
      <c r="R46">
        <f t="shared" ref="R46:X46" si="61">R21-Y21</f>
        <v>-3.5544347341054904E-2</v>
      </c>
      <c r="S46">
        <f t="shared" si="61"/>
        <v>6.5244777169682494E-2</v>
      </c>
      <c r="T46">
        <f t="shared" si="61"/>
        <v>6.191029933939099E-2</v>
      </c>
      <c r="U46">
        <f t="shared" si="61"/>
        <v>-4.4985274270950004E-3</v>
      </c>
      <c r="V46">
        <f t="shared" si="61"/>
        <v>5.8428341554893015E-2</v>
      </c>
      <c r="W46">
        <f t="shared" si="61"/>
        <v>2.9183859051710004E-2</v>
      </c>
      <c r="X46">
        <f t="shared" si="61"/>
        <v>3.9369347766778001E-2</v>
      </c>
      <c r="Y46">
        <f t="shared" si="47"/>
        <v>3.0584821444900656E-2</v>
      </c>
      <c r="BA46" s="48" t="s">
        <v>81</v>
      </c>
      <c r="BB46" s="34">
        <v>-0.30061067836297306</v>
      </c>
      <c r="BC46" s="34">
        <v>-0.52094286582651639</v>
      </c>
      <c r="BD46" s="34">
        <v>-0.62681509482661613</v>
      </c>
      <c r="BE46" s="34">
        <v>-0.92401484763487363</v>
      </c>
      <c r="BF46" s="34">
        <v>-0.85309578337906411</v>
      </c>
      <c r="BG46" s="34">
        <v>-0.64258793254641378</v>
      </c>
      <c r="BH46" s="49">
        <v>-0.14539787256434392</v>
      </c>
      <c r="BI46" s="44">
        <f t="shared" si="56"/>
        <v>-0.57335215359154301</v>
      </c>
      <c r="BJ46" s="34">
        <f t="shared" si="57"/>
        <v>9.7849552883633006E-2</v>
      </c>
      <c r="BK46" s="34">
        <f t="shared" si="53"/>
        <v>0.25888558282895602</v>
      </c>
      <c r="BL46" s="34">
        <v>5</v>
      </c>
      <c r="BM46" s="14" t="s">
        <v>287</v>
      </c>
      <c r="BN46" t="s">
        <v>278</v>
      </c>
      <c r="BO46" t="s">
        <v>294</v>
      </c>
      <c r="BQ46" s="17" t="s">
        <v>198</v>
      </c>
      <c r="BR46" s="17">
        <v>4.4393879550452411</v>
      </c>
      <c r="BS46" s="17"/>
      <c r="BT46" t="s">
        <v>198</v>
      </c>
      <c r="BU46">
        <v>-0.10549502455611971</v>
      </c>
      <c r="BW46" s="14" t="s">
        <v>206</v>
      </c>
      <c r="BX46" t="s">
        <v>270</v>
      </c>
      <c r="BY46" t="s">
        <v>270</v>
      </c>
    </row>
    <row r="47" spans="1:84" x14ac:dyDescent="0.25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t="s">
        <v>60</v>
      </c>
      <c r="R47">
        <f t="shared" ref="R47:X47" si="62">R16-Y16</f>
        <v>1.7838664695353404E-2</v>
      </c>
      <c r="S47">
        <f t="shared" si="62"/>
        <v>1.0231888697171398E-2</v>
      </c>
      <c r="T47">
        <f t="shared" si="62"/>
        <v>6.8094279388450918E-3</v>
      </c>
      <c r="U47">
        <f t="shared" si="62"/>
        <v>3.6439956571669208E-2</v>
      </c>
      <c r="V47">
        <f t="shared" si="62"/>
        <v>3.0063255008164307E-2</v>
      </c>
      <c r="W47">
        <f t="shared" si="62"/>
        <v>1.2852173185283894E-2</v>
      </c>
      <c r="X47">
        <f t="shared" si="62"/>
        <v>2.5826735814012597E-2</v>
      </c>
      <c r="Y47">
        <f t="shared" si="47"/>
        <v>2.0008871701499984E-2</v>
      </c>
      <c r="BA47" s="48" t="s">
        <v>117</v>
      </c>
      <c r="BB47" s="34">
        <v>-0.32719466398278424</v>
      </c>
      <c r="BC47" s="34">
        <v>-6.6562725553831401E-2</v>
      </c>
      <c r="BD47" s="34">
        <v>-0.12580902473762048</v>
      </c>
      <c r="BE47" s="34">
        <v>-0.40995937035762164</v>
      </c>
      <c r="BF47" s="34">
        <v>-1.2776460017646467</v>
      </c>
      <c r="BG47" s="34">
        <v>-0.41548660421278572</v>
      </c>
      <c r="BH47" s="49">
        <v>-0.12796515901414091</v>
      </c>
      <c r="BI47" s="44">
        <f t="shared" si="56"/>
        <v>-0.39294622137477592</v>
      </c>
      <c r="BJ47" s="34">
        <f t="shared" si="57"/>
        <v>0.14540007554102016</v>
      </c>
      <c r="BK47" s="34">
        <f t="shared" si="53"/>
        <v>0.38469244049154461</v>
      </c>
      <c r="BL47" s="34">
        <v>6</v>
      </c>
      <c r="BM47" s="14" t="s">
        <v>288</v>
      </c>
      <c r="BN47" t="s">
        <v>280</v>
      </c>
      <c r="BO47" t="s">
        <v>295</v>
      </c>
      <c r="BQ47" s="17" t="s">
        <v>199</v>
      </c>
      <c r="BR47" s="17">
        <v>2.1893585384713181E-3</v>
      </c>
      <c r="BS47" s="17"/>
      <c r="BT47" t="s">
        <v>199</v>
      </c>
      <c r="BU47">
        <v>0.45971075351065294</v>
      </c>
      <c r="BW47" s="14" t="s">
        <v>287</v>
      </c>
      <c r="BX47" t="s">
        <v>270</v>
      </c>
      <c r="BY47" t="s">
        <v>270</v>
      </c>
    </row>
    <row r="48" spans="1:84" x14ac:dyDescent="0.25">
      <c r="A48" s="1" t="s">
        <v>186</v>
      </c>
      <c r="B48" s="1" t="s">
        <v>84</v>
      </c>
      <c r="C48" s="1" t="s">
        <v>85</v>
      </c>
      <c r="D48" s="1" t="s">
        <v>130</v>
      </c>
      <c r="E48" s="1" t="s">
        <v>138</v>
      </c>
      <c r="F48" s="1" t="s">
        <v>133</v>
      </c>
      <c r="G48" s="1" t="s">
        <v>134</v>
      </c>
      <c r="H48" s="1" t="s">
        <v>135</v>
      </c>
      <c r="I48" s="1" t="s">
        <v>86</v>
      </c>
      <c r="J48" s="1" t="s">
        <v>114</v>
      </c>
      <c r="Q48" t="s">
        <v>68</v>
      </c>
      <c r="R48">
        <f t="shared" ref="R48:X48" si="63">R24-Y24</f>
        <v>1.4921727003982095E-2</v>
      </c>
      <c r="S48">
        <f t="shared" si="63"/>
        <v>1.1498153337649905E-2</v>
      </c>
      <c r="T48">
        <f t="shared" si="63"/>
        <v>3.1847405893790398E-2</v>
      </c>
      <c r="U48">
        <f t="shared" si="63"/>
        <v>-1.4256583594375982E-2</v>
      </c>
      <c r="V48">
        <f t="shared" si="63"/>
        <v>4.7958838354516045E-3</v>
      </c>
      <c r="W48">
        <f t="shared" si="63"/>
        <v>6.4849065890250079E-3</v>
      </c>
      <c r="X48">
        <f t="shared" si="63"/>
        <v>3.3369648383394207E-2</v>
      </c>
      <c r="Y48">
        <f t="shared" si="47"/>
        <v>1.266587734984532E-2</v>
      </c>
      <c r="BA48" s="48" t="s">
        <v>78</v>
      </c>
      <c r="BB48" s="34">
        <v>-0.47841936673726554</v>
      </c>
      <c r="BC48" s="34">
        <v>-1.1859137625983973</v>
      </c>
      <c r="BD48" s="34">
        <v>-0.47352665897383917</v>
      </c>
      <c r="BE48" s="34">
        <v>3.4767217856180657</v>
      </c>
      <c r="BF48" s="34">
        <v>2.0095113533031426</v>
      </c>
      <c r="BG48" s="34">
        <v>0.17799652645172639</v>
      </c>
      <c r="BH48" s="49">
        <v>-2.3293419492798053</v>
      </c>
      <c r="BI48" s="44">
        <f t="shared" si="56"/>
        <v>0.17100398968337535</v>
      </c>
      <c r="BJ48" s="34">
        <f t="shared" si="57"/>
        <v>0.6886552175144538</v>
      </c>
      <c r="BK48" s="34">
        <f t="shared" si="53"/>
        <v>1.8220104446103369</v>
      </c>
      <c r="BL48" s="34">
        <v>7</v>
      </c>
      <c r="BM48" s="14" t="s">
        <v>289</v>
      </c>
      <c r="BN48" t="s">
        <v>281</v>
      </c>
      <c r="BO48" t="s">
        <v>280</v>
      </c>
      <c r="BQ48" s="17" t="s">
        <v>200</v>
      </c>
      <c r="BR48" s="17">
        <v>1.9431802805153031</v>
      </c>
      <c r="BS48" s="17"/>
      <c r="BT48" t="s">
        <v>200</v>
      </c>
      <c r="BU48">
        <v>1.9431802805153031</v>
      </c>
      <c r="BW48" s="14" t="s">
        <v>288</v>
      </c>
      <c r="BX48" t="s">
        <v>270</v>
      </c>
      <c r="BY48" t="s">
        <v>270</v>
      </c>
    </row>
    <row r="49" spans="1:77" x14ac:dyDescent="0.25">
      <c r="A49" t="s">
        <v>187</v>
      </c>
      <c r="B49">
        <v>10.58502125</v>
      </c>
      <c r="C49">
        <v>10.260292750000001</v>
      </c>
      <c r="D49">
        <v>8.8028642500000007</v>
      </c>
      <c r="E49">
        <v>9.4641872500000002</v>
      </c>
      <c r="F49">
        <v>10.111613500000001</v>
      </c>
      <c r="G49">
        <v>11.351310500000002</v>
      </c>
      <c r="H49">
        <v>10.934422250000001</v>
      </c>
      <c r="I49">
        <f>AVERAGE(B49:H49)</f>
        <v>10.215673107142859</v>
      </c>
      <c r="J49">
        <f>(I49-I50)/I50*100</f>
        <v>-12.108950005295792</v>
      </c>
      <c r="Q49" t="s">
        <v>47</v>
      </c>
      <c r="R49">
        <f t="shared" ref="R49:X49" si="64">R3-Y3</f>
        <v>8.6139232696491007E-3</v>
      </c>
      <c r="S49">
        <f t="shared" si="64"/>
        <v>1.1597017025221697E-2</v>
      </c>
      <c r="T49">
        <f t="shared" si="64"/>
        <v>9.8678440838931014E-3</v>
      </c>
      <c r="U49">
        <f t="shared" si="64"/>
        <v>5.4012244206910025E-3</v>
      </c>
      <c r="V49">
        <f t="shared" si="64"/>
        <v>2.3479134898030038E-3</v>
      </c>
      <c r="W49">
        <f t="shared" si="64"/>
        <v>-1.1113186620795024E-3</v>
      </c>
      <c r="X49">
        <f t="shared" si="64"/>
        <v>3.0932864757287973E-3</v>
      </c>
      <c r="Y49">
        <f t="shared" si="47"/>
        <v>5.6871271575581707E-3</v>
      </c>
      <c r="BA49" s="48" t="s">
        <v>77</v>
      </c>
      <c r="BB49" s="34">
        <v>0.53505977645191838</v>
      </c>
      <c r="BC49" s="34">
        <v>0.9567713129794948</v>
      </c>
      <c r="BD49" s="34">
        <v>-0.43677882866051926</v>
      </c>
      <c r="BE49" s="34">
        <v>0.24926434388604482</v>
      </c>
      <c r="BF49" s="34">
        <v>0.75761245379887243</v>
      </c>
      <c r="BG49" s="34">
        <v>-0.36825903188911269</v>
      </c>
      <c r="BH49" s="49">
        <v>0.36280629468187864</v>
      </c>
      <c r="BI49" s="44">
        <f t="shared" si="56"/>
        <v>0.29378233160693956</v>
      </c>
      <c r="BJ49" s="34">
        <f t="shared" si="57"/>
        <v>0.18580613726629597</v>
      </c>
      <c r="BK49" s="34">
        <f t="shared" si="53"/>
        <v>0.49159683127614989</v>
      </c>
      <c r="BL49" s="34">
        <v>8</v>
      </c>
      <c r="BM49" s="54" t="s">
        <v>290</v>
      </c>
      <c r="BN49" t="s">
        <v>283</v>
      </c>
      <c r="BO49" t="s">
        <v>281</v>
      </c>
      <c r="BQ49" s="17" t="s">
        <v>201</v>
      </c>
      <c r="BR49" s="17">
        <v>4.3787170769426361E-3</v>
      </c>
      <c r="BS49" s="17"/>
      <c r="BT49" t="s">
        <v>201</v>
      </c>
      <c r="BU49">
        <v>0.91942150702130587</v>
      </c>
      <c r="BW49" s="14" t="s">
        <v>289</v>
      </c>
      <c r="BX49" t="s">
        <v>270</v>
      </c>
      <c r="BY49" t="s">
        <v>270</v>
      </c>
    </row>
    <row r="50" spans="1:77" ht="15.75" thickBot="1" x14ac:dyDescent="0.3">
      <c r="A50" t="s">
        <v>188</v>
      </c>
      <c r="B50">
        <v>11.887410750000001</v>
      </c>
      <c r="C50">
        <v>10.952586750000002</v>
      </c>
      <c r="D50">
        <v>10.962691500000002</v>
      </c>
      <c r="E50">
        <v>10.256770500000002</v>
      </c>
      <c r="F50">
        <v>11.580257500000002</v>
      </c>
      <c r="G50">
        <v>12.40214525</v>
      </c>
      <c r="H50">
        <v>13.319905250000001</v>
      </c>
      <c r="I50">
        <f>AVERAGE(B50:H50)</f>
        <v>11.623109642857145</v>
      </c>
      <c r="Q50" t="s">
        <v>70</v>
      </c>
      <c r="R50">
        <f t="shared" ref="R50:X50" si="65">R26-Y26</f>
        <v>1.39500073732228E-2</v>
      </c>
      <c r="S50">
        <f t="shared" si="65"/>
        <v>4.3809873983283003E-3</v>
      </c>
      <c r="T50">
        <f t="shared" si="65"/>
        <v>1.2063215077105796E-2</v>
      </c>
      <c r="U50">
        <f t="shared" si="65"/>
        <v>9.7488425567582998E-3</v>
      </c>
      <c r="V50">
        <f t="shared" si="65"/>
        <v>-7.9471047311684972E-3</v>
      </c>
      <c r="W50">
        <f t="shared" si="65"/>
        <v>4.9025881310182998E-3</v>
      </c>
      <c r="X50">
        <f t="shared" si="65"/>
        <v>1.16613559295147E-2</v>
      </c>
      <c r="Y50">
        <f t="shared" si="47"/>
        <v>6.9656988192542428E-3</v>
      </c>
      <c r="BA50" s="26"/>
      <c r="BH50" s="27"/>
      <c r="BQ50" s="18" t="s">
        <v>202</v>
      </c>
      <c r="BR50" s="18">
        <v>2.4469118511449697</v>
      </c>
      <c r="BS50" s="18"/>
      <c r="BT50" s="12" t="s">
        <v>202</v>
      </c>
      <c r="BU50" s="12">
        <v>2.4469118511449697</v>
      </c>
      <c r="BV50" s="12"/>
      <c r="BW50" s="54" t="s">
        <v>290</v>
      </c>
      <c r="BX50" t="s">
        <v>270</v>
      </c>
      <c r="BY50" t="s">
        <v>270</v>
      </c>
    </row>
    <row r="51" spans="1:77" x14ac:dyDescent="0.25">
      <c r="Q51" t="s">
        <v>49</v>
      </c>
      <c r="R51">
        <f t="shared" ref="R51:X51" si="66">R5-Y5</f>
        <v>6.4637272559078945E-3</v>
      </c>
      <c r="S51">
        <f t="shared" si="66"/>
        <v>7.6006676167566095E-3</v>
      </c>
      <c r="T51">
        <f t="shared" si="66"/>
        <v>2.7195534423871293E-2</v>
      </c>
      <c r="U51">
        <f t="shared" si="66"/>
        <v>6.6110694116045698E-2</v>
      </c>
      <c r="V51">
        <f t="shared" si="66"/>
        <v>9.3991707013549808E-2</v>
      </c>
      <c r="W51">
        <f t="shared" si="66"/>
        <v>6.8024425123122789E-2</v>
      </c>
      <c r="X51">
        <f t="shared" si="66"/>
        <v>3.4785379362996582E-2</v>
      </c>
      <c r="Y51">
        <f t="shared" si="47"/>
        <v>4.3453162130321521E-2</v>
      </c>
      <c r="BA51" s="26"/>
      <c r="BC51" t="s">
        <v>272</v>
      </c>
      <c r="BH51" s="27"/>
      <c r="BQ51" s="15"/>
      <c r="BR51" s="15"/>
      <c r="BS51" s="15"/>
    </row>
    <row r="52" spans="1:77" x14ac:dyDescent="0.25">
      <c r="A52" t="s">
        <v>83</v>
      </c>
      <c r="Q52" t="s">
        <v>74</v>
      </c>
      <c r="R52">
        <f t="shared" ref="R52:X52" si="67">R30-Y30</f>
        <v>-9.2342115537791258E-4</v>
      </c>
      <c r="S52">
        <f t="shared" si="67"/>
        <v>1.0521983177584016E-2</v>
      </c>
      <c r="T52">
        <f t="shared" si="67"/>
        <v>3.3662770906472961E-2</v>
      </c>
      <c r="U52">
        <f t="shared" si="67"/>
        <v>0.21645373475839103</v>
      </c>
      <c r="V52">
        <f t="shared" si="67"/>
        <v>5.2932053582818939E-2</v>
      </c>
      <c r="W52">
        <f t="shared" si="67"/>
        <v>0.12853014820037401</v>
      </c>
      <c r="X52">
        <f t="shared" si="67"/>
        <v>6.9341389592139979E-2</v>
      </c>
      <c r="Y52">
        <f t="shared" si="47"/>
        <v>7.2931237008914712E-2</v>
      </c>
      <c r="BA52" s="38" t="s">
        <v>40</v>
      </c>
      <c r="BB52" s="39" t="s">
        <v>84</v>
      </c>
      <c r="BC52" s="39" t="s">
        <v>85</v>
      </c>
      <c r="BD52" s="39" t="s">
        <v>130</v>
      </c>
      <c r="BE52" s="39" t="s">
        <v>138</v>
      </c>
      <c r="BF52" s="39" t="s">
        <v>133</v>
      </c>
      <c r="BG52" s="39" t="s">
        <v>134</v>
      </c>
      <c r="BH52" s="40" t="s">
        <v>135</v>
      </c>
      <c r="BI52" s="33" t="s">
        <v>86</v>
      </c>
      <c r="BJ52" s="33" t="s">
        <v>110</v>
      </c>
      <c r="BK52" s="33" t="s">
        <v>115</v>
      </c>
      <c r="BL52" s="33" t="s">
        <v>215</v>
      </c>
      <c r="BQ52" s="15"/>
      <c r="BR52" s="15"/>
      <c r="BS52" s="15"/>
    </row>
    <row r="53" spans="1:77" x14ac:dyDescent="0.25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138</v>
      </c>
      <c r="F53" s="1" t="s">
        <v>133</v>
      </c>
      <c r="G53" s="1" t="s">
        <v>134</v>
      </c>
      <c r="H53" s="1" t="s">
        <v>135</v>
      </c>
      <c r="I53" s="1" t="s">
        <v>86</v>
      </c>
      <c r="J53" s="1" t="s">
        <v>114</v>
      </c>
      <c r="K53" s="1" t="s">
        <v>110</v>
      </c>
      <c r="L53" s="1" t="s">
        <v>239</v>
      </c>
      <c r="M53" s="1" t="s">
        <v>241</v>
      </c>
      <c r="N53" s="1" t="s">
        <v>242</v>
      </c>
      <c r="Q53" t="s">
        <v>64</v>
      </c>
      <c r="R53">
        <f t="shared" ref="R53:X53" si="68">R20-Y20</f>
        <v>4.6299019847542994E-3</v>
      </c>
      <c r="S53">
        <f t="shared" si="68"/>
        <v>8.5819042135779934E-4</v>
      </c>
      <c r="T53">
        <f t="shared" si="68"/>
        <v>6.5986898043766985E-3</v>
      </c>
      <c r="U53">
        <f t="shared" si="68"/>
        <v>2.6057153799766974E-3</v>
      </c>
      <c r="V53">
        <f t="shared" si="68"/>
        <v>1.6877325281983598E-2</v>
      </c>
      <c r="W53">
        <f t="shared" si="68"/>
        <v>-3.3187825202193044E-3</v>
      </c>
      <c r="X53">
        <f t="shared" si="68"/>
        <v>-2.2767564525380014E-3</v>
      </c>
      <c r="Y53">
        <f t="shared" si="47"/>
        <v>3.7106119856702559E-3</v>
      </c>
      <c r="BA53" s="38" t="s">
        <v>80</v>
      </c>
      <c r="BB53" s="39">
        <v>-3.7888844801947208E-2</v>
      </c>
      <c r="BC53" s="39">
        <v>6.5567098396748236E-2</v>
      </c>
      <c r="BD53" s="39">
        <v>6.8807261294842936E-2</v>
      </c>
      <c r="BE53" s="39">
        <v>0.29342761871246392</v>
      </c>
      <c r="BF53" s="39">
        <v>0.21687535396644608</v>
      </c>
      <c r="BG53" s="39">
        <v>0.19193575585234002</v>
      </c>
      <c r="BH53" s="40">
        <v>0.14893684404268992</v>
      </c>
      <c r="BI53" s="33">
        <f>AVERAGE(BB53:BH53)</f>
        <v>0.13538015535194056</v>
      </c>
      <c r="BJ53" s="33">
        <f>_xlfn.STDEV.P(BB53:BH53)/SQRT(7)</f>
        <v>3.8948094026623033E-2</v>
      </c>
      <c r="BK53" s="33">
        <f t="shared" ref="BK53:BK59" si="69">_xlfn.STDEV.P(BB53:BH53)</f>
        <v>0.10304697083440484</v>
      </c>
      <c r="BL53" s="33">
        <v>1</v>
      </c>
      <c r="BQ53" s="15" t="s">
        <v>206</v>
      </c>
      <c r="BR53" s="15"/>
      <c r="BS53" s="15"/>
      <c r="BT53" t="s">
        <v>204</v>
      </c>
    </row>
    <row r="54" spans="1:77" x14ac:dyDescent="0.25">
      <c r="A54" t="s">
        <v>141</v>
      </c>
      <c r="B54">
        <f>B3-I3</f>
        <v>8.6139232696491007E-3</v>
      </c>
      <c r="C54">
        <f t="shared" ref="C54:H69" si="70">C3-J3</f>
        <v>1.1597017025221697E-2</v>
      </c>
      <c r="D54">
        <f t="shared" si="70"/>
        <v>9.8678440838931014E-3</v>
      </c>
      <c r="E54">
        <f t="shared" si="70"/>
        <v>5.4012244206910025E-3</v>
      </c>
      <c r="F54">
        <f t="shared" si="70"/>
        <v>2.3479134898030038E-3</v>
      </c>
      <c r="G54">
        <f t="shared" si="70"/>
        <v>-1.1113186620795024E-3</v>
      </c>
      <c r="H54">
        <f>H3-O3</f>
        <v>3.0932864757287973E-3</v>
      </c>
      <c r="I54">
        <f>AVERAGE(B54:H54)</f>
        <v>5.6871271575581707E-3</v>
      </c>
      <c r="K54">
        <f>_xlfn.STDEV.P(B54:H54)/SQRT(COUNT(B54:H54))</f>
        <v>1.598151298595611E-3</v>
      </c>
      <c r="Q54" t="s">
        <v>66</v>
      </c>
      <c r="R54">
        <f t="shared" ref="R54:X54" si="71">R22-Y22</f>
        <v>4.4103864439636042E-3</v>
      </c>
      <c r="S54">
        <f t="shared" si="71"/>
        <v>-3.0420048077298145E-4</v>
      </c>
      <c r="T54">
        <f t="shared" si="71"/>
        <v>4.2866215444997996E-2</v>
      </c>
      <c r="U54">
        <f t="shared" si="71"/>
        <v>4.6793039541387305E-2</v>
      </c>
      <c r="V54">
        <f t="shared" si="71"/>
        <v>6.6865107500427984E-2</v>
      </c>
      <c r="W54">
        <f t="shared" si="71"/>
        <v>1.4855884845313E-2</v>
      </c>
      <c r="X54">
        <f t="shared" si="71"/>
        <v>2.1882333811781007E-2</v>
      </c>
      <c r="Y54">
        <f t="shared" si="47"/>
        <v>2.8195538158156844E-2</v>
      </c>
      <c r="BA54" s="38" t="s">
        <v>82</v>
      </c>
      <c r="BB54" s="39">
        <v>6.8797501596025823E-2</v>
      </c>
      <c r="BC54" s="39">
        <v>4.5063223632549776E-2</v>
      </c>
      <c r="BD54" s="39">
        <v>0.12435438117054076</v>
      </c>
      <c r="BE54" s="39">
        <v>0.22556947720946996</v>
      </c>
      <c r="BF54" s="39">
        <v>9.5250143483905036E-2</v>
      </c>
      <c r="BG54" s="39">
        <v>0.11483939610791816</v>
      </c>
      <c r="BH54" s="40">
        <v>9.7360893607013388E-2</v>
      </c>
      <c r="BI54" s="33">
        <f t="shared" ref="BI54:BI59" si="72">AVERAGE(BB54:BH54)</f>
        <v>0.11017643097248898</v>
      </c>
      <c r="BJ54" s="33">
        <f t="shared" ref="BJ54:BJ59" si="73">_xlfn.STDEV.P(BB54:BH54)/SQRT(7)</f>
        <v>2.014097775331487E-2</v>
      </c>
      <c r="BK54" s="33">
        <f t="shared" si="69"/>
        <v>5.3288018296955571E-2</v>
      </c>
      <c r="BL54" s="33">
        <v>2</v>
      </c>
      <c r="BQ54" s="15" t="s">
        <v>189</v>
      </c>
      <c r="BR54" s="15"/>
      <c r="BS54" s="15"/>
      <c r="BT54" t="s">
        <v>189</v>
      </c>
    </row>
    <row r="55" spans="1:77" ht="15.75" thickBot="1" x14ac:dyDescent="0.3">
      <c r="A55" t="s">
        <v>142</v>
      </c>
      <c r="B55">
        <f t="shared" ref="B55:H70" si="74">B4-I4</f>
        <v>2.0657175569811004E-2</v>
      </c>
      <c r="C55">
        <f t="shared" si="70"/>
        <v>3.7859034655606999E-2</v>
      </c>
      <c r="D55">
        <f t="shared" si="70"/>
        <v>3.1652426613510004E-2</v>
      </c>
      <c r="E55">
        <f t="shared" si="70"/>
        <v>2.3262163771097008E-2</v>
      </c>
      <c r="F55">
        <f t="shared" si="70"/>
        <v>2.4510679335849883E-3</v>
      </c>
      <c r="G55">
        <f t="shared" si="70"/>
        <v>1.2781582292334975E-2</v>
      </c>
      <c r="H55">
        <f t="shared" si="70"/>
        <v>-1.8511806977639017E-2</v>
      </c>
      <c r="I55">
        <f t="shared" ref="I55:I93" si="75">AVERAGE(B55:H55)</f>
        <v>1.5735949122615139E-2</v>
      </c>
      <c r="K55">
        <f t="shared" ref="K55:K93" si="76">_xlfn.STDEV.P(B55:H55)/SQRT(COUNT(B55:H55))</f>
        <v>6.6727479505621565E-3</v>
      </c>
      <c r="Q55" t="s">
        <v>73</v>
      </c>
      <c r="R55">
        <f t="shared" ref="R55:X55" si="77">R29-Y29</f>
        <v>4.8710057793996953E-3</v>
      </c>
      <c r="S55">
        <f t="shared" si="77"/>
        <v>-2.219848572078395E-3</v>
      </c>
      <c r="T55">
        <f t="shared" si="77"/>
        <v>8.3726169316141047E-3</v>
      </c>
      <c r="U55">
        <f t="shared" si="77"/>
        <v>3.2840450104303004E-2</v>
      </c>
      <c r="V55">
        <f t="shared" si="77"/>
        <v>4.0229219045176998E-2</v>
      </c>
      <c r="W55">
        <f t="shared" si="77"/>
        <v>3.3833267382030047E-3</v>
      </c>
      <c r="X55">
        <f t="shared" si="77"/>
        <v>1.1685731280860895E-2</v>
      </c>
      <c r="Y55">
        <f t="shared" si="47"/>
        <v>1.4166071615354187E-2</v>
      </c>
      <c r="BA55" s="38" t="s">
        <v>282</v>
      </c>
      <c r="BB55" s="39">
        <v>0.18985519269556583</v>
      </c>
      <c r="BC55" s="39">
        <v>3.0536246996020311E-2</v>
      </c>
      <c r="BD55" s="39">
        <v>5.7806259364746038E-2</v>
      </c>
      <c r="BE55" s="39">
        <v>0.15994774887514018</v>
      </c>
      <c r="BF55" s="39">
        <v>7.2302356048874916E-2</v>
      </c>
      <c r="BG55" s="39">
        <v>7.0047117132142067E-2</v>
      </c>
      <c r="BH55" s="40">
        <v>9.5517790259609714E-2</v>
      </c>
      <c r="BI55" s="33">
        <f t="shared" si="72"/>
        <v>9.6573244481728437E-2</v>
      </c>
      <c r="BJ55" s="33">
        <f t="shared" si="73"/>
        <v>2.0140039966505173E-2</v>
      </c>
      <c r="BK55" s="33">
        <f t="shared" si="69"/>
        <v>5.3285537146274313E-2</v>
      </c>
      <c r="BL55" s="33">
        <v>3</v>
      </c>
      <c r="BQ55" s="15"/>
      <c r="BR55" s="15"/>
      <c r="BS55" s="15"/>
    </row>
    <row r="56" spans="1:77" x14ac:dyDescent="0.25">
      <c r="A56" s="2" t="s">
        <v>143</v>
      </c>
      <c r="B56">
        <f t="shared" si="74"/>
        <v>4.1876864635944991E-3</v>
      </c>
      <c r="C56">
        <f t="shared" si="70"/>
        <v>-1.0414688050575972E-3</v>
      </c>
      <c r="D56">
        <f t="shared" si="70"/>
        <v>1.0360512086995989E-3</v>
      </c>
      <c r="E56">
        <f t="shared" si="70"/>
        <v>6.0432952096371E-3</v>
      </c>
      <c r="F56">
        <f t="shared" si="70"/>
        <v>8.1688553725731E-3</v>
      </c>
      <c r="G56">
        <f t="shared" si="70"/>
        <v>7.7449865122941018E-3</v>
      </c>
      <c r="H56">
        <f t="shared" si="70"/>
        <v>3.3773460135896986E-3</v>
      </c>
      <c r="I56">
        <f t="shared" si="75"/>
        <v>4.2166788536186434E-3</v>
      </c>
      <c r="K56">
        <f t="shared" si="76"/>
        <v>1.1941610553055358E-3</v>
      </c>
      <c r="Q56" t="s">
        <v>54</v>
      </c>
      <c r="R56">
        <f t="shared" ref="R56:X56" si="78">R10-Y10</f>
        <v>9.2531371218344035E-4</v>
      </c>
      <c r="S56">
        <f t="shared" si="78"/>
        <v>-8.4667213778500186E-5</v>
      </c>
      <c r="T56">
        <f t="shared" si="78"/>
        <v>1.3462594195936799E-3</v>
      </c>
      <c r="U56">
        <f t="shared" si="78"/>
        <v>3.2785547498211977E-4</v>
      </c>
      <c r="V56">
        <f t="shared" si="78"/>
        <v>4.0876826126500128E-4</v>
      </c>
      <c r="W56">
        <f t="shared" si="78"/>
        <v>2.8780278276100031E-4</v>
      </c>
      <c r="X56">
        <f t="shared" si="78"/>
        <v>3.5816557419245994E-3</v>
      </c>
      <c r="Y56">
        <f t="shared" si="47"/>
        <v>9.7042688270447726E-4</v>
      </c>
      <c r="BA56" s="38" t="s">
        <v>79</v>
      </c>
      <c r="BB56" s="39">
        <v>8.6533775148031511E-2</v>
      </c>
      <c r="BC56" s="39">
        <v>-4.6194463185595003E-2</v>
      </c>
      <c r="BD56" s="39">
        <v>0.20206449803656867</v>
      </c>
      <c r="BE56" s="39">
        <v>4.5872073589100948E-2</v>
      </c>
      <c r="BF56" s="39">
        <v>0.13953021507346774</v>
      </c>
      <c r="BG56" s="39">
        <v>4.4343640966620357E-2</v>
      </c>
      <c r="BH56" s="40">
        <v>0.17850166716641935</v>
      </c>
      <c r="BI56" s="33">
        <f t="shared" si="72"/>
        <v>9.2950200970659091E-2</v>
      </c>
      <c r="BJ56" s="33">
        <f t="shared" si="73"/>
        <v>3.0430931076490669E-2</v>
      </c>
      <c r="BK56" s="33">
        <f t="shared" si="69"/>
        <v>8.0512675792541386E-2</v>
      </c>
      <c r="BL56" s="33">
        <v>4</v>
      </c>
      <c r="BQ56" s="16"/>
      <c r="BR56" s="16" t="s">
        <v>190</v>
      </c>
      <c r="BS56" s="16" t="s">
        <v>191</v>
      </c>
      <c r="BT56" s="13"/>
      <c r="BU56" s="13" t="s">
        <v>190</v>
      </c>
      <c r="BV56" s="13" t="s">
        <v>191</v>
      </c>
    </row>
    <row r="57" spans="1:77" x14ac:dyDescent="0.25">
      <c r="A57" s="2" t="s">
        <v>144</v>
      </c>
      <c r="B57">
        <f t="shared" si="74"/>
        <v>-1.2384345692778201E-2</v>
      </c>
      <c r="C57">
        <f t="shared" si="70"/>
        <v>-2.9812150057632984E-3</v>
      </c>
      <c r="D57">
        <f t="shared" si="70"/>
        <v>1.317280818656702E-3</v>
      </c>
      <c r="E57">
        <f t="shared" si="70"/>
        <v>3.0931735699229197E-2</v>
      </c>
      <c r="F57">
        <f t="shared" si="70"/>
        <v>2.24544997091848E-2</v>
      </c>
      <c r="G57">
        <f t="shared" si="70"/>
        <v>3.5590570046045197E-2</v>
      </c>
      <c r="H57">
        <f t="shared" si="70"/>
        <v>5.7681767803045986E-3</v>
      </c>
      <c r="I57">
        <f t="shared" si="75"/>
        <v>1.1528100336411285E-2</v>
      </c>
      <c r="K57">
        <f t="shared" si="76"/>
        <v>6.3802190776593793E-3</v>
      </c>
      <c r="Q57" t="s">
        <v>51</v>
      </c>
      <c r="R57">
        <f t="shared" ref="R57:X57" si="79">R7-Y7</f>
        <v>5.1444062054161049E-3</v>
      </c>
      <c r="S57">
        <f t="shared" si="79"/>
        <v>-5.6887139391960106E-3</v>
      </c>
      <c r="T57">
        <f t="shared" si="79"/>
        <v>1.5091957792702004E-2</v>
      </c>
      <c r="U57">
        <f t="shared" si="79"/>
        <v>6.2389926271139012E-3</v>
      </c>
      <c r="V57">
        <f t="shared" si="79"/>
        <v>2.2285688333313985E-2</v>
      </c>
      <c r="W57">
        <f t="shared" si="79"/>
        <v>3.2282853114493915E-3</v>
      </c>
      <c r="X57">
        <f t="shared" si="79"/>
        <v>7.241030044085689E-3</v>
      </c>
      <c r="Y57">
        <f t="shared" si="47"/>
        <v>7.6488066249835807E-3</v>
      </c>
      <c r="BA57" s="38" t="s">
        <v>81</v>
      </c>
      <c r="BB57" s="39">
        <v>3.5734826095367989E-2</v>
      </c>
      <c r="BC57" s="39">
        <v>5.7056719297585323E-2</v>
      </c>
      <c r="BD57" s="39">
        <v>6.8715805121274398E-2</v>
      </c>
      <c r="BE57" s="39">
        <v>9.4774082307833685E-2</v>
      </c>
      <c r="BF57" s="39">
        <v>9.8790688436937835E-2</v>
      </c>
      <c r="BG57" s="39">
        <v>7.9694688753378262E-2</v>
      </c>
      <c r="BH57" s="40">
        <v>1.9366858861086356E-2</v>
      </c>
      <c r="BI57" s="33">
        <f t="shared" si="72"/>
        <v>6.4876238410494835E-2</v>
      </c>
      <c r="BJ57" s="33">
        <f t="shared" si="73"/>
        <v>1.0360708894711043E-2</v>
      </c>
      <c r="BK57" s="33">
        <f t="shared" si="69"/>
        <v>2.7411859141740307E-2</v>
      </c>
      <c r="BL57" s="33">
        <v>5</v>
      </c>
      <c r="BQ57" s="17" t="s">
        <v>192</v>
      </c>
      <c r="BR57" s="17">
        <v>0.55784051885241015</v>
      </c>
      <c r="BS57" s="17">
        <v>0.46489031788175111</v>
      </c>
      <c r="BT57" t="s">
        <v>192</v>
      </c>
      <c r="BU57">
        <v>0.4137393155137522</v>
      </c>
      <c r="BV57">
        <v>0.44752026198074202</v>
      </c>
    </row>
    <row r="58" spans="1:77" x14ac:dyDescent="0.25">
      <c r="A58" s="2" t="s">
        <v>145</v>
      </c>
      <c r="B58">
        <f t="shared" si="74"/>
        <v>6.7118597565492995E-3</v>
      </c>
      <c r="C58">
        <f t="shared" si="70"/>
        <v>3.3826828773638982E-3</v>
      </c>
      <c r="D58">
        <f t="shared" si="70"/>
        <v>7.0924801618508018E-3</v>
      </c>
      <c r="E58">
        <f t="shared" si="70"/>
        <v>1.0221762681394603E-2</v>
      </c>
      <c r="F58">
        <f t="shared" si="70"/>
        <v>1.3344086263934997E-2</v>
      </c>
      <c r="G58">
        <f t="shared" si="70"/>
        <v>9.4408276162524993E-3</v>
      </c>
      <c r="H58">
        <f t="shared" si="70"/>
        <v>6.9394579388124995E-3</v>
      </c>
      <c r="I58">
        <f t="shared" si="75"/>
        <v>8.1618796137369436E-3</v>
      </c>
      <c r="K58">
        <f t="shared" si="76"/>
        <v>1.1094703735652787E-3</v>
      </c>
      <c r="Q58" t="s">
        <v>62</v>
      </c>
      <c r="R58">
        <f t="shared" ref="R58:X58" si="80">R18-Y18</f>
        <v>-1.119594560945996E-4</v>
      </c>
      <c r="S58">
        <f t="shared" si="80"/>
        <v>-1.6098497560477001E-3</v>
      </c>
      <c r="T58">
        <f t="shared" si="80"/>
        <v>4.5021567707163E-3</v>
      </c>
      <c r="U58">
        <f t="shared" si="80"/>
        <v>-2.0260084782363897E-2</v>
      </c>
      <c r="V58">
        <f t="shared" si="80"/>
        <v>-6.6473591816577013E-3</v>
      </c>
      <c r="W58">
        <f t="shared" si="80"/>
        <v>1.2919295046574998E-2</v>
      </c>
      <c r="X58">
        <f t="shared" si="80"/>
        <v>2.8327595426811993E-3</v>
      </c>
      <c r="Y58">
        <f t="shared" si="47"/>
        <v>-1.1964345451702003E-3</v>
      </c>
      <c r="BA58" s="38" t="s">
        <v>117</v>
      </c>
      <c r="BB58" s="39">
        <v>3.8894973659715879E-2</v>
      </c>
      <c r="BC58" s="39">
        <v>7.2903402594478028E-3</v>
      </c>
      <c r="BD58" s="39">
        <v>1.3792055261144021E-2</v>
      </c>
      <c r="BE58" s="39">
        <v>4.2048591760826287E-2</v>
      </c>
      <c r="BF58" s="39">
        <v>0.14795469694280067</v>
      </c>
      <c r="BG58" s="39">
        <v>5.1529252148762306E-2</v>
      </c>
      <c r="BH58" s="40">
        <v>1.7044837933695406E-2</v>
      </c>
      <c r="BI58" s="33">
        <f t="shared" si="72"/>
        <v>4.5507821138056057E-2</v>
      </c>
      <c r="BJ58" s="33">
        <f t="shared" si="73"/>
        <v>1.6820737368864334E-2</v>
      </c>
      <c r="BK58" s="33">
        <f t="shared" si="69"/>
        <v>4.4503487946745961E-2</v>
      </c>
      <c r="BL58" s="33">
        <v>6</v>
      </c>
      <c r="BQ58" s="17" t="s">
        <v>193</v>
      </c>
      <c r="BR58" s="17">
        <v>9.7284454705884506E-3</v>
      </c>
      <c r="BS58" s="17">
        <v>1.4891400610146932E-2</v>
      </c>
      <c r="BT58" t="s">
        <v>193</v>
      </c>
      <c r="BU58">
        <v>6.5699575403527222E-3</v>
      </c>
      <c r="BV58">
        <v>4.5559963452942815E-3</v>
      </c>
    </row>
    <row r="59" spans="1:77" x14ac:dyDescent="0.25">
      <c r="A59" s="2" t="s">
        <v>146</v>
      </c>
      <c r="B59">
        <f t="shared" si="74"/>
        <v>7.9485267285423003E-3</v>
      </c>
      <c r="C59">
        <f t="shared" si="70"/>
        <v>8.2406685502136E-3</v>
      </c>
      <c r="D59">
        <f t="shared" si="70"/>
        <v>1.77497222346642E-2</v>
      </c>
      <c r="E59">
        <f t="shared" si="70"/>
        <v>1.8913900525784802E-2</v>
      </c>
      <c r="F59">
        <f t="shared" si="70"/>
        <v>5.0024265667856907E-2</v>
      </c>
      <c r="G59">
        <f t="shared" si="70"/>
        <v>1.5248040948531008E-2</v>
      </c>
      <c r="H59">
        <f t="shared" si="70"/>
        <v>1.8700398630289793E-2</v>
      </c>
      <c r="I59">
        <f t="shared" si="75"/>
        <v>1.9546503326554658E-2</v>
      </c>
      <c r="K59">
        <f t="shared" si="76"/>
        <v>4.9776033882781533E-3</v>
      </c>
      <c r="Q59" t="s">
        <v>55</v>
      </c>
      <c r="R59">
        <f t="shared" ref="R59:X59" si="81">R11-Y11</f>
        <v>-1.8726072483839923E-4</v>
      </c>
      <c r="S59">
        <f t="shared" si="81"/>
        <v>-2.7811873463538944E-3</v>
      </c>
      <c r="T59">
        <f t="shared" si="81"/>
        <v>6.6010218757010797E-6</v>
      </c>
      <c r="U59">
        <f t="shared" si="81"/>
        <v>1.3295363264692203E-2</v>
      </c>
      <c r="V59">
        <f t="shared" si="81"/>
        <v>9.3076586786399601E-4</v>
      </c>
      <c r="W59">
        <f t="shared" si="81"/>
        <v>1.3768553987778404E-2</v>
      </c>
      <c r="X59">
        <f t="shared" si="81"/>
        <v>9.1085283200264995E-3</v>
      </c>
      <c r="Y59">
        <f t="shared" si="47"/>
        <v>4.8773377701492159E-3</v>
      </c>
      <c r="BA59" s="38" t="s">
        <v>78</v>
      </c>
      <c r="BB59" s="39">
        <v>5.6871675231607632E-2</v>
      </c>
      <c r="BC59" s="39">
        <v>0.12988823362877855</v>
      </c>
      <c r="BD59" s="39">
        <v>5.1911266793559063E-2</v>
      </c>
      <c r="BE59" s="39">
        <v>-0.35659937447434709</v>
      </c>
      <c r="BF59" s="39">
        <v>-0.2327065892042387</v>
      </c>
      <c r="BG59" s="39">
        <v>-2.2075387750497777E-2</v>
      </c>
      <c r="BH59" s="40">
        <v>0.31026614059257318</v>
      </c>
      <c r="BI59" s="33">
        <f t="shared" si="72"/>
        <v>-8.9205764546521626E-3</v>
      </c>
      <c r="BJ59" s="33">
        <f t="shared" si="73"/>
        <v>7.8286620795858644E-2</v>
      </c>
      <c r="BK59" s="33">
        <f t="shared" si="69"/>
        <v>0.20712692960945944</v>
      </c>
      <c r="BL59" s="33">
        <v>7</v>
      </c>
      <c r="BQ59" s="17" t="s">
        <v>194</v>
      </c>
      <c r="BR59" s="17">
        <v>7</v>
      </c>
      <c r="BS59" s="17">
        <v>7</v>
      </c>
      <c r="BT59" t="s">
        <v>194</v>
      </c>
      <c r="BU59">
        <v>7</v>
      </c>
      <c r="BV59">
        <v>7</v>
      </c>
    </row>
    <row r="60" spans="1:77" x14ac:dyDescent="0.25">
      <c r="A60" t="s">
        <v>147</v>
      </c>
      <c r="B60">
        <f t="shared" si="74"/>
        <v>2.9217141314681297E-2</v>
      </c>
      <c r="C60">
        <f t="shared" si="70"/>
        <v>1.3146980004349107E-2</v>
      </c>
      <c r="D60">
        <f t="shared" si="70"/>
        <v>9.0628478980154192E-2</v>
      </c>
      <c r="E60">
        <f t="shared" si="70"/>
        <v>2.4897796687299009E-2</v>
      </c>
      <c r="F60">
        <f t="shared" si="70"/>
        <v>6.2191813946259181E-2</v>
      </c>
      <c r="G60">
        <f t="shared" si="70"/>
        <v>6.8483622756936993E-2</v>
      </c>
      <c r="H60">
        <f t="shared" si="70"/>
        <v>3.4049462528639607E-2</v>
      </c>
      <c r="I60">
        <f t="shared" si="75"/>
        <v>4.6087899459759905E-2</v>
      </c>
      <c r="K60">
        <f t="shared" si="76"/>
        <v>9.8025806494029272E-3</v>
      </c>
      <c r="Q60" t="s">
        <v>72</v>
      </c>
      <c r="R60">
        <f t="shared" ref="R60:X60" si="82">R28-Y28</f>
        <v>-2.746374923766802E-3</v>
      </c>
      <c r="S60">
        <f t="shared" si="82"/>
        <v>-2.6392551038817991E-3</v>
      </c>
      <c r="T60">
        <f t="shared" si="82"/>
        <v>-1.0809671169131965E-3</v>
      </c>
      <c r="U60">
        <f t="shared" si="82"/>
        <v>3.5813772240972E-2</v>
      </c>
      <c r="V60">
        <f t="shared" si="82"/>
        <v>-1.5070555759201992E-2</v>
      </c>
      <c r="W60">
        <f t="shared" si="82"/>
        <v>1.4979237849778802E-2</v>
      </c>
      <c r="X60">
        <f t="shared" si="82"/>
        <v>-1.5439353496970301E-2</v>
      </c>
      <c r="Y60">
        <f t="shared" si="47"/>
        <v>1.9737862414309589E-3</v>
      </c>
      <c r="BA60" s="38" t="s">
        <v>77</v>
      </c>
      <c r="BB60" s="39">
        <v>-6.3604753384871315E-2</v>
      </c>
      <c r="BC60" s="39">
        <v>-0.1047912080531932</v>
      </c>
      <c r="BD60" s="39">
        <v>4.7882715523366315E-2</v>
      </c>
      <c r="BE60" s="39">
        <v>-2.5566471690722403E-2</v>
      </c>
      <c r="BF60" s="39">
        <v>-8.773347300197798E-2</v>
      </c>
      <c r="BG60" s="39">
        <v>4.5672020031131577E-2</v>
      </c>
      <c r="BH60" s="40">
        <v>-4.8325454692662029E-2</v>
      </c>
      <c r="BI60" s="33">
        <f t="shared" ref="BI60" si="83">AVERAGE(BB60:BH60)</f>
        <v>-3.3780946466989863E-2</v>
      </c>
      <c r="BJ60" s="33">
        <f t="shared" ref="BJ60" si="84">_xlfn.STDEV.P(BB60:BH60)/SQRT(7)</f>
        <v>2.1238941765947445E-2</v>
      </c>
      <c r="BK60" s="33">
        <f t="shared" ref="BK60" si="85">_xlfn.STDEV.P(BB60:BH60)</f>
        <v>5.6192958022879942E-2</v>
      </c>
      <c r="BL60" s="33">
        <v>8</v>
      </c>
      <c r="BQ60" s="17" t="s">
        <v>195</v>
      </c>
      <c r="BR60" s="17">
        <v>0.70857784287754833</v>
      </c>
      <c r="BS60" s="17"/>
      <c r="BT60" t="s">
        <v>195</v>
      </c>
      <c r="BU60">
        <v>0.68012461136873814</v>
      </c>
    </row>
    <row r="61" spans="1:77" x14ac:dyDescent="0.25">
      <c r="A61" t="s">
        <v>148</v>
      </c>
      <c r="B61">
        <f t="shared" si="74"/>
        <v>5.1444062054161049E-3</v>
      </c>
      <c r="C61">
        <f t="shared" si="70"/>
        <v>-5.6887139391960106E-3</v>
      </c>
      <c r="D61">
        <f t="shared" si="70"/>
        <v>1.5091957792702004E-2</v>
      </c>
      <c r="E61">
        <f t="shared" si="70"/>
        <v>6.2389926271139012E-3</v>
      </c>
      <c r="F61">
        <f t="shared" si="70"/>
        <v>2.2285688333313985E-2</v>
      </c>
      <c r="G61">
        <f t="shared" si="70"/>
        <v>3.2282853114493915E-3</v>
      </c>
      <c r="H61">
        <f t="shared" si="70"/>
        <v>7.241030044085689E-3</v>
      </c>
      <c r="I61">
        <f t="shared" si="75"/>
        <v>7.6488066249835807E-3</v>
      </c>
      <c r="K61">
        <f t="shared" si="76"/>
        <v>3.1151216035573514E-3</v>
      </c>
      <c r="Q61" t="s">
        <v>53</v>
      </c>
      <c r="R61">
        <f t="shared" ref="R61:X61" si="86">R9-Y9</f>
        <v>-2.6243127601759016E-3</v>
      </c>
      <c r="S61">
        <f t="shared" si="86"/>
        <v>-5.5950706963108984E-3</v>
      </c>
      <c r="T61">
        <f t="shared" si="86"/>
        <v>1.0034642878463597E-2</v>
      </c>
      <c r="U61">
        <f t="shared" si="86"/>
        <v>1.3662137807904998E-3</v>
      </c>
      <c r="V61">
        <f t="shared" si="86"/>
        <v>-7.1135012185339977E-3</v>
      </c>
      <c r="W61">
        <f t="shared" si="86"/>
        <v>9.5621205674652973E-3</v>
      </c>
      <c r="X61">
        <f t="shared" si="86"/>
        <v>-1.4607557192949996E-3</v>
      </c>
      <c r="Y61">
        <f t="shared" si="47"/>
        <v>5.9561954748622804E-4</v>
      </c>
      <c r="BA61" s="26"/>
      <c r="BH61" s="27"/>
      <c r="BQ61" s="17" t="s">
        <v>196</v>
      </c>
      <c r="BR61" s="17">
        <v>0</v>
      </c>
      <c r="BS61" s="17"/>
      <c r="BT61" t="s">
        <v>196</v>
      </c>
      <c r="BU61">
        <v>0</v>
      </c>
    </row>
    <row r="62" spans="1:77" x14ac:dyDescent="0.25">
      <c r="A62" t="s">
        <v>149</v>
      </c>
      <c r="B62">
        <f t="shared" si="74"/>
        <v>-1.82949807867894E-2</v>
      </c>
      <c r="C62">
        <f t="shared" si="70"/>
        <v>-1.84446619943653E-2</v>
      </c>
      <c r="D62">
        <f t="shared" si="70"/>
        <v>2.1941952555776703E-2</v>
      </c>
      <c r="E62">
        <f t="shared" si="70"/>
        <v>-1.7306809856068903E-2</v>
      </c>
      <c r="F62">
        <f t="shared" si="70"/>
        <v>-5.7326470570119997E-3</v>
      </c>
      <c r="G62">
        <f t="shared" si="70"/>
        <v>6.3677875703929687E-4</v>
      </c>
      <c r="H62">
        <f t="shared" si="70"/>
        <v>-5.215061263745005E-3</v>
      </c>
      <c r="I62">
        <f t="shared" si="75"/>
        <v>-6.0593470921663723E-3</v>
      </c>
      <c r="K62">
        <f t="shared" si="76"/>
        <v>5.0696025094682639E-3</v>
      </c>
      <c r="Q62" t="s">
        <v>63</v>
      </c>
      <c r="R62">
        <f t="shared" ref="R62:X62" si="87">R19-Y19</f>
        <v>-4.8506078101632003E-3</v>
      </c>
      <c r="S62">
        <f t="shared" si="87"/>
        <v>-8.1575177016604966E-3</v>
      </c>
      <c r="T62">
        <f t="shared" si="87"/>
        <v>1.2438124777419193E-2</v>
      </c>
      <c r="U62">
        <f t="shared" si="87"/>
        <v>-5.887753859392629E-2</v>
      </c>
      <c r="V62">
        <f t="shared" si="87"/>
        <v>-4.4260027211415101E-2</v>
      </c>
      <c r="W62">
        <f t="shared" si="87"/>
        <v>-2.6024212754340026E-3</v>
      </c>
      <c r="X62">
        <f t="shared" si="87"/>
        <v>3.2172960374529699E-2</v>
      </c>
      <c r="Y62">
        <f t="shared" si="47"/>
        <v>-1.0591003920092884E-2</v>
      </c>
      <c r="BA62" s="26"/>
      <c r="BC62" t="s">
        <v>273</v>
      </c>
      <c r="BH62" s="27"/>
      <c r="BQ62" s="17" t="s">
        <v>197</v>
      </c>
      <c r="BR62" s="17">
        <v>6</v>
      </c>
      <c r="BS62" s="17"/>
      <c r="BT62" t="s">
        <v>197</v>
      </c>
      <c r="BU62">
        <v>6</v>
      </c>
    </row>
    <row r="63" spans="1:77" x14ac:dyDescent="0.25">
      <c r="A63" t="s">
        <v>150</v>
      </c>
      <c r="B63">
        <f t="shared" si="74"/>
        <v>-2.6243127601759016E-3</v>
      </c>
      <c r="C63">
        <f t="shared" si="70"/>
        <v>-5.5950706963108984E-3</v>
      </c>
      <c r="D63">
        <f t="shared" si="70"/>
        <v>1.0034642878463597E-2</v>
      </c>
      <c r="E63">
        <f t="shared" si="70"/>
        <v>1.3662137807904998E-3</v>
      </c>
      <c r="F63">
        <f t="shared" si="70"/>
        <v>-7.1135012185339977E-3</v>
      </c>
      <c r="G63">
        <f t="shared" si="70"/>
        <v>9.5621205674652973E-3</v>
      </c>
      <c r="H63">
        <f t="shared" si="70"/>
        <v>-1.4607557192949996E-3</v>
      </c>
      <c r="I63">
        <f t="shared" si="75"/>
        <v>5.9561954748622804E-4</v>
      </c>
      <c r="K63">
        <f t="shared" si="76"/>
        <v>2.4008457244586077E-3</v>
      </c>
      <c r="Q63" t="s">
        <v>75</v>
      </c>
      <c r="R63">
        <f t="shared" ref="R63:X63" si="88">R31-Y31</f>
        <v>-6.2920820849140247E-3</v>
      </c>
      <c r="S63">
        <f t="shared" si="88"/>
        <v>-7.9798133784400038E-3</v>
      </c>
      <c r="T63">
        <f t="shared" si="88"/>
        <v>-3.5138425882634994E-2</v>
      </c>
      <c r="U63">
        <f t="shared" si="88"/>
        <v>4.8631961276864991E-2</v>
      </c>
      <c r="V63">
        <f t="shared" si="88"/>
        <v>6.5285739783556979E-2</v>
      </c>
      <c r="W63">
        <f t="shared" si="88"/>
        <v>3.0838421862053017E-2</v>
      </c>
      <c r="X63">
        <f t="shared" si="88"/>
        <v>2.8540375402911017E-2</v>
      </c>
      <c r="Y63">
        <f t="shared" si="47"/>
        <v>1.7698025282770997E-2</v>
      </c>
      <c r="BA63" s="52" t="s">
        <v>40</v>
      </c>
      <c r="BB63" s="1" t="s">
        <v>84</v>
      </c>
      <c r="BC63" s="1" t="s">
        <v>85</v>
      </c>
      <c r="BD63" s="1" t="s">
        <v>130</v>
      </c>
      <c r="BE63" s="1" t="s">
        <v>138</v>
      </c>
      <c r="BF63" s="1" t="s">
        <v>133</v>
      </c>
      <c r="BG63" s="1" t="s">
        <v>134</v>
      </c>
      <c r="BH63" s="53" t="s">
        <v>135</v>
      </c>
      <c r="BI63" s="1" t="s">
        <v>86</v>
      </c>
      <c r="BJ63" s="1" t="s">
        <v>110</v>
      </c>
      <c r="BK63" s="1" t="s">
        <v>115</v>
      </c>
      <c r="BL63" s="1" t="s">
        <v>215</v>
      </c>
      <c r="BQ63" s="17" t="s">
        <v>198</v>
      </c>
      <c r="BR63" s="17">
        <v>2.8278846979813896</v>
      </c>
      <c r="BS63" s="17"/>
      <c r="BT63" t="s">
        <v>198</v>
      </c>
      <c r="BU63">
        <v>-1.4725347229221819</v>
      </c>
    </row>
    <row r="64" spans="1:77" x14ac:dyDescent="0.25">
      <c r="A64" t="s">
        <v>151</v>
      </c>
      <c r="B64">
        <f t="shared" si="74"/>
        <v>9.2531371218344035E-4</v>
      </c>
      <c r="C64">
        <f t="shared" si="70"/>
        <v>-8.4667213778500186E-5</v>
      </c>
      <c r="D64">
        <f t="shared" si="70"/>
        <v>1.3462594195936799E-3</v>
      </c>
      <c r="E64">
        <f t="shared" si="70"/>
        <v>3.2785547498211977E-4</v>
      </c>
      <c r="F64">
        <f t="shared" si="70"/>
        <v>4.0876826126500128E-4</v>
      </c>
      <c r="G64">
        <f t="shared" si="70"/>
        <v>2.8780278276100031E-4</v>
      </c>
      <c r="H64">
        <f t="shared" si="70"/>
        <v>3.5816557419245994E-3</v>
      </c>
      <c r="I64">
        <f t="shared" si="75"/>
        <v>9.7042688270447726E-4</v>
      </c>
      <c r="K64">
        <f t="shared" si="76"/>
        <v>4.3493745936721336E-4</v>
      </c>
      <c r="Q64" t="s">
        <v>67</v>
      </c>
      <c r="R64">
        <f t="shared" ref="R64:X64" si="89">R23-Y23</f>
        <v>3.7250500623951993E-2</v>
      </c>
      <c r="S64">
        <f t="shared" si="89"/>
        <v>-6.5150882588398018E-2</v>
      </c>
      <c r="T64">
        <f t="shared" si="89"/>
        <v>6.4496655369922024E-2</v>
      </c>
      <c r="U64">
        <f t="shared" si="89"/>
        <v>2.8991867869063992E-2</v>
      </c>
      <c r="V64">
        <f t="shared" si="89"/>
        <v>5.0256828958442995E-2</v>
      </c>
      <c r="W64">
        <f t="shared" si="89"/>
        <v>-3.3853173690790994E-2</v>
      </c>
      <c r="X64">
        <f t="shared" si="89"/>
        <v>0.10384152621029989</v>
      </c>
      <c r="Y64">
        <f t="shared" si="47"/>
        <v>2.6547617536070267E-2</v>
      </c>
      <c r="BA64" s="38" t="s">
        <v>80</v>
      </c>
      <c r="BB64">
        <f>BB53*-1</f>
        <v>3.7888844801947208E-2</v>
      </c>
      <c r="BC64">
        <f t="shared" ref="BC64:BH64" si="90">BC53*-1</f>
        <v>-6.5567098396748236E-2</v>
      </c>
      <c r="BD64">
        <f t="shared" si="90"/>
        <v>-6.8807261294842936E-2</v>
      </c>
      <c r="BE64">
        <f t="shared" si="90"/>
        <v>-0.29342761871246392</v>
      </c>
      <c r="BF64">
        <f t="shared" si="90"/>
        <v>-0.21687535396644608</v>
      </c>
      <c r="BG64">
        <f t="shared" si="90"/>
        <v>-0.19193575585234002</v>
      </c>
      <c r="BH64" s="27">
        <f t="shared" si="90"/>
        <v>-0.14893684404268992</v>
      </c>
      <c r="BI64">
        <f>AVERAGE(BB64:BH64)</f>
        <v>-0.13538015535194056</v>
      </c>
      <c r="BJ64">
        <f>_xlfn.STDEV.P(BB64:BH64)/SQRT(7)</f>
        <v>3.8948094026623033E-2</v>
      </c>
      <c r="BK64">
        <f t="shared" ref="BK64:BK71" si="91">_xlfn.STDEV.P(BB64:BH64)</f>
        <v>0.10304697083440484</v>
      </c>
      <c r="BL64">
        <v>1</v>
      </c>
      <c r="BM64" s="14" t="s">
        <v>284</v>
      </c>
      <c r="BQ64" s="17" t="s">
        <v>199</v>
      </c>
      <c r="BR64" s="17">
        <v>1.5020575128104436E-2</v>
      </c>
      <c r="BS64" s="17"/>
      <c r="BT64" t="s">
        <v>199</v>
      </c>
      <c r="BU64">
        <v>9.5649594522799058E-2</v>
      </c>
    </row>
    <row r="65" spans="1:74" x14ac:dyDescent="0.25">
      <c r="A65" t="s">
        <v>152</v>
      </c>
      <c r="B65">
        <f t="shared" si="74"/>
        <v>-1.8726072483839923E-4</v>
      </c>
      <c r="C65">
        <f t="shared" si="70"/>
        <v>-2.7811873463538944E-3</v>
      </c>
      <c r="D65">
        <f t="shared" si="70"/>
        <v>6.6010218757010797E-6</v>
      </c>
      <c r="E65">
        <f t="shared" si="70"/>
        <v>1.3295363264692203E-2</v>
      </c>
      <c r="F65">
        <f t="shared" si="70"/>
        <v>9.3076586786399601E-4</v>
      </c>
      <c r="G65">
        <f t="shared" si="70"/>
        <v>1.3768553987778404E-2</v>
      </c>
      <c r="H65">
        <f t="shared" si="70"/>
        <v>9.1085283200264995E-3</v>
      </c>
      <c r="I65">
        <f t="shared" si="75"/>
        <v>4.8773377701492159E-3</v>
      </c>
      <c r="K65">
        <f t="shared" si="76"/>
        <v>2.4387288577989523E-3</v>
      </c>
      <c r="Q65" t="s">
        <v>100</v>
      </c>
      <c r="R65">
        <f t="shared" ref="R65:X65" si="92">R8-Y8</f>
        <v>-1.82949807867894E-2</v>
      </c>
      <c r="S65">
        <f t="shared" si="92"/>
        <v>-1.84446619943653E-2</v>
      </c>
      <c r="T65">
        <f t="shared" si="92"/>
        <v>2.1941952555776703E-2</v>
      </c>
      <c r="U65">
        <f t="shared" si="92"/>
        <v>-1.7306809856068903E-2</v>
      </c>
      <c r="V65">
        <f t="shared" si="92"/>
        <v>-5.7326470570119997E-3</v>
      </c>
      <c r="W65">
        <f t="shared" si="92"/>
        <v>6.3677875703929687E-4</v>
      </c>
      <c r="X65">
        <f t="shared" si="92"/>
        <v>-5.215061263745005E-3</v>
      </c>
      <c r="Y65">
        <f t="shared" si="47"/>
        <v>-6.0593470921663723E-3</v>
      </c>
      <c r="BA65" s="38" t="s">
        <v>82</v>
      </c>
      <c r="BB65">
        <f t="shared" ref="BB65:BH65" si="93">BB54*-1</f>
        <v>-6.8797501596025823E-2</v>
      </c>
      <c r="BC65">
        <f t="shared" si="93"/>
        <v>-4.5063223632549776E-2</v>
      </c>
      <c r="BD65">
        <f t="shared" si="93"/>
        <v>-0.12435438117054076</v>
      </c>
      <c r="BE65">
        <f t="shared" si="93"/>
        <v>-0.22556947720946996</v>
      </c>
      <c r="BF65">
        <f t="shared" si="93"/>
        <v>-9.5250143483905036E-2</v>
      </c>
      <c r="BG65">
        <f t="shared" si="93"/>
        <v>-0.11483939610791816</v>
      </c>
      <c r="BH65" s="27">
        <f t="shared" si="93"/>
        <v>-9.7360893607013388E-2</v>
      </c>
      <c r="BI65">
        <f t="shared" ref="BI65:BI71" si="94">AVERAGE(BB65:BH65)</f>
        <v>-0.11017643097248898</v>
      </c>
      <c r="BJ65">
        <f t="shared" ref="BJ65:BJ71" si="95">_xlfn.STDEV.P(BB65:BH65)/SQRT(7)</f>
        <v>2.014097775331487E-2</v>
      </c>
      <c r="BK65">
        <f t="shared" si="91"/>
        <v>5.3288018296955571E-2</v>
      </c>
      <c r="BL65">
        <v>2</v>
      </c>
      <c r="BM65" s="14" t="s">
        <v>285</v>
      </c>
      <c r="BQ65" s="17" t="s">
        <v>200</v>
      </c>
      <c r="BR65" s="17">
        <v>1.9431802805153031</v>
      </c>
      <c r="BS65" s="17"/>
      <c r="BT65" t="s">
        <v>200</v>
      </c>
      <c r="BU65">
        <v>1.9431802805153031</v>
      </c>
    </row>
    <row r="66" spans="1:74" x14ac:dyDescent="0.25">
      <c r="A66" s="3" t="s">
        <v>153</v>
      </c>
      <c r="B66">
        <f t="shared" si="74"/>
        <v>1.4492622332526212E-2</v>
      </c>
      <c r="C66">
        <f t="shared" si="70"/>
        <v>4.0891704901205014E-2</v>
      </c>
      <c r="D66">
        <f t="shared" si="70"/>
        <v>-8.4419317993275067E-3</v>
      </c>
      <c r="E66">
        <f t="shared" si="70"/>
        <v>-0.1559286516414492</v>
      </c>
      <c r="F66">
        <f t="shared" si="70"/>
        <v>-1.2802824351719005E-2</v>
      </c>
      <c r="G66">
        <f t="shared" si="70"/>
        <v>-1.5795246081807018E-2</v>
      </c>
      <c r="H66">
        <f t="shared" si="70"/>
        <v>6.0450009417953712E-2</v>
      </c>
      <c r="I66">
        <f t="shared" si="75"/>
        <v>-1.1019188174659687E-2</v>
      </c>
      <c r="K66">
        <f t="shared" si="76"/>
        <v>2.4530208964234683E-2</v>
      </c>
      <c r="O66" t="s">
        <v>296</v>
      </c>
      <c r="Q66" t="s">
        <v>99</v>
      </c>
      <c r="R66">
        <f t="shared" ref="R66:X66" si="96">R27-Y27</f>
        <v>-4.2685459837906004E-2</v>
      </c>
      <c r="S66">
        <f t="shared" si="96"/>
        <v>-8.0751475362517006E-2</v>
      </c>
      <c r="T66">
        <f t="shared" si="96"/>
        <v>1.5906120089126008E-2</v>
      </c>
      <c r="U66">
        <f t="shared" si="96"/>
        <v>-9.625875615444035E-3</v>
      </c>
      <c r="V66">
        <f t="shared" si="96"/>
        <v>-7.4887324726432003E-2</v>
      </c>
      <c r="W66">
        <f t="shared" si="96"/>
        <v>3.5473120706627004E-2</v>
      </c>
      <c r="X66">
        <f t="shared" si="96"/>
        <v>-4.1649637709622045E-2</v>
      </c>
      <c r="Y66">
        <f t="shared" si="47"/>
        <v>-2.8317218922309727E-2</v>
      </c>
      <c r="BA66" s="38" t="s">
        <v>282</v>
      </c>
      <c r="BB66">
        <f t="shared" ref="BB66:BH66" si="97">BB55*-1</f>
        <v>-0.18985519269556583</v>
      </c>
      <c r="BC66">
        <f t="shared" si="97"/>
        <v>-3.0536246996020311E-2</v>
      </c>
      <c r="BD66">
        <f t="shared" si="97"/>
        <v>-5.7806259364746038E-2</v>
      </c>
      <c r="BE66">
        <f t="shared" si="97"/>
        <v>-0.15994774887514018</v>
      </c>
      <c r="BF66">
        <f t="shared" si="97"/>
        <v>-7.2302356048874916E-2</v>
      </c>
      <c r="BG66">
        <f t="shared" si="97"/>
        <v>-7.0047117132142067E-2</v>
      </c>
      <c r="BH66" s="27">
        <f t="shared" si="97"/>
        <v>-9.5517790259609714E-2</v>
      </c>
      <c r="BI66">
        <f t="shared" si="94"/>
        <v>-9.6573244481728437E-2</v>
      </c>
      <c r="BJ66">
        <f t="shared" si="95"/>
        <v>2.0140039966505173E-2</v>
      </c>
      <c r="BK66">
        <f t="shared" si="91"/>
        <v>5.3285537146274313E-2</v>
      </c>
      <c r="BL66">
        <v>3</v>
      </c>
      <c r="BM66" s="14" t="s">
        <v>286</v>
      </c>
      <c r="BQ66" s="17" t="s">
        <v>201</v>
      </c>
      <c r="BR66" s="17">
        <v>3.0041150256208873E-2</v>
      </c>
      <c r="BS66" s="17"/>
      <c r="BT66" t="s">
        <v>201</v>
      </c>
      <c r="BU66">
        <v>0.19129918904559812</v>
      </c>
    </row>
    <row r="67" spans="1:74" ht="15.75" thickBot="1" x14ac:dyDescent="0.3">
      <c r="A67" s="3" t="s">
        <v>154</v>
      </c>
      <c r="B67">
        <f t="shared" si="74"/>
        <v>9.3837037219279829E-3</v>
      </c>
      <c r="C67">
        <f t="shared" si="70"/>
        <v>5.4904096634679989E-2</v>
      </c>
      <c r="D67">
        <f t="shared" si="70"/>
        <v>6.8284591349959678E-3</v>
      </c>
      <c r="E67">
        <f t="shared" si="70"/>
        <v>-0.16184638787515498</v>
      </c>
      <c r="F67">
        <f t="shared" si="70"/>
        <v>8.7380893498854029E-2</v>
      </c>
      <c r="G67">
        <f t="shared" si="70"/>
        <v>-0.13309037048545203</v>
      </c>
      <c r="H67">
        <f t="shared" si="70"/>
        <v>0.156174451696733</v>
      </c>
      <c r="I67">
        <f t="shared" si="75"/>
        <v>2.8192637609405651E-3</v>
      </c>
      <c r="K67">
        <f t="shared" si="76"/>
        <v>4.0159550096958659E-2</v>
      </c>
      <c r="O67" t="s">
        <v>189</v>
      </c>
      <c r="BA67" s="38" t="s">
        <v>79</v>
      </c>
      <c r="BB67">
        <f t="shared" ref="BB67:BH67" si="98">BB56*-1</f>
        <v>-8.6533775148031511E-2</v>
      </c>
      <c r="BC67">
        <f t="shared" si="98"/>
        <v>4.6194463185595003E-2</v>
      </c>
      <c r="BD67">
        <f t="shared" si="98"/>
        <v>-0.20206449803656867</v>
      </c>
      <c r="BE67">
        <f t="shared" si="98"/>
        <v>-4.5872073589100948E-2</v>
      </c>
      <c r="BF67">
        <f t="shared" si="98"/>
        <v>-0.13953021507346774</v>
      </c>
      <c r="BG67">
        <f t="shared" si="98"/>
        <v>-4.4343640966620357E-2</v>
      </c>
      <c r="BH67" s="27">
        <f t="shared" si="98"/>
        <v>-0.17850166716641935</v>
      </c>
      <c r="BI67">
        <f t="shared" si="94"/>
        <v>-9.2950200970659091E-2</v>
      </c>
      <c r="BJ67">
        <f t="shared" si="95"/>
        <v>3.0430931076490669E-2</v>
      </c>
      <c r="BK67">
        <f t="shared" si="91"/>
        <v>8.0512675792541386E-2</v>
      </c>
      <c r="BL67">
        <v>4</v>
      </c>
      <c r="BM67" s="14" t="s">
        <v>206</v>
      </c>
      <c r="BQ67" s="18" t="s">
        <v>202</v>
      </c>
      <c r="BR67" s="18">
        <v>2.4469118511449697</v>
      </c>
      <c r="BS67" s="18"/>
      <c r="BT67" s="12" t="s">
        <v>202</v>
      </c>
      <c r="BU67" s="12">
        <v>2.4469118511449697</v>
      </c>
      <c r="BV67" s="12"/>
    </row>
    <row r="68" spans="1:74" ht="15.75" thickBot="1" x14ac:dyDescent="0.3">
      <c r="A68" s="4" t="s">
        <v>155</v>
      </c>
      <c r="B68">
        <f t="shared" si="74"/>
        <v>2.5125821376699997E-3</v>
      </c>
      <c r="C68">
        <f t="shared" si="70"/>
        <v>3.3829521073781045E-3</v>
      </c>
      <c r="D68">
        <f t="shared" si="70"/>
        <v>3.6569779670194008E-3</v>
      </c>
      <c r="E68">
        <f t="shared" si="70"/>
        <v>9.5838222669059059E-3</v>
      </c>
      <c r="F68">
        <f t="shared" si="70"/>
        <v>2.8142919301611988E-2</v>
      </c>
      <c r="G68">
        <f t="shared" si="70"/>
        <v>1.8221781526550497E-2</v>
      </c>
      <c r="H68">
        <f t="shared" si="70"/>
        <v>2.0564422818565298E-2</v>
      </c>
      <c r="I68">
        <f t="shared" si="75"/>
        <v>1.229506544652874E-2</v>
      </c>
      <c r="K68">
        <f t="shared" si="76"/>
        <v>3.5333768475473391E-3</v>
      </c>
      <c r="BA68" s="38" t="s">
        <v>81</v>
      </c>
      <c r="BB68">
        <f t="shared" ref="BB68:BH68" si="99">BB57*-1</f>
        <v>-3.5734826095367989E-2</v>
      </c>
      <c r="BC68">
        <f t="shared" si="99"/>
        <v>-5.7056719297585323E-2</v>
      </c>
      <c r="BD68">
        <f t="shared" si="99"/>
        <v>-6.8715805121274398E-2</v>
      </c>
      <c r="BE68">
        <f t="shared" si="99"/>
        <v>-9.4774082307833685E-2</v>
      </c>
      <c r="BF68">
        <f t="shared" si="99"/>
        <v>-9.8790688436937835E-2</v>
      </c>
      <c r="BG68">
        <f t="shared" si="99"/>
        <v>-7.9694688753378262E-2</v>
      </c>
      <c r="BH68" s="27">
        <f t="shared" si="99"/>
        <v>-1.9366858861086356E-2</v>
      </c>
      <c r="BI68">
        <f t="shared" si="94"/>
        <v>-6.4876238410494835E-2</v>
      </c>
      <c r="BJ68">
        <f t="shared" si="95"/>
        <v>1.0360708894711043E-2</v>
      </c>
      <c r="BK68">
        <f t="shared" si="91"/>
        <v>2.7411859141740307E-2</v>
      </c>
      <c r="BL68">
        <v>5</v>
      </c>
      <c r="BM68" s="14" t="s">
        <v>287</v>
      </c>
      <c r="BQ68" s="15"/>
      <c r="BR68" s="15"/>
      <c r="BS68" s="15"/>
    </row>
    <row r="69" spans="1:74" x14ac:dyDescent="0.25">
      <c r="A69" s="4" t="s">
        <v>156</v>
      </c>
      <c r="B69">
        <f t="shared" si="74"/>
        <v>2.36352341821391E-2</v>
      </c>
      <c r="C69">
        <f t="shared" si="70"/>
        <v>3.8955547704688925E-3</v>
      </c>
      <c r="D69">
        <f t="shared" si="70"/>
        <v>1.1996889584206E-2</v>
      </c>
      <c r="E69">
        <f t="shared" si="70"/>
        <v>1.3634839037527199E-2</v>
      </c>
      <c r="F69">
        <f t="shared" si="70"/>
        <v>6.366745267655699E-2</v>
      </c>
      <c r="G69">
        <f t="shared" si="70"/>
        <v>3.8450150501876001E-2</v>
      </c>
      <c r="H69">
        <f t="shared" si="70"/>
        <v>-6.4966665099407961E-3</v>
      </c>
      <c r="I69">
        <f t="shared" si="75"/>
        <v>2.1254779177547627E-2</v>
      </c>
      <c r="K69">
        <f t="shared" si="76"/>
        <v>8.2256935090852142E-3</v>
      </c>
      <c r="O69" s="13"/>
      <c r="P69" s="13" t="s">
        <v>190</v>
      </c>
      <c r="Q69" s="13" t="s">
        <v>191</v>
      </c>
      <c r="BA69" s="38" t="s">
        <v>117</v>
      </c>
      <c r="BB69">
        <f t="shared" ref="BB69:BH69" si="100">BB58*-1</f>
        <v>-3.8894973659715879E-2</v>
      </c>
      <c r="BC69">
        <f t="shared" si="100"/>
        <v>-7.2903402594478028E-3</v>
      </c>
      <c r="BD69">
        <f t="shared" si="100"/>
        <v>-1.3792055261144021E-2</v>
      </c>
      <c r="BE69">
        <f t="shared" si="100"/>
        <v>-4.2048591760826287E-2</v>
      </c>
      <c r="BF69">
        <f t="shared" si="100"/>
        <v>-0.14795469694280067</v>
      </c>
      <c r="BG69">
        <f t="shared" si="100"/>
        <v>-5.1529252148762306E-2</v>
      </c>
      <c r="BH69" s="27">
        <f t="shared" si="100"/>
        <v>-1.7044837933695406E-2</v>
      </c>
      <c r="BI69">
        <f t="shared" si="94"/>
        <v>-4.5507821138056057E-2</v>
      </c>
      <c r="BJ69">
        <f t="shared" si="95"/>
        <v>1.6820737368864334E-2</v>
      </c>
      <c r="BK69">
        <f t="shared" si="91"/>
        <v>4.4503487946745961E-2</v>
      </c>
      <c r="BL69">
        <v>6</v>
      </c>
      <c r="BM69" s="14" t="s">
        <v>288</v>
      </c>
      <c r="BQ69" s="15"/>
      <c r="BR69" s="15"/>
      <c r="BS69" s="15"/>
    </row>
    <row r="70" spans="1:74" x14ac:dyDescent="0.25">
      <c r="A70" s="4" t="s">
        <v>157</v>
      </c>
      <c r="B70">
        <f t="shared" si="74"/>
        <v>1.2747157339906796E-2</v>
      </c>
      <c r="C70">
        <f t="shared" si="74"/>
        <v>1.1833381600802328E-5</v>
      </c>
      <c r="D70">
        <f t="shared" si="74"/>
        <v>-1.8618122900814008E-3</v>
      </c>
      <c r="E70">
        <f t="shared" si="74"/>
        <v>1.8829930456393196E-2</v>
      </c>
      <c r="F70">
        <f t="shared" si="74"/>
        <v>5.6144324964631703E-2</v>
      </c>
      <c r="G70">
        <f t="shared" si="74"/>
        <v>-5.1426798796641998E-3</v>
      </c>
      <c r="H70">
        <f t="shared" si="74"/>
        <v>2.9770816250708973E-3</v>
      </c>
      <c r="I70">
        <f t="shared" si="75"/>
        <v>1.1957976513979686E-2</v>
      </c>
      <c r="K70">
        <f t="shared" si="76"/>
        <v>7.4327814542593951E-3</v>
      </c>
      <c r="O70" t="s">
        <v>192</v>
      </c>
      <c r="P70">
        <v>0.62790567736438085</v>
      </c>
      <c r="Q70">
        <v>0.55497444035546606</v>
      </c>
      <c r="BA70" s="38" t="s">
        <v>78</v>
      </c>
      <c r="BB70">
        <f t="shared" ref="BB70:BH70" si="101">BB59*-1</f>
        <v>-5.6871675231607632E-2</v>
      </c>
      <c r="BC70">
        <f t="shared" si="101"/>
        <v>-0.12988823362877855</v>
      </c>
      <c r="BD70">
        <f t="shared" si="101"/>
        <v>-5.1911266793559063E-2</v>
      </c>
      <c r="BE70">
        <f t="shared" si="101"/>
        <v>0.35659937447434709</v>
      </c>
      <c r="BF70">
        <f t="shared" si="101"/>
        <v>0.2327065892042387</v>
      </c>
      <c r="BG70">
        <f t="shared" si="101"/>
        <v>2.2075387750497777E-2</v>
      </c>
      <c r="BH70" s="27">
        <f t="shared" si="101"/>
        <v>-0.31026614059257318</v>
      </c>
      <c r="BI70">
        <f t="shared" si="94"/>
        <v>8.9205764546521626E-3</v>
      </c>
      <c r="BJ70">
        <f t="shared" si="95"/>
        <v>7.8286620795858644E-2</v>
      </c>
      <c r="BK70">
        <f t="shared" si="91"/>
        <v>0.20712692960945944</v>
      </c>
      <c r="BL70">
        <v>7</v>
      </c>
      <c r="BM70" s="14" t="s">
        <v>289</v>
      </c>
      <c r="BQ70" s="15"/>
      <c r="BR70" s="15"/>
      <c r="BS70" s="15"/>
    </row>
    <row r="71" spans="1:74" x14ac:dyDescent="0.25">
      <c r="A71" s="5" t="s">
        <v>158</v>
      </c>
      <c r="B71">
        <f t="shared" ref="B71:H86" si="102">B20-I20</f>
        <v>4.1723637549413994E-2</v>
      </c>
      <c r="C71">
        <f t="shared" si="102"/>
        <v>9.8167436268560004E-3</v>
      </c>
      <c r="D71">
        <f t="shared" si="102"/>
        <v>-1.3384615897210073E-3</v>
      </c>
      <c r="E71">
        <f t="shared" si="102"/>
        <v>2.8581899384723997E-2</v>
      </c>
      <c r="F71">
        <f t="shared" si="102"/>
        <v>1.3972084387596978E-2</v>
      </c>
      <c r="G71">
        <f t="shared" si="102"/>
        <v>-5.8760730892679636E-3</v>
      </c>
      <c r="H71">
        <f t="shared" si="102"/>
        <v>9.0897811443509946E-3</v>
      </c>
      <c r="I71">
        <f t="shared" si="75"/>
        <v>1.370994448770757E-2</v>
      </c>
      <c r="K71">
        <f t="shared" si="76"/>
        <v>5.8074201146262588E-3</v>
      </c>
      <c r="O71" t="s">
        <v>193</v>
      </c>
      <c r="P71">
        <v>2.9695257006703041E-3</v>
      </c>
      <c r="Q71">
        <v>5.0821997057460449E-3</v>
      </c>
      <c r="BA71" s="38" t="s">
        <v>77</v>
      </c>
      <c r="BB71">
        <f t="shared" ref="BB71:BH71" si="103">BB60*-1</f>
        <v>6.3604753384871315E-2</v>
      </c>
      <c r="BC71">
        <f t="shared" si="103"/>
        <v>0.1047912080531932</v>
      </c>
      <c r="BD71">
        <f t="shared" si="103"/>
        <v>-4.7882715523366315E-2</v>
      </c>
      <c r="BE71">
        <f t="shared" si="103"/>
        <v>2.5566471690722403E-2</v>
      </c>
      <c r="BF71">
        <f t="shared" si="103"/>
        <v>8.773347300197798E-2</v>
      </c>
      <c r="BG71">
        <f t="shared" si="103"/>
        <v>-4.5672020031131577E-2</v>
      </c>
      <c r="BH71" s="27">
        <f t="shared" si="103"/>
        <v>4.8325454692662029E-2</v>
      </c>
      <c r="BI71">
        <f t="shared" si="94"/>
        <v>3.3780946466989863E-2</v>
      </c>
      <c r="BJ71">
        <f t="shared" si="95"/>
        <v>2.1238941765947445E-2</v>
      </c>
      <c r="BK71">
        <f t="shared" si="91"/>
        <v>5.6192958022879942E-2</v>
      </c>
      <c r="BL71">
        <v>8</v>
      </c>
      <c r="BM71" s="54" t="s">
        <v>290</v>
      </c>
      <c r="BQ71" s="15"/>
      <c r="BR71" s="15"/>
      <c r="BS71" s="15"/>
    </row>
    <row r="72" spans="1:74" ht="15.75" thickBot="1" x14ac:dyDescent="0.3">
      <c r="A72" s="5" t="s">
        <v>159</v>
      </c>
      <c r="B72">
        <f t="shared" si="102"/>
        <v>7.3239259813421997E-2</v>
      </c>
      <c r="C72">
        <f t="shared" si="102"/>
        <v>1.1256226083345006E-2</v>
      </c>
      <c r="D72">
        <f t="shared" si="102"/>
        <v>1.4067169707795008E-2</v>
      </c>
      <c r="E72">
        <f t="shared" si="102"/>
        <v>5.3697005956595004E-2</v>
      </c>
      <c r="F72">
        <f t="shared" si="102"/>
        <v>2.3497832081419978E-3</v>
      </c>
      <c r="G72">
        <f t="shared" si="102"/>
        <v>2.7091968211745004E-2</v>
      </c>
      <c r="H72">
        <f t="shared" si="102"/>
        <v>2.8331555607528008E-2</v>
      </c>
      <c r="I72">
        <f t="shared" si="75"/>
        <v>3.0004709798367429E-2</v>
      </c>
      <c r="K72">
        <f t="shared" si="76"/>
        <v>8.8203620074859823E-3</v>
      </c>
      <c r="O72" t="s">
        <v>194</v>
      </c>
      <c r="P72">
        <v>7</v>
      </c>
      <c r="Q72">
        <v>7</v>
      </c>
      <c r="BQ72" s="15"/>
      <c r="BR72" s="15"/>
      <c r="BS72" s="15"/>
    </row>
    <row r="73" spans="1:74" x14ac:dyDescent="0.25">
      <c r="A73" s="5" t="s">
        <v>160</v>
      </c>
      <c r="B73">
        <f t="shared" si="102"/>
        <v>1.1013844192461403E-2</v>
      </c>
      <c r="C73">
        <f t="shared" si="102"/>
        <v>3.3687727879795071E-3</v>
      </c>
      <c r="D73">
        <f t="shared" si="102"/>
        <v>5.9577714780069957E-3</v>
      </c>
      <c r="E73">
        <f t="shared" si="102"/>
        <v>2.0957266077438995E-2</v>
      </c>
      <c r="F73">
        <f t="shared" si="102"/>
        <v>3.2827482856482404E-2</v>
      </c>
      <c r="G73">
        <f t="shared" si="102"/>
        <v>1.2902454896886795E-2</v>
      </c>
      <c r="H73">
        <f t="shared" si="102"/>
        <v>3.3114601390266993E-2</v>
      </c>
      <c r="I73">
        <f t="shared" si="75"/>
        <v>1.7163170525646157E-2</v>
      </c>
      <c r="K73">
        <f t="shared" si="76"/>
        <v>4.2523181607352686E-3</v>
      </c>
      <c r="O73" t="s">
        <v>195</v>
      </c>
      <c r="P73">
        <v>0.28564514514942441</v>
      </c>
      <c r="BQ73" s="13"/>
      <c r="BR73" s="13"/>
      <c r="BS73" s="13"/>
    </row>
    <row r="74" spans="1:74" x14ac:dyDescent="0.25">
      <c r="A74" s="6" t="s">
        <v>161</v>
      </c>
      <c r="B74">
        <f t="shared" si="102"/>
        <v>2.0749923998273502E-2</v>
      </c>
      <c r="C74">
        <f t="shared" si="102"/>
        <v>5.6058599700276983E-3</v>
      </c>
      <c r="D74">
        <f t="shared" si="102"/>
        <v>8.8094618429953031E-3</v>
      </c>
      <c r="E74">
        <f t="shared" si="102"/>
        <v>1.8621930012066197E-2</v>
      </c>
      <c r="F74">
        <f t="shared" si="102"/>
        <v>6.2491425639949957E-4</v>
      </c>
      <c r="G74">
        <f t="shared" si="102"/>
        <v>2.3261623911740997E-2</v>
      </c>
      <c r="H74">
        <f t="shared" si="102"/>
        <v>8.1434049026880978E-3</v>
      </c>
      <c r="I74">
        <f t="shared" si="75"/>
        <v>1.2259588413455898E-2</v>
      </c>
      <c r="K74">
        <f t="shared" si="76"/>
        <v>3.0037189841520952E-3</v>
      </c>
      <c r="O74" t="s">
        <v>196</v>
      </c>
      <c r="P74">
        <v>0</v>
      </c>
    </row>
    <row r="75" spans="1:74" x14ac:dyDescent="0.25">
      <c r="A75" s="6" t="s">
        <v>162</v>
      </c>
      <c r="B75">
        <f t="shared" si="102"/>
        <v>2.6414715253592999E-2</v>
      </c>
      <c r="C75">
        <f t="shared" si="102"/>
        <v>4.2591626404313021E-3</v>
      </c>
      <c r="D75">
        <f t="shared" si="102"/>
        <v>1.5961085918063798E-2</v>
      </c>
      <c r="E75">
        <f t="shared" si="102"/>
        <v>2.57077716205595E-2</v>
      </c>
      <c r="F75">
        <f t="shared" si="102"/>
        <v>5.340722951386899E-3</v>
      </c>
      <c r="G75">
        <f t="shared" si="102"/>
        <v>1.51668884795279E-2</v>
      </c>
      <c r="H75">
        <f t="shared" si="102"/>
        <v>1.54293518486621E-2</v>
      </c>
      <c r="I75">
        <f t="shared" si="75"/>
        <v>1.5468528387460644E-2</v>
      </c>
      <c r="K75">
        <f t="shared" si="76"/>
        <v>3.0412758018825217E-3</v>
      </c>
      <c r="O75" t="s">
        <v>197</v>
      </c>
      <c r="P75">
        <v>6</v>
      </c>
    </row>
    <row r="76" spans="1:74" x14ac:dyDescent="0.25">
      <c r="A76" s="6" t="s">
        <v>163</v>
      </c>
      <c r="B76">
        <f t="shared" si="102"/>
        <v>1.2083909903647619E-2</v>
      </c>
      <c r="C76">
        <f t="shared" si="102"/>
        <v>-4.6287085339770002E-3</v>
      </c>
      <c r="D76">
        <f t="shared" si="102"/>
        <v>7.7505422032293006E-3</v>
      </c>
      <c r="E76">
        <f t="shared" si="102"/>
        <v>9.7761604437799007E-3</v>
      </c>
      <c r="F76">
        <f t="shared" si="102"/>
        <v>3.1004310688359862E-4</v>
      </c>
      <c r="G76">
        <f t="shared" si="102"/>
        <v>8.1903724172859883E-4</v>
      </c>
      <c r="H76">
        <f t="shared" si="102"/>
        <v>3.6858518186515012E-3</v>
      </c>
      <c r="I76">
        <f t="shared" si="75"/>
        <v>4.2566908834205022E-3</v>
      </c>
      <c r="K76">
        <f t="shared" si="76"/>
        <v>2.073184330484242E-3</v>
      </c>
      <c r="O76" t="s">
        <v>198</v>
      </c>
      <c r="P76">
        <v>2.5266201246410445</v>
      </c>
    </row>
    <row r="77" spans="1:74" x14ac:dyDescent="0.25">
      <c r="A77" t="s">
        <v>164</v>
      </c>
      <c r="B77">
        <f t="shared" si="102"/>
        <v>1.7838664695353404E-2</v>
      </c>
      <c r="C77">
        <f t="shared" si="102"/>
        <v>1.0231888697171398E-2</v>
      </c>
      <c r="D77">
        <f t="shared" si="102"/>
        <v>6.8094279388450918E-3</v>
      </c>
      <c r="E77">
        <f t="shared" si="102"/>
        <v>3.6439956571669208E-2</v>
      </c>
      <c r="F77">
        <f t="shared" si="102"/>
        <v>3.0063255008164307E-2</v>
      </c>
      <c r="G77">
        <f t="shared" si="102"/>
        <v>1.2852173185283894E-2</v>
      </c>
      <c r="H77">
        <f t="shared" si="102"/>
        <v>2.5826735814012597E-2</v>
      </c>
      <c r="I77">
        <f t="shared" si="75"/>
        <v>2.0008871701499984E-2</v>
      </c>
      <c r="K77">
        <f t="shared" si="76"/>
        <v>3.8615360191478982E-3</v>
      </c>
      <c r="O77" t="s">
        <v>199</v>
      </c>
      <c r="P77">
        <v>2.2442010175018928E-2</v>
      </c>
    </row>
    <row r="78" spans="1:74" x14ac:dyDescent="0.25">
      <c r="A78" s="7" t="s">
        <v>165</v>
      </c>
      <c r="B78">
        <f t="shared" si="102"/>
        <v>4.1417763100809746E-3</v>
      </c>
      <c r="C78">
        <f t="shared" si="102"/>
        <v>1.0693462880769E-2</v>
      </c>
      <c r="D78">
        <f t="shared" si="102"/>
        <v>1.0373186738810991E-2</v>
      </c>
      <c r="E78">
        <f t="shared" si="102"/>
        <v>4.697977624731009E-3</v>
      </c>
      <c r="F78">
        <f t="shared" si="102"/>
        <v>-4.4744807468962006E-2</v>
      </c>
      <c r="G78">
        <f t="shared" si="102"/>
        <v>3.6899193695908994E-2</v>
      </c>
      <c r="H78">
        <f t="shared" si="102"/>
        <v>-7.2584922339180014E-3</v>
      </c>
      <c r="I78">
        <f t="shared" si="75"/>
        <v>2.1146139353458515E-3</v>
      </c>
      <c r="K78">
        <f t="shared" si="76"/>
        <v>8.6262666173768862E-3</v>
      </c>
      <c r="O78" t="s">
        <v>200</v>
      </c>
      <c r="P78">
        <v>1.9431802805153031</v>
      </c>
    </row>
    <row r="79" spans="1:74" x14ac:dyDescent="0.25">
      <c r="A79" t="s">
        <v>166</v>
      </c>
      <c r="B79">
        <f t="shared" si="102"/>
        <v>-1.119594560945996E-4</v>
      </c>
      <c r="C79">
        <f t="shared" si="102"/>
        <v>-1.6098497560477001E-3</v>
      </c>
      <c r="D79">
        <f t="shared" si="102"/>
        <v>4.5021567707163E-3</v>
      </c>
      <c r="E79">
        <f t="shared" si="102"/>
        <v>-2.0260084782363897E-2</v>
      </c>
      <c r="F79">
        <f t="shared" si="102"/>
        <v>-6.6473591816577013E-3</v>
      </c>
      <c r="G79">
        <f t="shared" si="102"/>
        <v>1.2919295046574998E-2</v>
      </c>
      <c r="H79">
        <f t="shared" si="102"/>
        <v>2.8327595426811993E-3</v>
      </c>
      <c r="I79">
        <f t="shared" si="75"/>
        <v>-1.1964345451702003E-3</v>
      </c>
      <c r="K79">
        <f t="shared" si="76"/>
        <v>3.6209270095176778E-3</v>
      </c>
      <c r="O79" t="s">
        <v>201</v>
      </c>
      <c r="P79">
        <v>4.4884020350037857E-2</v>
      </c>
    </row>
    <row r="80" spans="1:74" ht="15.75" thickBot="1" x14ac:dyDescent="0.3">
      <c r="A80" t="s">
        <v>167</v>
      </c>
      <c r="B80">
        <f t="shared" si="102"/>
        <v>-4.8506078101632003E-3</v>
      </c>
      <c r="C80">
        <f t="shared" si="102"/>
        <v>-8.1575177016604966E-3</v>
      </c>
      <c r="D80">
        <f t="shared" si="102"/>
        <v>1.2438124777419193E-2</v>
      </c>
      <c r="E80">
        <f t="shared" si="102"/>
        <v>-5.887753859392629E-2</v>
      </c>
      <c r="F80">
        <f t="shared" si="102"/>
        <v>-4.4260027211415101E-2</v>
      </c>
      <c r="G80">
        <f t="shared" si="102"/>
        <v>-2.6024212754340026E-3</v>
      </c>
      <c r="H80">
        <f t="shared" si="102"/>
        <v>3.2172960374529699E-2</v>
      </c>
      <c r="I80">
        <f t="shared" si="75"/>
        <v>-1.0591003920092884E-2</v>
      </c>
      <c r="K80">
        <f t="shared" si="76"/>
        <v>1.0998127323249529E-2</v>
      </c>
      <c r="O80" s="12" t="s">
        <v>202</v>
      </c>
      <c r="P80" s="12">
        <v>2.4469118511449697</v>
      </c>
      <c r="Q80" s="12"/>
    </row>
    <row r="81" spans="1:71" x14ac:dyDescent="0.25">
      <c r="A81" t="s">
        <v>168</v>
      </c>
      <c r="B81">
        <f t="shared" si="102"/>
        <v>4.6299019847542994E-3</v>
      </c>
      <c r="C81">
        <f t="shared" si="102"/>
        <v>8.5819042135779934E-4</v>
      </c>
      <c r="D81">
        <f t="shared" si="102"/>
        <v>6.5986898043766985E-3</v>
      </c>
      <c r="E81">
        <f t="shared" si="102"/>
        <v>2.6057153799766974E-3</v>
      </c>
      <c r="F81">
        <f t="shared" si="102"/>
        <v>1.6877325281983598E-2</v>
      </c>
      <c r="G81">
        <f t="shared" si="102"/>
        <v>-3.3187825202193044E-3</v>
      </c>
      <c r="H81">
        <f t="shared" si="102"/>
        <v>-2.2767564525380014E-3</v>
      </c>
      <c r="I81">
        <f t="shared" si="75"/>
        <v>3.7106119856702559E-3</v>
      </c>
      <c r="K81">
        <f t="shared" si="76"/>
        <v>2.3783311755143297E-3</v>
      </c>
      <c r="O81" t="s">
        <v>299</v>
      </c>
      <c r="R81" t="s">
        <v>298</v>
      </c>
    </row>
    <row r="82" spans="1:71" x14ac:dyDescent="0.25">
      <c r="A82" s="7" t="s">
        <v>169</v>
      </c>
      <c r="B82">
        <f t="shared" si="102"/>
        <v>2.8456666773405026E-2</v>
      </c>
      <c r="C82">
        <f t="shared" si="102"/>
        <v>2.0061085137054013E-2</v>
      </c>
      <c r="D82">
        <f t="shared" si="102"/>
        <v>5.2242335970780984E-2</v>
      </c>
      <c r="E82">
        <f t="shared" si="102"/>
        <v>0.12788966091492399</v>
      </c>
      <c r="F82">
        <f t="shared" si="102"/>
        <v>5.1013693175442965E-2</v>
      </c>
      <c r="G82">
        <f t="shared" si="102"/>
        <v>4.5329556250393976E-2</v>
      </c>
      <c r="H82">
        <f t="shared" si="102"/>
        <v>4.524896028562303E-2</v>
      </c>
      <c r="I82">
        <f t="shared" si="75"/>
        <v>5.2891708358231995E-2</v>
      </c>
      <c r="K82">
        <f t="shared" si="76"/>
        <v>1.2304935407841826E-2</v>
      </c>
      <c r="O82" t="s">
        <v>189</v>
      </c>
      <c r="R82" t="s">
        <v>189</v>
      </c>
    </row>
    <row r="83" spans="1:71" ht="15.75" thickBot="1" x14ac:dyDescent="0.3">
      <c r="A83" t="s">
        <v>170</v>
      </c>
      <c r="B83">
        <f t="shared" si="102"/>
        <v>-3.5544347341054904E-2</v>
      </c>
      <c r="C83">
        <f t="shared" si="102"/>
        <v>6.5244777169682494E-2</v>
      </c>
      <c r="D83">
        <f t="shared" si="102"/>
        <v>6.191029933939099E-2</v>
      </c>
      <c r="E83">
        <f t="shared" si="102"/>
        <v>-4.4985274270950004E-3</v>
      </c>
      <c r="F83">
        <f t="shared" si="102"/>
        <v>5.8428341554893015E-2</v>
      </c>
      <c r="G83">
        <f t="shared" si="102"/>
        <v>2.9183859051710004E-2</v>
      </c>
      <c r="H83">
        <f t="shared" si="102"/>
        <v>3.9369347766778001E-2</v>
      </c>
      <c r="I83">
        <f t="shared" si="75"/>
        <v>3.0584821444900656E-2</v>
      </c>
      <c r="K83">
        <f t="shared" si="76"/>
        <v>1.3279490584494355E-2</v>
      </c>
    </row>
    <row r="84" spans="1:71" ht="15.75" thickBot="1" x14ac:dyDescent="0.3">
      <c r="A84" t="s">
        <v>171</v>
      </c>
      <c r="B84">
        <f t="shared" si="102"/>
        <v>4.4103864439636042E-3</v>
      </c>
      <c r="C84">
        <f t="shared" si="102"/>
        <v>-3.0420048077298145E-4</v>
      </c>
      <c r="D84">
        <f t="shared" si="102"/>
        <v>4.2866215444997996E-2</v>
      </c>
      <c r="E84">
        <f t="shared" si="102"/>
        <v>4.6793039541387305E-2</v>
      </c>
      <c r="F84">
        <f t="shared" si="102"/>
        <v>6.6865107500427984E-2</v>
      </c>
      <c r="G84">
        <f t="shared" si="102"/>
        <v>1.4855884845313E-2</v>
      </c>
      <c r="H84">
        <f t="shared" si="102"/>
        <v>2.1882333811781007E-2</v>
      </c>
      <c r="I84">
        <f t="shared" si="75"/>
        <v>2.8195538158156844E-2</v>
      </c>
      <c r="K84">
        <f t="shared" si="76"/>
        <v>8.6333511679299521E-3</v>
      </c>
      <c r="O84" s="13"/>
      <c r="P84" s="13" t="s">
        <v>190</v>
      </c>
      <c r="Q84" s="13" t="s">
        <v>191</v>
      </c>
      <c r="R84" s="13"/>
      <c r="S84" s="13" t="s">
        <v>190</v>
      </c>
      <c r="T84" s="13" t="s">
        <v>191</v>
      </c>
      <c r="BQ84" s="12"/>
      <c r="BR84" s="12"/>
      <c r="BS84" s="12"/>
    </row>
    <row r="85" spans="1:71" x14ac:dyDescent="0.25">
      <c r="A85" t="s">
        <v>172</v>
      </c>
      <c r="B85">
        <f t="shared" si="102"/>
        <v>3.7250500623951993E-2</v>
      </c>
      <c r="C85">
        <f t="shared" si="102"/>
        <v>-6.5150882588398018E-2</v>
      </c>
      <c r="D85">
        <f t="shared" si="102"/>
        <v>6.4496655369922024E-2</v>
      </c>
      <c r="E85">
        <f t="shared" si="102"/>
        <v>2.8991867869063992E-2</v>
      </c>
      <c r="F85">
        <f t="shared" si="102"/>
        <v>5.0256828958442995E-2</v>
      </c>
      <c r="G85">
        <f t="shared" si="102"/>
        <v>-3.3853173690790994E-2</v>
      </c>
      <c r="H85">
        <f t="shared" si="102"/>
        <v>0.10384152621029989</v>
      </c>
      <c r="I85">
        <f t="shared" si="75"/>
        <v>2.6547617536070267E-2</v>
      </c>
      <c r="K85">
        <f t="shared" si="76"/>
        <v>2.028068401863253E-2</v>
      </c>
      <c r="O85" t="s">
        <v>192</v>
      </c>
      <c r="P85">
        <v>0.41246023367340345</v>
      </c>
      <c r="Q85">
        <v>0.35956852531517136</v>
      </c>
      <c r="R85" t="s">
        <v>192</v>
      </c>
      <c r="S85">
        <v>0.52460324218435295</v>
      </c>
      <c r="T85">
        <v>0.46372541737263173</v>
      </c>
    </row>
    <row r="86" spans="1:71" x14ac:dyDescent="0.25">
      <c r="A86" t="s">
        <v>173</v>
      </c>
      <c r="B86">
        <f t="shared" si="102"/>
        <v>1.4921727003982095E-2</v>
      </c>
      <c r="C86">
        <f t="shared" si="102"/>
        <v>1.1498153337649905E-2</v>
      </c>
      <c r="D86">
        <f t="shared" si="102"/>
        <v>3.1847405893790398E-2</v>
      </c>
      <c r="E86">
        <f t="shared" si="102"/>
        <v>-1.4256583594375982E-2</v>
      </c>
      <c r="F86">
        <f t="shared" si="102"/>
        <v>4.7958838354516045E-3</v>
      </c>
      <c r="G86">
        <f t="shared" si="102"/>
        <v>6.4849065890250079E-3</v>
      </c>
      <c r="H86">
        <f t="shared" si="102"/>
        <v>3.3369648383394207E-2</v>
      </c>
      <c r="I86">
        <f t="shared" si="75"/>
        <v>1.266587734984532E-2</v>
      </c>
      <c r="K86">
        <f t="shared" si="76"/>
        <v>5.7640506414775331E-3</v>
      </c>
      <c r="O86" t="s">
        <v>193</v>
      </c>
      <c r="P86">
        <v>7.2919622428280944E-3</v>
      </c>
      <c r="Q86">
        <v>9.4068535814336718E-3</v>
      </c>
      <c r="R86" t="s">
        <v>193</v>
      </c>
      <c r="S86">
        <v>5.4243737516768142E-3</v>
      </c>
      <c r="T86">
        <v>5.1902392491001521E-3</v>
      </c>
    </row>
    <row r="87" spans="1:71" x14ac:dyDescent="0.25">
      <c r="A87" t="s">
        <v>174</v>
      </c>
      <c r="B87">
        <f t="shared" ref="B87:H93" si="104">B36-I36</f>
        <v>3.9966238379833041E-2</v>
      </c>
      <c r="C87">
        <f t="shared" si="104"/>
        <v>4.9364909214616004E-2</v>
      </c>
      <c r="D87">
        <f t="shared" si="104"/>
        <v>3.6312564585198992E-2</v>
      </c>
      <c r="E87">
        <f t="shared" si="104"/>
        <v>-9.1237025620990453E-3</v>
      </c>
      <c r="F87">
        <f t="shared" si="104"/>
        <v>-0.24264625032822801</v>
      </c>
      <c r="G87">
        <f t="shared" si="104"/>
        <v>8.7457760425302067E-2</v>
      </c>
      <c r="H87">
        <f t="shared" si="104"/>
        <v>6.1385128995694982E-2</v>
      </c>
      <c r="I87">
        <f t="shared" si="75"/>
        <v>3.2452355300454333E-3</v>
      </c>
      <c r="K87">
        <f t="shared" si="76"/>
        <v>3.9293899046215677E-2</v>
      </c>
      <c r="O87" t="s">
        <v>194</v>
      </c>
      <c r="P87">
        <v>7</v>
      </c>
      <c r="Q87">
        <v>7</v>
      </c>
      <c r="R87" t="s">
        <v>194</v>
      </c>
      <c r="S87">
        <v>7</v>
      </c>
      <c r="T87">
        <v>7</v>
      </c>
    </row>
    <row r="88" spans="1:71" x14ac:dyDescent="0.25">
      <c r="A88" t="s">
        <v>175</v>
      </c>
      <c r="B88">
        <f t="shared" si="104"/>
        <v>1.39500073732228E-2</v>
      </c>
      <c r="C88">
        <f t="shared" si="104"/>
        <v>4.3809873983283003E-3</v>
      </c>
      <c r="D88">
        <f t="shared" si="104"/>
        <v>1.2063215077105796E-2</v>
      </c>
      <c r="E88">
        <f t="shared" si="104"/>
        <v>9.7488425567582998E-3</v>
      </c>
      <c r="F88">
        <f t="shared" si="104"/>
        <v>-7.9471047311684972E-3</v>
      </c>
      <c r="G88">
        <f t="shared" si="104"/>
        <v>4.9025881310182998E-3</v>
      </c>
      <c r="H88">
        <f t="shared" si="104"/>
        <v>1.16613559295147E-2</v>
      </c>
      <c r="I88">
        <f t="shared" si="75"/>
        <v>6.9656988192542428E-3</v>
      </c>
      <c r="K88">
        <f t="shared" si="76"/>
        <v>2.6259660663976538E-3</v>
      </c>
      <c r="O88" t="s">
        <v>195</v>
      </c>
      <c r="P88">
        <v>0.93346791641199167</v>
      </c>
      <c r="R88" t="s">
        <v>195</v>
      </c>
      <c r="S88">
        <v>0.84182721248034897</v>
      </c>
    </row>
    <row r="89" spans="1:71" x14ac:dyDescent="0.25">
      <c r="A89" t="s">
        <v>176</v>
      </c>
      <c r="B89">
        <f t="shared" si="104"/>
        <v>-4.2685459837906004E-2</v>
      </c>
      <c r="C89">
        <f t="shared" si="104"/>
        <v>-8.0751475362517006E-2</v>
      </c>
      <c r="D89">
        <f t="shared" si="104"/>
        <v>1.5906120089126008E-2</v>
      </c>
      <c r="E89">
        <f t="shared" si="104"/>
        <v>-9.625875615444035E-3</v>
      </c>
      <c r="F89">
        <f t="shared" si="104"/>
        <v>-7.4887324726432003E-2</v>
      </c>
      <c r="G89">
        <f t="shared" si="104"/>
        <v>3.5473120706627004E-2</v>
      </c>
      <c r="H89">
        <f t="shared" si="104"/>
        <v>-4.1649637709622045E-2</v>
      </c>
      <c r="I89">
        <f t="shared" si="75"/>
        <v>-2.8317218922309727E-2</v>
      </c>
      <c r="K89">
        <f t="shared" si="76"/>
        <v>1.5436904626994995E-2</v>
      </c>
      <c r="O89" t="s">
        <v>196</v>
      </c>
      <c r="P89">
        <v>0</v>
      </c>
      <c r="R89" t="s">
        <v>196</v>
      </c>
      <c r="S89">
        <v>0</v>
      </c>
    </row>
    <row r="90" spans="1:71" x14ac:dyDescent="0.25">
      <c r="A90" t="s">
        <v>177</v>
      </c>
      <c r="B90">
        <f t="shared" si="104"/>
        <v>-2.746374923766802E-3</v>
      </c>
      <c r="C90">
        <f t="shared" si="104"/>
        <v>-2.6392551038817991E-3</v>
      </c>
      <c r="D90">
        <f t="shared" si="104"/>
        <v>-1.0809671169131965E-3</v>
      </c>
      <c r="E90">
        <f t="shared" si="104"/>
        <v>3.5813772240972E-2</v>
      </c>
      <c r="F90">
        <f t="shared" si="104"/>
        <v>-1.5070555759201992E-2</v>
      </c>
      <c r="G90">
        <f t="shared" si="104"/>
        <v>1.4979237849778802E-2</v>
      </c>
      <c r="H90">
        <f t="shared" si="104"/>
        <v>-1.5439353496970301E-2</v>
      </c>
      <c r="I90">
        <f t="shared" si="75"/>
        <v>1.9737862414309589E-3</v>
      </c>
      <c r="K90">
        <f t="shared" si="76"/>
        <v>6.326015355671134E-3</v>
      </c>
      <c r="O90" t="s">
        <v>197</v>
      </c>
      <c r="P90">
        <v>6</v>
      </c>
      <c r="R90" t="s">
        <v>197</v>
      </c>
      <c r="S90">
        <v>6</v>
      </c>
    </row>
    <row r="91" spans="1:71" x14ac:dyDescent="0.25">
      <c r="A91" t="s">
        <v>178</v>
      </c>
      <c r="B91">
        <f t="shared" si="104"/>
        <v>4.8710057793996953E-3</v>
      </c>
      <c r="C91">
        <f t="shared" si="104"/>
        <v>-2.219848572078395E-3</v>
      </c>
      <c r="D91">
        <f t="shared" si="104"/>
        <v>8.3726169316141047E-3</v>
      </c>
      <c r="E91">
        <f t="shared" si="104"/>
        <v>3.2840450104303004E-2</v>
      </c>
      <c r="F91">
        <f t="shared" si="104"/>
        <v>4.0229219045176998E-2</v>
      </c>
      <c r="G91">
        <f t="shared" si="104"/>
        <v>3.3833267382030047E-3</v>
      </c>
      <c r="H91">
        <f t="shared" si="104"/>
        <v>1.1685731280860895E-2</v>
      </c>
      <c r="I91">
        <f t="shared" si="75"/>
        <v>1.4166071615354187E-2</v>
      </c>
      <c r="K91">
        <f t="shared" si="76"/>
        <v>5.6041174506148836E-3</v>
      </c>
      <c r="O91" t="s">
        <v>198</v>
      </c>
      <c r="P91">
        <v>3.9795582086641454</v>
      </c>
      <c r="R91" t="s">
        <v>198</v>
      </c>
      <c r="S91">
        <v>3.9283409815413326</v>
      </c>
    </row>
    <row r="92" spans="1:71" x14ac:dyDescent="0.25">
      <c r="A92" t="s">
        <v>179</v>
      </c>
      <c r="B92">
        <f t="shared" si="104"/>
        <v>-9.2342115537791258E-4</v>
      </c>
      <c r="C92">
        <f t="shared" si="104"/>
        <v>1.0521983177584016E-2</v>
      </c>
      <c r="D92">
        <f t="shared" si="104"/>
        <v>3.3662770906472961E-2</v>
      </c>
      <c r="E92">
        <f t="shared" si="104"/>
        <v>0.21645373475839103</v>
      </c>
      <c r="F92">
        <f t="shared" si="104"/>
        <v>5.2932053582818939E-2</v>
      </c>
      <c r="G92">
        <f t="shared" si="104"/>
        <v>0.12853014820037401</v>
      </c>
      <c r="H92">
        <f t="shared" si="104"/>
        <v>6.9341389592139979E-2</v>
      </c>
      <c r="I92">
        <f t="shared" si="75"/>
        <v>7.2931237008914712E-2</v>
      </c>
      <c r="K92">
        <f t="shared" si="76"/>
        <v>2.6723924370594381E-2</v>
      </c>
      <c r="O92" t="s">
        <v>199</v>
      </c>
      <c r="P92">
        <v>3.6434602529180717E-3</v>
      </c>
      <c r="R92" t="s">
        <v>199</v>
      </c>
      <c r="S92">
        <v>3.8637359534560182E-3</v>
      </c>
    </row>
    <row r="93" spans="1:71" x14ac:dyDescent="0.25">
      <c r="A93" t="s">
        <v>180</v>
      </c>
      <c r="B93">
        <f t="shared" si="104"/>
        <v>-6.2920820849140247E-3</v>
      </c>
      <c r="C93">
        <f t="shared" si="104"/>
        <v>-7.9798133784400038E-3</v>
      </c>
      <c r="D93">
        <f t="shared" si="104"/>
        <v>-3.5138425882634994E-2</v>
      </c>
      <c r="E93">
        <f t="shared" si="104"/>
        <v>4.8631961276864991E-2</v>
      </c>
      <c r="F93">
        <f t="shared" si="104"/>
        <v>6.5285739783556979E-2</v>
      </c>
      <c r="G93">
        <f t="shared" si="104"/>
        <v>3.0838421862053017E-2</v>
      </c>
      <c r="H93">
        <f t="shared" si="104"/>
        <v>2.8540375402911017E-2</v>
      </c>
      <c r="I93">
        <f t="shared" si="75"/>
        <v>1.7698025282770997E-2</v>
      </c>
      <c r="K93">
        <f t="shared" si="76"/>
        <v>1.2403334613725567E-2</v>
      </c>
      <c r="O93" t="s">
        <v>200</v>
      </c>
      <c r="P93">
        <v>1.9431802805153031</v>
      </c>
      <c r="R93" t="s">
        <v>200</v>
      </c>
      <c r="S93">
        <v>1.9431802805153031</v>
      </c>
    </row>
    <row r="94" spans="1:71" x14ac:dyDescent="0.25">
      <c r="A94" t="s">
        <v>271</v>
      </c>
      <c r="B94">
        <f>SUM(B71:B73)</f>
        <v>0.12597674155529739</v>
      </c>
      <c r="C94">
        <f t="shared" ref="C94:H94" si="105">SUM(C71:C73)</f>
        <v>2.4441742498180513E-2</v>
      </c>
      <c r="D94">
        <f t="shared" si="105"/>
        <v>1.8686479596080996E-2</v>
      </c>
      <c r="E94">
        <f t="shared" si="105"/>
        <v>0.10323617141875799</v>
      </c>
      <c r="F94">
        <f t="shared" si="105"/>
        <v>4.914935045222138E-2</v>
      </c>
      <c r="G94">
        <f t="shared" si="105"/>
        <v>3.4118350019363836E-2</v>
      </c>
      <c r="H94">
        <f t="shared" si="105"/>
        <v>7.0535938142145996E-2</v>
      </c>
      <c r="I94">
        <f>AVERAGE(B94:H94)</f>
        <v>6.0877824811721153E-2</v>
      </c>
      <c r="K94">
        <f>_xlfn.STDEV.P(B94:H94)/SQRT(COUNT(B94:H94))</f>
        <v>1.4347510591865507E-2</v>
      </c>
      <c r="O94" t="s">
        <v>201</v>
      </c>
      <c r="P94">
        <v>7.2869205058361435E-3</v>
      </c>
      <c r="R94" t="s">
        <v>201</v>
      </c>
      <c r="S94">
        <v>7.7274719069120364E-3</v>
      </c>
    </row>
    <row r="95" spans="1:71" ht="15.75" thickBot="1" x14ac:dyDescent="0.3">
      <c r="O95" s="12" t="s">
        <v>202</v>
      </c>
      <c r="P95" s="12">
        <v>2.4469118511449697</v>
      </c>
      <c r="Q95" s="12"/>
      <c r="R95" s="12" t="s">
        <v>202</v>
      </c>
      <c r="S95" s="12">
        <v>2.4469118511449697</v>
      </c>
      <c r="T95" s="12"/>
    </row>
    <row r="225" spans="1:11" x14ac:dyDescent="0.25">
      <c r="B225" t="s">
        <v>240</v>
      </c>
    </row>
    <row r="226" spans="1:11" x14ac:dyDescent="0.25">
      <c r="A226" s="1" t="s">
        <v>40</v>
      </c>
      <c r="B226" s="1" t="s">
        <v>84</v>
      </c>
      <c r="C226" s="1" t="s">
        <v>85</v>
      </c>
      <c r="D226" s="1" t="s">
        <v>130</v>
      </c>
      <c r="E226" s="1" t="s">
        <v>138</v>
      </c>
      <c r="F226" s="1" t="s">
        <v>133</v>
      </c>
      <c r="G226" s="1" t="s">
        <v>134</v>
      </c>
      <c r="H226" s="1" t="s">
        <v>135</v>
      </c>
      <c r="I226" s="1" t="s">
        <v>86</v>
      </c>
      <c r="J226" s="1" t="s">
        <v>114</v>
      </c>
      <c r="K226" s="1" t="s">
        <v>110</v>
      </c>
    </row>
    <row r="227" spans="1:11" x14ac:dyDescent="0.25">
      <c r="A227" t="s">
        <v>141</v>
      </c>
      <c r="B227">
        <f t="shared" ref="B227:H242" si="106">B54/B$50*100</f>
        <v>7.246256944262737E-2</v>
      </c>
      <c r="C227">
        <f t="shared" si="106"/>
        <v>0.10588381804163018</v>
      </c>
      <c r="D227">
        <f t="shared" si="106"/>
        <v>9.0012968839751628E-2</v>
      </c>
      <c r="E227">
        <f t="shared" si="106"/>
        <v>5.2660088481954449E-2</v>
      </c>
      <c r="F227">
        <f t="shared" si="106"/>
        <v>2.0275140598583437E-2</v>
      </c>
      <c r="G227">
        <f t="shared" si="106"/>
        <v>-8.9606970381152593E-3</v>
      </c>
      <c r="H227">
        <f t="shared" si="106"/>
        <v>2.3223036633303357E-2</v>
      </c>
      <c r="I227">
        <f>AVERAGE(B227:H227)</f>
        <v>5.0793846428533608E-2</v>
      </c>
      <c r="K227">
        <f>_xlfn.STDEV.P(B227:H227)/SQRT(COUNT(B227:H227))</f>
        <v>1.4504191776024251E-2</v>
      </c>
    </row>
    <row r="228" spans="1:11" x14ac:dyDescent="0.25">
      <c r="A228" t="s">
        <v>142</v>
      </c>
      <c r="B228">
        <f t="shared" si="106"/>
        <v>0.17377354921306981</v>
      </c>
      <c r="C228">
        <f t="shared" si="106"/>
        <v>0.34566295177353418</v>
      </c>
      <c r="D228">
        <f t="shared" si="106"/>
        <v>0.28872860842166359</v>
      </c>
      <c r="E228">
        <f t="shared" si="106"/>
        <v>0.22679813076735025</v>
      </c>
      <c r="F228">
        <f t="shared" si="106"/>
        <v>2.1165919096228974E-2</v>
      </c>
      <c r="G228">
        <f t="shared" si="106"/>
        <v>0.10305944685122097</v>
      </c>
      <c r="H228">
        <f t="shared" si="106"/>
        <v>-0.13897851846685633</v>
      </c>
      <c r="I228">
        <f>AVERAGE(B228:H228)</f>
        <v>0.14574429823660165</v>
      </c>
      <c r="K228">
        <f t="shared" ref="K228:K267" si="107">_xlfn.STDEV.P(B228:H228)/SQRT(COUNT(B228:H228))</f>
        <v>5.8235306477857227E-2</v>
      </c>
    </row>
    <row r="229" spans="1:11" x14ac:dyDescent="0.25">
      <c r="A229" s="2" t="s">
        <v>143</v>
      </c>
      <c r="B229">
        <f t="shared" si="106"/>
        <v>3.5227910868601046E-2</v>
      </c>
      <c r="C229">
        <f t="shared" si="106"/>
        <v>-9.5088843286961142E-3</v>
      </c>
      <c r="D229">
        <f t="shared" si="106"/>
        <v>9.4507011229824234E-3</v>
      </c>
      <c r="E229">
        <f t="shared" si="106"/>
        <v>5.8920058800546418E-2</v>
      </c>
      <c r="F229">
        <f t="shared" si="106"/>
        <v>7.0541223911239431E-2</v>
      </c>
      <c r="G229">
        <f t="shared" si="106"/>
        <v>6.2448764759420163E-2</v>
      </c>
      <c r="H229">
        <f t="shared" si="106"/>
        <v>2.5355630916291227E-2</v>
      </c>
      <c r="I229">
        <f t="shared" ref="I229:I267" si="108">AVERAGE(B229:H229)</f>
        <v>3.6062200864340657E-2</v>
      </c>
      <c r="K229">
        <f t="shared" si="107"/>
        <v>1.0407765799469995E-2</v>
      </c>
    </row>
    <row r="230" spans="1:11" x14ac:dyDescent="0.25">
      <c r="A230" s="2" t="s">
        <v>144</v>
      </c>
      <c r="B230">
        <f t="shared" si="106"/>
        <v>-0.10418034636161791</v>
      </c>
      <c r="C230">
        <f t="shared" si="106"/>
        <v>-2.7219277726910476E-2</v>
      </c>
      <c r="D230">
        <f t="shared" si="106"/>
        <v>1.2016034736147613E-2</v>
      </c>
      <c r="E230">
        <f t="shared" si="106"/>
        <v>0.30157383066364984</v>
      </c>
      <c r="F230">
        <f t="shared" si="106"/>
        <v>0.19390328504512785</v>
      </c>
      <c r="G230">
        <f t="shared" si="106"/>
        <v>0.28697107902397123</v>
      </c>
      <c r="H230">
        <f t="shared" si="106"/>
        <v>4.3304938526530425E-2</v>
      </c>
      <c r="I230">
        <f t="shared" si="108"/>
        <v>0.10090993484384266</v>
      </c>
      <c r="K230">
        <f t="shared" si="107"/>
        <v>5.5921244051457424E-2</v>
      </c>
    </row>
    <row r="231" spans="1:11" x14ac:dyDescent="0.25">
      <c r="A231" s="2" t="s">
        <v>145</v>
      </c>
      <c r="B231">
        <f t="shared" si="106"/>
        <v>5.6461915026779899E-2</v>
      </c>
      <c r="C231">
        <f t="shared" si="106"/>
        <v>3.0884785070192645E-2</v>
      </c>
      <c r="D231">
        <f t="shared" si="106"/>
        <v>6.4696522399182721E-2</v>
      </c>
      <c r="E231">
        <f t="shared" si="106"/>
        <v>9.9658685756833523E-2</v>
      </c>
      <c r="F231">
        <f t="shared" si="106"/>
        <v>0.11523134320575337</v>
      </c>
      <c r="G231">
        <f t="shared" si="106"/>
        <v>7.6122537076821442E-2</v>
      </c>
      <c r="H231">
        <f t="shared" si="106"/>
        <v>5.2098403168539795E-2</v>
      </c>
      <c r="I231">
        <f t="shared" si="108"/>
        <v>7.0736313100586187E-2</v>
      </c>
      <c r="K231">
        <f t="shared" si="107"/>
        <v>1.0122793272173929E-2</v>
      </c>
    </row>
    <row r="232" spans="1:11" x14ac:dyDescent="0.25">
      <c r="A232" s="2" t="s">
        <v>146</v>
      </c>
      <c r="B232">
        <f t="shared" si="106"/>
        <v>6.6865080173512975E-2</v>
      </c>
      <c r="C232">
        <f t="shared" si="106"/>
        <v>7.5239472996765797E-2</v>
      </c>
      <c r="D232">
        <f t="shared" si="106"/>
        <v>0.16191025930688824</v>
      </c>
      <c r="E232">
        <f t="shared" si="106"/>
        <v>0.18440405316453945</v>
      </c>
      <c r="F232">
        <f t="shared" si="106"/>
        <v>0.43197887152213066</v>
      </c>
      <c r="G232">
        <f t="shared" si="106"/>
        <v>0.12294680187309537</v>
      </c>
      <c r="H232">
        <f t="shared" si="106"/>
        <v>0.14039438178653552</v>
      </c>
      <c r="I232">
        <f t="shared" si="108"/>
        <v>0.1691055601176383</v>
      </c>
      <c r="K232">
        <f t="shared" si="107"/>
        <v>4.3238096124346537E-2</v>
      </c>
    </row>
    <row r="233" spans="1:11" x14ac:dyDescent="0.25">
      <c r="A233" t="s">
        <v>147</v>
      </c>
      <c r="B233">
        <f t="shared" si="106"/>
        <v>0.24578221388271027</v>
      </c>
      <c r="C233">
        <f t="shared" si="106"/>
        <v>0.12003538802693441</v>
      </c>
      <c r="D233">
        <f t="shared" si="106"/>
        <v>0.82669916397952248</v>
      </c>
      <c r="E233">
        <f t="shared" si="106"/>
        <v>0.24274499158676707</v>
      </c>
      <c r="F233">
        <f t="shared" si="106"/>
        <v>0.53705035441793214</v>
      </c>
      <c r="G233">
        <f t="shared" si="106"/>
        <v>0.5521917488987399</v>
      </c>
      <c r="H233">
        <f t="shared" si="106"/>
        <v>0.25562841393815172</v>
      </c>
      <c r="I233">
        <f t="shared" si="108"/>
        <v>0.39716175353296546</v>
      </c>
      <c r="K233">
        <f t="shared" si="107"/>
        <v>8.7095598094432014E-2</v>
      </c>
    </row>
    <row r="234" spans="1:11" x14ac:dyDescent="0.25">
      <c r="A234" t="s">
        <v>148</v>
      </c>
      <c r="B234">
        <f t="shared" si="106"/>
        <v>4.3276086892312562E-2</v>
      </c>
      <c r="C234">
        <f t="shared" si="106"/>
        <v>-5.193945566508304E-2</v>
      </c>
      <c r="D234">
        <f t="shared" si="106"/>
        <v>0.13766653738912568</v>
      </c>
      <c r="E234">
        <f t="shared" si="106"/>
        <v>6.0828041605434188E-2</v>
      </c>
      <c r="F234">
        <f t="shared" si="106"/>
        <v>0.19244553355842028</v>
      </c>
      <c r="G234">
        <f t="shared" si="106"/>
        <v>2.6030055658712685E-2</v>
      </c>
      <c r="H234">
        <f t="shared" si="106"/>
        <v>5.4362474118092453E-2</v>
      </c>
      <c r="I234">
        <f t="shared" si="108"/>
        <v>6.6095610508144984E-2</v>
      </c>
      <c r="K234">
        <f t="shared" si="107"/>
        <v>2.7594132247846421E-2</v>
      </c>
    </row>
    <row r="235" spans="1:11" x14ac:dyDescent="0.25">
      <c r="A235" t="s">
        <v>149</v>
      </c>
      <c r="B235">
        <f t="shared" si="106"/>
        <v>-0.15390215053172449</v>
      </c>
      <c r="C235">
        <f t="shared" si="106"/>
        <v>-0.16840461906741161</v>
      </c>
      <c r="D235">
        <f t="shared" si="106"/>
        <v>0.2001511449608584</v>
      </c>
      <c r="E235">
        <f t="shared" si="106"/>
        <v>-0.16873546947422582</v>
      </c>
      <c r="F235">
        <f t="shared" si="106"/>
        <v>-4.9503623360810399E-2</v>
      </c>
      <c r="G235">
        <f t="shared" si="106"/>
        <v>5.1344242806646437E-3</v>
      </c>
      <c r="H235">
        <f t="shared" si="106"/>
        <v>-3.9152390094854501E-2</v>
      </c>
      <c r="I235">
        <f t="shared" si="108"/>
        <v>-5.3487526183929102E-2</v>
      </c>
      <c r="K235">
        <f t="shared" si="107"/>
        <v>4.6194265841938038E-2</v>
      </c>
    </row>
    <row r="236" spans="1:11" x14ac:dyDescent="0.25">
      <c r="A236" t="s">
        <v>150</v>
      </c>
      <c r="B236">
        <f t="shared" si="106"/>
        <v>-2.2076403477316549E-2</v>
      </c>
      <c r="C236">
        <f t="shared" si="106"/>
        <v>-5.1084468208488713E-2</v>
      </c>
      <c r="D236">
        <f t="shared" si="106"/>
        <v>9.1534482006208007E-2</v>
      </c>
      <c r="E236">
        <f t="shared" si="106"/>
        <v>1.3320116510265092E-2</v>
      </c>
      <c r="F236">
        <f t="shared" si="106"/>
        <v>-6.1427832831299281E-2</v>
      </c>
      <c r="G236">
        <f t="shared" si="106"/>
        <v>7.7100536840312345E-2</v>
      </c>
      <c r="H236">
        <f t="shared" si="106"/>
        <v>-1.0966712539452932E-2</v>
      </c>
      <c r="I236">
        <f t="shared" si="108"/>
        <v>5.1999597571754244E-3</v>
      </c>
      <c r="K236">
        <f t="shared" si="107"/>
        <v>2.085021436958898E-2</v>
      </c>
    </row>
    <row r="237" spans="1:11" x14ac:dyDescent="0.25">
      <c r="A237" t="s">
        <v>151</v>
      </c>
      <c r="B237">
        <f t="shared" si="106"/>
        <v>7.7839803102912062E-3</v>
      </c>
      <c r="C237">
        <f t="shared" si="106"/>
        <v>-7.7303394815384755E-4</v>
      </c>
      <c r="D237">
        <f t="shared" si="106"/>
        <v>1.2280373114519183E-2</v>
      </c>
      <c r="E237">
        <f t="shared" si="106"/>
        <v>3.1964786087601326E-3</v>
      </c>
      <c r="F237">
        <f t="shared" si="106"/>
        <v>3.5298719502999064E-3</v>
      </c>
      <c r="G237">
        <f t="shared" si="106"/>
        <v>2.3205887123520044E-3</v>
      </c>
      <c r="H237">
        <f t="shared" si="106"/>
        <v>2.6889498646580835E-2</v>
      </c>
      <c r="I237">
        <f t="shared" si="108"/>
        <v>7.8896796278070599E-3</v>
      </c>
      <c r="K237">
        <f t="shared" si="107"/>
        <v>3.2806604713943865E-3</v>
      </c>
    </row>
    <row r="238" spans="1:11" x14ac:dyDescent="0.25">
      <c r="A238" t="s">
        <v>152</v>
      </c>
      <c r="B238">
        <f t="shared" si="106"/>
        <v>-1.5752860633540336E-3</v>
      </c>
      <c r="C238">
        <f t="shared" si="106"/>
        <v>-2.5392972544626444E-2</v>
      </c>
      <c r="D238">
        <f t="shared" si="106"/>
        <v>6.021351486266925E-5</v>
      </c>
      <c r="E238">
        <f t="shared" si="106"/>
        <v>0.12962523890626393</v>
      </c>
      <c r="F238">
        <f t="shared" si="106"/>
        <v>8.0375230677210401E-3</v>
      </c>
      <c r="G238">
        <f t="shared" si="106"/>
        <v>0.11101751922941237</v>
      </c>
      <c r="H238">
        <f t="shared" si="106"/>
        <v>6.8382831176869663E-2</v>
      </c>
      <c r="I238">
        <f t="shared" si="108"/>
        <v>4.145072389816417E-2</v>
      </c>
      <c r="K238">
        <f t="shared" si="107"/>
        <v>2.142312127781542E-2</v>
      </c>
    </row>
    <row r="239" spans="1:11" x14ac:dyDescent="0.25">
      <c r="A239" s="3" t="s">
        <v>153</v>
      </c>
      <c r="B239">
        <f t="shared" si="106"/>
        <v>0.12191571938848172</v>
      </c>
      <c r="C239">
        <f t="shared" si="106"/>
        <v>0.37335202938433709</v>
      </c>
      <c r="D239">
        <f t="shared" si="106"/>
        <v>-7.7006014438402326E-2</v>
      </c>
      <c r="E239">
        <f t="shared" si="106"/>
        <v>-1.5202509565895928</v>
      </c>
      <c r="F239">
        <f t="shared" si="106"/>
        <v>-0.11055733736248095</v>
      </c>
      <c r="G239">
        <f t="shared" si="106"/>
        <v>-0.12735898317113337</v>
      </c>
      <c r="H239">
        <f t="shared" si="106"/>
        <v>0.45383212780701804</v>
      </c>
      <c r="I239">
        <f t="shared" si="108"/>
        <v>-0.12658191642596744</v>
      </c>
      <c r="K239">
        <f t="shared" si="107"/>
        <v>0.23006627450017436</v>
      </c>
    </row>
    <row r="240" spans="1:11" x14ac:dyDescent="0.25">
      <c r="A240" s="3" t="s">
        <v>154</v>
      </c>
      <c r="B240">
        <f t="shared" si="106"/>
        <v>7.8938163400536845E-2</v>
      </c>
      <c r="C240">
        <f t="shared" si="106"/>
        <v>0.50128885429444303</v>
      </c>
      <c r="D240">
        <f t="shared" si="106"/>
        <v>6.228816285668503E-2</v>
      </c>
      <c r="E240">
        <f t="shared" si="106"/>
        <v>-1.5779468583717939</v>
      </c>
      <c r="F240">
        <f t="shared" si="106"/>
        <v>0.75456779349555925</v>
      </c>
      <c r="G240">
        <f t="shared" si="106"/>
        <v>-1.073123784656949</v>
      </c>
      <c r="H240">
        <f t="shared" si="106"/>
        <v>1.172489208935874</v>
      </c>
      <c r="I240">
        <f t="shared" si="108"/>
        <v>-1.1642637149377823E-2</v>
      </c>
      <c r="K240">
        <f t="shared" si="107"/>
        <v>0.34540916737441657</v>
      </c>
    </row>
    <row r="241" spans="1:11" x14ac:dyDescent="0.25">
      <c r="A241" s="4" t="s">
        <v>155</v>
      </c>
      <c r="B241">
        <f t="shared" si="106"/>
        <v>2.1136496336428855E-2</v>
      </c>
      <c r="C241">
        <f t="shared" si="106"/>
        <v>3.0887243211089873E-2</v>
      </c>
      <c r="D241">
        <f t="shared" si="106"/>
        <v>3.3358395308482412E-2</v>
      </c>
      <c r="E241">
        <f t="shared" si="106"/>
        <v>9.3438985174777028E-2</v>
      </c>
      <c r="F241">
        <f t="shared" si="106"/>
        <v>0.24302498715259124</v>
      </c>
      <c r="G241">
        <f t="shared" si="106"/>
        <v>0.14692443250130857</v>
      </c>
      <c r="H241">
        <f t="shared" si="106"/>
        <v>0.15438865692055351</v>
      </c>
      <c r="I241">
        <f t="shared" si="108"/>
        <v>0.10330845665789021</v>
      </c>
      <c r="K241">
        <f t="shared" si="107"/>
        <v>2.893332584261965E-2</v>
      </c>
    </row>
    <row r="242" spans="1:11" x14ac:dyDescent="0.25">
      <c r="A242" s="4" t="s">
        <v>156</v>
      </c>
      <c r="B242">
        <f t="shared" si="106"/>
        <v>0.19882575507150788</v>
      </c>
      <c r="C242">
        <f t="shared" si="106"/>
        <v>3.5567440453908222E-2</v>
      </c>
      <c r="D242">
        <f t="shared" si="106"/>
        <v>0.10943379720396217</v>
      </c>
      <c r="E242">
        <f t="shared" si="106"/>
        <v>0.13293501143978209</v>
      </c>
      <c r="F242">
        <f t="shared" si="106"/>
        <v>0.54979306527991267</v>
      </c>
      <c r="G242">
        <f t="shared" si="106"/>
        <v>0.31002822275344666</v>
      </c>
      <c r="H242">
        <f t="shared" si="106"/>
        <v>-4.877411954518817E-2</v>
      </c>
      <c r="I242">
        <f t="shared" si="108"/>
        <v>0.18397273895104735</v>
      </c>
      <c r="K242">
        <f t="shared" si="107"/>
        <v>6.9148058315010752E-2</v>
      </c>
    </row>
    <row r="243" spans="1:11" x14ac:dyDescent="0.25">
      <c r="A243" s="4" t="s">
        <v>157</v>
      </c>
      <c r="B243">
        <f t="shared" ref="B243:H258" si="109">B70/B$50*100</f>
        <v>0.10723241257484768</v>
      </c>
      <c r="C243">
        <f t="shared" si="109"/>
        <v>1.0804188883326878E-4</v>
      </c>
      <c r="D243">
        <f t="shared" si="109"/>
        <v>-1.6983167774824278E-2</v>
      </c>
      <c r="E243">
        <f t="shared" si="109"/>
        <v>0.18358537374306264</v>
      </c>
      <c r="F243">
        <f t="shared" si="109"/>
        <v>0.48482794933214302</v>
      </c>
      <c r="G243">
        <f t="shared" si="109"/>
        <v>-4.1466051041969529E-2</v>
      </c>
      <c r="H243">
        <f t="shared" si="109"/>
        <v>2.2350621638775523E-2</v>
      </c>
      <c r="I243">
        <f t="shared" si="108"/>
        <v>0.10566502576583833</v>
      </c>
      <c r="K243">
        <f t="shared" si="107"/>
        <v>6.4620123841511029E-2</v>
      </c>
    </row>
    <row r="244" spans="1:11" x14ac:dyDescent="0.25">
      <c r="A244" s="5" t="s">
        <v>158</v>
      </c>
      <c r="B244">
        <f t="shared" si="109"/>
        <v>0.3509901224656008</v>
      </c>
      <c r="C244">
        <f t="shared" si="109"/>
        <v>8.9629453305685974E-2</v>
      </c>
      <c r="D244">
        <f t="shared" si="109"/>
        <v>-1.2209242499627095E-2</v>
      </c>
      <c r="E244">
        <f t="shared" si="109"/>
        <v>0.27866373128582717</v>
      </c>
      <c r="F244">
        <f t="shared" si="109"/>
        <v>0.12065434976378527</v>
      </c>
      <c r="G244">
        <f t="shared" si="109"/>
        <v>-4.7379489361068103E-2</v>
      </c>
      <c r="H244">
        <f t="shared" si="109"/>
        <v>6.8242085613566913E-2</v>
      </c>
      <c r="I244">
        <f t="shared" si="108"/>
        <v>0.12122728722482444</v>
      </c>
      <c r="K244">
        <f t="shared" si="107"/>
        <v>5.1033588360708954E-2</v>
      </c>
    </row>
    <row r="245" spans="1:11" x14ac:dyDescent="0.25">
      <c r="A245" s="5" t="s">
        <v>159</v>
      </c>
      <c r="B245">
        <f t="shared" si="109"/>
        <v>0.61610775764118353</v>
      </c>
      <c r="C245">
        <f t="shared" si="109"/>
        <v>0.10277230703828941</v>
      </c>
      <c r="D245">
        <f t="shared" si="109"/>
        <v>0.12831857676369901</v>
      </c>
      <c r="E245">
        <f t="shared" si="109"/>
        <v>0.52352741983058892</v>
      </c>
      <c r="F245">
        <f t="shared" si="109"/>
        <v>2.0291286339202713E-2</v>
      </c>
      <c r="G245">
        <f t="shared" si="109"/>
        <v>0.21844582260270662</v>
      </c>
      <c r="H245">
        <f t="shared" si="109"/>
        <v>0.2127008794415261</v>
      </c>
      <c r="I245">
        <f t="shared" si="108"/>
        <v>0.26030914995102805</v>
      </c>
      <c r="K245">
        <f t="shared" si="107"/>
        <v>7.8212626931951981E-2</v>
      </c>
    </row>
    <row r="246" spans="1:11" x14ac:dyDescent="0.25">
      <c r="A246" s="5" t="s">
        <v>160</v>
      </c>
      <c r="B246">
        <f t="shared" si="109"/>
        <v>9.265133025256489E-2</v>
      </c>
      <c r="C246">
        <f t="shared" si="109"/>
        <v>3.0757782292658003E-2</v>
      </c>
      <c r="D246">
        <f t="shared" si="109"/>
        <v>5.4345882833672685E-2</v>
      </c>
      <c r="E246">
        <f t="shared" si="109"/>
        <v>0.20432616755380253</v>
      </c>
      <c r="F246">
        <f t="shared" si="109"/>
        <v>0.28347800432315429</v>
      </c>
      <c r="G246">
        <f t="shared" si="109"/>
        <v>0.10403405730864825</v>
      </c>
      <c r="H246">
        <f t="shared" si="109"/>
        <v>0.24860988699800993</v>
      </c>
      <c r="I246">
        <f t="shared" si="108"/>
        <v>0.14545758736607292</v>
      </c>
      <c r="K246">
        <f t="shared" si="107"/>
        <v>3.4734368021006642E-2</v>
      </c>
    </row>
    <row r="247" spans="1:11" x14ac:dyDescent="0.25">
      <c r="A247" s="6" t="s">
        <v>161</v>
      </c>
      <c r="B247">
        <f t="shared" si="109"/>
        <v>0.17455377318625506</v>
      </c>
      <c r="C247">
        <f t="shared" si="109"/>
        <v>5.1182977117507855E-2</v>
      </c>
      <c r="D247">
        <f t="shared" si="109"/>
        <v>8.035856744664667E-2</v>
      </c>
      <c r="E247">
        <f t="shared" si="109"/>
        <v>0.18155744063948973</v>
      </c>
      <c r="F247">
        <f t="shared" si="109"/>
        <v>5.3963761721144759E-3</v>
      </c>
      <c r="G247">
        <f t="shared" si="109"/>
        <v>0.18756129236384325</v>
      </c>
      <c r="H247">
        <f t="shared" si="109"/>
        <v>6.1137108334070898E-2</v>
      </c>
      <c r="I247">
        <f t="shared" si="108"/>
        <v>0.10596393360856114</v>
      </c>
      <c r="K247">
        <f t="shared" si="107"/>
        <v>2.5894975951791879E-2</v>
      </c>
    </row>
    <row r="248" spans="1:11" x14ac:dyDescent="0.25">
      <c r="A248" s="6" t="s">
        <v>162</v>
      </c>
      <c r="B248">
        <f t="shared" si="109"/>
        <v>0.2222074748581645</v>
      </c>
      <c r="C248">
        <f t="shared" si="109"/>
        <v>3.8887276016611336E-2</v>
      </c>
      <c r="D248">
        <f t="shared" si="109"/>
        <v>0.14559459160247093</v>
      </c>
      <c r="E248">
        <f t="shared" si="109"/>
        <v>0.25064196981456782</v>
      </c>
      <c r="F248">
        <f t="shared" si="109"/>
        <v>4.6119207205771527E-2</v>
      </c>
      <c r="G248">
        <f t="shared" si="109"/>
        <v>0.1222924596817466</v>
      </c>
      <c r="H248">
        <f t="shared" si="109"/>
        <v>0.11583679882904646</v>
      </c>
      <c r="I248">
        <f t="shared" si="108"/>
        <v>0.13451139685833988</v>
      </c>
      <c r="K248">
        <f t="shared" si="107"/>
        <v>2.8123250600664035E-2</v>
      </c>
    </row>
    <row r="249" spans="1:11" x14ac:dyDescent="0.25">
      <c r="A249" s="6" t="s">
        <v>163</v>
      </c>
      <c r="B249">
        <f t="shared" si="109"/>
        <v>0.10165300213629465</v>
      </c>
      <c r="C249">
        <f t="shared" si="109"/>
        <v>-4.2261327297654132E-2</v>
      </c>
      <c r="D249">
        <f t="shared" si="109"/>
        <v>7.0699263983021871E-2</v>
      </c>
      <c r="E249">
        <f t="shared" si="109"/>
        <v>9.531421653414103E-2</v>
      </c>
      <c r="F249">
        <f t="shared" si="109"/>
        <v>2.6773420788233646E-3</v>
      </c>
      <c r="G249">
        <f t="shared" si="109"/>
        <v>6.603996528169986E-3</v>
      </c>
      <c r="H249">
        <f t="shared" si="109"/>
        <v>2.7671757039349064E-2</v>
      </c>
      <c r="I249">
        <f t="shared" si="108"/>
        <v>3.7479750143163688E-2</v>
      </c>
      <c r="K249">
        <f t="shared" si="107"/>
        <v>1.8727870643082289E-2</v>
      </c>
    </row>
    <row r="250" spans="1:11" x14ac:dyDescent="0.25">
      <c r="A250" t="s">
        <v>164</v>
      </c>
      <c r="B250">
        <f t="shared" si="109"/>
        <v>0.15006350054281922</v>
      </c>
      <c r="C250">
        <f t="shared" si="109"/>
        <v>9.3419837073387219E-2</v>
      </c>
      <c r="D250">
        <f t="shared" si="109"/>
        <v>6.2114563187745372E-2</v>
      </c>
      <c r="E250">
        <f t="shared" si="109"/>
        <v>0.35527709790980699</v>
      </c>
      <c r="F250">
        <f t="shared" si="109"/>
        <v>0.25960782830748197</v>
      </c>
      <c r="G250">
        <f t="shared" si="109"/>
        <v>0.1036286297750294</v>
      </c>
      <c r="H250">
        <f t="shared" si="109"/>
        <v>0.19389579226933759</v>
      </c>
      <c r="I250">
        <f t="shared" si="108"/>
        <v>0.1740010355808011</v>
      </c>
      <c r="K250">
        <f t="shared" si="107"/>
        <v>3.6455880077266752E-2</v>
      </c>
    </row>
    <row r="251" spans="1:11" x14ac:dyDescent="0.25">
      <c r="A251" s="7" t="s">
        <v>165</v>
      </c>
      <c r="B251">
        <f t="shared" si="109"/>
        <v>3.4841702681813823E-2</v>
      </c>
      <c r="C251">
        <f t="shared" si="109"/>
        <v>9.7634130866564445E-2</v>
      </c>
      <c r="D251">
        <f t="shared" si="109"/>
        <v>9.4622627470735535E-2</v>
      </c>
      <c r="E251">
        <f t="shared" si="109"/>
        <v>4.5803673044366236E-2</v>
      </c>
      <c r="F251">
        <f t="shared" si="109"/>
        <v>-0.38638870913675277</v>
      </c>
      <c r="G251">
        <f t="shared" si="109"/>
        <v>0.29752267008733024</v>
      </c>
      <c r="H251">
        <f t="shared" si="109"/>
        <v>-5.4493572571906998E-2</v>
      </c>
      <c r="I251">
        <f t="shared" si="108"/>
        <v>1.8506074634592924E-2</v>
      </c>
      <c r="K251">
        <f t="shared" si="107"/>
        <v>7.2869184645892329E-2</v>
      </c>
    </row>
    <row r="252" spans="1:11" x14ac:dyDescent="0.25">
      <c r="A252" t="s">
        <v>166</v>
      </c>
      <c r="B252">
        <f t="shared" si="109"/>
        <v>-9.418321487259083E-4</v>
      </c>
      <c r="C252">
        <f t="shared" si="109"/>
        <v>-1.4698352022162253E-2</v>
      </c>
      <c r="D252">
        <f t="shared" si="109"/>
        <v>4.1067987461986859E-2</v>
      </c>
      <c r="E252">
        <f t="shared" si="109"/>
        <v>-0.19752888867274446</v>
      </c>
      <c r="F252">
        <f t="shared" si="109"/>
        <v>-5.7402516150074377E-2</v>
      </c>
      <c r="G252">
        <f t="shared" si="109"/>
        <v>0.10416984147621555</v>
      </c>
      <c r="H252">
        <f t="shared" si="109"/>
        <v>2.1267114814358001E-2</v>
      </c>
      <c r="I252">
        <f t="shared" si="108"/>
        <v>-1.4866663605878084E-2</v>
      </c>
      <c r="K252">
        <f t="shared" si="107"/>
        <v>3.3188620238399177E-2</v>
      </c>
    </row>
    <row r="253" spans="1:11" x14ac:dyDescent="0.25">
      <c r="A253" t="s">
        <v>167</v>
      </c>
      <c r="B253">
        <f t="shared" si="109"/>
        <v>-4.0804578155618963E-2</v>
      </c>
      <c r="C253">
        <f t="shared" si="109"/>
        <v>-7.4480283862261992E-2</v>
      </c>
      <c r="D253">
        <f t="shared" si="109"/>
        <v>0.11345867734597102</v>
      </c>
      <c r="E253">
        <f t="shared" si="109"/>
        <v>-0.57403583899948118</v>
      </c>
      <c r="F253">
        <f t="shared" si="109"/>
        <v>-0.38220244421520932</v>
      </c>
      <c r="G253">
        <f t="shared" si="109"/>
        <v>-2.0983638096272114E-2</v>
      </c>
      <c r="H253">
        <f t="shared" si="109"/>
        <v>0.24154045971558016</v>
      </c>
      <c r="I253">
        <f t="shared" si="108"/>
        <v>-0.10535823518104179</v>
      </c>
      <c r="K253">
        <f t="shared" si="107"/>
        <v>9.8639795470412947E-2</v>
      </c>
    </row>
    <row r="254" spans="1:11" x14ac:dyDescent="0.25">
      <c r="A254" t="s">
        <v>168</v>
      </c>
      <c r="B254">
        <f t="shared" si="109"/>
        <v>3.894794318228046E-2</v>
      </c>
      <c r="C254">
        <f t="shared" si="109"/>
        <v>7.8355044424350193E-3</v>
      </c>
      <c r="D254">
        <f t="shared" si="109"/>
        <v>6.0192242063700302E-2</v>
      </c>
      <c r="E254">
        <f t="shared" si="109"/>
        <v>2.5404832641782293E-2</v>
      </c>
      <c r="F254">
        <f t="shared" si="109"/>
        <v>0.14574222794254443</v>
      </c>
      <c r="G254">
        <f t="shared" si="109"/>
        <v>-2.6759745619164589E-2</v>
      </c>
      <c r="H254">
        <f t="shared" si="109"/>
        <v>-1.7092887748116684E-2</v>
      </c>
      <c r="I254">
        <f t="shared" si="108"/>
        <v>3.3467159557923024E-2</v>
      </c>
      <c r="K254">
        <f t="shared" si="107"/>
        <v>2.0331709101749477E-2</v>
      </c>
    </row>
    <row r="255" spans="1:11" x14ac:dyDescent="0.25">
      <c r="A255" s="7" t="s">
        <v>169</v>
      </c>
      <c r="B255">
        <f t="shared" si="109"/>
        <v>0.23938490367555459</v>
      </c>
      <c r="C255">
        <f t="shared" si="109"/>
        <v>0.18316298783987273</v>
      </c>
      <c r="D255">
        <f t="shared" si="109"/>
        <v>0.47654662151882116</v>
      </c>
      <c r="E255">
        <f t="shared" si="109"/>
        <v>1.2468803988051012</v>
      </c>
      <c r="F255">
        <f t="shared" si="109"/>
        <v>0.44052296052521245</v>
      </c>
      <c r="G255">
        <f t="shared" si="109"/>
        <v>0.36549770492644384</v>
      </c>
      <c r="H255">
        <f t="shared" si="109"/>
        <v>0.33970932552709432</v>
      </c>
      <c r="I255">
        <f t="shared" si="108"/>
        <v>0.47024355754544284</v>
      </c>
      <c r="K255">
        <f t="shared" si="107"/>
        <v>0.1251782139096638</v>
      </c>
    </row>
    <row r="256" spans="1:11" x14ac:dyDescent="0.25">
      <c r="A256" t="s">
        <v>170</v>
      </c>
      <c r="B256">
        <f t="shared" si="109"/>
        <v>-0.29900832139627126</v>
      </c>
      <c r="C256">
        <f t="shared" si="109"/>
        <v>0.59570198948373987</v>
      </c>
      <c r="D256">
        <f t="shared" si="109"/>
        <v>0.56473630895652749</v>
      </c>
      <c r="E256">
        <f t="shared" si="109"/>
        <v>-4.3859101918045255E-2</v>
      </c>
      <c r="F256">
        <f t="shared" si="109"/>
        <v>0.50455131550307064</v>
      </c>
      <c r="G256">
        <f t="shared" si="109"/>
        <v>0.23531299193347219</v>
      </c>
      <c r="H256">
        <f t="shared" si="109"/>
        <v>0.29556777640575183</v>
      </c>
      <c r="I256">
        <f t="shared" si="108"/>
        <v>0.26471470842403511</v>
      </c>
      <c r="K256">
        <f t="shared" si="107"/>
        <v>0.1170997274801069</v>
      </c>
    </row>
    <row r="257" spans="1:11" x14ac:dyDescent="0.25">
      <c r="A257" t="s">
        <v>171</v>
      </c>
      <c r="B257">
        <f t="shared" si="109"/>
        <v>3.7101321193630028E-2</v>
      </c>
      <c r="C257">
        <f t="shared" si="109"/>
        <v>-2.7774304620137467E-3</v>
      </c>
      <c r="D257">
        <f t="shared" si="109"/>
        <v>0.39101907998595042</v>
      </c>
      <c r="E257">
        <f t="shared" si="109"/>
        <v>0.45621611150787955</v>
      </c>
      <c r="F257">
        <f t="shared" si="109"/>
        <v>0.5774060507758827</v>
      </c>
      <c r="G257">
        <f t="shared" si="109"/>
        <v>0.11978479969272252</v>
      </c>
      <c r="H257">
        <f t="shared" si="109"/>
        <v>0.16428295397807732</v>
      </c>
      <c r="I257">
        <f t="shared" si="108"/>
        <v>0.24900469809601838</v>
      </c>
      <c r="K257">
        <f t="shared" si="107"/>
        <v>7.8652547791067062E-2</v>
      </c>
    </row>
    <row r="258" spans="1:11" x14ac:dyDescent="0.25">
      <c r="A258" t="s">
        <v>172</v>
      </c>
      <c r="B258">
        <f t="shared" si="109"/>
        <v>0.31336092785346037</v>
      </c>
      <c r="C258">
        <f t="shared" si="109"/>
        <v>-0.59484470724140126</v>
      </c>
      <c r="D258">
        <f t="shared" si="109"/>
        <v>0.58832865423534009</v>
      </c>
      <c r="E258">
        <f t="shared" si="109"/>
        <v>0.28266078361667529</v>
      </c>
      <c r="F258">
        <f t="shared" si="109"/>
        <v>0.43398714543647227</v>
      </c>
      <c r="G258">
        <f t="shared" si="109"/>
        <v>-0.27296224167984967</v>
      </c>
      <c r="H258">
        <f t="shared" si="109"/>
        <v>0.77959658316863689</v>
      </c>
      <c r="I258">
        <f t="shared" si="108"/>
        <v>0.21858959219847632</v>
      </c>
      <c r="K258">
        <f t="shared" si="107"/>
        <v>0.16988694994866654</v>
      </c>
    </row>
    <row r="259" spans="1:11" x14ac:dyDescent="0.25">
      <c r="A259" t="s">
        <v>173</v>
      </c>
      <c r="B259">
        <f t="shared" ref="B259:H267" si="110">B86/B$50*100</f>
        <v>0.1255254598145529</v>
      </c>
      <c r="C259">
        <f t="shared" si="110"/>
        <v>0.10498116655090546</v>
      </c>
      <c r="D259">
        <f t="shared" si="110"/>
        <v>0.29050717968110656</v>
      </c>
      <c r="E259">
        <f t="shared" si="110"/>
        <v>-0.13899680795603234</v>
      </c>
      <c r="F259">
        <f t="shared" si="110"/>
        <v>4.1414310825571919E-2</v>
      </c>
      <c r="G259">
        <f t="shared" si="110"/>
        <v>5.2288587645955904E-2</v>
      </c>
      <c r="H259">
        <f t="shared" si="110"/>
        <v>0.25052466783421151</v>
      </c>
      <c r="I259">
        <f t="shared" si="108"/>
        <v>0.10374922348518172</v>
      </c>
      <c r="K259">
        <f t="shared" si="107"/>
        <v>4.9970759118369922E-2</v>
      </c>
    </row>
    <row r="260" spans="1:11" x14ac:dyDescent="0.25">
      <c r="A260" t="s">
        <v>174</v>
      </c>
      <c r="B260">
        <f t="shared" si="110"/>
        <v>0.33620642224239655</v>
      </c>
      <c r="C260">
        <f t="shared" si="110"/>
        <v>0.4507146151078511</v>
      </c>
      <c r="D260">
        <f t="shared" si="110"/>
        <v>0.33123767630603296</v>
      </c>
      <c r="E260">
        <f t="shared" si="110"/>
        <v>-8.8952975618388302E-2</v>
      </c>
      <c r="F260">
        <f t="shared" si="110"/>
        <v>-2.0953441694040738</v>
      </c>
      <c r="G260">
        <f t="shared" si="110"/>
        <v>0.70518252013942562</v>
      </c>
      <c r="H260">
        <f t="shared" si="110"/>
        <v>0.46085259499646197</v>
      </c>
      <c r="I260">
        <f t="shared" si="108"/>
        <v>1.4270954824243731E-2</v>
      </c>
      <c r="K260">
        <f t="shared" si="107"/>
        <v>0.33601866204625702</v>
      </c>
    </row>
    <row r="261" spans="1:11" x14ac:dyDescent="0.25">
      <c r="A261" t="s">
        <v>175</v>
      </c>
      <c r="B261">
        <f t="shared" si="110"/>
        <v>0.11735110081245236</v>
      </c>
      <c r="C261">
        <f t="shared" si="110"/>
        <v>3.9999568123286484E-2</v>
      </c>
      <c r="D261">
        <f t="shared" si="110"/>
        <v>0.11003880823523852</v>
      </c>
      <c r="E261">
        <f t="shared" si="110"/>
        <v>9.5047876490541514E-2</v>
      </c>
      <c r="F261">
        <f t="shared" si="110"/>
        <v>-6.8626321402339249E-2</v>
      </c>
      <c r="G261">
        <f t="shared" si="110"/>
        <v>3.9530162179146386E-2</v>
      </c>
      <c r="H261">
        <f t="shared" si="110"/>
        <v>8.7548339951702719E-2</v>
      </c>
      <c r="I261">
        <f t="shared" si="108"/>
        <v>6.0127076341432675E-2</v>
      </c>
      <c r="K261">
        <f t="shared" si="107"/>
        <v>2.2652631882492922E-2</v>
      </c>
    </row>
    <row r="262" spans="1:11" x14ac:dyDescent="0.25">
      <c r="A262" t="s">
        <v>176</v>
      </c>
      <c r="B262">
        <f t="shared" si="110"/>
        <v>-0.35908122244287727</v>
      </c>
      <c r="C262">
        <f t="shared" si="110"/>
        <v>-0.73728222570359458</v>
      </c>
      <c r="D262">
        <f t="shared" si="110"/>
        <v>0.14509320169345277</v>
      </c>
      <c r="E262">
        <f t="shared" si="110"/>
        <v>-9.384899092208443E-2</v>
      </c>
      <c r="F262">
        <f t="shared" si="110"/>
        <v>-0.64668099760676301</v>
      </c>
      <c r="G262">
        <f t="shared" si="110"/>
        <v>0.28602407076813591</v>
      </c>
      <c r="H262">
        <f t="shared" si="110"/>
        <v>-0.31268719204757139</v>
      </c>
      <c r="I262">
        <f t="shared" si="108"/>
        <v>-0.24549476518018601</v>
      </c>
      <c r="K262">
        <f t="shared" si="107"/>
        <v>0.13388158631853456</v>
      </c>
    </row>
    <row r="263" spans="1:11" x14ac:dyDescent="0.25">
      <c r="A263" t="s">
        <v>177</v>
      </c>
      <c r="B263">
        <f t="shared" si="110"/>
        <v>-2.3103222236741518E-2</v>
      </c>
      <c r="C263">
        <f t="shared" si="110"/>
        <v>-2.4097093811028692E-2</v>
      </c>
      <c r="D263">
        <f t="shared" si="110"/>
        <v>-9.8604171878155684E-3</v>
      </c>
      <c r="E263">
        <f t="shared" si="110"/>
        <v>0.34917201511891094</v>
      </c>
      <c r="F263">
        <f t="shared" si="110"/>
        <v>-0.13014007468488492</v>
      </c>
      <c r="G263">
        <f t="shared" si="110"/>
        <v>0.12077940991522254</v>
      </c>
      <c r="H263">
        <f t="shared" si="110"/>
        <v>-0.11591188681293585</v>
      </c>
      <c r="I263">
        <f t="shared" si="108"/>
        <v>2.3834104328675276E-2</v>
      </c>
      <c r="K263">
        <f t="shared" si="107"/>
        <v>5.7873184985180452E-2</v>
      </c>
    </row>
    <row r="264" spans="1:11" x14ac:dyDescent="0.25">
      <c r="A264" t="s">
        <v>178</v>
      </c>
      <c r="B264">
        <f t="shared" si="110"/>
        <v>4.0976171193543513E-2</v>
      </c>
      <c r="C264">
        <f t="shared" si="110"/>
        <v>-2.0267801778227363E-2</v>
      </c>
      <c r="D264">
        <f t="shared" si="110"/>
        <v>7.6373734785970246E-2</v>
      </c>
      <c r="E264">
        <f t="shared" si="110"/>
        <v>0.32018314248430341</v>
      </c>
      <c r="F264">
        <f t="shared" si="110"/>
        <v>0.34739485754247684</v>
      </c>
      <c r="G264">
        <f t="shared" si="110"/>
        <v>2.7280173470013221E-2</v>
      </c>
      <c r="H264">
        <f t="shared" si="110"/>
        <v>8.7731339386673893E-2</v>
      </c>
      <c r="I264">
        <f t="shared" si="108"/>
        <v>0.12566737386925053</v>
      </c>
      <c r="K264">
        <f t="shared" si="107"/>
        <v>5.1313001759036081E-2</v>
      </c>
    </row>
    <row r="265" spans="1:11" x14ac:dyDescent="0.25">
      <c r="A265" t="s">
        <v>179</v>
      </c>
      <c r="B265">
        <f t="shared" si="110"/>
        <v>-7.7680596287792326E-3</v>
      </c>
      <c r="C265">
        <f t="shared" si="110"/>
        <v>9.6068476039087428E-2</v>
      </c>
      <c r="D265">
        <f t="shared" si="110"/>
        <v>0.30706666247493103</v>
      </c>
      <c r="E265">
        <f t="shared" si="110"/>
        <v>2.1103497904958584</v>
      </c>
      <c r="F265">
        <f t="shared" si="110"/>
        <v>0.45708874420813983</v>
      </c>
      <c r="G265">
        <f t="shared" si="110"/>
        <v>1.0363541597803332</v>
      </c>
      <c r="H265">
        <f t="shared" si="110"/>
        <v>0.52058470605216933</v>
      </c>
      <c r="I265">
        <f t="shared" si="108"/>
        <v>0.64567778277453425</v>
      </c>
      <c r="K265">
        <f t="shared" si="107"/>
        <v>0.25526399199528205</v>
      </c>
    </row>
    <row r="266" spans="1:11" x14ac:dyDescent="0.25">
      <c r="A266" t="s">
        <v>180</v>
      </c>
      <c r="B266">
        <f t="shared" si="110"/>
        <v>-5.2930635756100415E-2</v>
      </c>
      <c r="C266">
        <f t="shared" si="110"/>
        <v>-7.2857796615397749E-2</v>
      </c>
      <c r="D266">
        <f t="shared" si="110"/>
        <v>-0.32052736212302413</v>
      </c>
      <c r="E266">
        <f t="shared" si="110"/>
        <v>0.47414496870008921</v>
      </c>
      <c r="F266">
        <f t="shared" si="110"/>
        <v>0.56376760001715831</v>
      </c>
      <c r="G266">
        <f t="shared" si="110"/>
        <v>0.24865393236749114</v>
      </c>
      <c r="H266">
        <f t="shared" si="110"/>
        <v>0.2142686067748944</v>
      </c>
      <c r="I266">
        <f t="shared" si="108"/>
        <v>0.15064561619501582</v>
      </c>
      <c r="K266">
        <f t="shared" si="107"/>
        <v>0.11087556556707273</v>
      </c>
    </row>
    <row r="267" spans="1:11" x14ac:dyDescent="0.25">
      <c r="A267" t="s">
        <v>243</v>
      </c>
      <c r="B267">
        <f>B94/B$50*100</f>
        <v>1.0597492103593491</v>
      </c>
      <c r="C267">
        <f t="shared" si="110"/>
        <v>0.2231595426366334</v>
      </c>
      <c r="D267">
        <f t="shared" si="110"/>
        <v>0.17045521709774461</v>
      </c>
      <c r="E267">
        <f t="shared" si="110"/>
        <v>1.0065173186702185</v>
      </c>
      <c r="F267">
        <f t="shared" si="110"/>
        <v>0.42442364042614222</v>
      </c>
      <c r="G267">
        <f t="shared" si="110"/>
        <v>0.27510039055028673</v>
      </c>
      <c r="H267">
        <f t="shared" si="110"/>
        <v>0.52955285205310287</v>
      </c>
      <c r="I267">
        <f t="shared" si="108"/>
        <v>0.52699402454192534</v>
      </c>
      <c r="K267">
        <f t="shared" si="107"/>
        <v>0.12834771214077476</v>
      </c>
    </row>
    <row r="274" spans="1:12" x14ac:dyDescent="0.25">
      <c r="A274" s="1" t="s">
        <v>274</v>
      </c>
    </row>
    <row r="275" spans="1:12" x14ac:dyDescent="0.25">
      <c r="A275" s="1" t="s">
        <v>40</v>
      </c>
      <c r="B275" s="1" t="s">
        <v>84</v>
      </c>
      <c r="C275" s="1" t="s">
        <v>85</v>
      </c>
      <c r="D275" s="1" t="s">
        <v>130</v>
      </c>
      <c r="E275" s="1" t="s">
        <v>138</v>
      </c>
      <c r="F275" s="1" t="s">
        <v>133</v>
      </c>
      <c r="G275" s="1" t="s">
        <v>134</v>
      </c>
      <c r="H275" s="1" t="s">
        <v>135</v>
      </c>
      <c r="I275" s="1" t="s">
        <v>86</v>
      </c>
      <c r="J275" s="1"/>
      <c r="K275" s="1" t="s">
        <v>110</v>
      </c>
      <c r="L275" s="1" t="s">
        <v>215</v>
      </c>
    </row>
    <row r="276" spans="1:12" x14ac:dyDescent="0.25">
      <c r="A276" s="1" t="s">
        <v>179</v>
      </c>
      <c r="B276">
        <v>-9.2342115537791258E-4</v>
      </c>
      <c r="C276">
        <v>1.0521983177584016E-2</v>
      </c>
      <c r="D276">
        <v>3.3662770906472961E-2</v>
      </c>
      <c r="E276">
        <v>0.21645373475839103</v>
      </c>
      <c r="F276">
        <v>5.2932053582818939E-2</v>
      </c>
      <c r="G276">
        <v>0.12853014820037401</v>
      </c>
      <c r="H276">
        <v>6.9341389592139979E-2</v>
      </c>
      <c r="I276">
        <f t="shared" ref="I276:I316" si="111">AVERAGE(B276:H276)</f>
        <v>7.2931237008914712E-2</v>
      </c>
      <c r="K276">
        <f t="shared" ref="K276:K316" si="112">_xlfn.STDEV.P(B276:H276)/SQRT(COUNT(B276:H276))</f>
        <v>2.6723924370594381E-2</v>
      </c>
    </row>
    <row r="277" spans="1:12" x14ac:dyDescent="0.25">
      <c r="A277" s="1" t="s">
        <v>297</v>
      </c>
      <c r="B277">
        <v>0.12597674155529739</v>
      </c>
      <c r="C277">
        <v>2.4441742498180513E-2</v>
      </c>
      <c r="D277">
        <v>1.8686479596080996E-2</v>
      </c>
      <c r="E277">
        <v>0.10323617141875799</v>
      </c>
      <c r="F277">
        <v>4.914935045222138E-2</v>
      </c>
      <c r="G277">
        <v>3.4118350019363836E-2</v>
      </c>
      <c r="H277">
        <v>7.0535938142145996E-2</v>
      </c>
      <c r="I277">
        <f t="shared" si="111"/>
        <v>6.0877824811721153E-2</v>
      </c>
      <c r="K277">
        <f t="shared" si="112"/>
        <v>1.4347510591865507E-2</v>
      </c>
    </row>
    <row r="278" spans="1:12" x14ac:dyDescent="0.25">
      <c r="A278" s="1" t="s">
        <v>169</v>
      </c>
      <c r="B278">
        <v>2.8456666773405026E-2</v>
      </c>
      <c r="C278">
        <v>2.0061085137054013E-2</v>
      </c>
      <c r="D278">
        <v>5.2242335970780984E-2</v>
      </c>
      <c r="E278">
        <v>0.12788966091492399</v>
      </c>
      <c r="F278">
        <v>5.1013693175442965E-2</v>
      </c>
      <c r="G278">
        <v>4.5329556250393976E-2</v>
      </c>
      <c r="H278">
        <v>4.524896028562303E-2</v>
      </c>
      <c r="I278">
        <f t="shared" si="111"/>
        <v>5.2891708358231995E-2</v>
      </c>
      <c r="K278">
        <f t="shared" si="112"/>
        <v>1.2304935407841826E-2</v>
      </c>
    </row>
    <row r="279" spans="1:12" x14ac:dyDescent="0.25">
      <c r="A279" s="1" t="s">
        <v>147</v>
      </c>
      <c r="B279">
        <v>2.9217141314681297E-2</v>
      </c>
      <c r="C279">
        <v>1.3146980004349107E-2</v>
      </c>
      <c r="D279">
        <v>9.0628478980154192E-2</v>
      </c>
      <c r="E279">
        <v>2.4897796687299009E-2</v>
      </c>
      <c r="F279">
        <v>6.2191813946259181E-2</v>
      </c>
      <c r="G279">
        <v>6.8483622756936993E-2</v>
      </c>
      <c r="H279">
        <v>3.4049462528639607E-2</v>
      </c>
      <c r="I279">
        <f t="shared" si="111"/>
        <v>4.6087899459759905E-2</v>
      </c>
      <c r="K279">
        <f t="shared" si="112"/>
        <v>9.8025806494029272E-3</v>
      </c>
    </row>
    <row r="280" spans="1:12" x14ac:dyDescent="0.25">
      <c r="A280" s="1" t="s">
        <v>170</v>
      </c>
      <c r="B280">
        <v>-3.5544347341054904E-2</v>
      </c>
      <c r="C280">
        <v>6.5244777169682494E-2</v>
      </c>
      <c r="D280">
        <v>6.191029933939099E-2</v>
      </c>
      <c r="E280">
        <v>-4.4985274270950004E-3</v>
      </c>
      <c r="F280">
        <v>5.8428341554893015E-2</v>
      </c>
      <c r="G280">
        <v>2.9183859051710004E-2</v>
      </c>
      <c r="H280">
        <v>3.9369347766778001E-2</v>
      </c>
      <c r="I280">
        <f t="shared" si="111"/>
        <v>3.0584821444900656E-2</v>
      </c>
      <c r="K280">
        <f t="shared" si="112"/>
        <v>1.3279490584494355E-2</v>
      </c>
    </row>
    <row r="281" spans="1:12" x14ac:dyDescent="0.25">
      <c r="A281" s="1" t="s">
        <v>159</v>
      </c>
      <c r="B281">
        <v>7.3239259813421997E-2</v>
      </c>
      <c r="C281">
        <v>1.1256226083345006E-2</v>
      </c>
      <c r="D281">
        <v>1.4067169707795008E-2</v>
      </c>
      <c r="E281">
        <v>5.3697005956595004E-2</v>
      </c>
      <c r="F281">
        <v>2.3497832081419978E-3</v>
      </c>
      <c r="G281">
        <v>2.7091968211745004E-2</v>
      </c>
      <c r="H281">
        <v>2.8331555607528008E-2</v>
      </c>
      <c r="I281">
        <f t="shared" si="111"/>
        <v>3.0004709798367429E-2</v>
      </c>
      <c r="K281">
        <f t="shared" si="112"/>
        <v>8.8203620074859823E-3</v>
      </c>
    </row>
    <row r="282" spans="1:12" x14ac:dyDescent="0.25">
      <c r="A282" s="1" t="s">
        <v>171</v>
      </c>
      <c r="B282">
        <v>4.4103864439636042E-3</v>
      </c>
      <c r="C282">
        <v>-3.0420048077298145E-4</v>
      </c>
      <c r="D282">
        <v>4.2866215444997996E-2</v>
      </c>
      <c r="E282">
        <v>4.6793039541387305E-2</v>
      </c>
      <c r="F282">
        <v>6.6865107500427984E-2</v>
      </c>
      <c r="G282">
        <v>1.4855884845313E-2</v>
      </c>
      <c r="H282">
        <v>2.1882333811781007E-2</v>
      </c>
      <c r="I282">
        <f t="shared" si="111"/>
        <v>2.8195538158156844E-2</v>
      </c>
      <c r="K282">
        <f t="shared" si="112"/>
        <v>8.6333511679299521E-3</v>
      </c>
    </row>
    <row r="283" spans="1:12" x14ac:dyDescent="0.25">
      <c r="A283" s="1" t="s">
        <v>172</v>
      </c>
      <c r="B283">
        <v>3.7250500623951993E-2</v>
      </c>
      <c r="C283">
        <v>-6.5150882588398018E-2</v>
      </c>
      <c r="D283">
        <v>6.4496655369922024E-2</v>
      </c>
      <c r="E283">
        <v>2.8991867869063992E-2</v>
      </c>
      <c r="F283">
        <v>5.0256828958442995E-2</v>
      </c>
      <c r="G283">
        <v>-3.3853173690790994E-2</v>
      </c>
      <c r="H283">
        <v>0.10384152621029989</v>
      </c>
      <c r="I283">
        <f t="shared" si="111"/>
        <v>2.6547617536070267E-2</v>
      </c>
      <c r="K283">
        <f t="shared" si="112"/>
        <v>2.028068401863253E-2</v>
      </c>
    </row>
    <row r="284" spans="1:12" x14ac:dyDescent="0.25">
      <c r="A284" s="1" t="s">
        <v>156</v>
      </c>
      <c r="B284">
        <v>2.36352341821391E-2</v>
      </c>
      <c r="C284">
        <v>3.8955547704688925E-3</v>
      </c>
      <c r="D284">
        <v>1.1996889584206E-2</v>
      </c>
      <c r="E284">
        <v>1.3634839037527199E-2</v>
      </c>
      <c r="F284">
        <v>6.366745267655699E-2</v>
      </c>
      <c r="G284">
        <v>3.8450150501876001E-2</v>
      </c>
      <c r="H284">
        <v>-6.4966665099407961E-3</v>
      </c>
      <c r="I284">
        <f t="shared" si="111"/>
        <v>2.1254779177547627E-2</v>
      </c>
      <c r="K284">
        <f t="shared" si="112"/>
        <v>8.2256935090852142E-3</v>
      </c>
    </row>
    <row r="285" spans="1:12" x14ac:dyDescent="0.25">
      <c r="A285" s="1" t="s">
        <v>164</v>
      </c>
      <c r="B285">
        <v>1.7838664695353404E-2</v>
      </c>
      <c r="C285">
        <v>1.0231888697171398E-2</v>
      </c>
      <c r="D285">
        <v>6.8094279388450918E-3</v>
      </c>
      <c r="E285">
        <v>3.6439956571669208E-2</v>
      </c>
      <c r="F285">
        <v>3.0063255008164307E-2</v>
      </c>
      <c r="G285">
        <v>1.2852173185283894E-2</v>
      </c>
      <c r="H285">
        <v>2.5826735814012597E-2</v>
      </c>
      <c r="I285">
        <f t="shared" si="111"/>
        <v>2.0008871701499984E-2</v>
      </c>
      <c r="K285">
        <f t="shared" si="112"/>
        <v>3.8615360191478982E-3</v>
      </c>
    </row>
    <row r="286" spans="1:12" x14ac:dyDescent="0.25">
      <c r="A286" s="1" t="s">
        <v>146</v>
      </c>
      <c r="B286">
        <v>7.9485267285423003E-3</v>
      </c>
      <c r="C286">
        <v>8.2406685502136E-3</v>
      </c>
      <c r="D286">
        <v>1.77497222346642E-2</v>
      </c>
      <c r="E286">
        <v>1.8913900525784802E-2</v>
      </c>
      <c r="F286">
        <v>5.0024265667856907E-2</v>
      </c>
      <c r="G286">
        <v>1.5248040948531008E-2</v>
      </c>
      <c r="H286">
        <v>1.8700398630289793E-2</v>
      </c>
      <c r="I286">
        <f t="shared" si="111"/>
        <v>1.9546503326554658E-2</v>
      </c>
      <c r="K286">
        <f t="shared" si="112"/>
        <v>4.9776033882781533E-3</v>
      </c>
    </row>
    <row r="287" spans="1:12" x14ac:dyDescent="0.25">
      <c r="A287" s="1" t="s">
        <v>180</v>
      </c>
      <c r="B287">
        <v>-6.2920820849140247E-3</v>
      </c>
      <c r="C287">
        <v>-7.9798133784400038E-3</v>
      </c>
      <c r="D287">
        <v>-3.5138425882634994E-2</v>
      </c>
      <c r="E287">
        <v>4.8631961276864991E-2</v>
      </c>
      <c r="F287">
        <v>6.5285739783556979E-2</v>
      </c>
      <c r="G287">
        <v>3.0838421862053017E-2</v>
      </c>
      <c r="H287">
        <v>2.8540375402911017E-2</v>
      </c>
      <c r="I287">
        <f t="shared" si="111"/>
        <v>1.7698025282770997E-2</v>
      </c>
      <c r="K287">
        <f t="shared" si="112"/>
        <v>1.2403334613725567E-2</v>
      </c>
    </row>
    <row r="288" spans="1:12" x14ac:dyDescent="0.25">
      <c r="A288" s="1" t="s">
        <v>160</v>
      </c>
      <c r="B288">
        <v>1.1013844192461403E-2</v>
      </c>
      <c r="C288">
        <v>3.3687727879795071E-3</v>
      </c>
      <c r="D288">
        <v>5.9577714780069957E-3</v>
      </c>
      <c r="E288">
        <v>2.0957266077438995E-2</v>
      </c>
      <c r="F288">
        <v>3.2827482856482404E-2</v>
      </c>
      <c r="G288">
        <v>1.2902454896886795E-2</v>
      </c>
      <c r="H288">
        <v>3.3114601390266993E-2</v>
      </c>
      <c r="I288">
        <f t="shared" si="111"/>
        <v>1.7163170525646157E-2</v>
      </c>
      <c r="K288">
        <f t="shared" si="112"/>
        <v>4.2523181607352686E-3</v>
      </c>
    </row>
    <row r="289" spans="1:11" x14ac:dyDescent="0.25">
      <c r="A289" s="1" t="s">
        <v>142</v>
      </c>
      <c r="B289">
        <v>2.0657175569811004E-2</v>
      </c>
      <c r="C289">
        <v>3.7859034655606999E-2</v>
      </c>
      <c r="D289">
        <v>3.1652426613510004E-2</v>
      </c>
      <c r="E289">
        <v>2.3262163771097008E-2</v>
      </c>
      <c r="F289">
        <v>2.4510679335849883E-3</v>
      </c>
      <c r="G289">
        <v>1.2781582292334975E-2</v>
      </c>
      <c r="H289">
        <v>-1.8511806977639017E-2</v>
      </c>
      <c r="I289">
        <f t="shared" si="111"/>
        <v>1.5735949122615139E-2</v>
      </c>
      <c r="K289">
        <f t="shared" si="112"/>
        <v>6.6727479505621565E-3</v>
      </c>
    </row>
    <row r="290" spans="1:11" x14ac:dyDescent="0.25">
      <c r="A290" s="1" t="s">
        <v>162</v>
      </c>
      <c r="B290">
        <v>2.6414715253592999E-2</v>
      </c>
      <c r="C290">
        <v>4.2591626404313021E-3</v>
      </c>
      <c r="D290">
        <v>1.5961085918063798E-2</v>
      </c>
      <c r="E290">
        <v>2.57077716205595E-2</v>
      </c>
      <c r="F290">
        <v>5.340722951386899E-3</v>
      </c>
      <c r="G290">
        <v>1.51668884795279E-2</v>
      </c>
      <c r="H290">
        <v>1.54293518486621E-2</v>
      </c>
      <c r="I290">
        <f t="shared" si="111"/>
        <v>1.5468528387460644E-2</v>
      </c>
      <c r="K290">
        <f t="shared" si="112"/>
        <v>3.0412758018825217E-3</v>
      </c>
    </row>
    <row r="291" spans="1:11" x14ac:dyDescent="0.25">
      <c r="A291" s="1" t="s">
        <v>178</v>
      </c>
      <c r="B291">
        <v>4.8710057793996953E-3</v>
      </c>
      <c r="C291">
        <v>-2.219848572078395E-3</v>
      </c>
      <c r="D291">
        <v>8.3726169316141047E-3</v>
      </c>
      <c r="E291">
        <v>3.2840450104303004E-2</v>
      </c>
      <c r="F291">
        <v>4.0229219045176998E-2</v>
      </c>
      <c r="G291">
        <v>3.3833267382030047E-3</v>
      </c>
      <c r="H291">
        <v>1.1685731280860895E-2</v>
      </c>
      <c r="I291">
        <f t="shared" si="111"/>
        <v>1.4166071615354187E-2</v>
      </c>
      <c r="K291">
        <f t="shared" si="112"/>
        <v>5.6041174506148836E-3</v>
      </c>
    </row>
    <row r="292" spans="1:11" x14ac:dyDescent="0.25">
      <c r="A292" s="1" t="s">
        <v>158</v>
      </c>
      <c r="B292">
        <v>4.1723637549413994E-2</v>
      </c>
      <c r="C292">
        <v>9.8167436268560004E-3</v>
      </c>
      <c r="D292">
        <v>-1.3384615897210073E-3</v>
      </c>
      <c r="E292">
        <v>2.8581899384723997E-2</v>
      </c>
      <c r="F292">
        <v>1.3972084387596978E-2</v>
      </c>
      <c r="G292">
        <v>-5.8760730892679636E-3</v>
      </c>
      <c r="H292">
        <v>9.0897811443509946E-3</v>
      </c>
      <c r="I292">
        <f t="shared" si="111"/>
        <v>1.370994448770757E-2</v>
      </c>
      <c r="K292">
        <f t="shared" si="112"/>
        <v>5.8074201146262588E-3</v>
      </c>
    </row>
    <row r="293" spans="1:11" x14ac:dyDescent="0.25">
      <c r="A293" s="1" t="s">
        <v>173</v>
      </c>
      <c r="B293">
        <v>1.4921727003982095E-2</v>
      </c>
      <c r="C293">
        <v>1.1498153337649905E-2</v>
      </c>
      <c r="D293">
        <v>3.1847405893790398E-2</v>
      </c>
      <c r="E293">
        <v>-1.4256583594375982E-2</v>
      </c>
      <c r="F293">
        <v>4.7958838354516045E-3</v>
      </c>
      <c r="G293">
        <v>6.4849065890250079E-3</v>
      </c>
      <c r="H293">
        <v>3.3369648383394207E-2</v>
      </c>
      <c r="I293">
        <f t="shared" si="111"/>
        <v>1.266587734984532E-2</v>
      </c>
      <c r="K293">
        <f t="shared" si="112"/>
        <v>5.7640506414775331E-3</v>
      </c>
    </row>
    <row r="294" spans="1:11" x14ac:dyDescent="0.25">
      <c r="A294" s="1" t="s">
        <v>155</v>
      </c>
      <c r="B294">
        <v>2.5125821376699997E-3</v>
      </c>
      <c r="C294">
        <v>3.3829521073781045E-3</v>
      </c>
      <c r="D294">
        <v>3.6569779670194008E-3</v>
      </c>
      <c r="E294">
        <v>9.5838222669059059E-3</v>
      </c>
      <c r="F294">
        <v>2.8142919301611988E-2</v>
      </c>
      <c r="G294">
        <v>1.8221781526550497E-2</v>
      </c>
      <c r="H294">
        <v>2.0564422818565298E-2</v>
      </c>
      <c r="I294">
        <f t="shared" si="111"/>
        <v>1.229506544652874E-2</v>
      </c>
      <c r="K294">
        <f t="shared" si="112"/>
        <v>3.5333768475473391E-3</v>
      </c>
    </row>
    <row r="295" spans="1:11" x14ac:dyDescent="0.25">
      <c r="A295" s="1" t="s">
        <v>161</v>
      </c>
      <c r="B295">
        <v>2.0749923998273502E-2</v>
      </c>
      <c r="C295">
        <v>5.6058599700276983E-3</v>
      </c>
      <c r="D295">
        <v>8.8094618429953031E-3</v>
      </c>
      <c r="E295">
        <v>1.8621930012066197E-2</v>
      </c>
      <c r="F295">
        <v>6.2491425639949957E-4</v>
      </c>
      <c r="G295">
        <v>2.3261623911740997E-2</v>
      </c>
      <c r="H295">
        <v>8.1434049026880978E-3</v>
      </c>
      <c r="I295">
        <f t="shared" si="111"/>
        <v>1.2259588413455898E-2</v>
      </c>
      <c r="K295">
        <f t="shared" si="112"/>
        <v>3.0037189841520952E-3</v>
      </c>
    </row>
    <row r="296" spans="1:11" x14ac:dyDescent="0.25">
      <c r="A296" s="1" t="s">
        <v>157</v>
      </c>
      <c r="B296">
        <v>1.2747157339906796E-2</v>
      </c>
      <c r="C296">
        <v>1.1833381600802328E-5</v>
      </c>
      <c r="D296">
        <v>-1.8618122900814008E-3</v>
      </c>
      <c r="E296">
        <v>1.8829930456393196E-2</v>
      </c>
      <c r="F296">
        <v>5.6144324964631703E-2</v>
      </c>
      <c r="G296">
        <v>-5.1426798796641998E-3</v>
      </c>
      <c r="H296">
        <v>2.9770816250708973E-3</v>
      </c>
      <c r="I296">
        <f t="shared" si="111"/>
        <v>1.1957976513979686E-2</v>
      </c>
      <c r="K296">
        <f t="shared" si="112"/>
        <v>7.4327814542593951E-3</v>
      </c>
    </row>
    <row r="297" spans="1:11" x14ac:dyDescent="0.25">
      <c r="A297" s="1" t="s">
        <v>144</v>
      </c>
      <c r="B297">
        <v>-1.2384345692778201E-2</v>
      </c>
      <c r="C297">
        <v>-2.9812150057632984E-3</v>
      </c>
      <c r="D297">
        <v>1.317280818656702E-3</v>
      </c>
      <c r="E297">
        <v>3.0931735699229197E-2</v>
      </c>
      <c r="F297">
        <v>2.24544997091848E-2</v>
      </c>
      <c r="G297">
        <v>3.5590570046045197E-2</v>
      </c>
      <c r="H297">
        <v>5.7681767803045986E-3</v>
      </c>
      <c r="I297">
        <f t="shared" si="111"/>
        <v>1.1528100336411285E-2</v>
      </c>
      <c r="K297">
        <f t="shared" si="112"/>
        <v>6.3802190776593793E-3</v>
      </c>
    </row>
    <row r="298" spans="1:11" x14ac:dyDescent="0.25">
      <c r="A298" s="1" t="s">
        <v>145</v>
      </c>
      <c r="B298">
        <v>6.7118597565492995E-3</v>
      </c>
      <c r="C298">
        <v>3.3826828773638982E-3</v>
      </c>
      <c r="D298">
        <v>7.0924801618508018E-3</v>
      </c>
      <c r="E298">
        <v>1.0221762681394603E-2</v>
      </c>
      <c r="F298">
        <v>1.3344086263934997E-2</v>
      </c>
      <c r="G298">
        <v>9.4408276162524993E-3</v>
      </c>
      <c r="H298">
        <v>6.9394579388124995E-3</v>
      </c>
      <c r="I298">
        <f t="shared" si="111"/>
        <v>8.1618796137369436E-3</v>
      </c>
      <c r="K298">
        <f t="shared" si="112"/>
        <v>1.1094703735652787E-3</v>
      </c>
    </row>
    <row r="299" spans="1:11" x14ac:dyDescent="0.25">
      <c r="A299" s="1" t="s">
        <v>148</v>
      </c>
      <c r="B299">
        <v>5.1444062054161049E-3</v>
      </c>
      <c r="C299">
        <v>-5.6887139391960106E-3</v>
      </c>
      <c r="D299">
        <v>1.5091957792702004E-2</v>
      </c>
      <c r="E299">
        <v>6.2389926271139012E-3</v>
      </c>
      <c r="F299">
        <v>2.2285688333313985E-2</v>
      </c>
      <c r="G299">
        <v>3.2282853114493915E-3</v>
      </c>
      <c r="H299">
        <v>7.241030044085689E-3</v>
      </c>
      <c r="I299">
        <f t="shared" si="111"/>
        <v>7.6488066249835807E-3</v>
      </c>
      <c r="K299">
        <f t="shared" si="112"/>
        <v>3.1151216035573514E-3</v>
      </c>
    </row>
    <row r="300" spans="1:11" x14ac:dyDescent="0.25">
      <c r="A300" s="1" t="s">
        <v>175</v>
      </c>
      <c r="B300">
        <v>1.39500073732228E-2</v>
      </c>
      <c r="C300">
        <v>4.3809873983283003E-3</v>
      </c>
      <c r="D300">
        <v>1.2063215077105796E-2</v>
      </c>
      <c r="E300">
        <v>9.7488425567582998E-3</v>
      </c>
      <c r="F300">
        <v>-7.9471047311684972E-3</v>
      </c>
      <c r="G300">
        <v>4.9025881310182998E-3</v>
      </c>
      <c r="H300">
        <v>1.16613559295147E-2</v>
      </c>
      <c r="I300">
        <f t="shared" si="111"/>
        <v>6.9656988192542428E-3</v>
      </c>
      <c r="K300">
        <f t="shared" si="112"/>
        <v>2.6259660663976538E-3</v>
      </c>
    </row>
    <row r="301" spans="1:11" x14ac:dyDescent="0.25">
      <c r="A301" s="1" t="s">
        <v>141</v>
      </c>
      <c r="B301">
        <v>8.6139232696491007E-3</v>
      </c>
      <c r="C301">
        <v>1.1597017025221697E-2</v>
      </c>
      <c r="D301">
        <v>9.8678440838931014E-3</v>
      </c>
      <c r="E301">
        <v>5.4012244206910025E-3</v>
      </c>
      <c r="F301">
        <v>2.3479134898030038E-3</v>
      </c>
      <c r="G301">
        <v>-1.1113186620795024E-3</v>
      </c>
      <c r="H301">
        <v>3.0932864757287973E-3</v>
      </c>
      <c r="I301">
        <f t="shared" si="111"/>
        <v>5.6871271575581707E-3</v>
      </c>
      <c r="K301">
        <f t="shared" si="112"/>
        <v>1.598151298595611E-3</v>
      </c>
    </row>
    <row r="302" spans="1:11" x14ac:dyDescent="0.25">
      <c r="A302" s="1" t="s">
        <v>152</v>
      </c>
      <c r="B302">
        <v>-1.8726072483839923E-4</v>
      </c>
      <c r="C302">
        <v>-2.7811873463538944E-3</v>
      </c>
      <c r="D302">
        <v>6.6010218757010797E-6</v>
      </c>
      <c r="E302">
        <v>1.3295363264692203E-2</v>
      </c>
      <c r="F302">
        <v>9.3076586786399601E-4</v>
      </c>
      <c r="G302">
        <v>1.3768553987778404E-2</v>
      </c>
      <c r="H302">
        <v>9.1085283200264995E-3</v>
      </c>
      <c r="I302">
        <f t="shared" si="111"/>
        <v>4.8773377701492159E-3</v>
      </c>
      <c r="K302">
        <f t="shared" si="112"/>
        <v>2.4387288577989523E-3</v>
      </c>
    </row>
    <row r="303" spans="1:11" x14ac:dyDescent="0.25">
      <c r="A303" s="1" t="s">
        <v>163</v>
      </c>
      <c r="B303">
        <v>1.2083909903647619E-2</v>
      </c>
      <c r="C303">
        <v>-4.6287085339770002E-3</v>
      </c>
      <c r="D303">
        <v>7.7505422032293006E-3</v>
      </c>
      <c r="E303">
        <v>9.7761604437799007E-3</v>
      </c>
      <c r="F303">
        <v>3.1004310688359862E-4</v>
      </c>
      <c r="G303">
        <v>8.1903724172859883E-4</v>
      </c>
      <c r="H303">
        <v>3.6858518186515012E-3</v>
      </c>
      <c r="I303">
        <f t="shared" si="111"/>
        <v>4.2566908834205022E-3</v>
      </c>
      <c r="K303">
        <f t="shared" si="112"/>
        <v>2.073184330484242E-3</v>
      </c>
    </row>
    <row r="304" spans="1:11" x14ac:dyDescent="0.25">
      <c r="A304" s="1" t="s">
        <v>143</v>
      </c>
      <c r="B304">
        <v>4.1876864635944991E-3</v>
      </c>
      <c r="C304">
        <v>-1.0414688050575972E-3</v>
      </c>
      <c r="D304">
        <v>1.0360512086995989E-3</v>
      </c>
      <c r="E304">
        <v>6.0432952096371E-3</v>
      </c>
      <c r="F304">
        <v>8.1688553725731E-3</v>
      </c>
      <c r="G304">
        <v>7.7449865122941018E-3</v>
      </c>
      <c r="H304">
        <v>3.3773460135896986E-3</v>
      </c>
      <c r="I304">
        <f t="shared" si="111"/>
        <v>4.2166788536186434E-3</v>
      </c>
      <c r="K304">
        <f t="shared" si="112"/>
        <v>1.1941610553055358E-3</v>
      </c>
    </row>
    <row r="305" spans="1:11" x14ac:dyDescent="0.25">
      <c r="A305" s="1" t="s">
        <v>168</v>
      </c>
      <c r="B305">
        <v>4.6299019847542994E-3</v>
      </c>
      <c r="C305">
        <v>8.5819042135779934E-4</v>
      </c>
      <c r="D305">
        <v>6.5986898043766985E-3</v>
      </c>
      <c r="E305">
        <v>2.6057153799766974E-3</v>
      </c>
      <c r="F305">
        <v>1.6877325281983598E-2</v>
      </c>
      <c r="G305">
        <v>-3.3187825202193044E-3</v>
      </c>
      <c r="H305">
        <v>-2.2767564525380014E-3</v>
      </c>
      <c r="I305">
        <f t="shared" si="111"/>
        <v>3.7106119856702559E-3</v>
      </c>
      <c r="K305">
        <f t="shared" si="112"/>
        <v>2.3783311755143297E-3</v>
      </c>
    </row>
    <row r="306" spans="1:11" x14ac:dyDescent="0.25">
      <c r="A306" s="1" t="s">
        <v>174</v>
      </c>
      <c r="B306">
        <v>3.9966238379833041E-2</v>
      </c>
      <c r="C306">
        <v>4.9364909214616004E-2</v>
      </c>
      <c r="D306">
        <v>3.6312564585198992E-2</v>
      </c>
      <c r="E306">
        <v>-9.1237025620990453E-3</v>
      </c>
      <c r="F306">
        <v>-0.24264625032822801</v>
      </c>
      <c r="G306">
        <v>8.7457760425302067E-2</v>
      </c>
      <c r="H306">
        <v>6.1385128995694982E-2</v>
      </c>
      <c r="I306">
        <f t="shared" si="111"/>
        <v>3.2452355300454333E-3</v>
      </c>
      <c r="K306">
        <f t="shared" si="112"/>
        <v>3.9293899046215677E-2</v>
      </c>
    </row>
    <row r="307" spans="1:11" x14ac:dyDescent="0.25">
      <c r="A307" s="1" t="s">
        <v>154</v>
      </c>
      <c r="B307">
        <v>9.3837037219279829E-3</v>
      </c>
      <c r="C307">
        <v>5.4904096634679989E-2</v>
      </c>
      <c r="D307">
        <v>6.8284591349959678E-3</v>
      </c>
      <c r="E307">
        <v>-0.16184638787515498</v>
      </c>
      <c r="F307">
        <v>8.7380893498854029E-2</v>
      </c>
      <c r="G307">
        <v>-0.13309037048545203</v>
      </c>
      <c r="H307">
        <v>0.156174451696733</v>
      </c>
      <c r="I307">
        <f t="shared" si="111"/>
        <v>2.8192637609405651E-3</v>
      </c>
      <c r="K307">
        <f t="shared" si="112"/>
        <v>4.0159550096958659E-2</v>
      </c>
    </row>
    <row r="308" spans="1:11" x14ac:dyDescent="0.25">
      <c r="A308" s="1" t="s">
        <v>165</v>
      </c>
      <c r="B308">
        <v>4.1417763100809746E-3</v>
      </c>
      <c r="C308">
        <v>1.0693462880769E-2</v>
      </c>
      <c r="D308">
        <v>1.0373186738810991E-2</v>
      </c>
      <c r="E308">
        <v>4.697977624731009E-3</v>
      </c>
      <c r="F308">
        <v>-4.4744807468962006E-2</v>
      </c>
      <c r="G308">
        <v>3.6899193695908994E-2</v>
      </c>
      <c r="H308">
        <v>-7.2584922339180014E-3</v>
      </c>
      <c r="I308">
        <f t="shared" si="111"/>
        <v>2.1146139353458515E-3</v>
      </c>
      <c r="K308">
        <f t="shared" si="112"/>
        <v>8.6262666173768862E-3</v>
      </c>
    </row>
    <row r="309" spans="1:11" x14ac:dyDescent="0.25">
      <c r="A309" s="1" t="s">
        <v>177</v>
      </c>
      <c r="B309">
        <v>-2.746374923766802E-3</v>
      </c>
      <c r="C309">
        <v>-2.6392551038817991E-3</v>
      </c>
      <c r="D309">
        <v>-1.0809671169131965E-3</v>
      </c>
      <c r="E309">
        <v>3.5813772240972E-2</v>
      </c>
      <c r="F309">
        <v>-1.5070555759201992E-2</v>
      </c>
      <c r="G309">
        <v>1.4979237849778802E-2</v>
      </c>
      <c r="H309">
        <v>-1.5439353496970301E-2</v>
      </c>
      <c r="I309">
        <f t="shared" si="111"/>
        <v>1.9737862414309589E-3</v>
      </c>
      <c r="K309">
        <f t="shared" si="112"/>
        <v>6.326015355671134E-3</v>
      </c>
    </row>
    <row r="310" spans="1:11" x14ac:dyDescent="0.25">
      <c r="A310" s="1" t="s">
        <v>151</v>
      </c>
      <c r="B310">
        <v>9.2531371218344035E-4</v>
      </c>
      <c r="C310">
        <v>-8.4667213778500186E-5</v>
      </c>
      <c r="D310">
        <v>1.3462594195936799E-3</v>
      </c>
      <c r="E310">
        <v>3.2785547498211977E-4</v>
      </c>
      <c r="F310">
        <v>4.0876826126500128E-4</v>
      </c>
      <c r="G310">
        <v>2.8780278276100031E-4</v>
      </c>
      <c r="H310">
        <v>3.5816557419245994E-3</v>
      </c>
      <c r="I310">
        <f t="shared" si="111"/>
        <v>9.7042688270447726E-4</v>
      </c>
      <c r="K310">
        <f t="shared" si="112"/>
        <v>4.3493745936721336E-4</v>
      </c>
    </row>
    <row r="311" spans="1:11" x14ac:dyDescent="0.25">
      <c r="A311" s="1" t="s">
        <v>150</v>
      </c>
      <c r="B311">
        <v>-2.6243127601759016E-3</v>
      </c>
      <c r="C311">
        <v>-5.5950706963108984E-3</v>
      </c>
      <c r="D311">
        <v>1.0034642878463597E-2</v>
      </c>
      <c r="E311">
        <v>1.3662137807904998E-3</v>
      </c>
      <c r="F311">
        <v>-7.1135012185339977E-3</v>
      </c>
      <c r="G311">
        <v>9.5621205674652973E-3</v>
      </c>
      <c r="H311">
        <v>-1.4607557192949996E-3</v>
      </c>
      <c r="I311">
        <f t="shared" si="111"/>
        <v>5.9561954748622804E-4</v>
      </c>
      <c r="K311">
        <f t="shared" si="112"/>
        <v>2.4008457244586077E-3</v>
      </c>
    </row>
    <row r="312" spans="1:11" x14ac:dyDescent="0.25">
      <c r="A312" s="1" t="s">
        <v>166</v>
      </c>
      <c r="B312">
        <v>-1.119594560945996E-4</v>
      </c>
      <c r="C312">
        <v>-1.6098497560477001E-3</v>
      </c>
      <c r="D312">
        <v>4.5021567707163E-3</v>
      </c>
      <c r="E312">
        <v>-2.0260084782363897E-2</v>
      </c>
      <c r="F312">
        <v>-6.6473591816577013E-3</v>
      </c>
      <c r="G312">
        <v>1.2919295046574998E-2</v>
      </c>
      <c r="H312">
        <v>2.8327595426811993E-3</v>
      </c>
      <c r="I312">
        <f t="shared" si="111"/>
        <v>-1.1964345451702003E-3</v>
      </c>
      <c r="K312">
        <f t="shared" si="112"/>
        <v>3.6209270095176778E-3</v>
      </c>
    </row>
    <row r="313" spans="1:11" x14ac:dyDescent="0.25">
      <c r="A313" s="1" t="s">
        <v>149</v>
      </c>
      <c r="B313">
        <v>-1.82949807867894E-2</v>
      </c>
      <c r="C313">
        <v>-1.84446619943653E-2</v>
      </c>
      <c r="D313">
        <v>2.1941952555776703E-2</v>
      </c>
      <c r="E313">
        <v>-1.7306809856068903E-2</v>
      </c>
      <c r="F313">
        <v>-5.7326470570119997E-3</v>
      </c>
      <c r="G313">
        <v>6.3677875703929687E-4</v>
      </c>
      <c r="H313">
        <v>-5.215061263745005E-3</v>
      </c>
      <c r="I313">
        <f t="shared" si="111"/>
        <v>-6.0593470921663723E-3</v>
      </c>
      <c r="K313">
        <f t="shared" si="112"/>
        <v>5.0696025094682639E-3</v>
      </c>
    </row>
    <row r="314" spans="1:11" x14ac:dyDescent="0.25">
      <c r="A314" s="1" t="s">
        <v>167</v>
      </c>
      <c r="B314">
        <v>-4.8506078101632003E-3</v>
      </c>
      <c r="C314">
        <v>-8.1575177016604966E-3</v>
      </c>
      <c r="D314">
        <v>1.2438124777419193E-2</v>
      </c>
      <c r="E314">
        <v>-5.887753859392629E-2</v>
      </c>
      <c r="F314">
        <v>-4.4260027211415101E-2</v>
      </c>
      <c r="G314">
        <v>-2.6024212754340026E-3</v>
      </c>
      <c r="H314">
        <v>3.2172960374529699E-2</v>
      </c>
      <c r="I314">
        <f t="shared" si="111"/>
        <v>-1.0591003920092884E-2</v>
      </c>
      <c r="K314">
        <f t="shared" si="112"/>
        <v>1.0998127323249529E-2</v>
      </c>
    </row>
    <row r="315" spans="1:11" x14ac:dyDescent="0.25">
      <c r="A315" s="1" t="s">
        <v>153</v>
      </c>
      <c r="B315">
        <v>1.4492622332526212E-2</v>
      </c>
      <c r="C315">
        <v>4.0891704901205014E-2</v>
      </c>
      <c r="D315">
        <v>-8.4419317993275067E-3</v>
      </c>
      <c r="E315">
        <v>-0.1559286516414492</v>
      </c>
      <c r="F315">
        <v>-1.2802824351719005E-2</v>
      </c>
      <c r="G315">
        <v>-1.5795246081807018E-2</v>
      </c>
      <c r="H315">
        <v>6.0450009417953712E-2</v>
      </c>
      <c r="I315">
        <f t="shared" si="111"/>
        <v>-1.1019188174659687E-2</v>
      </c>
      <c r="K315">
        <f t="shared" si="112"/>
        <v>2.4530208964234683E-2</v>
      </c>
    </row>
    <row r="316" spans="1:11" x14ac:dyDescent="0.25">
      <c r="A316" s="1" t="s">
        <v>176</v>
      </c>
      <c r="B316">
        <v>-4.2685459837906004E-2</v>
      </c>
      <c r="C316">
        <v>-8.0751475362517006E-2</v>
      </c>
      <c r="D316">
        <v>1.5906120089126008E-2</v>
      </c>
      <c r="E316">
        <v>-9.625875615444035E-3</v>
      </c>
      <c r="F316">
        <v>-7.4887324726432003E-2</v>
      </c>
      <c r="G316">
        <v>3.5473120706627004E-2</v>
      </c>
      <c r="H316">
        <v>-4.1649637709622045E-2</v>
      </c>
      <c r="I316">
        <f t="shared" si="111"/>
        <v>-2.8317218922309727E-2</v>
      </c>
      <c r="K316">
        <f t="shared" si="112"/>
        <v>1.5436904626994995E-2</v>
      </c>
    </row>
  </sheetData>
  <sortState xmlns:xlrd2="http://schemas.microsoft.com/office/spreadsheetml/2017/richdata2" ref="A276:I316">
    <sortCondition descending="1" ref="I276:I316"/>
  </sortState>
  <hyperlinks>
    <hyperlink ref="BZ23" r:id="rId1" xr:uid="{DC08556A-DF57-4FCB-B4BD-D133554E9FC0}"/>
    <hyperlink ref="BZ24" r:id="rId2" xr:uid="{10CEE16D-2F96-40A3-BE25-4D0584B89F24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E147-5B7E-4DEB-BD87-6908B3B49696}">
  <dimension ref="A1:CL315"/>
  <sheetViews>
    <sheetView topLeftCell="AV103" zoomScale="55" zoomScaleNormal="55" workbookViewId="0">
      <selection activeCell="A39" sqref="A39"/>
    </sheetView>
  </sheetViews>
  <sheetFormatPr defaultRowHeight="15" x14ac:dyDescent="0.25"/>
  <cols>
    <col min="1" max="1" width="66.5703125" bestFit="1" customWidth="1"/>
    <col min="2" max="3" width="21.140625" bestFit="1" customWidth="1"/>
    <col min="4" max="5" width="20.85546875" bestFit="1" customWidth="1"/>
    <col min="6" max="6" width="21.140625" bestFit="1" customWidth="1"/>
    <col min="7" max="7" width="20.42578125" customWidth="1"/>
    <col min="8" max="9" width="20.7109375" bestFit="1" customWidth="1"/>
    <col min="10" max="11" width="25.5703125" bestFit="1" customWidth="1"/>
    <col min="12" max="13" width="25.28515625" bestFit="1" customWidth="1"/>
    <col min="14" max="15" width="25.5703125" bestFit="1" customWidth="1"/>
    <col min="16" max="17" width="25.140625" bestFit="1" customWidth="1"/>
    <col min="18" max="18" width="21.140625" bestFit="1" customWidth="1"/>
    <col min="19" max="19" width="26.5703125" customWidth="1"/>
    <col min="20" max="21" width="21.140625" bestFit="1" customWidth="1"/>
    <col min="22" max="23" width="20.85546875" bestFit="1" customWidth="1"/>
    <col min="24" max="24" width="21.140625" bestFit="1" customWidth="1"/>
    <col min="25" max="25" width="20.42578125" customWidth="1"/>
    <col min="26" max="27" width="20.7109375" bestFit="1" customWidth="1"/>
    <col min="28" max="29" width="25.5703125" bestFit="1" customWidth="1"/>
    <col min="30" max="31" width="25.28515625" bestFit="1" customWidth="1"/>
    <col min="32" max="33" width="25.5703125" bestFit="1" customWidth="1"/>
    <col min="34" max="35" width="25.140625" bestFit="1" customWidth="1"/>
    <col min="36" max="36" width="20.85546875" bestFit="1" customWidth="1"/>
    <col min="37" max="39" width="21.140625" bestFit="1" customWidth="1"/>
    <col min="40" max="41" width="20.85546875" bestFit="1" customWidth="1"/>
    <col min="42" max="42" width="21.140625" bestFit="1" customWidth="1"/>
    <col min="43" max="43" width="20.42578125" customWidth="1"/>
    <col min="44" max="45" width="20.7109375" bestFit="1" customWidth="1"/>
    <col min="46" max="47" width="25.5703125" bestFit="1" customWidth="1"/>
    <col min="48" max="49" width="25.28515625" bestFit="1" customWidth="1"/>
    <col min="50" max="51" width="25.5703125" bestFit="1" customWidth="1"/>
    <col min="52" max="53" width="25.140625" bestFit="1" customWidth="1"/>
    <col min="54" max="54" width="21.140625" bestFit="1" customWidth="1"/>
    <col min="55" max="55" width="21.5703125" customWidth="1"/>
    <col min="56" max="56" width="20.85546875" bestFit="1" customWidth="1"/>
    <col min="57" max="57" width="21.140625" bestFit="1" customWidth="1"/>
    <col min="58" max="58" width="20.42578125" bestFit="1" customWidth="1"/>
    <col min="59" max="60" width="21.140625" bestFit="1" customWidth="1"/>
    <col min="61" max="62" width="25.5703125" bestFit="1" customWidth="1"/>
    <col min="63" max="63" width="20.85546875" bestFit="1" customWidth="1"/>
    <col min="64" max="64" width="21.140625" bestFit="1" customWidth="1"/>
    <col min="65" max="65" width="20.42578125" bestFit="1" customWidth="1"/>
    <col min="66" max="66" width="27" customWidth="1"/>
    <col min="67" max="67" width="20.7109375" bestFit="1" customWidth="1"/>
    <col min="68" max="69" width="25.5703125" bestFit="1" customWidth="1"/>
    <col min="70" max="71" width="25.28515625" bestFit="1" customWidth="1"/>
    <col min="72" max="73" width="25.5703125" bestFit="1" customWidth="1"/>
    <col min="74" max="74" width="41.28515625" bestFit="1" customWidth="1"/>
    <col min="75" max="75" width="25.140625" bestFit="1" customWidth="1"/>
    <col min="76" max="76" width="36" bestFit="1" customWidth="1"/>
    <col min="77" max="77" width="35.5703125" bestFit="1" customWidth="1"/>
    <col min="78" max="79" width="14.85546875" bestFit="1" customWidth="1"/>
    <col min="81" max="81" width="35.5703125" bestFit="1" customWidth="1"/>
  </cols>
  <sheetData>
    <row r="1" spans="1:90" x14ac:dyDescent="0.25">
      <c r="A1" t="s">
        <v>45</v>
      </c>
      <c r="S1" t="s">
        <v>46</v>
      </c>
      <c r="AK1" t="s">
        <v>76</v>
      </c>
      <c r="BG1" t="s">
        <v>76</v>
      </c>
      <c r="BQ1" t="s">
        <v>218</v>
      </c>
      <c r="BY1" s="1"/>
      <c r="CC1" s="1"/>
    </row>
    <row r="2" spans="1:90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120</v>
      </c>
      <c r="F2" s="1" t="s">
        <v>121</v>
      </c>
      <c r="G2" s="1" t="s">
        <v>122</v>
      </c>
      <c r="H2" s="1" t="s">
        <v>123</v>
      </c>
      <c r="I2" s="1" t="s">
        <v>43</v>
      </c>
      <c r="J2" s="1" t="s">
        <v>44</v>
      </c>
      <c r="K2" s="1" t="s">
        <v>124</v>
      </c>
      <c r="L2" s="1" t="s">
        <v>126</v>
      </c>
      <c r="M2" s="1" t="s">
        <v>127</v>
      </c>
      <c r="N2" s="1" t="s">
        <v>128</v>
      </c>
      <c r="O2" s="1" t="s">
        <v>129</v>
      </c>
      <c r="Q2" s="1" t="s">
        <v>40</v>
      </c>
      <c r="R2" s="1" t="s">
        <v>42</v>
      </c>
      <c r="S2" s="1" t="s">
        <v>41</v>
      </c>
      <c r="T2" s="1" t="s">
        <v>118</v>
      </c>
      <c r="U2" s="1" t="s">
        <v>120</v>
      </c>
      <c r="V2" s="1" t="s">
        <v>121</v>
      </c>
      <c r="W2" s="1" t="s">
        <v>122</v>
      </c>
      <c r="X2" s="1" t="s">
        <v>123</v>
      </c>
      <c r="Y2" s="1" t="s">
        <v>43</v>
      </c>
      <c r="Z2" s="1" t="s">
        <v>44</v>
      </c>
      <c r="AA2" s="1" t="s">
        <v>124</v>
      </c>
      <c r="AB2" s="1" t="s">
        <v>126</v>
      </c>
      <c r="AC2" s="1" t="s">
        <v>127</v>
      </c>
      <c r="AD2" s="1" t="s">
        <v>128</v>
      </c>
      <c r="AE2" s="1" t="s">
        <v>129</v>
      </c>
      <c r="AG2" s="1" t="s">
        <v>40</v>
      </c>
      <c r="AH2" s="1" t="s">
        <v>42</v>
      </c>
      <c r="AI2" s="1" t="s">
        <v>41</v>
      </c>
      <c r="AJ2" s="1" t="s">
        <v>118</v>
      </c>
      <c r="AK2" s="1" t="s">
        <v>120</v>
      </c>
      <c r="AL2" s="1" t="s">
        <v>121</v>
      </c>
      <c r="AM2" s="1" t="s">
        <v>122</v>
      </c>
      <c r="AN2" s="1" t="s">
        <v>123</v>
      </c>
      <c r="AO2" s="1" t="s">
        <v>43</v>
      </c>
      <c r="AP2" s="1" t="s">
        <v>44</v>
      </c>
      <c r="AQ2" s="1" t="s">
        <v>124</v>
      </c>
      <c r="AR2" s="1" t="s">
        <v>126</v>
      </c>
      <c r="AS2" s="1" t="s">
        <v>127</v>
      </c>
      <c r="AT2" s="1" t="s">
        <v>128</v>
      </c>
      <c r="AU2" s="1" t="s">
        <v>129</v>
      </c>
      <c r="BA2" s="1" t="s">
        <v>40</v>
      </c>
      <c r="BB2" s="1" t="s">
        <v>42</v>
      </c>
      <c r="BC2" s="1" t="s">
        <v>41</v>
      </c>
      <c r="BD2" s="1" t="s">
        <v>118</v>
      </c>
      <c r="BE2" s="1" t="s">
        <v>120</v>
      </c>
      <c r="BF2" s="1" t="s">
        <v>121</v>
      </c>
      <c r="BG2" s="1" t="s">
        <v>122</v>
      </c>
      <c r="BH2" s="1" t="s">
        <v>123</v>
      </c>
      <c r="BI2" s="1" t="s">
        <v>43</v>
      </c>
      <c r="BJ2" s="1" t="s">
        <v>44</v>
      </c>
      <c r="BK2" s="1" t="s">
        <v>124</v>
      </c>
      <c r="BL2" s="1" t="s">
        <v>126</v>
      </c>
      <c r="BM2" s="1" t="s">
        <v>127</v>
      </c>
      <c r="BN2" s="1" t="s">
        <v>128</v>
      </c>
      <c r="BO2" s="1" t="s">
        <v>129</v>
      </c>
      <c r="BQ2" s="15" t="s">
        <v>219</v>
      </c>
      <c r="BR2" s="15"/>
      <c r="BS2" s="15"/>
      <c r="BT2" s="15" t="s">
        <v>89</v>
      </c>
      <c r="BU2" s="15"/>
      <c r="BV2" s="15"/>
      <c r="BX2" t="s">
        <v>40</v>
      </c>
      <c r="BY2" s="32" t="s">
        <v>42</v>
      </c>
      <c r="BZ2" s="32" t="s">
        <v>41</v>
      </c>
      <c r="CA2" s="32" t="s">
        <v>118</v>
      </c>
      <c r="CB2" s="32" t="s">
        <v>120</v>
      </c>
      <c r="CC2" s="32" t="s">
        <v>121</v>
      </c>
      <c r="CD2" s="32" t="s">
        <v>122</v>
      </c>
      <c r="CE2" s="32" t="s">
        <v>123</v>
      </c>
      <c r="CF2" t="s">
        <v>43</v>
      </c>
      <c r="CG2" t="s">
        <v>44</v>
      </c>
      <c r="CH2" t="s">
        <v>124</v>
      </c>
      <c r="CI2" t="s">
        <v>126</v>
      </c>
      <c r="CJ2" t="s">
        <v>127</v>
      </c>
      <c r="CK2" t="s">
        <v>128</v>
      </c>
      <c r="CL2" t="s">
        <v>129</v>
      </c>
    </row>
    <row r="3" spans="1:90" x14ac:dyDescent="0.25">
      <c r="A3" t="s">
        <v>0</v>
      </c>
      <c r="B3">
        <v>3.7481603004601599E-2</v>
      </c>
      <c r="C3">
        <v>3.8673982949791998E-2</v>
      </c>
      <c r="D3">
        <v>4.3257851481772101E-2</v>
      </c>
      <c r="E3">
        <v>3.5719636427965301E-2</v>
      </c>
      <c r="F3">
        <v>5.16631062203282E-2</v>
      </c>
      <c r="G3">
        <v>8.3545115319362304E-2</v>
      </c>
      <c r="H3">
        <v>5.5410660799088199E-2</v>
      </c>
      <c r="I3">
        <v>2.8867679734952498E-2</v>
      </c>
      <c r="J3">
        <v>2.70769659245703E-2</v>
      </c>
      <c r="K3">
        <v>3.3390007397879E-2</v>
      </c>
      <c r="L3">
        <v>3.0318412007274299E-2</v>
      </c>
      <c r="M3">
        <v>4.9315192730525197E-2</v>
      </c>
      <c r="N3">
        <v>8.4656433981441806E-2</v>
      </c>
      <c r="O3">
        <v>5.2317374323359402E-2</v>
      </c>
      <c r="Q3" s="2" t="s">
        <v>47</v>
      </c>
      <c r="R3">
        <f t="shared" ref="R3:AE4" si="0">B3</f>
        <v>3.7481603004601599E-2</v>
      </c>
      <c r="S3">
        <f t="shared" si="0"/>
        <v>3.8673982949791998E-2</v>
      </c>
      <c r="T3">
        <f t="shared" si="0"/>
        <v>4.3257851481772101E-2</v>
      </c>
      <c r="U3">
        <f t="shared" si="0"/>
        <v>3.5719636427965301E-2</v>
      </c>
      <c r="V3">
        <f t="shared" si="0"/>
        <v>5.16631062203282E-2</v>
      </c>
      <c r="W3">
        <f t="shared" si="0"/>
        <v>8.3545115319362304E-2</v>
      </c>
      <c r="X3">
        <f t="shared" si="0"/>
        <v>5.5410660799088199E-2</v>
      </c>
      <c r="Y3">
        <f t="shared" si="0"/>
        <v>2.8867679734952498E-2</v>
      </c>
      <c r="Z3">
        <f t="shared" si="0"/>
        <v>2.70769659245703E-2</v>
      </c>
      <c r="AA3">
        <f t="shared" si="0"/>
        <v>3.3390007397879E-2</v>
      </c>
      <c r="AB3">
        <f t="shared" si="0"/>
        <v>3.0318412007274299E-2</v>
      </c>
      <c r="AC3">
        <f t="shared" si="0"/>
        <v>4.9315192730525197E-2</v>
      </c>
      <c r="AD3">
        <f t="shared" si="0"/>
        <v>8.4656433981441806E-2</v>
      </c>
      <c r="AE3">
        <f t="shared" si="0"/>
        <v>5.2317374323359402E-2</v>
      </c>
      <c r="AG3" t="s">
        <v>81</v>
      </c>
      <c r="AH3">
        <f t="shared" ref="AH3:AU3" si="1">SUM(R3:R5)</f>
        <v>0.29409495082989451</v>
      </c>
      <c r="AI3">
        <f t="shared" si="1"/>
        <v>0.27905160716980709</v>
      </c>
      <c r="AJ3">
        <f t="shared" si="1"/>
        <v>0.3624346617686488</v>
      </c>
      <c r="AK3">
        <f t="shared" si="1"/>
        <v>0.34734727680012056</v>
      </c>
      <c r="AL3">
        <f t="shared" si="1"/>
        <v>0.46424271431240732</v>
      </c>
      <c r="AM3">
        <f t="shared" si="1"/>
        <v>0.5867294682501053</v>
      </c>
      <c r="AN3">
        <f t="shared" si="1"/>
        <v>0.40357896540465549</v>
      </c>
      <c r="AO3">
        <f t="shared" si="1"/>
        <v>0.25836012473452652</v>
      </c>
      <c r="AP3">
        <f t="shared" si="1"/>
        <v>0.22199488787222177</v>
      </c>
      <c r="AQ3">
        <f t="shared" si="1"/>
        <v>0.2937188566473744</v>
      </c>
      <c r="AR3">
        <f t="shared" si="1"/>
        <v>0.25257319449228688</v>
      </c>
      <c r="AS3">
        <f t="shared" si="1"/>
        <v>0.36545202587546949</v>
      </c>
      <c r="AT3">
        <f t="shared" si="1"/>
        <v>0.50703477949672704</v>
      </c>
      <c r="AU3">
        <f t="shared" si="1"/>
        <v>0.38421210654356913</v>
      </c>
      <c r="BA3" t="s">
        <v>81</v>
      </c>
      <c r="BB3">
        <f t="shared" ref="BB3:BO5" si="2">AH3</f>
        <v>0.29409495082989451</v>
      </c>
      <c r="BC3">
        <f t="shared" si="2"/>
        <v>0.27905160716980709</v>
      </c>
      <c r="BD3">
        <f t="shared" si="2"/>
        <v>0.3624346617686488</v>
      </c>
      <c r="BE3">
        <f t="shared" si="2"/>
        <v>0.34734727680012056</v>
      </c>
      <c r="BF3">
        <f t="shared" si="2"/>
        <v>0.46424271431240732</v>
      </c>
      <c r="BG3">
        <f t="shared" si="2"/>
        <v>0.5867294682501053</v>
      </c>
      <c r="BH3">
        <f t="shared" si="2"/>
        <v>0.40357896540465549</v>
      </c>
      <c r="BI3">
        <f t="shared" si="2"/>
        <v>0.25836012473452652</v>
      </c>
      <c r="BJ3">
        <f t="shared" si="2"/>
        <v>0.22199488787222177</v>
      </c>
      <c r="BK3">
        <f t="shared" si="2"/>
        <v>0.2937188566473744</v>
      </c>
      <c r="BL3">
        <f t="shared" si="2"/>
        <v>0.25257319449228688</v>
      </c>
      <c r="BM3">
        <f t="shared" si="2"/>
        <v>0.36545202587546949</v>
      </c>
      <c r="BN3">
        <f t="shared" si="2"/>
        <v>0.50703477949672704</v>
      </c>
      <c r="BO3">
        <f t="shared" si="2"/>
        <v>0.38421210654356913</v>
      </c>
      <c r="BQ3" s="15" t="s">
        <v>189</v>
      </c>
      <c r="BR3" s="15"/>
      <c r="BS3" s="15"/>
      <c r="BT3" s="15" t="s">
        <v>189</v>
      </c>
      <c r="BU3" s="15"/>
      <c r="BV3" s="15"/>
      <c r="BX3" t="s">
        <v>81</v>
      </c>
      <c r="BY3" s="32">
        <v>0.29409495082989451</v>
      </c>
      <c r="BZ3" s="32">
        <v>0.27905160716980709</v>
      </c>
      <c r="CA3" s="32">
        <v>0.3624346617686488</v>
      </c>
      <c r="CB3" s="32">
        <v>0.34734727680012056</v>
      </c>
      <c r="CC3" s="32">
        <v>0.46424271431240732</v>
      </c>
      <c r="CD3" s="32">
        <v>0.5867294682501053</v>
      </c>
      <c r="CE3" s="32">
        <v>0.40357896540465549</v>
      </c>
      <c r="CF3">
        <v>0.25836012473452652</v>
      </c>
      <c r="CG3">
        <v>0.22199488787222177</v>
      </c>
      <c r="CH3">
        <v>0.2937188566473744</v>
      </c>
      <c r="CI3">
        <v>0.25257319449228688</v>
      </c>
      <c r="CJ3">
        <v>0.36545202587546949</v>
      </c>
      <c r="CK3">
        <v>0.50703477949672704</v>
      </c>
      <c r="CL3">
        <v>0.38421210654356913</v>
      </c>
    </row>
    <row r="4" spans="1:90" ht="15.75" thickBot="1" x14ac:dyDescent="0.3">
      <c r="A4" t="s">
        <v>1</v>
      </c>
      <c r="B4">
        <v>0.15923445626190999</v>
      </c>
      <c r="C4">
        <v>0.146675024903622</v>
      </c>
      <c r="D4">
        <v>0.177951996747546</v>
      </c>
      <c r="E4">
        <v>0.132474024278909</v>
      </c>
      <c r="F4">
        <v>0.22058009168442499</v>
      </c>
      <c r="G4">
        <v>0.25366229494562897</v>
      </c>
      <c r="H4">
        <v>0.18337546918361999</v>
      </c>
      <c r="I4">
        <v>0.13857728069209899</v>
      </c>
      <c r="J4">
        <v>0.108815990248015</v>
      </c>
      <c r="K4">
        <v>0.14629957013403599</v>
      </c>
      <c r="L4">
        <v>0.10921186050781199</v>
      </c>
      <c r="M4">
        <v>0.21812902375084001</v>
      </c>
      <c r="N4">
        <v>0.240880712653294</v>
      </c>
      <c r="O4">
        <v>0.20188727616125901</v>
      </c>
      <c r="Q4" s="2" t="s">
        <v>48</v>
      </c>
      <c r="R4">
        <f t="shared" si="0"/>
        <v>0.15923445626190999</v>
      </c>
      <c r="S4">
        <f t="shared" si="0"/>
        <v>0.146675024903622</v>
      </c>
      <c r="T4">
        <f t="shared" si="0"/>
        <v>0.177951996747546</v>
      </c>
      <c r="U4">
        <f t="shared" si="0"/>
        <v>0.132474024278909</v>
      </c>
      <c r="V4">
        <f t="shared" si="0"/>
        <v>0.22058009168442499</v>
      </c>
      <c r="W4">
        <f t="shared" si="0"/>
        <v>0.25366229494562897</v>
      </c>
      <c r="X4">
        <f t="shared" si="0"/>
        <v>0.18337546918361999</v>
      </c>
      <c r="Y4">
        <f t="shared" si="0"/>
        <v>0.13857728069209899</v>
      </c>
      <c r="Z4">
        <f t="shared" si="0"/>
        <v>0.108815990248015</v>
      </c>
      <c r="AA4">
        <f t="shared" si="0"/>
        <v>0.14629957013403599</v>
      </c>
      <c r="AB4">
        <f t="shared" si="0"/>
        <v>0.10921186050781199</v>
      </c>
      <c r="AC4">
        <f t="shared" si="0"/>
        <v>0.21812902375084001</v>
      </c>
      <c r="AD4">
        <f t="shared" si="0"/>
        <v>0.240880712653294</v>
      </c>
      <c r="AE4">
        <f t="shared" si="0"/>
        <v>0.20188727616125901</v>
      </c>
      <c r="AG4" t="s">
        <v>77</v>
      </c>
      <c r="AH4">
        <f t="shared" ref="AH4:AU4" si="3">SUM(R8:R9,R27)</f>
        <v>0.31078908559959711</v>
      </c>
      <c r="AI4">
        <f t="shared" si="3"/>
        <v>0.32815028097230969</v>
      </c>
      <c r="AJ4">
        <f t="shared" si="3"/>
        <v>0.44792458568924642</v>
      </c>
      <c r="AK4">
        <f t="shared" si="3"/>
        <v>0.41776032228169607</v>
      </c>
      <c r="AL4">
        <f t="shared" si="3"/>
        <v>0.49333433852181396</v>
      </c>
      <c r="AM4">
        <f t="shared" si="3"/>
        <v>0.5248493496394635</v>
      </c>
      <c r="AN4">
        <f t="shared" si="3"/>
        <v>0.37336724589213921</v>
      </c>
      <c r="AO4">
        <f t="shared" si="3"/>
        <v>0.37439383898446843</v>
      </c>
      <c r="AP4">
        <f t="shared" si="3"/>
        <v>0.43294148902550289</v>
      </c>
      <c r="AQ4">
        <f t="shared" si="3"/>
        <v>0.40004187016588011</v>
      </c>
      <c r="AR4">
        <f t="shared" si="3"/>
        <v>0.44332679397241848</v>
      </c>
      <c r="AS4">
        <f t="shared" si="3"/>
        <v>0.58106781152379194</v>
      </c>
      <c r="AT4">
        <f t="shared" si="3"/>
        <v>0.47917732960833193</v>
      </c>
      <c r="AU4">
        <f t="shared" si="3"/>
        <v>0.42169270058480124</v>
      </c>
      <c r="BA4" t="s">
        <v>77</v>
      </c>
      <c r="BB4">
        <f t="shared" si="2"/>
        <v>0.31078908559959711</v>
      </c>
      <c r="BC4">
        <f t="shared" si="2"/>
        <v>0.32815028097230969</v>
      </c>
      <c r="BD4">
        <f t="shared" si="2"/>
        <v>0.44792458568924642</v>
      </c>
      <c r="BE4">
        <f t="shared" si="2"/>
        <v>0.41776032228169607</v>
      </c>
      <c r="BF4">
        <f t="shared" si="2"/>
        <v>0.49333433852181396</v>
      </c>
      <c r="BG4">
        <f t="shared" si="2"/>
        <v>0.5248493496394635</v>
      </c>
      <c r="BH4">
        <f t="shared" si="2"/>
        <v>0.37336724589213921</v>
      </c>
      <c r="BI4">
        <f t="shared" si="2"/>
        <v>0.37439383898446843</v>
      </c>
      <c r="BJ4">
        <f t="shared" si="2"/>
        <v>0.43294148902550289</v>
      </c>
      <c r="BK4">
        <f t="shared" si="2"/>
        <v>0.40004187016588011</v>
      </c>
      <c r="BL4">
        <f t="shared" si="2"/>
        <v>0.44332679397241848</v>
      </c>
      <c r="BM4">
        <f t="shared" si="2"/>
        <v>0.58106781152379194</v>
      </c>
      <c r="BN4">
        <f t="shared" si="2"/>
        <v>0.47917732960833193</v>
      </c>
      <c r="BO4">
        <f t="shared" si="2"/>
        <v>0.42169270058480124</v>
      </c>
      <c r="BQ4" s="15"/>
      <c r="BR4" s="15"/>
      <c r="BS4" s="15"/>
      <c r="BT4" s="15"/>
      <c r="BU4" s="15"/>
      <c r="BV4" s="15"/>
      <c r="BX4" t="s">
        <v>77</v>
      </c>
      <c r="BY4" s="32">
        <v>0.31078908559959711</v>
      </c>
      <c r="BZ4" s="32">
        <v>0.32815028097230969</v>
      </c>
      <c r="CA4" s="32">
        <v>0.44792458568924642</v>
      </c>
      <c r="CB4" s="32">
        <v>0.41776032228169607</v>
      </c>
      <c r="CC4" s="32">
        <v>0.49333433852181396</v>
      </c>
      <c r="CD4" s="32">
        <v>0.5248493496394635</v>
      </c>
      <c r="CE4" s="32">
        <v>0.37336724589213921</v>
      </c>
      <c r="CF4">
        <v>0.37439383898446843</v>
      </c>
      <c r="CG4">
        <v>0.43294148902550289</v>
      </c>
      <c r="CH4">
        <v>0.40004187016588011</v>
      </c>
      <c r="CI4">
        <v>0.44332679397241848</v>
      </c>
      <c r="CJ4">
        <v>0.58106781152379194</v>
      </c>
      <c r="CK4">
        <v>0.47917732960833193</v>
      </c>
      <c r="CL4">
        <v>0.42169270058480124</v>
      </c>
    </row>
    <row r="5" spans="1:90" x14ac:dyDescent="0.25">
      <c r="A5" s="2" t="s">
        <v>2</v>
      </c>
      <c r="B5">
        <v>1.8991466837108999E-2</v>
      </c>
      <c r="C5">
        <v>1.8488249406841802E-2</v>
      </c>
      <c r="D5">
        <v>2.60079642918872E-2</v>
      </c>
      <c r="E5">
        <v>2.91283847320838E-2</v>
      </c>
      <c r="F5">
        <v>2.42159377728834E-2</v>
      </c>
      <c r="G5">
        <v>2.6306638523015201E-2</v>
      </c>
      <c r="H5">
        <v>2.03085351016093E-2</v>
      </c>
      <c r="I5">
        <v>1.48037803735145E-2</v>
      </c>
      <c r="J5">
        <v>1.9529718211899399E-2</v>
      </c>
      <c r="K5">
        <v>2.4971913083187601E-2</v>
      </c>
      <c r="L5">
        <v>2.30850895224467E-2</v>
      </c>
      <c r="M5">
        <v>1.60470824003103E-2</v>
      </c>
      <c r="N5">
        <v>1.8561652010721099E-2</v>
      </c>
      <c r="O5">
        <v>1.6931189088019601E-2</v>
      </c>
      <c r="Q5" s="2" t="s">
        <v>49</v>
      </c>
      <c r="R5">
        <f>SUM(B5:B8)</f>
        <v>9.7378891563382905E-2</v>
      </c>
      <c r="S5">
        <f t="shared" ref="S5:AE5" si="4">SUM(C5:C8)</f>
        <v>9.3702599316393104E-2</v>
      </c>
      <c r="T5">
        <f t="shared" si="4"/>
        <v>0.1412248135393307</v>
      </c>
      <c r="U5">
        <f t="shared" si="4"/>
        <v>0.17915361609324629</v>
      </c>
      <c r="V5">
        <f t="shared" si="4"/>
        <v>0.19199951640765411</v>
      </c>
      <c r="W5">
        <f t="shared" si="4"/>
        <v>0.24952205798511401</v>
      </c>
      <c r="X5">
        <f t="shared" si="4"/>
        <v>0.16479283542194728</v>
      </c>
      <c r="Y5">
        <f t="shared" si="4"/>
        <v>9.091516430747501E-2</v>
      </c>
      <c r="Z5">
        <f t="shared" si="4"/>
        <v>8.6101931699636494E-2</v>
      </c>
      <c r="AA5">
        <f t="shared" si="4"/>
        <v>0.1140292791154594</v>
      </c>
      <c r="AB5">
        <f t="shared" si="4"/>
        <v>0.11304292197720059</v>
      </c>
      <c r="AC5">
        <f t="shared" si="4"/>
        <v>9.8007809394104306E-2</v>
      </c>
      <c r="AD5">
        <f t="shared" si="4"/>
        <v>0.18149763286199122</v>
      </c>
      <c r="AE5">
        <f t="shared" si="4"/>
        <v>0.1300074560589507</v>
      </c>
      <c r="AG5" t="s">
        <v>78</v>
      </c>
      <c r="AH5">
        <f>SUM(R10:R11,R12,R18:R19,R25,R28)</f>
        <v>0.95308205611647612</v>
      </c>
      <c r="AI5">
        <f t="shared" ref="AI5:AU5" si="5">SUM(S10:S11,S12,S18:S19,S25,S28)</f>
        <v>1.357661446942092</v>
      </c>
      <c r="AJ5">
        <f t="shared" si="5"/>
        <v>0.84157298310802697</v>
      </c>
      <c r="AK5">
        <f t="shared" si="5"/>
        <v>0.8627526116126466</v>
      </c>
      <c r="AL5">
        <f t="shared" si="5"/>
        <v>0.92456235461897618</v>
      </c>
      <c r="AM5">
        <f t="shared" si="5"/>
        <v>1.2624334646721922</v>
      </c>
      <c r="AN5">
        <f t="shared" si="5"/>
        <v>1.1281060168838908</v>
      </c>
      <c r="AO5">
        <f t="shared" si="5"/>
        <v>0.89621038088486848</v>
      </c>
      <c r="AP5">
        <f t="shared" si="5"/>
        <v>1.2277732133133135</v>
      </c>
      <c r="AQ5">
        <f t="shared" si="5"/>
        <v>0.78966171631446791</v>
      </c>
      <c r="AR5">
        <f t="shared" si="5"/>
        <v>1.2193519860869937</v>
      </c>
      <c r="AS5">
        <f t="shared" si="5"/>
        <v>1.1572689438232149</v>
      </c>
      <c r="AT5">
        <f t="shared" si="5"/>
        <v>1.28450885242269</v>
      </c>
      <c r="AU5">
        <f t="shared" si="5"/>
        <v>0.8178398762913176</v>
      </c>
      <c r="BA5" t="s">
        <v>78</v>
      </c>
      <c r="BB5">
        <f t="shared" si="2"/>
        <v>0.95308205611647612</v>
      </c>
      <c r="BC5">
        <f t="shared" si="2"/>
        <v>1.357661446942092</v>
      </c>
      <c r="BD5">
        <f t="shared" si="2"/>
        <v>0.84157298310802697</v>
      </c>
      <c r="BE5">
        <f t="shared" si="2"/>
        <v>0.8627526116126466</v>
      </c>
      <c r="BF5">
        <f t="shared" si="2"/>
        <v>0.92456235461897618</v>
      </c>
      <c r="BG5">
        <f t="shared" si="2"/>
        <v>1.2624334646721922</v>
      </c>
      <c r="BH5">
        <f t="shared" si="2"/>
        <v>1.1281060168838908</v>
      </c>
      <c r="BI5">
        <f t="shared" si="2"/>
        <v>0.89621038088486848</v>
      </c>
      <c r="BJ5">
        <f t="shared" si="2"/>
        <v>1.2277732133133135</v>
      </c>
      <c r="BK5">
        <f t="shared" si="2"/>
        <v>0.78966171631446791</v>
      </c>
      <c r="BL5">
        <f t="shared" si="2"/>
        <v>1.2193519860869937</v>
      </c>
      <c r="BM5">
        <f t="shared" si="2"/>
        <v>1.1572689438232149</v>
      </c>
      <c r="BN5">
        <f t="shared" si="2"/>
        <v>1.28450885242269</v>
      </c>
      <c r="BO5">
        <f t="shared" si="2"/>
        <v>0.8178398762913176</v>
      </c>
      <c r="BQ5" s="16"/>
      <c r="BR5" s="16" t="s">
        <v>190</v>
      </c>
      <c r="BS5" s="16" t="s">
        <v>191</v>
      </c>
      <c r="BT5" s="16"/>
      <c r="BU5" s="16" t="s">
        <v>190</v>
      </c>
      <c r="BV5" s="16" t="s">
        <v>191</v>
      </c>
      <c r="BX5" t="s">
        <v>78</v>
      </c>
      <c r="BY5" s="32">
        <v>0.95308205611647612</v>
      </c>
      <c r="BZ5" s="32">
        <v>1.357661446942092</v>
      </c>
      <c r="CA5" s="32">
        <v>0.84157298310802697</v>
      </c>
      <c r="CB5" s="32">
        <v>0.8627526116126466</v>
      </c>
      <c r="CC5" s="32">
        <v>0.92456235461897618</v>
      </c>
      <c r="CD5" s="32">
        <v>1.2624334646721922</v>
      </c>
      <c r="CE5" s="32">
        <v>1.1281060168838908</v>
      </c>
      <c r="CF5">
        <v>0.89621038088486848</v>
      </c>
      <c r="CG5">
        <v>1.2277732133133135</v>
      </c>
      <c r="CH5">
        <v>0.78966171631446791</v>
      </c>
      <c r="CI5">
        <v>1.2193519860869937</v>
      </c>
      <c r="CJ5">
        <v>1.1572689438232149</v>
      </c>
      <c r="CK5">
        <v>1.28450885242269</v>
      </c>
      <c r="CL5">
        <v>0.8178398762913176</v>
      </c>
    </row>
    <row r="6" spans="1:90" x14ac:dyDescent="0.25">
      <c r="A6" s="2" t="s">
        <v>3</v>
      </c>
      <c r="B6">
        <v>3.2985804972329502E-2</v>
      </c>
      <c r="C6">
        <v>2.8916097810538801E-2</v>
      </c>
      <c r="D6">
        <v>3.9340365898565301E-2</v>
      </c>
      <c r="E6">
        <v>7.9022909639025099E-2</v>
      </c>
      <c r="F6">
        <v>5.0077289673349901E-2</v>
      </c>
      <c r="G6">
        <v>8.9160739372888598E-2</v>
      </c>
      <c r="H6">
        <v>3.8909038343404201E-2</v>
      </c>
      <c r="I6">
        <v>4.5370150665107703E-2</v>
      </c>
      <c r="J6">
        <v>3.1897312816302099E-2</v>
      </c>
      <c r="K6">
        <v>3.8023085079908599E-2</v>
      </c>
      <c r="L6">
        <v>4.8091173939795902E-2</v>
      </c>
      <c r="M6">
        <v>2.76227899641651E-2</v>
      </c>
      <c r="N6">
        <v>5.35701693268434E-2</v>
      </c>
      <c r="O6">
        <v>3.3140861563099602E-2</v>
      </c>
      <c r="Q6" s="8" t="s">
        <v>50</v>
      </c>
      <c r="R6">
        <f t="shared" ref="R6:AE11" si="6">B9</f>
        <v>9.4741533081623794E-2</v>
      </c>
      <c r="S6">
        <f t="shared" si="6"/>
        <v>8.3810057870062807E-2</v>
      </c>
      <c r="T6">
        <f t="shared" si="6"/>
        <v>0.15580191790967299</v>
      </c>
      <c r="U6">
        <f t="shared" si="6"/>
        <v>0.14229681784353401</v>
      </c>
      <c r="V6">
        <f t="shared" si="6"/>
        <v>0.12792396940241699</v>
      </c>
      <c r="W6">
        <f t="shared" si="6"/>
        <v>0.18765903654666399</v>
      </c>
      <c r="X6">
        <f t="shared" si="6"/>
        <v>0.10285760206144801</v>
      </c>
      <c r="Y6">
        <f t="shared" si="6"/>
        <v>6.5524391766942497E-2</v>
      </c>
      <c r="Z6">
        <f t="shared" si="6"/>
        <v>7.06630778657137E-2</v>
      </c>
      <c r="AA6">
        <f t="shared" si="6"/>
        <v>6.5173438929518795E-2</v>
      </c>
      <c r="AB6">
        <f t="shared" si="6"/>
        <v>0.117399021156235</v>
      </c>
      <c r="AC6">
        <f t="shared" si="6"/>
        <v>6.5732155456157806E-2</v>
      </c>
      <c r="AD6">
        <f t="shared" si="6"/>
        <v>0.119175413789727</v>
      </c>
      <c r="AE6">
        <f t="shared" si="6"/>
        <v>6.8808139532808399E-2</v>
      </c>
      <c r="AG6" t="s">
        <v>57</v>
      </c>
      <c r="AH6">
        <f t="shared" ref="AH6:AQ7" si="7">R13</f>
        <v>0.13822277934839369</v>
      </c>
      <c r="AI6">
        <f t="shared" si="7"/>
        <v>0.1455186427018087</v>
      </c>
      <c r="AJ6">
        <f t="shared" si="7"/>
        <v>0.30896786106675483</v>
      </c>
      <c r="AK6">
        <f t="shared" si="7"/>
        <v>0.21684937205969859</v>
      </c>
      <c r="AL6">
        <f t="shared" si="7"/>
        <v>0.46869910525808628</v>
      </c>
      <c r="AM6">
        <f t="shared" si="7"/>
        <v>0.26612653592271929</v>
      </c>
      <c r="AN6">
        <f t="shared" si="7"/>
        <v>0.20332693034802363</v>
      </c>
      <c r="AO6">
        <f t="shared" si="7"/>
        <v>9.9327805688677814E-2</v>
      </c>
      <c r="AP6">
        <f t="shared" si="7"/>
        <v>0.1382283024423609</v>
      </c>
      <c r="AQ6">
        <f t="shared" si="7"/>
        <v>0.29517580580561081</v>
      </c>
      <c r="AR6">
        <f t="shared" ref="AR6:AU7" si="8">AB13</f>
        <v>0.1748007802988723</v>
      </c>
      <c r="AS6">
        <f t="shared" si="8"/>
        <v>0.32074440831528561</v>
      </c>
      <c r="AT6">
        <f t="shared" si="8"/>
        <v>0.21459728377395698</v>
      </c>
      <c r="AU6">
        <f t="shared" si="8"/>
        <v>0.18628209241432822</v>
      </c>
      <c r="BA6" t="s">
        <v>79</v>
      </c>
      <c r="BB6">
        <f t="shared" ref="BB6:BO8" si="9">AH9</f>
        <v>0.493632085920436</v>
      </c>
      <c r="BC6">
        <f t="shared" si="9"/>
        <v>0.45650821448054818</v>
      </c>
      <c r="BD6">
        <f t="shared" si="9"/>
        <v>0.66720643952170211</v>
      </c>
      <c r="BE6">
        <f t="shared" si="9"/>
        <v>0.61458954797457732</v>
      </c>
      <c r="BF6">
        <f t="shared" si="9"/>
        <v>0.52196510298117071</v>
      </c>
      <c r="BG6">
        <f t="shared" si="9"/>
        <v>0.69143986827438797</v>
      </c>
      <c r="BH6">
        <f t="shared" si="9"/>
        <v>0.45954237281404886</v>
      </c>
      <c r="BI6">
        <f t="shared" si="9"/>
        <v>0.40709831077240449</v>
      </c>
      <c r="BJ6">
        <f t="shared" si="9"/>
        <v>0.50270267766614318</v>
      </c>
      <c r="BK6">
        <f t="shared" si="9"/>
        <v>0.46514194148513344</v>
      </c>
      <c r="BL6">
        <f t="shared" si="9"/>
        <v>0.56871747438547637</v>
      </c>
      <c r="BM6">
        <f t="shared" si="9"/>
        <v>0.38243488790770297</v>
      </c>
      <c r="BN6">
        <f t="shared" si="9"/>
        <v>0.64709622730776761</v>
      </c>
      <c r="BO6">
        <f t="shared" si="9"/>
        <v>0.28104070564762951</v>
      </c>
      <c r="BQ6" s="17" t="s">
        <v>192</v>
      </c>
      <c r="BR6" s="17">
        <v>0.92198999276578064</v>
      </c>
      <c r="BS6" s="17">
        <v>0.77990892714599613</v>
      </c>
      <c r="BT6" s="17" t="s">
        <v>192</v>
      </c>
      <c r="BU6" s="17">
        <v>0.39106852064794839</v>
      </c>
      <c r="BV6" s="17">
        <v>0.32619228223745361</v>
      </c>
      <c r="BX6" t="s">
        <v>79</v>
      </c>
      <c r="BY6" s="32">
        <v>0.493632085920436</v>
      </c>
      <c r="BZ6" s="32">
        <v>0.45650821448054818</v>
      </c>
      <c r="CA6" s="32">
        <v>0.66720643952170211</v>
      </c>
      <c r="CB6" s="32">
        <v>0.61458954797457732</v>
      </c>
      <c r="CC6" s="32">
        <v>0.52196510298117071</v>
      </c>
      <c r="CD6" s="32">
        <v>0.69143986827438797</v>
      </c>
      <c r="CE6" s="32">
        <v>0.45954237281404886</v>
      </c>
      <c r="CF6">
        <v>0.40709831077240449</v>
      </c>
      <c r="CG6">
        <v>0.50270267766614318</v>
      </c>
      <c r="CH6">
        <v>0.46514194148513344</v>
      </c>
      <c r="CI6">
        <v>0.56871747438547637</v>
      </c>
      <c r="CJ6">
        <v>0.38243488790770297</v>
      </c>
      <c r="CK6">
        <v>0.64709622730776761</v>
      </c>
      <c r="CL6">
        <v>0.28104070564762951</v>
      </c>
    </row>
    <row r="7" spans="1:90" x14ac:dyDescent="0.25">
      <c r="A7" s="2" t="s">
        <v>4</v>
      </c>
      <c r="B7">
        <v>2.0113895474943799E-2</v>
      </c>
      <c r="C7">
        <v>1.9302578899758598E-2</v>
      </c>
      <c r="D7">
        <v>2.58953562668441E-2</v>
      </c>
      <c r="E7">
        <v>2.7242810983488502E-2</v>
      </c>
      <c r="F7">
        <v>3.4399010037786497E-2</v>
      </c>
      <c r="G7">
        <v>4.2938481295396902E-2</v>
      </c>
      <c r="H7">
        <v>3.6100019681803298E-2</v>
      </c>
      <c r="I7">
        <v>1.34020357183945E-2</v>
      </c>
      <c r="J7">
        <v>1.59198960223947E-2</v>
      </c>
      <c r="K7">
        <v>1.8802876104993298E-2</v>
      </c>
      <c r="L7">
        <v>1.7021048302093899E-2</v>
      </c>
      <c r="M7">
        <v>2.10549237738515E-2</v>
      </c>
      <c r="N7">
        <v>3.3497653679144403E-2</v>
      </c>
      <c r="O7">
        <v>2.9160561742990799E-2</v>
      </c>
      <c r="Q7" s="8" t="s">
        <v>51</v>
      </c>
      <c r="R7">
        <f t="shared" si="6"/>
        <v>7.6878398082582303E-2</v>
      </c>
      <c r="S7">
        <f t="shared" si="6"/>
        <v>0.102288864046807</v>
      </c>
      <c r="T7">
        <f t="shared" si="6"/>
        <v>0.116534969705598</v>
      </c>
      <c r="U7">
        <f t="shared" si="6"/>
        <v>9.7522987360357305E-2</v>
      </c>
      <c r="V7">
        <f t="shared" si="6"/>
        <v>0.12502271051094399</v>
      </c>
      <c r="W7">
        <f t="shared" si="6"/>
        <v>0.100536243935811</v>
      </c>
      <c r="X7">
        <f t="shared" si="6"/>
        <v>8.6955276201980194E-2</v>
      </c>
      <c r="Y7">
        <f t="shared" si="6"/>
        <v>7.1733991877166198E-2</v>
      </c>
      <c r="Z7">
        <f t="shared" si="6"/>
        <v>0.10797757798600301</v>
      </c>
      <c r="AA7">
        <f t="shared" si="6"/>
        <v>0.10144301191289599</v>
      </c>
      <c r="AB7">
        <f t="shared" si="6"/>
        <v>9.1283994733243404E-2</v>
      </c>
      <c r="AC7">
        <f t="shared" si="6"/>
        <v>0.10273702217763001</v>
      </c>
      <c r="AD7">
        <f t="shared" si="6"/>
        <v>9.7307958624361604E-2</v>
      </c>
      <c r="AE7">
        <f t="shared" si="6"/>
        <v>7.9714246157894506E-2</v>
      </c>
      <c r="AG7" t="s">
        <v>58</v>
      </c>
      <c r="AH7">
        <f t="shared" si="7"/>
        <v>0.54092588158624955</v>
      </c>
      <c r="AI7">
        <f t="shared" si="7"/>
        <v>0.50031033766522182</v>
      </c>
      <c r="AJ7">
        <f t="shared" si="7"/>
        <v>0.50253031425582484</v>
      </c>
      <c r="AK7">
        <f t="shared" si="7"/>
        <v>0.53615932147193279</v>
      </c>
      <c r="AL7">
        <f t="shared" si="7"/>
        <v>0.40437194893487477</v>
      </c>
      <c r="AM7">
        <f t="shared" si="7"/>
        <v>0.53483567709142665</v>
      </c>
      <c r="AN7">
        <f t="shared" si="7"/>
        <v>0.65308921428494005</v>
      </c>
      <c r="AO7">
        <f t="shared" si="7"/>
        <v>0.41494914003095218</v>
      </c>
      <c r="AP7">
        <f t="shared" si="7"/>
        <v>0.47586859516704128</v>
      </c>
      <c r="AQ7">
        <f t="shared" si="7"/>
        <v>0.48384383465974384</v>
      </c>
      <c r="AR7">
        <f t="shared" si="8"/>
        <v>0.43292315005317483</v>
      </c>
      <c r="AS7">
        <f t="shared" si="8"/>
        <v>0.35522259848265342</v>
      </c>
      <c r="AT7">
        <f t="shared" si="8"/>
        <v>0.50071732707206285</v>
      </c>
      <c r="AU7">
        <f t="shared" si="8"/>
        <v>0.58255327614279395</v>
      </c>
      <c r="BA7" t="s">
        <v>80</v>
      </c>
      <c r="BB7">
        <f t="shared" si="9"/>
        <v>1.0430407317682979</v>
      </c>
      <c r="BC7">
        <f t="shared" si="9"/>
        <v>0.92587196123325066</v>
      </c>
      <c r="BD7">
        <f t="shared" si="9"/>
        <v>1.0936301894812519</v>
      </c>
      <c r="BE7">
        <f t="shared" si="9"/>
        <v>1.0687936058597209</v>
      </c>
      <c r="BF7">
        <f t="shared" si="9"/>
        <v>1.2216157021422631</v>
      </c>
      <c r="BG7">
        <f t="shared" si="9"/>
        <v>1.227301830125106</v>
      </c>
      <c r="BH7">
        <f t="shared" si="9"/>
        <v>1.0595519595804532</v>
      </c>
      <c r="BI7">
        <f t="shared" si="9"/>
        <v>1.0809295765702451</v>
      </c>
      <c r="BJ7">
        <f t="shared" si="9"/>
        <v>0.86030486283650243</v>
      </c>
      <c r="BK7">
        <f t="shared" si="9"/>
        <v>1.024822928186409</v>
      </c>
      <c r="BL7">
        <f t="shared" si="9"/>
        <v>0.77536598714725702</v>
      </c>
      <c r="BM7">
        <f t="shared" si="9"/>
        <v>1.004740348175817</v>
      </c>
      <c r="BN7">
        <f t="shared" si="9"/>
        <v>1.0353660742727659</v>
      </c>
      <c r="BO7">
        <f t="shared" si="9"/>
        <v>0.91061511553776331</v>
      </c>
      <c r="BQ7" s="17" t="s">
        <v>193</v>
      </c>
      <c r="BR7" s="17">
        <v>8.9908965492463185E-3</v>
      </c>
      <c r="BS7" s="17">
        <v>1.2562611439310848E-2</v>
      </c>
      <c r="BT7" s="17" t="s">
        <v>193</v>
      </c>
      <c r="BU7" s="17">
        <v>1.1412881241562664E-2</v>
      </c>
      <c r="BV7" s="17">
        <v>9.9240380553326877E-3</v>
      </c>
      <c r="BX7" t="s">
        <v>80</v>
      </c>
      <c r="BY7" s="32">
        <v>1.0430407317682979</v>
      </c>
      <c r="BZ7" s="32">
        <v>0.92587196123325066</v>
      </c>
      <c r="CA7" s="32">
        <v>1.0936301894812519</v>
      </c>
      <c r="CB7" s="32">
        <v>1.0687936058597209</v>
      </c>
      <c r="CC7" s="32">
        <v>1.2216157021422631</v>
      </c>
      <c r="CD7" s="32">
        <v>1.227301830125106</v>
      </c>
      <c r="CE7" s="32">
        <v>1.0595519595804532</v>
      </c>
      <c r="CF7">
        <v>1.0809295765702451</v>
      </c>
      <c r="CG7">
        <v>0.86030486283650243</v>
      </c>
      <c r="CH7">
        <v>1.024822928186409</v>
      </c>
      <c r="CI7">
        <v>0.77536598714725702</v>
      </c>
      <c r="CJ7">
        <v>1.004740348175817</v>
      </c>
      <c r="CK7">
        <v>1.0353660742727659</v>
      </c>
      <c r="CL7">
        <v>0.91061511553776331</v>
      </c>
    </row>
    <row r="8" spans="1:90" x14ac:dyDescent="0.25">
      <c r="A8" s="2" t="s">
        <v>5</v>
      </c>
      <c r="B8">
        <v>2.5287724279000601E-2</v>
      </c>
      <c r="C8">
        <v>2.6995673199253899E-2</v>
      </c>
      <c r="D8">
        <v>4.9981127082034102E-2</v>
      </c>
      <c r="E8">
        <v>4.37595107386489E-2</v>
      </c>
      <c r="F8">
        <v>8.3307278923634306E-2</v>
      </c>
      <c r="G8">
        <v>9.1116198793813302E-2</v>
      </c>
      <c r="H8">
        <v>6.9475242295130496E-2</v>
      </c>
      <c r="I8">
        <v>1.7339197550458301E-2</v>
      </c>
      <c r="J8">
        <v>1.8755004649040299E-2</v>
      </c>
      <c r="K8">
        <v>3.2231404847369902E-2</v>
      </c>
      <c r="L8">
        <v>2.4845610212864098E-2</v>
      </c>
      <c r="M8">
        <v>3.3283013255777399E-2</v>
      </c>
      <c r="N8">
        <v>7.5868157845282294E-2</v>
      </c>
      <c r="O8">
        <v>5.0774843664840703E-2</v>
      </c>
      <c r="Q8" s="3" t="s">
        <v>52</v>
      </c>
      <c r="R8">
        <f t="shared" si="6"/>
        <v>6.2888176587144601E-2</v>
      </c>
      <c r="S8">
        <f t="shared" si="6"/>
        <v>6.9740489941495398E-2</v>
      </c>
      <c r="T8">
        <f t="shared" si="6"/>
        <v>0.11284843320313501</v>
      </c>
      <c r="U8">
        <f t="shared" si="6"/>
        <v>8.3892967276817096E-2</v>
      </c>
      <c r="V8">
        <f t="shared" si="6"/>
        <v>0.11535908047662</v>
      </c>
      <c r="W8">
        <f t="shared" si="6"/>
        <v>0.10032186278768999</v>
      </c>
      <c r="X8">
        <f t="shared" si="6"/>
        <v>8.1987243670777601E-2</v>
      </c>
      <c r="Y8">
        <f t="shared" si="6"/>
        <v>8.1183157373934001E-2</v>
      </c>
      <c r="Z8">
        <f t="shared" si="6"/>
        <v>8.8185151935860698E-2</v>
      </c>
      <c r="AA8">
        <f t="shared" si="6"/>
        <v>9.0906480647358304E-2</v>
      </c>
      <c r="AB8">
        <f t="shared" si="6"/>
        <v>0.101199777132886</v>
      </c>
      <c r="AC8">
        <f t="shared" si="6"/>
        <v>0.121091727533632</v>
      </c>
      <c r="AD8">
        <f t="shared" si="6"/>
        <v>9.9685084030650697E-2</v>
      </c>
      <c r="AE8">
        <f t="shared" si="6"/>
        <v>8.7202304934522606E-2</v>
      </c>
      <c r="AG8" t="s">
        <v>59</v>
      </c>
      <c r="AH8">
        <f t="shared" ref="AH8:AQ8" si="10">SUM(R15,R20)</f>
        <v>0.15048126581133359</v>
      </c>
      <c r="AI8">
        <f t="shared" si="10"/>
        <v>0.1158879969683453</v>
      </c>
      <c r="AJ8">
        <f t="shared" si="10"/>
        <v>0.16136067768105958</v>
      </c>
      <c r="AK8">
        <f t="shared" si="10"/>
        <v>0.1635627471186403</v>
      </c>
      <c r="AL8">
        <f t="shared" si="10"/>
        <v>0.11850622060032939</v>
      </c>
      <c r="AM8">
        <f t="shared" si="10"/>
        <v>0.1523962124028716</v>
      </c>
      <c r="AN8">
        <f t="shared" si="10"/>
        <v>0.17180090678192919</v>
      </c>
      <c r="AO8">
        <f t="shared" si="10"/>
        <v>8.6602814671065176E-2</v>
      </c>
      <c r="AP8">
        <f t="shared" si="10"/>
        <v>0.1097934924705055</v>
      </c>
      <c r="AQ8">
        <f t="shared" si="10"/>
        <v>0.12224089791239449</v>
      </c>
      <c r="AR8">
        <f>SUM(AB15,AB20)</f>
        <v>0.10685116966225801</v>
      </c>
      <c r="AS8">
        <f>SUM(AC15,AC20)</f>
        <v>9.5353215003675801E-2</v>
      </c>
      <c r="AT8">
        <f>SUM(AD15,AD20)</f>
        <v>0.1164674452900934</v>
      </c>
      <c r="AU8">
        <f>SUM(AE15,AE20)</f>
        <v>0.14681905466446549</v>
      </c>
      <c r="BA8" t="s">
        <v>82</v>
      </c>
      <c r="BB8">
        <f t="shared" si="9"/>
        <v>0.74393149274886039</v>
      </c>
      <c r="BC8">
        <f t="shared" si="9"/>
        <v>0.83549716832213827</v>
      </c>
      <c r="BD8">
        <f t="shared" si="9"/>
        <v>1.1369611832066382</v>
      </c>
      <c r="BE8">
        <f t="shared" si="9"/>
        <v>0.80609312317786541</v>
      </c>
      <c r="BF8">
        <f t="shared" si="9"/>
        <v>1.0998937228535808</v>
      </c>
      <c r="BG8">
        <f t="shared" si="9"/>
        <v>0.86465057394214517</v>
      </c>
      <c r="BH8">
        <f t="shared" si="9"/>
        <v>1.0112364878534665</v>
      </c>
      <c r="BI8">
        <f t="shared" si="9"/>
        <v>0.67513399115283457</v>
      </c>
      <c r="BJ8">
        <f t="shared" si="9"/>
        <v>0.7904339446895885</v>
      </c>
      <c r="BK8">
        <f t="shared" si="9"/>
        <v>1.0126068020360974</v>
      </c>
      <c r="BL8">
        <f t="shared" si="9"/>
        <v>0.58052364596839545</v>
      </c>
      <c r="BM8">
        <f t="shared" si="9"/>
        <v>1.0046435793696757</v>
      </c>
      <c r="BN8">
        <f t="shared" si="9"/>
        <v>0.74981117783422702</v>
      </c>
      <c r="BO8">
        <f t="shared" si="9"/>
        <v>0.91387559424645315</v>
      </c>
      <c r="BQ8" s="17" t="s">
        <v>194</v>
      </c>
      <c r="BR8" s="17">
        <v>7</v>
      </c>
      <c r="BS8" s="17">
        <v>7</v>
      </c>
      <c r="BT8" s="17" t="s">
        <v>194</v>
      </c>
      <c r="BU8" s="17">
        <v>7</v>
      </c>
      <c r="BV8" s="17">
        <v>7</v>
      </c>
      <c r="BX8" t="s">
        <v>82</v>
      </c>
      <c r="BY8" s="32">
        <v>0.74393149274886039</v>
      </c>
      <c r="BZ8" s="32">
        <v>0.83549716832213827</v>
      </c>
      <c r="CA8" s="32">
        <v>1.1369611832066382</v>
      </c>
      <c r="CB8" s="32">
        <v>0.80609312317786541</v>
      </c>
      <c r="CC8" s="32">
        <v>1.0998937228535808</v>
      </c>
      <c r="CD8" s="32">
        <v>0.86465057394214517</v>
      </c>
      <c r="CE8" s="32">
        <v>1.0112364878534665</v>
      </c>
      <c r="CF8">
        <v>0.67513399115283457</v>
      </c>
      <c r="CG8">
        <v>0.7904339446895885</v>
      </c>
      <c r="CH8">
        <v>1.0126068020360974</v>
      </c>
      <c r="CI8">
        <v>0.58052364596839545</v>
      </c>
      <c r="CJ8">
        <v>1.0046435793696757</v>
      </c>
      <c r="CK8">
        <v>0.74981117783422702</v>
      </c>
      <c r="CL8">
        <v>0.91387559424645315</v>
      </c>
    </row>
    <row r="9" spans="1:90" x14ac:dyDescent="0.25">
      <c r="A9" t="s">
        <v>6</v>
      </c>
      <c r="B9">
        <v>9.4741533081623794E-2</v>
      </c>
      <c r="C9">
        <v>8.3810057870062807E-2</v>
      </c>
      <c r="D9">
        <v>0.15580191790967299</v>
      </c>
      <c r="E9">
        <v>0.14229681784353401</v>
      </c>
      <c r="F9">
        <v>0.12792396940241699</v>
      </c>
      <c r="G9">
        <v>0.18765903654666399</v>
      </c>
      <c r="H9">
        <v>0.10285760206144801</v>
      </c>
      <c r="I9">
        <v>6.5524391766942497E-2</v>
      </c>
      <c r="J9">
        <v>7.06630778657137E-2</v>
      </c>
      <c r="K9">
        <v>6.5173438929518795E-2</v>
      </c>
      <c r="L9">
        <v>0.117399021156235</v>
      </c>
      <c r="M9">
        <v>6.5732155456157806E-2</v>
      </c>
      <c r="N9">
        <v>0.119175413789727</v>
      </c>
      <c r="O9">
        <v>6.8808139532808399E-2</v>
      </c>
      <c r="Q9" s="3" t="s">
        <v>53</v>
      </c>
      <c r="R9">
        <f t="shared" si="6"/>
        <v>1.62622209222535E-2</v>
      </c>
      <c r="S9">
        <f t="shared" si="6"/>
        <v>1.6741403131683302E-2</v>
      </c>
      <c r="T9">
        <f t="shared" si="6"/>
        <v>3.6768081456366397E-2</v>
      </c>
      <c r="U9">
        <f t="shared" si="6"/>
        <v>2.6778640084978E-2</v>
      </c>
      <c r="V9">
        <f t="shared" si="6"/>
        <v>2.9575136231823999E-2</v>
      </c>
      <c r="W9">
        <f t="shared" si="6"/>
        <v>3.3037643982263498E-2</v>
      </c>
      <c r="X9">
        <f t="shared" si="6"/>
        <v>1.8919367455657601E-2</v>
      </c>
      <c r="Y9">
        <f t="shared" si="6"/>
        <v>1.8886533682429402E-2</v>
      </c>
      <c r="Z9">
        <f t="shared" si="6"/>
        <v>2.23364738279942E-2</v>
      </c>
      <c r="AA9">
        <f t="shared" si="6"/>
        <v>2.67334385779028E-2</v>
      </c>
      <c r="AB9">
        <f t="shared" si="6"/>
        <v>2.54124263041875E-2</v>
      </c>
      <c r="AC9">
        <f t="shared" si="6"/>
        <v>3.6688637450357997E-2</v>
      </c>
      <c r="AD9">
        <f t="shared" si="6"/>
        <v>2.3475523414798201E-2</v>
      </c>
      <c r="AE9">
        <f t="shared" si="6"/>
        <v>2.0380123174952601E-2</v>
      </c>
      <c r="AG9" t="s">
        <v>79</v>
      </c>
      <c r="AH9">
        <f>SUM(R6:R7,R23:R24)</f>
        <v>0.493632085920436</v>
      </c>
      <c r="AI9">
        <f t="shared" ref="AI9:AU9" si="11">SUM(S6:S7,S23:S24)</f>
        <v>0.45650821448054818</v>
      </c>
      <c r="AJ9">
        <f t="shared" si="11"/>
        <v>0.66720643952170211</v>
      </c>
      <c r="AK9">
        <f t="shared" si="11"/>
        <v>0.61458954797457732</v>
      </c>
      <c r="AL9">
        <f t="shared" si="11"/>
        <v>0.52196510298117071</v>
      </c>
      <c r="AM9">
        <f t="shared" si="11"/>
        <v>0.69143986827438797</v>
      </c>
      <c r="AN9">
        <f t="shared" si="11"/>
        <v>0.45954237281404886</v>
      </c>
      <c r="AO9">
        <f t="shared" si="11"/>
        <v>0.40709831077240449</v>
      </c>
      <c r="AP9">
        <f t="shared" si="11"/>
        <v>0.50270267766614318</v>
      </c>
      <c r="AQ9">
        <f t="shared" si="11"/>
        <v>0.46514194148513344</v>
      </c>
      <c r="AR9">
        <f t="shared" si="11"/>
        <v>0.56871747438547637</v>
      </c>
      <c r="AS9">
        <f t="shared" si="11"/>
        <v>0.38243488790770297</v>
      </c>
      <c r="AT9">
        <f t="shared" si="11"/>
        <v>0.64709622730776761</v>
      </c>
      <c r="AU9">
        <f t="shared" si="11"/>
        <v>0.28104070564762951</v>
      </c>
      <c r="BA9" t="s">
        <v>117</v>
      </c>
      <c r="BB9">
        <f t="shared" ref="BB9:BO9" si="12">SUM(AH6:AH8)</f>
        <v>0.8296299267459768</v>
      </c>
      <c r="BC9">
        <f t="shared" si="12"/>
        <v>0.7617169773353758</v>
      </c>
      <c r="BD9">
        <f t="shared" si="12"/>
        <v>0.97285885300363917</v>
      </c>
      <c r="BE9">
        <f t="shared" si="12"/>
        <v>0.91657144065027163</v>
      </c>
      <c r="BF9">
        <f t="shared" si="12"/>
        <v>0.9915772747932905</v>
      </c>
      <c r="BG9">
        <f t="shared" si="12"/>
        <v>0.95335842541701754</v>
      </c>
      <c r="BH9">
        <f t="shared" si="12"/>
        <v>1.0282170514148929</v>
      </c>
      <c r="BI9">
        <f t="shared" si="12"/>
        <v>0.60087976039069524</v>
      </c>
      <c r="BJ9">
        <f t="shared" si="12"/>
        <v>0.72389039007990763</v>
      </c>
      <c r="BK9">
        <f t="shared" si="12"/>
        <v>0.90126053837774911</v>
      </c>
      <c r="BL9">
        <f t="shared" si="12"/>
        <v>0.71457510001430524</v>
      </c>
      <c r="BM9">
        <f t="shared" si="12"/>
        <v>0.77132022180161486</v>
      </c>
      <c r="BN9">
        <f t="shared" si="12"/>
        <v>0.83178205613611311</v>
      </c>
      <c r="BO9">
        <f t="shared" si="12"/>
        <v>0.91565442322158774</v>
      </c>
      <c r="BQ9" s="17" t="s">
        <v>195</v>
      </c>
      <c r="BR9" s="17">
        <v>0.74474500892037721</v>
      </c>
      <c r="BS9" s="17"/>
      <c r="BT9" s="17" t="s">
        <v>195</v>
      </c>
      <c r="BU9" s="17">
        <v>0.96125717822032464</v>
      </c>
      <c r="BV9" s="17"/>
      <c r="BX9" t="s">
        <v>117</v>
      </c>
      <c r="BY9" s="32">
        <v>0.8296299267459768</v>
      </c>
      <c r="BZ9" s="32">
        <v>0.7617169773353758</v>
      </c>
      <c r="CA9" s="32">
        <v>0.97285885300363917</v>
      </c>
      <c r="CB9" s="32">
        <v>0.91657144065027163</v>
      </c>
      <c r="CC9" s="32">
        <v>0.9915772747932905</v>
      </c>
      <c r="CD9" s="32">
        <v>0.95335842541701754</v>
      </c>
      <c r="CE9" s="32">
        <v>1.0282170514148929</v>
      </c>
      <c r="CF9">
        <v>0.60087976039069524</v>
      </c>
      <c r="CG9">
        <v>0.72389039007990763</v>
      </c>
      <c r="CH9">
        <v>0.90126053837774911</v>
      </c>
      <c r="CI9">
        <v>0.71457510001430524</v>
      </c>
      <c r="CJ9">
        <v>0.77132022180161486</v>
      </c>
      <c r="CK9">
        <v>0.83178205613611311</v>
      </c>
      <c r="CL9">
        <v>0.91565442322158774</v>
      </c>
    </row>
    <row r="10" spans="1:90" x14ac:dyDescent="0.25">
      <c r="A10" t="s">
        <v>7</v>
      </c>
      <c r="B10">
        <v>7.6878398082582303E-2</v>
      </c>
      <c r="C10">
        <v>0.102288864046807</v>
      </c>
      <c r="D10">
        <v>0.116534969705598</v>
      </c>
      <c r="E10">
        <v>9.7522987360357305E-2</v>
      </c>
      <c r="F10">
        <v>0.12502271051094399</v>
      </c>
      <c r="G10">
        <v>0.100536243935811</v>
      </c>
      <c r="H10">
        <v>8.6955276201980194E-2</v>
      </c>
      <c r="I10">
        <v>7.1733991877166198E-2</v>
      </c>
      <c r="J10">
        <v>0.10797757798600301</v>
      </c>
      <c r="K10">
        <v>0.10144301191289599</v>
      </c>
      <c r="L10">
        <v>9.1283994733243404E-2</v>
      </c>
      <c r="M10">
        <v>0.10273702217763001</v>
      </c>
      <c r="N10">
        <v>9.7307958624361604E-2</v>
      </c>
      <c r="O10">
        <v>7.9714246157894506E-2</v>
      </c>
      <c r="Q10" s="4" t="s">
        <v>54</v>
      </c>
      <c r="R10">
        <f t="shared" si="6"/>
        <v>6.0358799949649603E-3</v>
      </c>
      <c r="S10">
        <f t="shared" si="6"/>
        <v>7.2111567653611701E-3</v>
      </c>
      <c r="T10">
        <f t="shared" si="6"/>
        <v>6.6640281663300103E-3</v>
      </c>
      <c r="U10">
        <f t="shared" si="6"/>
        <v>8.09785274978575E-3</v>
      </c>
      <c r="V10">
        <f t="shared" si="6"/>
        <v>1.14152437788178E-2</v>
      </c>
      <c r="W10">
        <f t="shared" si="6"/>
        <v>1.3996187739125801E-2</v>
      </c>
      <c r="X10">
        <f t="shared" si="6"/>
        <v>7.7702336483969799E-3</v>
      </c>
      <c r="Y10">
        <f t="shared" si="6"/>
        <v>5.11056628278152E-3</v>
      </c>
      <c r="Z10">
        <f t="shared" si="6"/>
        <v>7.2958239791396703E-3</v>
      </c>
      <c r="AA10">
        <f t="shared" si="6"/>
        <v>5.3177687467363304E-3</v>
      </c>
      <c r="AB10">
        <f t="shared" si="6"/>
        <v>7.7699972748036302E-3</v>
      </c>
      <c r="AC10">
        <f t="shared" si="6"/>
        <v>1.1006475517552799E-2</v>
      </c>
      <c r="AD10">
        <f t="shared" si="6"/>
        <v>1.37083849563648E-2</v>
      </c>
      <c r="AE10">
        <f t="shared" si="6"/>
        <v>4.1885779064723804E-3</v>
      </c>
      <c r="AG10" t="s">
        <v>80</v>
      </c>
      <c r="AH10">
        <f t="shared" ref="AH10:AQ10" si="13">SUM(R21,R29:R31)</f>
        <v>1.0430407317682979</v>
      </c>
      <c r="AI10">
        <f t="shared" si="13"/>
        <v>0.92587196123325066</v>
      </c>
      <c r="AJ10">
        <f t="shared" si="13"/>
        <v>1.0936301894812519</v>
      </c>
      <c r="AK10">
        <f t="shared" si="13"/>
        <v>1.0687936058597209</v>
      </c>
      <c r="AL10">
        <f t="shared" si="13"/>
        <v>1.2216157021422631</v>
      </c>
      <c r="AM10">
        <f t="shared" si="13"/>
        <v>1.227301830125106</v>
      </c>
      <c r="AN10">
        <f t="shared" si="13"/>
        <v>1.0595519595804532</v>
      </c>
      <c r="AO10">
        <f t="shared" si="13"/>
        <v>1.0809295765702451</v>
      </c>
      <c r="AP10">
        <f t="shared" si="13"/>
        <v>0.86030486283650243</v>
      </c>
      <c r="AQ10">
        <f t="shared" si="13"/>
        <v>1.024822928186409</v>
      </c>
      <c r="AR10">
        <f>SUM(AB21,AB29:AB31)</f>
        <v>0.77536598714725702</v>
      </c>
      <c r="AS10">
        <f>SUM(AC21,AC29:AC31)</f>
        <v>1.004740348175817</v>
      </c>
      <c r="AT10">
        <f>SUM(AD21,AD29:AD31)</f>
        <v>1.0353660742727659</v>
      </c>
      <c r="AU10">
        <f>SUM(AE21,AE29:AE31)</f>
        <v>0.91061511553776331</v>
      </c>
      <c r="BQ10" s="17" t="s">
        <v>196</v>
      </c>
      <c r="BR10" s="17">
        <v>0</v>
      </c>
      <c r="BS10" s="17"/>
      <c r="BT10" s="17" t="s">
        <v>196</v>
      </c>
      <c r="BU10" s="17">
        <v>0</v>
      </c>
      <c r="BV10" s="17"/>
    </row>
    <row r="11" spans="1:90" x14ac:dyDescent="0.25">
      <c r="A11" t="s">
        <v>8</v>
      </c>
      <c r="B11">
        <v>6.2888176587144601E-2</v>
      </c>
      <c r="C11">
        <v>6.9740489941495398E-2</v>
      </c>
      <c r="D11">
        <v>0.11284843320313501</v>
      </c>
      <c r="E11">
        <v>8.3892967276817096E-2</v>
      </c>
      <c r="F11">
        <v>0.11535908047662</v>
      </c>
      <c r="G11">
        <v>0.10032186278768999</v>
      </c>
      <c r="H11">
        <v>8.1987243670777601E-2</v>
      </c>
      <c r="I11">
        <v>8.1183157373934001E-2</v>
      </c>
      <c r="J11">
        <v>8.8185151935860698E-2</v>
      </c>
      <c r="K11">
        <v>9.0906480647358304E-2</v>
      </c>
      <c r="L11">
        <v>0.101199777132886</v>
      </c>
      <c r="M11">
        <v>0.121091727533632</v>
      </c>
      <c r="N11">
        <v>9.9685084030650697E-2</v>
      </c>
      <c r="O11">
        <v>8.7202304934522606E-2</v>
      </c>
      <c r="Q11" s="4" t="s">
        <v>55</v>
      </c>
      <c r="R11">
        <f t="shared" si="6"/>
        <v>2.37139002099966E-2</v>
      </c>
      <c r="S11">
        <f t="shared" si="6"/>
        <v>3.4095386750121102E-2</v>
      </c>
      <c r="T11">
        <f t="shared" si="6"/>
        <v>1.75500255071778E-2</v>
      </c>
      <c r="U11">
        <f t="shared" si="6"/>
        <v>3.1316542412079103E-2</v>
      </c>
      <c r="V11">
        <f t="shared" si="6"/>
        <v>3.7738252891414199E-2</v>
      </c>
      <c r="W11">
        <f t="shared" si="6"/>
        <v>5.6225049979940801E-2</v>
      </c>
      <c r="X11">
        <f t="shared" si="6"/>
        <v>2.5196563585186599E-2</v>
      </c>
      <c r="Y11">
        <f t="shared" si="6"/>
        <v>2.3901160934834999E-2</v>
      </c>
      <c r="Z11">
        <f t="shared" si="6"/>
        <v>3.6876574096474997E-2</v>
      </c>
      <c r="AA11">
        <f t="shared" si="6"/>
        <v>1.7543424485302099E-2</v>
      </c>
      <c r="AB11">
        <f t="shared" si="6"/>
        <v>1.80211791473869E-2</v>
      </c>
      <c r="AC11">
        <f t="shared" si="6"/>
        <v>3.6807487023550203E-2</v>
      </c>
      <c r="AD11">
        <f t="shared" si="6"/>
        <v>4.2456495992162398E-2</v>
      </c>
      <c r="AE11">
        <f t="shared" si="6"/>
        <v>1.6088035265160099E-2</v>
      </c>
      <c r="AG11" t="s">
        <v>82</v>
      </c>
      <c r="AH11">
        <f t="shared" ref="AH11:AQ11" si="14">SUM(R16,R17,R22,R26)</f>
        <v>0.74393149274886039</v>
      </c>
      <c r="AI11">
        <f t="shared" si="14"/>
        <v>0.83549716832213827</v>
      </c>
      <c r="AJ11">
        <f t="shared" si="14"/>
        <v>1.1369611832066382</v>
      </c>
      <c r="AK11">
        <f t="shared" si="14"/>
        <v>0.80609312317786541</v>
      </c>
      <c r="AL11">
        <f t="shared" si="14"/>
        <v>1.0998937228535808</v>
      </c>
      <c r="AM11">
        <f t="shared" si="14"/>
        <v>0.86465057394214517</v>
      </c>
      <c r="AN11">
        <f t="shared" si="14"/>
        <v>1.0112364878534665</v>
      </c>
      <c r="AO11">
        <f t="shared" si="14"/>
        <v>0.67513399115283457</v>
      </c>
      <c r="AP11">
        <f t="shared" si="14"/>
        <v>0.7904339446895885</v>
      </c>
      <c r="AQ11">
        <f t="shared" si="14"/>
        <v>1.0126068020360974</v>
      </c>
      <c r="AR11">
        <f>SUM(AB16,AB17,AB22,AB26)</f>
        <v>0.58052364596839545</v>
      </c>
      <c r="AS11">
        <f>SUM(AC16,AC17,AC22,AC26)</f>
        <v>1.0046435793696757</v>
      </c>
      <c r="AT11">
        <f>SUM(AD16,AD17,AD22,AD26)</f>
        <v>0.74981117783422702</v>
      </c>
      <c r="AU11">
        <f>SUM(AE16,AE17,AE22,AE26)</f>
        <v>0.91387559424645315</v>
      </c>
      <c r="BA11" s="1" t="s">
        <v>186</v>
      </c>
      <c r="BB11" s="1" t="s">
        <v>84</v>
      </c>
      <c r="BC11" s="1" t="s">
        <v>85</v>
      </c>
      <c r="BD11" s="1" t="s">
        <v>130</v>
      </c>
      <c r="BE11" s="1" t="s">
        <v>138</v>
      </c>
      <c r="BF11" s="1" t="s">
        <v>133</v>
      </c>
      <c r="BG11" s="1" t="s">
        <v>134</v>
      </c>
      <c r="BH11" s="1" t="s">
        <v>135</v>
      </c>
      <c r="BI11" s="1" t="s">
        <v>86</v>
      </c>
      <c r="BJ11" s="1" t="s">
        <v>114</v>
      </c>
      <c r="BQ11" s="17" t="s">
        <v>197</v>
      </c>
      <c r="BR11" s="17">
        <v>6</v>
      </c>
      <c r="BS11" s="17"/>
      <c r="BT11" s="17" t="s">
        <v>197</v>
      </c>
      <c r="BU11" s="17">
        <v>6</v>
      </c>
      <c r="BV11" s="17"/>
    </row>
    <row r="12" spans="1:90" x14ac:dyDescent="0.25">
      <c r="A12" t="s">
        <v>9</v>
      </c>
      <c r="B12">
        <v>1.62622209222535E-2</v>
      </c>
      <c r="C12">
        <v>1.6741403131683302E-2</v>
      </c>
      <c r="D12">
        <v>3.6768081456366397E-2</v>
      </c>
      <c r="E12">
        <v>2.6778640084978E-2</v>
      </c>
      <c r="F12">
        <v>2.9575136231823999E-2</v>
      </c>
      <c r="G12">
        <v>3.3037643982263498E-2</v>
      </c>
      <c r="H12">
        <v>1.8919367455657601E-2</v>
      </c>
      <c r="I12">
        <v>1.8886533682429402E-2</v>
      </c>
      <c r="J12">
        <v>2.23364738279942E-2</v>
      </c>
      <c r="K12">
        <v>2.67334385779028E-2</v>
      </c>
      <c r="L12">
        <v>2.54124263041875E-2</v>
      </c>
      <c r="M12">
        <v>3.6688637450357997E-2</v>
      </c>
      <c r="N12">
        <v>2.3475523414798201E-2</v>
      </c>
      <c r="O12">
        <v>2.0380123174952601E-2</v>
      </c>
      <c r="Q12" s="4" t="s">
        <v>56</v>
      </c>
      <c r="R12">
        <f>SUM(B15:B16)</f>
        <v>0.359150188901036</v>
      </c>
      <c r="S12">
        <f t="shared" ref="S12:AE12" si="15">SUM(C15:C16)</f>
        <v>0.52764076926951797</v>
      </c>
      <c r="T12">
        <f t="shared" si="15"/>
        <v>0.36453499714708348</v>
      </c>
      <c r="U12">
        <f t="shared" si="15"/>
        <v>0.34809248614904281</v>
      </c>
      <c r="V12">
        <f t="shared" si="15"/>
        <v>0.48408649985207802</v>
      </c>
      <c r="W12">
        <f t="shared" si="15"/>
        <v>0.42412677148543099</v>
      </c>
      <c r="X12">
        <f t="shared" si="15"/>
        <v>0.549726287183669</v>
      </c>
      <c r="Y12">
        <f t="shared" si="15"/>
        <v>0.33527386284658178</v>
      </c>
      <c r="Z12">
        <f t="shared" si="15"/>
        <v>0.43184496773363301</v>
      </c>
      <c r="AA12">
        <f t="shared" si="15"/>
        <v>0.36614846981141502</v>
      </c>
      <c r="AB12">
        <f t="shared" si="15"/>
        <v>0.665867525665647</v>
      </c>
      <c r="AC12">
        <f t="shared" si="15"/>
        <v>0.40950843070494303</v>
      </c>
      <c r="AD12">
        <f t="shared" si="15"/>
        <v>0.57301238805269006</v>
      </c>
      <c r="AE12">
        <f t="shared" si="15"/>
        <v>0.33310182606898231</v>
      </c>
      <c r="BA12" t="s">
        <v>187</v>
      </c>
      <c r="BB12">
        <v>10.58502125</v>
      </c>
      <c r="BC12">
        <v>10.260292750000001</v>
      </c>
      <c r="BD12">
        <v>8.8028642500000007</v>
      </c>
      <c r="BE12">
        <v>9.4641872500000002</v>
      </c>
      <c r="BF12">
        <v>10.111613500000001</v>
      </c>
      <c r="BG12">
        <v>11.351310500000002</v>
      </c>
      <c r="BH12">
        <v>10.934422250000001</v>
      </c>
      <c r="BI12">
        <f>AVERAGE(BB12:BH12)</f>
        <v>10.215673107142859</v>
      </c>
      <c r="BJ12">
        <f>(BI12-BI13)/BI13*100</f>
        <v>-12.108950005295792</v>
      </c>
      <c r="BQ12" s="17" t="s">
        <v>198</v>
      </c>
      <c r="BR12" s="17">
        <v>4.9687999899115063</v>
      </c>
      <c r="BS12" s="17"/>
      <c r="BT12" s="17" t="s">
        <v>198</v>
      </c>
      <c r="BU12" s="17">
        <v>5.7972602192050431</v>
      </c>
      <c r="BV12" s="17"/>
    </row>
    <row r="13" spans="1:90" x14ac:dyDescent="0.25">
      <c r="A13" t="s">
        <v>10</v>
      </c>
      <c r="B13">
        <v>6.0358799949649603E-3</v>
      </c>
      <c r="C13">
        <v>7.2111567653611701E-3</v>
      </c>
      <c r="D13">
        <v>6.6640281663300103E-3</v>
      </c>
      <c r="E13">
        <v>8.09785274978575E-3</v>
      </c>
      <c r="F13">
        <v>1.14152437788178E-2</v>
      </c>
      <c r="G13">
        <v>1.3996187739125801E-2</v>
      </c>
      <c r="H13">
        <v>7.7702336483969799E-3</v>
      </c>
      <c r="I13">
        <v>5.11056628278152E-3</v>
      </c>
      <c r="J13">
        <v>7.2958239791396703E-3</v>
      </c>
      <c r="K13">
        <v>5.3177687467363304E-3</v>
      </c>
      <c r="L13">
        <v>7.7699972748036302E-3</v>
      </c>
      <c r="M13">
        <v>1.1006475517552799E-2</v>
      </c>
      <c r="N13">
        <v>1.37083849563648E-2</v>
      </c>
      <c r="O13">
        <v>4.1885779064723804E-3</v>
      </c>
      <c r="Q13" t="s">
        <v>57</v>
      </c>
      <c r="R13">
        <f t="shared" ref="R13:AE13" si="16">SUM(B17:B19)</f>
        <v>0.13822277934839369</v>
      </c>
      <c r="S13">
        <f t="shared" si="16"/>
        <v>0.1455186427018087</v>
      </c>
      <c r="T13">
        <f t="shared" si="16"/>
        <v>0.30896786106675483</v>
      </c>
      <c r="U13">
        <f t="shared" si="16"/>
        <v>0.21684937205969859</v>
      </c>
      <c r="V13">
        <f t="shared" si="16"/>
        <v>0.46869910525808628</v>
      </c>
      <c r="W13">
        <f t="shared" si="16"/>
        <v>0.26612653592271929</v>
      </c>
      <c r="X13">
        <f t="shared" si="16"/>
        <v>0.20332693034802363</v>
      </c>
      <c r="Y13">
        <f t="shared" si="16"/>
        <v>9.9327805688677814E-2</v>
      </c>
      <c r="Z13">
        <f t="shared" si="16"/>
        <v>0.1382283024423609</v>
      </c>
      <c r="AA13">
        <f t="shared" si="16"/>
        <v>0.29517580580561081</v>
      </c>
      <c r="AB13">
        <f t="shared" si="16"/>
        <v>0.1748007802988723</v>
      </c>
      <c r="AC13">
        <f t="shared" si="16"/>
        <v>0.32074440831528561</v>
      </c>
      <c r="AD13">
        <f t="shared" si="16"/>
        <v>0.21459728377395698</v>
      </c>
      <c r="AE13">
        <f t="shared" si="16"/>
        <v>0.18628209241432822</v>
      </c>
      <c r="BA13" t="s">
        <v>188</v>
      </c>
      <c r="BB13">
        <v>11.887410750000001</v>
      </c>
      <c r="BC13">
        <v>10.952586750000002</v>
      </c>
      <c r="BD13">
        <v>10.962691500000002</v>
      </c>
      <c r="BE13">
        <v>10.256770500000002</v>
      </c>
      <c r="BF13">
        <v>11.580257500000002</v>
      </c>
      <c r="BG13">
        <v>12.40214525</v>
      </c>
      <c r="BH13">
        <v>13.319905250000001</v>
      </c>
      <c r="BI13">
        <f>AVERAGE(BB13:BH13)</f>
        <v>11.623109642857145</v>
      </c>
      <c r="BQ13" s="17" t="s">
        <v>199</v>
      </c>
      <c r="BR13" s="17">
        <v>1.2649408377270984E-3</v>
      </c>
      <c r="BS13" s="17"/>
      <c r="BT13" s="17" t="s">
        <v>199</v>
      </c>
      <c r="BU13" s="17">
        <v>5.7713893854538338E-4</v>
      </c>
      <c r="BV13" s="17"/>
    </row>
    <row r="14" spans="1:90" x14ac:dyDescent="0.25">
      <c r="A14" t="s">
        <v>11</v>
      </c>
      <c r="B14">
        <v>2.37139002099966E-2</v>
      </c>
      <c r="C14">
        <v>3.4095386750121102E-2</v>
      </c>
      <c r="D14">
        <v>1.75500255071778E-2</v>
      </c>
      <c r="E14">
        <v>3.1316542412079103E-2</v>
      </c>
      <c r="F14">
        <v>3.7738252891414199E-2</v>
      </c>
      <c r="G14">
        <v>5.6225049979940801E-2</v>
      </c>
      <c r="H14">
        <v>2.5196563585186599E-2</v>
      </c>
      <c r="I14">
        <v>2.3901160934834999E-2</v>
      </c>
      <c r="J14">
        <v>3.6876574096474997E-2</v>
      </c>
      <c r="K14">
        <v>1.7543424485302099E-2</v>
      </c>
      <c r="L14">
        <v>1.80211791473869E-2</v>
      </c>
      <c r="M14">
        <v>3.6807487023550203E-2</v>
      </c>
      <c r="N14">
        <v>4.2456495992162398E-2</v>
      </c>
      <c r="O14">
        <v>1.6088035265160099E-2</v>
      </c>
      <c r="Q14" t="s">
        <v>58</v>
      </c>
      <c r="R14">
        <f t="shared" ref="R14:AE14" si="17">SUM(B20:B22)</f>
        <v>0.54092588158624955</v>
      </c>
      <c r="S14">
        <f t="shared" si="17"/>
        <v>0.50031033766522182</v>
      </c>
      <c r="T14">
        <f t="shared" si="17"/>
        <v>0.50253031425582484</v>
      </c>
      <c r="U14">
        <f t="shared" si="17"/>
        <v>0.53615932147193279</v>
      </c>
      <c r="V14">
        <f t="shared" si="17"/>
        <v>0.40437194893487477</v>
      </c>
      <c r="W14">
        <f t="shared" si="17"/>
        <v>0.53483567709142665</v>
      </c>
      <c r="X14">
        <f t="shared" si="17"/>
        <v>0.65308921428494005</v>
      </c>
      <c r="Y14">
        <f t="shared" si="17"/>
        <v>0.41494914003095218</v>
      </c>
      <c r="Z14">
        <f t="shared" si="17"/>
        <v>0.47586859516704128</v>
      </c>
      <c r="AA14">
        <f t="shared" si="17"/>
        <v>0.48384383465974384</v>
      </c>
      <c r="AB14">
        <f t="shared" si="17"/>
        <v>0.43292315005317483</v>
      </c>
      <c r="AC14">
        <f t="shared" si="17"/>
        <v>0.35522259848265342</v>
      </c>
      <c r="AD14">
        <f t="shared" si="17"/>
        <v>0.50071732707206285</v>
      </c>
      <c r="AE14">
        <f t="shared" si="17"/>
        <v>0.58255327614279395</v>
      </c>
      <c r="BQ14" s="17" t="s">
        <v>200</v>
      </c>
      <c r="BR14" s="17">
        <v>1.9431802805153031</v>
      </c>
      <c r="BS14" s="17"/>
      <c r="BT14" s="17" t="s">
        <v>200</v>
      </c>
      <c r="BU14" s="17">
        <v>1.9431802805153031</v>
      </c>
      <c r="BV14" s="17"/>
    </row>
    <row r="15" spans="1:90" x14ac:dyDescent="0.25">
      <c r="A15" s="3" t="s">
        <v>12</v>
      </c>
      <c r="B15">
        <v>0.10005708161072401</v>
      </c>
      <c r="C15">
        <v>0.16036631911597901</v>
      </c>
      <c r="D15">
        <v>9.7607434084155495E-2</v>
      </c>
      <c r="E15">
        <v>9.1690370565190804E-2</v>
      </c>
      <c r="F15">
        <v>0.123114475176897</v>
      </c>
      <c r="G15">
        <v>0.16286110283625399</v>
      </c>
      <c r="H15">
        <v>0.13738067570180201</v>
      </c>
      <c r="I15">
        <v>8.5564459278197794E-2</v>
      </c>
      <c r="J15">
        <v>0.119474614214774</v>
      </c>
      <c r="K15">
        <v>0.106049365883483</v>
      </c>
      <c r="L15">
        <v>0.24761902220664</v>
      </c>
      <c r="M15">
        <v>0.135917299528616</v>
      </c>
      <c r="N15">
        <v>0.17865634891806101</v>
      </c>
      <c r="O15">
        <v>7.6930666283848301E-2</v>
      </c>
      <c r="Q15" s="10" t="s">
        <v>59</v>
      </c>
      <c r="R15">
        <f>SUM(B23:B25)</f>
        <v>0.13546237120570009</v>
      </c>
      <c r="S15">
        <f t="shared" ref="S15:AE15" si="18">SUM(C23:C25)</f>
        <v>0.1026504929795066</v>
      </c>
      <c r="T15">
        <f t="shared" si="18"/>
        <v>0.13123482392785898</v>
      </c>
      <c r="U15">
        <f t="shared" si="18"/>
        <v>0.14157653861183289</v>
      </c>
      <c r="V15">
        <f t="shared" si="18"/>
        <v>7.1281749705966402E-2</v>
      </c>
      <c r="W15">
        <f t="shared" si="18"/>
        <v>0.1177196279529138</v>
      </c>
      <c r="X15">
        <f t="shared" si="18"/>
        <v>0.1533624637773037</v>
      </c>
      <c r="Y15">
        <f t="shared" si="18"/>
        <v>7.6213822050185981E-2</v>
      </c>
      <c r="Z15">
        <f t="shared" si="18"/>
        <v>9.7414178903024604E-2</v>
      </c>
      <c r="AA15">
        <f t="shared" si="18"/>
        <v>9.8713733963570596E-2</v>
      </c>
      <c r="AB15">
        <f t="shared" si="18"/>
        <v>8.7470676535427311E-2</v>
      </c>
      <c r="AC15">
        <f t="shared" si="18"/>
        <v>6.5006069391296398E-2</v>
      </c>
      <c r="AD15">
        <f t="shared" si="18"/>
        <v>7.8472078319916302E-2</v>
      </c>
      <c r="AE15">
        <f t="shared" si="18"/>
        <v>0.126103855207302</v>
      </c>
      <c r="BQ15" s="17" t="s">
        <v>201</v>
      </c>
      <c r="BR15" s="17">
        <v>2.5298816754541968E-3</v>
      </c>
      <c r="BS15" s="17"/>
      <c r="BT15" s="17" t="s">
        <v>201</v>
      </c>
      <c r="BU15" s="17">
        <v>1.1542778770907668E-3</v>
      </c>
      <c r="BV15" s="17"/>
    </row>
    <row r="16" spans="1:90" ht="15.75" thickBot="1" x14ac:dyDescent="0.3">
      <c r="A16" s="3" t="s">
        <v>13</v>
      </c>
      <c r="B16">
        <v>0.25909310729031199</v>
      </c>
      <c r="C16">
        <v>0.36727445015353899</v>
      </c>
      <c r="D16">
        <v>0.26692756306292797</v>
      </c>
      <c r="E16">
        <v>0.25640211558385201</v>
      </c>
      <c r="F16">
        <v>0.36097202467518102</v>
      </c>
      <c r="G16">
        <v>0.261265668649177</v>
      </c>
      <c r="H16">
        <v>0.41234561148186699</v>
      </c>
      <c r="I16">
        <v>0.249709403568384</v>
      </c>
      <c r="J16">
        <v>0.312370353518859</v>
      </c>
      <c r="K16">
        <v>0.26009910392793201</v>
      </c>
      <c r="L16">
        <v>0.41824850345900699</v>
      </c>
      <c r="M16">
        <v>0.273591131176327</v>
      </c>
      <c r="N16">
        <v>0.39435603913462902</v>
      </c>
      <c r="O16">
        <v>0.25617115978513399</v>
      </c>
      <c r="Q16" s="9" t="s">
        <v>60</v>
      </c>
      <c r="R16">
        <f t="shared" ref="R16:AE16" si="19">B26</f>
        <v>6.4468197517780601E-2</v>
      </c>
      <c r="S16">
        <f t="shared" si="19"/>
        <v>7.7372427908297195E-2</v>
      </c>
      <c r="T16">
        <f t="shared" si="19"/>
        <v>6.6281854086771494E-2</v>
      </c>
      <c r="U16">
        <f t="shared" si="19"/>
        <v>9.0838031607220607E-2</v>
      </c>
      <c r="V16">
        <f t="shared" si="19"/>
        <v>8.7531588297837706E-2</v>
      </c>
      <c r="W16">
        <f t="shared" si="19"/>
        <v>9.2241445425464599E-2</v>
      </c>
      <c r="X16">
        <f t="shared" si="19"/>
        <v>9.4891142901360595E-2</v>
      </c>
      <c r="Y16">
        <f t="shared" si="19"/>
        <v>4.6629532822427197E-2</v>
      </c>
      <c r="Z16">
        <f t="shared" si="19"/>
        <v>6.7140539211125796E-2</v>
      </c>
      <c r="AA16">
        <f t="shared" si="19"/>
        <v>5.9472426147926402E-2</v>
      </c>
      <c r="AB16">
        <f t="shared" si="19"/>
        <v>5.4398075035551399E-2</v>
      </c>
      <c r="AC16">
        <f t="shared" si="19"/>
        <v>5.74683332896734E-2</v>
      </c>
      <c r="AD16">
        <f t="shared" si="19"/>
        <v>7.9389272240180705E-2</v>
      </c>
      <c r="AE16">
        <f t="shared" si="19"/>
        <v>6.9064407087347998E-2</v>
      </c>
      <c r="AG16" t="s">
        <v>83</v>
      </c>
      <c r="BC16" t="s">
        <v>216</v>
      </c>
      <c r="BQ16" s="18" t="s">
        <v>202</v>
      </c>
      <c r="BR16" s="18">
        <v>2.4469118511449697</v>
      </c>
      <c r="BS16" s="18"/>
      <c r="BT16" s="18" t="s">
        <v>202</v>
      </c>
      <c r="BU16" s="18">
        <v>2.4469118511449697</v>
      </c>
      <c r="BV16" s="18"/>
    </row>
    <row r="17" spans="1:84" x14ac:dyDescent="0.25">
      <c r="A17" s="4" t="s">
        <v>14</v>
      </c>
      <c r="B17">
        <v>3.0079799799768901E-2</v>
      </c>
      <c r="C17">
        <v>3.3717617633333703E-2</v>
      </c>
      <c r="D17">
        <v>9.0715477878762302E-2</v>
      </c>
      <c r="E17">
        <v>4.1540150863697903E-2</v>
      </c>
      <c r="F17">
        <v>0.14372346842064099</v>
      </c>
      <c r="G17">
        <v>8.0419438211043096E-2</v>
      </c>
      <c r="H17">
        <v>8.23441233555256E-2</v>
      </c>
      <c r="I17">
        <v>2.7567217662098902E-2</v>
      </c>
      <c r="J17">
        <v>3.0334665525955599E-2</v>
      </c>
      <c r="K17">
        <v>8.7058499911742901E-2</v>
      </c>
      <c r="L17">
        <v>3.1956328596791997E-2</v>
      </c>
      <c r="M17">
        <v>0.115580549119029</v>
      </c>
      <c r="N17">
        <v>6.2197656684492598E-2</v>
      </c>
      <c r="O17">
        <v>6.1779700536960303E-2</v>
      </c>
      <c r="Q17" s="9" t="s">
        <v>61</v>
      </c>
      <c r="R17">
        <f>SUM(B27,B31)</f>
        <v>0.53534423223405203</v>
      </c>
      <c r="S17">
        <f t="shared" ref="S17:AE17" si="20">SUM(C27,C31)</f>
        <v>0.58867129043722</v>
      </c>
      <c r="T17">
        <f t="shared" si="20"/>
        <v>0.79413310189264597</v>
      </c>
      <c r="U17">
        <f t="shared" si="20"/>
        <v>0.51792169024456403</v>
      </c>
      <c r="V17">
        <f t="shared" si="20"/>
        <v>0.72866885332180198</v>
      </c>
      <c r="W17">
        <f t="shared" si="20"/>
        <v>0.59190739379434099</v>
      </c>
      <c r="X17">
        <f t="shared" si="20"/>
        <v>0.70562812800176899</v>
      </c>
      <c r="Y17">
        <f t="shared" si="20"/>
        <v>0.502745789150566</v>
      </c>
      <c r="Z17">
        <f t="shared" si="20"/>
        <v>0.55791674241939693</v>
      </c>
      <c r="AA17">
        <f t="shared" si="20"/>
        <v>0.73151757918305393</v>
      </c>
      <c r="AB17">
        <f t="shared" si="20"/>
        <v>0.38533405170490898</v>
      </c>
      <c r="AC17">
        <f t="shared" si="20"/>
        <v>0.72239996761532099</v>
      </c>
      <c r="AD17">
        <f t="shared" si="20"/>
        <v>0.50967864384803807</v>
      </c>
      <c r="AE17">
        <f t="shared" si="20"/>
        <v>0.66763765995006397</v>
      </c>
      <c r="AG17" s="1" t="s">
        <v>40</v>
      </c>
      <c r="AH17" s="1" t="s">
        <v>84</v>
      </c>
      <c r="AI17" s="1" t="s">
        <v>85</v>
      </c>
      <c r="AJ17" s="1" t="s">
        <v>130</v>
      </c>
      <c r="AK17" s="1" t="s">
        <v>138</v>
      </c>
      <c r="AL17" s="1" t="s">
        <v>133</v>
      </c>
      <c r="AM17" s="1" t="s">
        <v>134</v>
      </c>
      <c r="AN17" s="1" t="s">
        <v>135</v>
      </c>
      <c r="AO17" s="1" t="s">
        <v>86</v>
      </c>
      <c r="AP17" s="1" t="s">
        <v>101</v>
      </c>
      <c r="AQ17" s="1"/>
      <c r="AR17" s="1"/>
      <c r="AS17" s="1"/>
      <c r="AT17" s="1"/>
      <c r="AU17" s="1"/>
      <c r="AV17" s="1"/>
      <c r="BA17" s="1" t="s">
        <v>40</v>
      </c>
      <c r="BB17" s="1" t="s">
        <v>84</v>
      </c>
      <c r="BC17" s="1" t="s">
        <v>85</v>
      </c>
      <c r="BD17" s="1" t="s">
        <v>130</v>
      </c>
      <c r="BE17" s="1" t="s">
        <v>138</v>
      </c>
      <c r="BF17" s="1" t="s">
        <v>133</v>
      </c>
      <c r="BG17" s="1" t="s">
        <v>134</v>
      </c>
      <c r="BH17" s="1" t="s">
        <v>135</v>
      </c>
      <c r="BI17" s="1" t="s">
        <v>86</v>
      </c>
      <c r="BJ17" s="1" t="s">
        <v>110</v>
      </c>
      <c r="BK17" s="1" t="s">
        <v>115</v>
      </c>
      <c r="BL17" s="1" t="s">
        <v>215</v>
      </c>
      <c r="BM17" s="1" t="s">
        <v>183</v>
      </c>
      <c r="BN17" s="1" t="s">
        <v>184</v>
      </c>
      <c r="BQ17" s="15"/>
      <c r="BR17" s="15"/>
      <c r="BS17" s="15"/>
    </row>
    <row r="18" spans="1:84" x14ac:dyDescent="0.25">
      <c r="A18" s="4" t="s">
        <v>15</v>
      </c>
      <c r="B18">
        <v>7.0434215348731802E-2</v>
      </c>
      <c r="C18">
        <v>7.2421176903255599E-2</v>
      </c>
      <c r="D18">
        <v>0.15865689337067601</v>
      </c>
      <c r="E18">
        <v>9.1136267685680505E-2</v>
      </c>
      <c r="F18">
        <v>0.23253301258227799</v>
      </c>
      <c r="G18">
        <v>0.139529655997677</v>
      </c>
      <c r="H18">
        <v>6.9825944642618806E-2</v>
      </c>
      <c r="I18">
        <v>4.6798981166592701E-2</v>
      </c>
      <c r="J18">
        <v>6.8525622132786707E-2</v>
      </c>
      <c r="K18">
        <v>0.14666000378647001</v>
      </c>
      <c r="L18">
        <v>7.7501428648153306E-2</v>
      </c>
      <c r="M18">
        <v>0.168865559905721</v>
      </c>
      <c r="N18">
        <v>0.101079505495801</v>
      </c>
      <c r="O18">
        <v>7.6322611152559602E-2</v>
      </c>
      <c r="Q18" s="4" t="s">
        <v>62</v>
      </c>
      <c r="R18">
        <f t="shared" ref="R18:AE20" si="21">B28</f>
        <v>1.05117967822213E-2</v>
      </c>
      <c r="S18">
        <f t="shared" si="21"/>
        <v>1.0361699759321E-2</v>
      </c>
      <c r="T18">
        <f t="shared" si="21"/>
        <v>3.1238167587571E-2</v>
      </c>
      <c r="U18">
        <f t="shared" si="21"/>
        <v>1.7257656609132001E-2</v>
      </c>
      <c r="V18">
        <f t="shared" si="21"/>
        <v>1.66608172400202E-2</v>
      </c>
      <c r="W18">
        <f t="shared" si="21"/>
        <v>2.7894405091849699E-2</v>
      </c>
      <c r="X18">
        <f t="shared" si="21"/>
        <v>1.8676501285590098E-2</v>
      </c>
      <c r="Y18">
        <f t="shared" si="21"/>
        <v>1.06237562383159E-2</v>
      </c>
      <c r="Z18">
        <f t="shared" si="21"/>
        <v>1.1971549515368701E-2</v>
      </c>
      <c r="AA18">
        <f t="shared" si="21"/>
        <v>2.6736010816854699E-2</v>
      </c>
      <c r="AB18">
        <f t="shared" si="21"/>
        <v>3.7517741391495898E-2</v>
      </c>
      <c r="AC18">
        <f t="shared" si="21"/>
        <v>2.3308176421677901E-2</v>
      </c>
      <c r="AD18">
        <f t="shared" si="21"/>
        <v>1.49751100452747E-2</v>
      </c>
      <c r="AE18">
        <f t="shared" si="21"/>
        <v>1.5843741742908899E-2</v>
      </c>
      <c r="AG18" t="s">
        <v>95</v>
      </c>
      <c r="AH18">
        <f t="shared" ref="AH18:AN18" si="22">AH5-AO5</f>
        <v>5.6871675231607632E-2</v>
      </c>
      <c r="AI18">
        <f t="shared" si="22"/>
        <v>0.12988823362877855</v>
      </c>
      <c r="AJ18">
        <f t="shared" si="22"/>
        <v>5.1911266793559063E-2</v>
      </c>
      <c r="AK18">
        <f t="shared" si="22"/>
        <v>-0.35659937447434709</v>
      </c>
      <c r="AL18">
        <f t="shared" si="22"/>
        <v>-0.2327065892042387</v>
      </c>
      <c r="AM18">
        <f t="shared" si="22"/>
        <v>-2.2075387750497777E-2</v>
      </c>
      <c r="AN18">
        <f t="shared" si="22"/>
        <v>0.31026614059257318</v>
      </c>
      <c r="AO18">
        <f t="shared" ref="AO18:AO26" si="23">AVERAGE(AH18:AN18)</f>
        <v>-8.9205764546521626E-3</v>
      </c>
      <c r="AP18">
        <f>AO18/(AVERAGE(AH5:AN5))*100</f>
        <v>-0.85187693090915917</v>
      </c>
      <c r="BA18" t="s">
        <v>81</v>
      </c>
      <c r="BB18">
        <f t="shared" ref="BB18:BH24" si="24">BB3-BI3</f>
        <v>3.5734826095367989E-2</v>
      </c>
      <c r="BC18">
        <f t="shared" si="24"/>
        <v>5.7056719297585323E-2</v>
      </c>
      <c r="BD18">
        <f t="shared" si="24"/>
        <v>6.8715805121274398E-2</v>
      </c>
      <c r="BE18">
        <f t="shared" si="24"/>
        <v>9.4774082307833685E-2</v>
      </c>
      <c r="BF18">
        <f t="shared" si="24"/>
        <v>9.8790688436937835E-2</v>
      </c>
      <c r="BG18">
        <f t="shared" si="24"/>
        <v>7.9694688753378262E-2</v>
      </c>
      <c r="BH18">
        <f t="shared" si="24"/>
        <v>1.9366858861086356E-2</v>
      </c>
      <c r="BI18">
        <f t="shared" ref="BI18:BI24" si="25">AVERAGE(BB18:BH18)</f>
        <v>6.4876238410494835E-2</v>
      </c>
      <c r="BJ18">
        <f>_xlfn.STDEV.P(BB18:BH18)/SQRT(7)</f>
        <v>1.0360708894711043E-2</v>
      </c>
      <c r="BK18">
        <f t="shared" ref="BK18:BK24" si="26">_xlfn.STDEV.P(BB18:BH18)</f>
        <v>2.7411859141740307E-2</v>
      </c>
      <c r="BL18">
        <v>5</v>
      </c>
      <c r="BM18">
        <v>1</v>
      </c>
      <c r="BN18">
        <v>9.4568924999999986</v>
      </c>
      <c r="BQ18" s="15"/>
      <c r="BR18" s="15"/>
      <c r="BS18" s="15"/>
    </row>
    <row r="19" spans="1:84" x14ac:dyDescent="0.25">
      <c r="A19" s="4" t="s">
        <v>16</v>
      </c>
      <c r="B19">
        <v>3.7708764199892997E-2</v>
      </c>
      <c r="C19">
        <v>3.9379848165219403E-2</v>
      </c>
      <c r="D19">
        <v>5.9595489817316501E-2</v>
      </c>
      <c r="E19">
        <v>8.4172953510320198E-2</v>
      </c>
      <c r="F19">
        <v>9.2442624255167305E-2</v>
      </c>
      <c r="G19">
        <v>4.61774417139992E-2</v>
      </c>
      <c r="H19">
        <v>5.1156862349879199E-2</v>
      </c>
      <c r="I19">
        <v>2.4961606859986201E-2</v>
      </c>
      <c r="J19">
        <v>3.93680147836186E-2</v>
      </c>
      <c r="K19">
        <v>6.1457302107397901E-2</v>
      </c>
      <c r="L19">
        <v>6.5343023053927002E-2</v>
      </c>
      <c r="M19">
        <v>3.6298299290535602E-2</v>
      </c>
      <c r="N19">
        <v>5.1320121593663399E-2</v>
      </c>
      <c r="O19">
        <v>4.8179780724808302E-2</v>
      </c>
      <c r="Q19" s="4" t="s">
        <v>63</v>
      </c>
      <c r="R19">
        <f>B29</f>
        <v>3.0222402946745199E-2</v>
      </c>
      <c r="S19">
        <f t="shared" si="21"/>
        <v>3.1773713727786E-2</v>
      </c>
      <c r="T19">
        <f t="shared" si="21"/>
        <v>9.5591817449554098E-2</v>
      </c>
      <c r="U19">
        <f t="shared" si="21"/>
        <v>6.9613861690256698E-2</v>
      </c>
      <c r="V19">
        <f t="shared" si="21"/>
        <v>4.2070806569614802E-2</v>
      </c>
      <c r="W19">
        <f t="shared" si="21"/>
        <v>7.5778119805215399E-2</v>
      </c>
      <c r="X19">
        <f t="shared" si="21"/>
        <v>7.0119250259185598E-2</v>
      </c>
      <c r="Y19">
        <f t="shared" si="21"/>
        <v>3.5073010756908399E-2</v>
      </c>
      <c r="Z19">
        <f t="shared" si="21"/>
        <v>3.9931231429446497E-2</v>
      </c>
      <c r="AA19">
        <f t="shared" si="21"/>
        <v>8.3153692672134905E-2</v>
      </c>
      <c r="AB19">
        <f t="shared" si="21"/>
        <v>0.12849140028418299</v>
      </c>
      <c r="AC19">
        <f t="shared" si="21"/>
        <v>8.6330833781029903E-2</v>
      </c>
      <c r="AD19">
        <f t="shared" si="21"/>
        <v>7.8380541080649402E-2</v>
      </c>
      <c r="AE19">
        <f t="shared" si="21"/>
        <v>3.7946289884655898E-2</v>
      </c>
      <c r="AG19" t="s">
        <v>87</v>
      </c>
      <c r="AH19">
        <f t="shared" ref="AH19:AN19" si="27">AH7-AO7</f>
        <v>0.12597674155529737</v>
      </c>
      <c r="AI19">
        <f t="shared" si="27"/>
        <v>2.4441742498180541E-2</v>
      </c>
      <c r="AJ19">
        <f t="shared" si="27"/>
        <v>1.8686479596080996E-2</v>
      </c>
      <c r="AK19">
        <f t="shared" si="27"/>
        <v>0.10323617141875796</v>
      </c>
      <c r="AL19">
        <f t="shared" si="27"/>
        <v>4.9149350452221352E-2</v>
      </c>
      <c r="AM19">
        <f t="shared" si="27"/>
        <v>3.4118350019363808E-2</v>
      </c>
      <c r="AN19">
        <f t="shared" si="27"/>
        <v>7.0535938142146093E-2</v>
      </c>
      <c r="AO19">
        <f t="shared" si="23"/>
        <v>6.087782481172116E-2</v>
      </c>
      <c r="AP19">
        <f>AO19/(AVERAGE(AH7:AN7))*100</f>
        <v>11.604546048597967</v>
      </c>
      <c r="BA19" t="s">
        <v>77</v>
      </c>
      <c r="BB19">
        <f t="shared" si="24"/>
        <v>-6.3604753384871315E-2</v>
      </c>
      <c r="BC19">
        <f t="shared" si="24"/>
        <v>-0.1047912080531932</v>
      </c>
      <c r="BD19">
        <f t="shared" si="24"/>
        <v>4.7882715523366315E-2</v>
      </c>
      <c r="BE19">
        <f t="shared" si="24"/>
        <v>-2.5566471690722403E-2</v>
      </c>
      <c r="BF19">
        <f t="shared" si="24"/>
        <v>-8.773347300197798E-2</v>
      </c>
      <c r="BG19">
        <f t="shared" si="24"/>
        <v>4.5672020031131577E-2</v>
      </c>
      <c r="BH19">
        <f t="shared" si="24"/>
        <v>-4.8325454692662029E-2</v>
      </c>
      <c r="BI19">
        <f t="shared" si="25"/>
        <v>-3.3780946466989863E-2</v>
      </c>
      <c r="BJ19">
        <f t="shared" ref="BJ19:BJ24" si="28">_xlfn.STDEV.P(BB19:BH19)/SQRT(7)</f>
        <v>2.1238941765947445E-2</v>
      </c>
      <c r="BK19">
        <f t="shared" si="26"/>
        <v>5.6192958022879942E-2</v>
      </c>
      <c r="BL19">
        <v>7</v>
      </c>
      <c r="BM19">
        <v>1</v>
      </c>
      <c r="BN19">
        <v>10.59634625</v>
      </c>
      <c r="BQ19" s="15" t="s">
        <v>93</v>
      </c>
      <c r="BR19" s="15"/>
      <c r="BS19" s="15"/>
      <c r="BT19" s="1" t="s">
        <v>220</v>
      </c>
    </row>
    <row r="20" spans="1:84" x14ac:dyDescent="0.25">
      <c r="A20" s="5" t="s">
        <v>17</v>
      </c>
      <c r="B20">
        <v>0.29694565156629299</v>
      </c>
      <c r="C20">
        <v>0.24634468290474801</v>
      </c>
      <c r="D20">
        <v>0.246256026928144</v>
      </c>
      <c r="E20">
        <v>0.31632987444593302</v>
      </c>
      <c r="F20">
        <v>0.19214088638819299</v>
      </c>
      <c r="G20">
        <v>0.31998575971758803</v>
      </c>
      <c r="H20">
        <v>0.32280474972474399</v>
      </c>
      <c r="I20">
        <v>0.255222014016879</v>
      </c>
      <c r="J20">
        <v>0.23652793927789201</v>
      </c>
      <c r="K20">
        <v>0.247594488517865</v>
      </c>
      <c r="L20">
        <v>0.28774797506120903</v>
      </c>
      <c r="M20">
        <v>0.17816880200059601</v>
      </c>
      <c r="N20">
        <v>0.32586183280685599</v>
      </c>
      <c r="O20">
        <v>0.31371496858039299</v>
      </c>
      <c r="Q20" s="10" t="s">
        <v>64</v>
      </c>
      <c r="R20">
        <f t="shared" si="21"/>
        <v>1.50188946056335E-2</v>
      </c>
      <c r="S20">
        <f t="shared" si="21"/>
        <v>1.32375039888387E-2</v>
      </c>
      <c r="T20">
        <f t="shared" si="21"/>
        <v>3.01258537532006E-2</v>
      </c>
      <c r="U20">
        <f t="shared" si="21"/>
        <v>2.1986208506807398E-2</v>
      </c>
      <c r="V20">
        <f t="shared" si="21"/>
        <v>4.7224470894362998E-2</v>
      </c>
      <c r="W20">
        <f t="shared" si="21"/>
        <v>3.4676584449957797E-2</v>
      </c>
      <c r="X20">
        <f t="shared" si="21"/>
        <v>1.84384430046255E-2</v>
      </c>
      <c r="Y20">
        <f t="shared" si="21"/>
        <v>1.03889926208792E-2</v>
      </c>
      <c r="Z20">
        <f t="shared" si="21"/>
        <v>1.23793135674809E-2</v>
      </c>
      <c r="AA20">
        <f t="shared" si="21"/>
        <v>2.3527163948823902E-2</v>
      </c>
      <c r="AB20">
        <f t="shared" si="21"/>
        <v>1.9380493126830701E-2</v>
      </c>
      <c r="AC20">
        <f t="shared" si="21"/>
        <v>3.03471456123794E-2</v>
      </c>
      <c r="AD20">
        <f t="shared" si="21"/>
        <v>3.7995366970177101E-2</v>
      </c>
      <c r="AE20">
        <f t="shared" si="21"/>
        <v>2.0715199457163502E-2</v>
      </c>
      <c r="AG20" t="s">
        <v>88</v>
      </c>
      <c r="AH20">
        <f t="shared" ref="AH20:AN20" si="29">AH11-AO11</f>
        <v>6.8797501596025823E-2</v>
      </c>
      <c r="AI20">
        <f t="shared" si="29"/>
        <v>4.5063223632549776E-2</v>
      </c>
      <c r="AJ20">
        <f t="shared" si="29"/>
        <v>0.12435438117054076</v>
      </c>
      <c r="AK20">
        <f t="shared" si="29"/>
        <v>0.22556947720946996</v>
      </c>
      <c r="AL20">
        <f t="shared" si="29"/>
        <v>9.5250143483905036E-2</v>
      </c>
      <c r="AM20">
        <f t="shared" si="29"/>
        <v>0.11483939610791816</v>
      </c>
      <c r="AN20">
        <f t="shared" si="29"/>
        <v>9.7360893607013388E-2</v>
      </c>
      <c r="AO20">
        <f t="shared" si="23"/>
        <v>0.11017643097248898</v>
      </c>
      <c r="AP20">
        <f>AO20/(AVERAGE(AH11:AN11))*100</f>
        <v>11.86832431290021</v>
      </c>
      <c r="BA20" t="s">
        <v>78</v>
      </c>
      <c r="BB20">
        <f t="shared" si="24"/>
        <v>5.6871675231607632E-2</v>
      </c>
      <c r="BC20">
        <f t="shared" si="24"/>
        <v>0.12988823362877855</v>
      </c>
      <c r="BD20">
        <f t="shared" si="24"/>
        <v>5.1911266793559063E-2</v>
      </c>
      <c r="BE20">
        <f t="shared" si="24"/>
        <v>-0.35659937447434709</v>
      </c>
      <c r="BF20">
        <f t="shared" si="24"/>
        <v>-0.2327065892042387</v>
      </c>
      <c r="BG20">
        <f t="shared" si="24"/>
        <v>-2.2075387750497777E-2</v>
      </c>
      <c r="BH20">
        <f t="shared" si="24"/>
        <v>0.31026614059257318</v>
      </c>
      <c r="BI20">
        <f t="shared" si="25"/>
        <v>-8.9205764546521626E-3</v>
      </c>
      <c r="BJ20">
        <f t="shared" si="28"/>
        <v>7.8286620795858644E-2</v>
      </c>
      <c r="BK20">
        <f t="shared" si="26"/>
        <v>0.20712692960945944</v>
      </c>
      <c r="BL20">
        <v>6</v>
      </c>
      <c r="BM20">
        <v>2</v>
      </c>
      <c r="BN20">
        <v>10.58502125</v>
      </c>
      <c r="BQ20" s="15" t="s">
        <v>189</v>
      </c>
      <c r="BR20" s="15"/>
      <c r="BS20" s="15"/>
      <c r="BT20" t="s">
        <v>189</v>
      </c>
    </row>
    <row r="21" spans="1:84" ht="15.75" thickBot="1" x14ac:dyDescent="0.3">
      <c r="A21" s="5" t="s">
        <v>18</v>
      </c>
      <c r="B21">
        <v>0.199956572725278</v>
      </c>
      <c r="C21">
        <v>0.179469464629708</v>
      </c>
      <c r="D21">
        <v>0.16308595084946201</v>
      </c>
      <c r="E21">
        <v>0.16296953711319601</v>
      </c>
      <c r="F21">
        <v>9.5773066993802794E-2</v>
      </c>
      <c r="G21">
        <v>0.13229869141364001</v>
      </c>
      <c r="H21">
        <v>0.192493114714542</v>
      </c>
      <c r="I21">
        <v>0.12671731291185601</v>
      </c>
      <c r="J21">
        <v>0.168213238546363</v>
      </c>
      <c r="K21">
        <v>0.149018781141667</v>
      </c>
      <c r="L21">
        <v>0.109272531156601</v>
      </c>
      <c r="M21">
        <v>9.3423283785660796E-2</v>
      </c>
      <c r="N21">
        <v>0.105206723201895</v>
      </c>
      <c r="O21">
        <v>0.16416155910701399</v>
      </c>
      <c r="Q21" s="5" t="s">
        <v>65</v>
      </c>
      <c r="R21">
        <f t="shared" ref="R21:R31" si="30">B32</f>
        <v>4.5094804536802501E-2</v>
      </c>
      <c r="S21">
        <f t="shared" ref="S21:S31" si="31">C32</f>
        <v>0.128843925031425</v>
      </c>
      <c r="T21">
        <f t="shared" ref="T21:T31" si="32">D32</f>
        <v>0.23207102473989</v>
      </c>
      <c r="U21">
        <f t="shared" ref="U21:U31" si="33">E32</f>
        <v>0.105591337207499</v>
      </c>
      <c r="V21">
        <f t="shared" ref="V21:V31" si="34">F32</f>
        <v>0.30998291833680702</v>
      </c>
      <c r="W21">
        <f t="shared" ref="W21:W31" si="35">G32</f>
        <v>0.261392306132813</v>
      </c>
      <c r="X21">
        <f t="shared" ref="X21:X31" si="36">H32</f>
        <v>0.20100684322286499</v>
      </c>
      <c r="Y21">
        <f t="shared" ref="Y21:Y31" si="37">I32</f>
        <v>8.0639151877857404E-2</v>
      </c>
      <c r="Z21">
        <f t="shared" ref="Z21:Z31" si="38">J32</f>
        <v>6.3599147861742505E-2</v>
      </c>
      <c r="AA21">
        <f t="shared" ref="AA21:AA31" si="39">K32</f>
        <v>0.17016072540049901</v>
      </c>
      <c r="AB21">
        <f t="shared" ref="AB21:AE31" si="40">L32</f>
        <v>0.110089864634594</v>
      </c>
      <c r="AC21">
        <f t="shared" si="40"/>
        <v>0.25155457678191401</v>
      </c>
      <c r="AD21">
        <f t="shared" si="40"/>
        <v>0.232208447081103</v>
      </c>
      <c r="AE21">
        <f t="shared" si="40"/>
        <v>0.16163749545608699</v>
      </c>
      <c r="AG21" t="s">
        <v>89</v>
      </c>
      <c r="AH21">
        <f t="shared" ref="AH21:AN21" si="41">AH3-AO3</f>
        <v>3.5734826095367989E-2</v>
      </c>
      <c r="AI21">
        <f t="shared" si="41"/>
        <v>5.7056719297585323E-2</v>
      </c>
      <c r="AJ21">
        <f t="shared" si="41"/>
        <v>6.8715805121274398E-2</v>
      </c>
      <c r="AK21">
        <f t="shared" si="41"/>
        <v>9.4774082307833685E-2</v>
      </c>
      <c r="AL21">
        <f t="shared" si="41"/>
        <v>9.8790688436937835E-2</v>
      </c>
      <c r="AM21">
        <f t="shared" si="41"/>
        <v>7.9694688753378262E-2</v>
      </c>
      <c r="AN21">
        <f t="shared" si="41"/>
        <v>1.9366858861086356E-2</v>
      </c>
      <c r="AO21">
        <f t="shared" si="23"/>
        <v>6.4876238410494835E-2</v>
      </c>
      <c r="AP21">
        <f>AO21/(AVERAGE(AH3:AN3))*100</f>
        <v>16.589481122899784</v>
      </c>
      <c r="BA21" t="s">
        <v>79</v>
      </c>
      <c r="BB21">
        <f t="shared" si="24"/>
        <v>8.6533775148031511E-2</v>
      </c>
      <c r="BC21">
        <f t="shared" si="24"/>
        <v>-4.6194463185595003E-2</v>
      </c>
      <c r="BD21">
        <f t="shared" si="24"/>
        <v>0.20206449803656867</v>
      </c>
      <c r="BE21">
        <f t="shared" si="24"/>
        <v>4.5872073589100948E-2</v>
      </c>
      <c r="BF21">
        <f t="shared" si="24"/>
        <v>0.13953021507346774</v>
      </c>
      <c r="BG21">
        <f t="shared" si="24"/>
        <v>4.4343640966620357E-2</v>
      </c>
      <c r="BH21">
        <f t="shared" si="24"/>
        <v>0.17850166716641935</v>
      </c>
      <c r="BI21">
        <f t="shared" si="25"/>
        <v>9.2950200970659091E-2</v>
      </c>
      <c r="BJ21">
        <f t="shared" si="28"/>
        <v>3.0430931076490669E-2</v>
      </c>
      <c r="BK21">
        <f t="shared" si="26"/>
        <v>8.0512675792541386E-2</v>
      </c>
      <c r="BL21">
        <v>4</v>
      </c>
      <c r="BM21">
        <v>2</v>
      </c>
      <c r="BN21">
        <v>11.887410750000001</v>
      </c>
      <c r="BQ21" s="15"/>
      <c r="BR21" s="15"/>
      <c r="BS21" s="15"/>
    </row>
    <row r="22" spans="1:84" x14ac:dyDescent="0.25">
      <c r="A22" s="5" t="s">
        <v>19</v>
      </c>
      <c r="B22">
        <v>4.4023657294678602E-2</v>
      </c>
      <c r="C22">
        <v>7.4496190130765805E-2</v>
      </c>
      <c r="D22">
        <v>9.3188336478218795E-2</v>
      </c>
      <c r="E22">
        <v>5.6859909912803798E-2</v>
      </c>
      <c r="F22">
        <v>0.116457995552879</v>
      </c>
      <c r="G22">
        <v>8.2551225960198593E-2</v>
      </c>
      <c r="H22">
        <v>0.137791349845654</v>
      </c>
      <c r="I22">
        <v>3.3009813102217199E-2</v>
      </c>
      <c r="J22">
        <v>7.1127417342786298E-2</v>
      </c>
      <c r="K22">
        <v>8.7230565000211799E-2</v>
      </c>
      <c r="L22">
        <v>3.5902643835364803E-2</v>
      </c>
      <c r="M22">
        <v>8.3630512696396597E-2</v>
      </c>
      <c r="N22">
        <v>6.9648771063311798E-2</v>
      </c>
      <c r="O22">
        <v>0.10467674845538701</v>
      </c>
      <c r="Q22" s="9" t="s">
        <v>66</v>
      </c>
      <c r="R22">
        <f t="shared" si="30"/>
        <v>9.9964434472730498E-2</v>
      </c>
      <c r="S22">
        <f t="shared" si="31"/>
        <v>0.13735625176202301</v>
      </c>
      <c r="T22">
        <f t="shared" si="32"/>
        <v>0.215751372718642</v>
      </c>
      <c r="U22">
        <f t="shared" si="33"/>
        <v>0.14669768895869301</v>
      </c>
      <c r="V22">
        <f t="shared" si="34"/>
        <v>0.25114018959753098</v>
      </c>
      <c r="W22">
        <f t="shared" si="35"/>
        <v>0.14244747569520699</v>
      </c>
      <c r="X22">
        <f t="shared" si="36"/>
        <v>0.15949672601752801</v>
      </c>
      <c r="Y22">
        <f t="shared" si="37"/>
        <v>9.5554048028766894E-2</v>
      </c>
      <c r="Z22">
        <f t="shared" si="38"/>
        <v>0.13766045224279599</v>
      </c>
      <c r="AA22">
        <f t="shared" si="39"/>
        <v>0.17288515727364401</v>
      </c>
      <c r="AB22">
        <f t="shared" si="40"/>
        <v>9.9904649417305702E-2</v>
      </c>
      <c r="AC22">
        <f t="shared" si="40"/>
        <v>0.184275082097103</v>
      </c>
      <c r="AD22">
        <f t="shared" si="40"/>
        <v>0.12759159084989399</v>
      </c>
      <c r="AE22">
        <f t="shared" si="40"/>
        <v>0.137614392205747</v>
      </c>
      <c r="AG22" t="s">
        <v>90</v>
      </c>
      <c r="AH22">
        <f t="shared" ref="AH22:AN22" si="42">AH8-AO8</f>
        <v>6.3878451140268411E-2</v>
      </c>
      <c r="AI22">
        <f t="shared" si="42"/>
        <v>6.0945044978397978E-3</v>
      </c>
      <c r="AJ22">
        <f t="shared" si="42"/>
        <v>3.9119779768665083E-2</v>
      </c>
      <c r="AK22">
        <f t="shared" si="42"/>
        <v>5.6711577456382292E-2</v>
      </c>
      <c r="AL22">
        <f t="shared" si="42"/>
        <v>2.3153005596653592E-2</v>
      </c>
      <c r="AM22">
        <f t="shared" si="42"/>
        <v>3.5928767112778204E-2</v>
      </c>
      <c r="AN22">
        <f t="shared" si="42"/>
        <v>2.4981852117463704E-2</v>
      </c>
      <c r="AO22">
        <f t="shared" si="23"/>
        <v>3.5695419670007299E-2</v>
      </c>
      <c r="AP22">
        <f>AO22/(AVERAGE(AH8:AN8))*100</f>
        <v>24.165270569455156</v>
      </c>
      <c r="BA22" t="s">
        <v>80</v>
      </c>
      <c r="BB22">
        <f t="shared" si="24"/>
        <v>-3.7888844801947208E-2</v>
      </c>
      <c r="BC22">
        <f t="shared" si="24"/>
        <v>6.5567098396748236E-2</v>
      </c>
      <c r="BD22">
        <f t="shared" si="24"/>
        <v>6.8807261294842936E-2</v>
      </c>
      <c r="BE22">
        <f t="shared" si="24"/>
        <v>0.29342761871246392</v>
      </c>
      <c r="BF22">
        <f t="shared" si="24"/>
        <v>0.21687535396644608</v>
      </c>
      <c r="BG22">
        <f t="shared" si="24"/>
        <v>0.19193575585234002</v>
      </c>
      <c r="BH22">
        <f t="shared" si="24"/>
        <v>0.14893684404268992</v>
      </c>
      <c r="BI22">
        <f t="shared" si="25"/>
        <v>0.13538015535194056</v>
      </c>
      <c r="BJ22">
        <f t="shared" si="28"/>
        <v>3.8948094026623033E-2</v>
      </c>
      <c r="BK22">
        <f t="shared" si="26"/>
        <v>0.10304697083440484</v>
      </c>
      <c r="BL22">
        <v>2</v>
      </c>
      <c r="BM22">
        <v>3</v>
      </c>
      <c r="BN22">
        <v>10.260292750000001</v>
      </c>
      <c r="BQ22" s="16"/>
      <c r="BR22" s="16" t="s">
        <v>190</v>
      </c>
      <c r="BS22" s="16" t="s">
        <v>191</v>
      </c>
      <c r="BT22" s="13"/>
      <c r="BU22" s="13" t="s">
        <v>190</v>
      </c>
      <c r="BV22" s="13" t="s">
        <v>191</v>
      </c>
    </row>
    <row r="23" spans="1:84" x14ac:dyDescent="0.25">
      <c r="A23" s="6" t="s">
        <v>20</v>
      </c>
      <c r="B23">
        <v>5.6053199761994001E-2</v>
      </c>
      <c r="C23">
        <v>3.6372590145109698E-2</v>
      </c>
      <c r="D23">
        <v>4.7957911045078801E-2</v>
      </c>
      <c r="E23">
        <v>6.4573677247192998E-2</v>
      </c>
      <c r="F23">
        <v>2.1022389088658E-2</v>
      </c>
      <c r="G23">
        <v>6.2377914467377497E-2</v>
      </c>
      <c r="H23">
        <v>6.4417547869899297E-2</v>
      </c>
      <c r="I23">
        <v>3.5303275763720499E-2</v>
      </c>
      <c r="J23">
        <v>3.0766730175082E-2</v>
      </c>
      <c r="K23">
        <v>3.9148449202083498E-2</v>
      </c>
      <c r="L23">
        <v>4.5951747235126801E-2</v>
      </c>
      <c r="M23">
        <v>2.03974748322585E-2</v>
      </c>
      <c r="N23">
        <v>3.91162905556365E-2</v>
      </c>
      <c r="O23">
        <v>5.6274142967211199E-2</v>
      </c>
      <c r="Q23" s="8" t="s">
        <v>67</v>
      </c>
      <c r="R23">
        <f t="shared" si="30"/>
        <v>0.251339488533533</v>
      </c>
      <c r="S23">
        <f t="shared" si="31"/>
        <v>0.17398207554213699</v>
      </c>
      <c r="T23">
        <f t="shared" si="32"/>
        <v>0.29284909253215002</v>
      </c>
      <c r="U23">
        <f t="shared" si="33"/>
        <v>0.24405404799600899</v>
      </c>
      <c r="V23">
        <f t="shared" si="34"/>
        <v>0.20744352228959501</v>
      </c>
      <c r="W23">
        <f t="shared" si="35"/>
        <v>0.24629743506967899</v>
      </c>
      <c r="X23">
        <f t="shared" si="36"/>
        <v>0.186017128605003</v>
      </c>
      <c r="Y23">
        <f t="shared" si="37"/>
        <v>0.214088987909581</v>
      </c>
      <c r="Z23">
        <f t="shared" si="38"/>
        <v>0.23913295813053501</v>
      </c>
      <c r="AA23">
        <f t="shared" si="39"/>
        <v>0.228352437162228</v>
      </c>
      <c r="AB23">
        <f t="shared" si="40"/>
        <v>0.215062180126945</v>
      </c>
      <c r="AC23">
        <f t="shared" si="40"/>
        <v>0.15718669333115201</v>
      </c>
      <c r="AD23">
        <f t="shared" si="40"/>
        <v>0.28015060876046999</v>
      </c>
      <c r="AE23">
        <f t="shared" si="40"/>
        <v>8.2175602394703104E-2</v>
      </c>
      <c r="AG23" t="s">
        <v>91</v>
      </c>
      <c r="AH23">
        <f t="shared" ref="AH23:AN23" si="43">AH6-AO6</f>
        <v>3.8894973659715879E-2</v>
      </c>
      <c r="AI23">
        <f t="shared" si="43"/>
        <v>7.2903402594478028E-3</v>
      </c>
      <c r="AJ23">
        <f t="shared" si="43"/>
        <v>1.3792055261144021E-2</v>
      </c>
      <c r="AK23">
        <f t="shared" si="43"/>
        <v>4.2048591760826287E-2</v>
      </c>
      <c r="AL23">
        <f t="shared" si="43"/>
        <v>0.14795469694280067</v>
      </c>
      <c r="AM23">
        <f t="shared" si="43"/>
        <v>5.1529252148762306E-2</v>
      </c>
      <c r="AN23">
        <f t="shared" si="43"/>
        <v>1.7044837933695406E-2</v>
      </c>
      <c r="AO23">
        <f t="shared" si="23"/>
        <v>4.5507821138056057E-2</v>
      </c>
      <c r="AP23">
        <f>AO23/(AVERAGE(AH6:AN6))*100</f>
        <v>18.22696696678447</v>
      </c>
      <c r="BA23" t="s">
        <v>82</v>
      </c>
      <c r="BB23">
        <f t="shared" si="24"/>
        <v>6.8797501596025823E-2</v>
      </c>
      <c r="BC23">
        <f t="shared" si="24"/>
        <v>4.5063223632549776E-2</v>
      </c>
      <c r="BD23">
        <f t="shared" si="24"/>
        <v>0.12435438117054076</v>
      </c>
      <c r="BE23">
        <f t="shared" si="24"/>
        <v>0.22556947720946996</v>
      </c>
      <c r="BF23">
        <f t="shared" si="24"/>
        <v>9.5250143483905036E-2</v>
      </c>
      <c r="BG23">
        <f t="shared" si="24"/>
        <v>0.11483939610791816</v>
      </c>
      <c r="BH23">
        <f t="shared" si="24"/>
        <v>9.7360893607013388E-2</v>
      </c>
      <c r="BI23">
        <f t="shared" si="25"/>
        <v>0.11017643097248898</v>
      </c>
      <c r="BJ23">
        <f t="shared" si="28"/>
        <v>2.014097775331487E-2</v>
      </c>
      <c r="BK23">
        <f t="shared" si="26"/>
        <v>5.3288018296955571E-2</v>
      </c>
      <c r="BL23">
        <v>3</v>
      </c>
      <c r="BM23">
        <v>3</v>
      </c>
      <c r="BN23">
        <v>10.952586750000002</v>
      </c>
      <c r="BQ23" s="17" t="s">
        <v>192</v>
      </c>
      <c r="BR23" s="17">
        <v>1.0914008543129063</v>
      </c>
      <c r="BS23" s="17">
        <v>0.95602069896096575</v>
      </c>
      <c r="BT23" t="s">
        <v>192</v>
      </c>
      <c r="BU23">
        <v>1.0471672762791857</v>
      </c>
      <c r="BV23">
        <v>1.0560878527338382</v>
      </c>
      <c r="BX23" s="19" t="s">
        <v>244</v>
      </c>
      <c r="BZ23" s="20" t="s">
        <v>245</v>
      </c>
    </row>
    <row r="24" spans="1:84" x14ac:dyDescent="0.25">
      <c r="A24" s="6" t="s">
        <v>21</v>
      </c>
      <c r="B24">
        <v>5.8315128860942297E-2</v>
      </c>
      <c r="C24">
        <v>4.80963831147544E-2</v>
      </c>
      <c r="D24">
        <v>5.6784628495734402E-2</v>
      </c>
      <c r="E24">
        <v>5.4184027964857599E-2</v>
      </c>
      <c r="F24">
        <v>3.06806245642526E-2</v>
      </c>
      <c r="G24">
        <v>4.0699998664484802E-2</v>
      </c>
      <c r="H24">
        <v>6.5876048663285003E-2</v>
      </c>
      <c r="I24">
        <v>3.1900413607349298E-2</v>
      </c>
      <c r="J24">
        <v>4.3837220474323098E-2</v>
      </c>
      <c r="K24">
        <v>4.0823542577670603E-2</v>
      </c>
      <c r="L24">
        <v>2.8476256344298099E-2</v>
      </c>
      <c r="M24">
        <v>2.5339901612865701E-2</v>
      </c>
      <c r="N24">
        <v>2.5533110184956902E-2</v>
      </c>
      <c r="O24">
        <v>5.0446696814622903E-2</v>
      </c>
      <c r="Q24" s="8" t="s">
        <v>68</v>
      </c>
      <c r="R24">
        <f t="shared" si="30"/>
        <v>7.0672666222696898E-2</v>
      </c>
      <c r="S24">
        <f t="shared" si="31"/>
        <v>9.6427217021541403E-2</v>
      </c>
      <c r="T24">
        <f t="shared" si="32"/>
        <v>0.102020459374281</v>
      </c>
      <c r="U24">
        <f t="shared" si="33"/>
        <v>0.13071569477467701</v>
      </c>
      <c r="V24">
        <f t="shared" si="34"/>
        <v>6.1574900778214703E-2</v>
      </c>
      <c r="W24">
        <f t="shared" si="35"/>
        <v>0.156947152722234</v>
      </c>
      <c r="X24">
        <f t="shared" si="36"/>
        <v>8.3712365945617706E-2</v>
      </c>
      <c r="Y24">
        <f t="shared" si="37"/>
        <v>5.5750939218714803E-2</v>
      </c>
      <c r="Z24">
        <f t="shared" si="38"/>
        <v>8.4929063683891498E-2</v>
      </c>
      <c r="AA24">
        <f t="shared" si="39"/>
        <v>7.0173053480490605E-2</v>
      </c>
      <c r="AB24">
        <f t="shared" si="40"/>
        <v>0.14497227836905299</v>
      </c>
      <c r="AC24">
        <f t="shared" si="40"/>
        <v>5.6779016942763098E-2</v>
      </c>
      <c r="AD24">
        <f t="shared" si="40"/>
        <v>0.15046224613320899</v>
      </c>
      <c r="AE24">
        <f t="shared" si="40"/>
        <v>5.0342717562223499E-2</v>
      </c>
      <c r="AG24" t="s">
        <v>92</v>
      </c>
      <c r="AH24">
        <f t="shared" ref="AH24:AN25" si="44">AH9-AO9</f>
        <v>8.6533775148031511E-2</v>
      </c>
      <c r="AI24">
        <f t="shared" si="44"/>
        <v>-4.6194463185595003E-2</v>
      </c>
      <c r="AJ24">
        <f t="shared" si="44"/>
        <v>0.20206449803656867</v>
      </c>
      <c r="AK24">
        <f t="shared" si="44"/>
        <v>4.5872073589100948E-2</v>
      </c>
      <c r="AL24">
        <f t="shared" si="44"/>
        <v>0.13953021507346774</v>
      </c>
      <c r="AM24">
        <f t="shared" si="44"/>
        <v>4.4343640966620357E-2</v>
      </c>
      <c r="AN24">
        <f t="shared" si="44"/>
        <v>0.17850166716641935</v>
      </c>
      <c r="AO24">
        <f t="shared" si="23"/>
        <v>9.2950200970659091E-2</v>
      </c>
      <c r="AP24">
        <f>AO24/(AVERAGE(AH9:AN9))*100</f>
        <v>16.662504394961537</v>
      </c>
      <c r="BA24" t="s">
        <v>117</v>
      </c>
      <c r="BB24">
        <f t="shared" si="24"/>
        <v>0.22875016635528156</v>
      </c>
      <c r="BC24">
        <f t="shared" si="24"/>
        <v>3.7826587255468169E-2</v>
      </c>
      <c r="BD24">
        <f t="shared" si="24"/>
        <v>7.1598314625890058E-2</v>
      </c>
      <c r="BE24">
        <f t="shared" si="24"/>
        <v>0.20199634063596639</v>
      </c>
      <c r="BF24">
        <f t="shared" si="24"/>
        <v>0.22025705299167564</v>
      </c>
      <c r="BG24">
        <f t="shared" si="24"/>
        <v>0.12157636928090443</v>
      </c>
      <c r="BH24">
        <f t="shared" si="24"/>
        <v>0.1125626281933052</v>
      </c>
      <c r="BI24">
        <f t="shared" si="25"/>
        <v>0.14208106561978448</v>
      </c>
      <c r="BJ24">
        <f t="shared" si="28"/>
        <v>2.6473495937646307E-2</v>
      </c>
      <c r="BK24">
        <f t="shared" si="26"/>
        <v>7.0042286585490832E-2</v>
      </c>
      <c r="BL24">
        <v>1</v>
      </c>
      <c r="BM24">
        <v>4</v>
      </c>
      <c r="BN24">
        <v>9.7877445000000005</v>
      </c>
      <c r="BQ24" s="17" t="s">
        <v>193</v>
      </c>
      <c r="BR24" s="17">
        <v>1.1115651238705332E-2</v>
      </c>
      <c r="BS24" s="17">
        <v>1.214409674108167E-2</v>
      </c>
      <c r="BT24" t="s">
        <v>193</v>
      </c>
      <c r="BU24">
        <v>4.1576503168094948E-2</v>
      </c>
      <c r="BV24">
        <v>4.5308432836812962E-2</v>
      </c>
      <c r="BZ24" s="20" t="s">
        <v>246</v>
      </c>
    </row>
    <row r="25" spans="1:84" x14ac:dyDescent="0.25">
      <c r="A25" s="6" t="s">
        <v>22</v>
      </c>
      <c r="B25">
        <v>2.1094042582763799E-2</v>
      </c>
      <c r="C25">
        <v>1.8181519719642499E-2</v>
      </c>
      <c r="D25">
        <v>2.64922843870458E-2</v>
      </c>
      <c r="E25">
        <v>2.2818833399782301E-2</v>
      </c>
      <c r="F25">
        <v>1.9578736053055799E-2</v>
      </c>
      <c r="G25">
        <v>1.4641714821051499E-2</v>
      </c>
      <c r="H25">
        <v>2.3068867244119402E-2</v>
      </c>
      <c r="I25">
        <v>9.0101326791161805E-3</v>
      </c>
      <c r="J25">
        <v>2.2810228253619499E-2</v>
      </c>
      <c r="K25">
        <v>1.8741742183816499E-2</v>
      </c>
      <c r="L25">
        <v>1.30426729560024E-2</v>
      </c>
      <c r="M25">
        <v>1.92686929461722E-2</v>
      </c>
      <c r="N25">
        <v>1.3822677579322901E-2</v>
      </c>
      <c r="O25">
        <v>1.93830154254679E-2</v>
      </c>
      <c r="Q25" s="4" t="s">
        <v>69</v>
      </c>
      <c r="R25">
        <f t="shared" si="30"/>
        <v>0.47011050099519403</v>
      </c>
      <c r="S25">
        <f t="shared" si="31"/>
        <v>0.67400302902201004</v>
      </c>
      <c r="T25">
        <f t="shared" si="32"/>
        <v>0.29384823139619498</v>
      </c>
      <c r="U25">
        <f t="shared" si="33"/>
        <v>0.33069228834790698</v>
      </c>
      <c r="V25">
        <f t="shared" si="34"/>
        <v>0.27502690337090302</v>
      </c>
      <c r="W25">
        <f t="shared" si="35"/>
        <v>0.59468166479518603</v>
      </c>
      <c r="X25">
        <f t="shared" si="36"/>
        <v>0.41650701119380601</v>
      </c>
      <c r="Y25">
        <f t="shared" si="37"/>
        <v>0.43014426261536098</v>
      </c>
      <c r="Z25">
        <f t="shared" si="38"/>
        <v>0.62463811980739403</v>
      </c>
      <c r="AA25">
        <f t="shared" si="39"/>
        <v>0.25753566681099599</v>
      </c>
      <c r="AB25">
        <f t="shared" si="40"/>
        <v>0.33981599091000603</v>
      </c>
      <c r="AC25">
        <f t="shared" si="40"/>
        <v>0.51767315369913103</v>
      </c>
      <c r="AD25">
        <f t="shared" si="40"/>
        <v>0.50722390436988396</v>
      </c>
      <c r="AE25">
        <f t="shared" si="40"/>
        <v>0.35512188219811103</v>
      </c>
      <c r="AG25" t="s">
        <v>93</v>
      </c>
      <c r="AH25">
        <f t="shared" si="44"/>
        <v>-3.7888844801947208E-2</v>
      </c>
      <c r="AI25">
        <f t="shared" si="44"/>
        <v>6.5567098396748236E-2</v>
      </c>
      <c r="AJ25">
        <f t="shared" si="44"/>
        <v>6.8807261294842936E-2</v>
      </c>
      <c r="AK25">
        <f t="shared" si="44"/>
        <v>0.29342761871246392</v>
      </c>
      <c r="AL25">
        <f t="shared" si="44"/>
        <v>0.21687535396644608</v>
      </c>
      <c r="AM25">
        <f t="shared" si="44"/>
        <v>0.19193575585234002</v>
      </c>
      <c r="AN25">
        <f t="shared" si="44"/>
        <v>0.14893684404268992</v>
      </c>
      <c r="AO25">
        <f t="shared" si="23"/>
        <v>0.13538015535194056</v>
      </c>
      <c r="AP25">
        <f>AO25/(AVERAGE(AH10:AN10))*100</f>
        <v>12.404255944729805</v>
      </c>
      <c r="BM25">
        <v>4</v>
      </c>
      <c r="BN25">
        <v>10.429017250000001</v>
      </c>
      <c r="BQ25" s="17" t="s">
        <v>194</v>
      </c>
      <c r="BR25" s="17">
        <v>7</v>
      </c>
      <c r="BS25" s="17">
        <v>7</v>
      </c>
      <c r="BT25" t="s">
        <v>194</v>
      </c>
      <c r="BU25">
        <v>7</v>
      </c>
      <c r="BV25">
        <v>7</v>
      </c>
      <c r="BX25" s="19" t="s">
        <v>247</v>
      </c>
      <c r="BY25" s="19" t="s">
        <v>248</v>
      </c>
      <c r="CA25" s="19" t="s">
        <v>249</v>
      </c>
      <c r="CB25" s="21">
        <v>7</v>
      </c>
    </row>
    <row r="26" spans="1:84" x14ac:dyDescent="0.25">
      <c r="A26" t="s">
        <v>23</v>
      </c>
      <c r="B26">
        <v>6.4468197517780601E-2</v>
      </c>
      <c r="C26">
        <v>7.7372427908297195E-2</v>
      </c>
      <c r="D26">
        <v>6.6281854086771494E-2</v>
      </c>
      <c r="E26">
        <v>9.0838031607220607E-2</v>
      </c>
      <c r="F26">
        <v>8.7531588297837706E-2</v>
      </c>
      <c r="G26">
        <v>9.2241445425464599E-2</v>
      </c>
      <c r="H26">
        <v>9.4891142901360595E-2</v>
      </c>
      <c r="I26">
        <v>4.6629532822427197E-2</v>
      </c>
      <c r="J26">
        <v>6.7140539211125796E-2</v>
      </c>
      <c r="K26">
        <v>5.9472426147926402E-2</v>
      </c>
      <c r="L26">
        <v>5.4398075035551399E-2</v>
      </c>
      <c r="M26">
        <v>5.74683332896734E-2</v>
      </c>
      <c r="N26">
        <v>7.9389272240180705E-2</v>
      </c>
      <c r="O26">
        <v>6.9064407087347998E-2</v>
      </c>
      <c r="Q26" s="9" t="s">
        <v>70</v>
      </c>
      <c r="R26">
        <f t="shared" si="30"/>
        <v>4.4154628524297301E-2</v>
      </c>
      <c r="S26">
        <f t="shared" si="31"/>
        <v>3.2097198214597999E-2</v>
      </c>
      <c r="T26">
        <f t="shared" si="32"/>
        <v>6.0794854508578897E-2</v>
      </c>
      <c r="U26">
        <f t="shared" si="33"/>
        <v>5.0635712367387703E-2</v>
      </c>
      <c r="V26">
        <f t="shared" si="34"/>
        <v>3.255309163641E-2</v>
      </c>
      <c r="W26">
        <f t="shared" si="35"/>
        <v>3.8054259027132602E-2</v>
      </c>
      <c r="X26">
        <f t="shared" si="36"/>
        <v>5.12204909328089E-2</v>
      </c>
      <c r="Y26">
        <f t="shared" si="37"/>
        <v>3.0204621151074501E-2</v>
      </c>
      <c r="Z26">
        <f t="shared" si="38"/>
        <v>2.7716210816269699E-2</v>
      </c>
      <c r="AA26">
        <f t="shared" si="39"/>
        <v>4.8731639431473101E-2</v>
      </c>
      <c r="AB26">
        <f t="shared" si="40"/>
        <v>4.0886869810629403E-2</v>
      </c>
      <c r="AC26">
        <f t="shared" si="40"/>
        <v>4.0500196367578498E-2</v>
      </c>
      <c r="AD26">
        <f t="shared" si="40"/>
        <v>3.3151670896114302E-2</v>
      </c>
      <c r="AE26">
        <f t="shared" si="40"/>
        <v>3.95591350032942E-2</v>
      </c>
      <c r="AG26" t="s">
        <v>94</v>
      </c>
      <c r="AH26">
        <f t="shared" ref="AH26:AN26" si="45">AH4-AO4</f>
        <v>-6.3604753384871315E-2</v>
      </c>
      <c r="AI26">
        <f t="shared" si="45"/>
        <v>-0.1047912080531932</v>
      </c>
      <c r="AJ26">
        <f t="shared" si="45"/>
        <v>4.7882715523366315E-2</v>
      </c>
      <c r="AK26">
        <f t="shared" si="45"/>
        <v>-2.5566471690722403E-2</v>
      </c>
      <c r="AL26">
        <f t="shared" si="45"/>
        <v>-8.773347300197798E-2</v>
      </c>
      <c r="AM26">
        <f t="shared" si="45"/>
        <v>4.5672020031131577E-2</v>
      </c>
      <c r="AN26">
        <f t="shared" si="45"/>
        <v>-4.8325454692662029E-2</v>
      </c>
      <c r="AO26">
        <f t="shared" si="23"/>
        <v>-3.3780946466989863E-2</v>
      </c>
      <c r="AP26">
        <f>AO26/(AVERAGE(AH4:AN4))*100</f>
        <v>-8.1647900502380519</v>
      </c>
      <c r="BI26">
        <f>SUM(BI18:BI24)</f>
        <v>0.50276256840372591</v>
      </c>
      <c r="BM26">
        <v>5</v>
      </c>
      <c r="BN26">
        <v>8.8028642500000007</v>
      </c>
      <c r="BQ26" s="17" t="s">
        <v>195</v>
      </c>
      <c r="BR26" s="17">
        <v>0.46784395628384567</v>
      </c>
      <c r="BS26" s="17"/>
      <c r="BT26" t="s">
        <v>195</v>
      </c>
      <c r="BU26">
        <v>0.4243213621379609</v>
      </c>
      <c r="BY26">
        <v>0.60087976039069524</v>
      </c>
      <c r="CE26" t="s">
        <v>250</v>
      </c>
      <c r="CF26" t="s">
        <v>251</v>
      </c>
    </row>
    <row r="27" spans="1:84" x14ac:dyDescent="0.25">
      <c r="A27" s="7" t="s">
        <v>24</v>
      </c>
      <c r="B27">
        <v>0.22433497683842499</v>
      </c>
      <c r="C27">
        <v>0.232483675594781</v>
      </c>
      <c r="D27">
        <v>0.29333502883759</v>
      </c>
      <c r="E27">
        <v>0.189253715965261</v>
      </c>
      <c r="F27">
        <v>0.22039038657787799</v>
      </c>
      <c r="G27">
        <v>0.198943725159417</v>
      </c>
      <c r="H27">
        <v>0.216311545239218</v>
      </c>
      <c r="I27">
        <v>0.22019320052834401</v>
      </c>
      <c r="J27">
        <v>0.221790212714012</v>
      </c>
      <c r="K27">
        <v>0.282961842098779</v>
      </c>
      <c r="L27">
        <v>0.18455573834052999</v>
      </c>
      <c r="M27">
        <v>0.26513519404683999</v>
      </c>
      <c r="N27">
        <v>0.162044531463508</v>
      </c>
      <c r="O27">
        <v>0.223570037473136</v>
      </c>
      <c r="Q27" s="3" t="s">
        <v>71</v>
      </c>
      <c r="R27">
        <f t="shared" si="30"/>
        <v>0.231638688090199</v>
      </c>
      <c r="S27">
        <f t="shared" si="31"/>
        <v>0.241668387899131</v>
      </c>
      <c r="T27">
        <f t="shared" si="32"/>
        <v>0.29830807102974499</v>
      </c>
      <c r="U27">
        <f t="shared" si="33"/>
        <v>0.30708871491990097</v>
      </c>
      <c r="V27">
        <f t="shared" si="34"/>
        <v>0.34840012181336999</v>
      </c>
      <c r="W27">
        <f t="shared" si="35"/>
        <v>0.39148984286951</v>
      </c>
      <c r="X27">
        <f t="shared" si="36"/>
        <v>0.27246063476570398</v>
      </c>
      <c r="Y27">
        <f t="shared" si="37"/>
        <v>0.274324147928105</v>
      </c>
      <c r="Z27">
        <f t="shared" si="38"/>
        <v>0.32241986326164801</v>
      </c>
      <c r="AA27">
        <f t="shared" si="39"/>
        <v>0.28240195094061898</v>
      </c>
      <c r="AB27">
        <f t="shared" si="40"/>
        <v>0.31671459053534501</v>
      </c>
      <c r="AC27">
        <f t="shared" si="40"/>
        <v>0.42328744653980199</v>
      </c>
      <c r="AD27">
        <f t="shared" si="40"/>
        <v>0.35601672216288299</v>
      </c>
      <c r="AE27">
        <f t="shared" si="40"/>
        <v>0.31411027247532602</v>
      </c>
      <c r="BM27">
        <v>5</v>
      </c>
      <c r="BN27">
        <v>10.962691500000002</v>
      </c>
      <c r="BQ27" s="17" t="s">
        <v>196</v>
      </c>
      <c r="BR27" s="17">
        <v>0</v>
      </c>
      <c r="BS27" s="17"/>
      <c r="BT27" t="s">
        <v>196</v>
      </c>
      <c r="BU27">
        <v>0</v>
      </c>
      <c r="BY27">
        <v>0.71457510001430524</v>
      </c>
      <c r="CA27" s="19" t="s">
        <v>252</v>
      </c>
      <c r="CB27" s="22">
        <v>0.62329999999999997</v>
      </c>
      <c r="CD27" t="s">
        <v>253</v>
      </c>
      <c r="CE27" s="23">
        <f>BY32-BY26</f>
        <v>0.3147746628308925</v>
      </c>
      <c r="CF27" s="24">
        <f>CE27*CB27</f>
        <v>0.1961990473424953</v>
      </c>
    </row>
    <row r="28" spans="1:84" x14ac:dyDescent="0.25">
      <c r="A28" t="s">
        <v>25</v>
      </c>
      <c r="B28">
        <v>1.05117967822213E-2</v>
      </c>
      <c r="C28">
        <v>1.0361699759321E-2</v>
      </c>
      <c r="D28">
        <v>3.1238167587571E-2</v>
      </c>
      <c r="E28">
        <v>1.7257656609132001E-2</v>
      </c>
      <c r="F28">
        <v>1.66608172400202E-2</v>
      </c>
      <c r="G28">
        <v>2.7894405091849699E-2</v>
      </c>
      <c r="H28">
        <v>1.8676501285590098E-2</v>
      </c>
      <c r="I28">
        <v>1.06237562383159E-2</v>
      </c>
      <c r="J28">
        <v>1.1971549515368701E-2</v>
      </c>
      <c r="K28">
        <v>2.6736010816854699E-2</v>
      </c>
      <c r="L28">
        <v>3.7517741391495898E-2</v>
      </c>
      <c r="M28">
        <v>2.3308176421677901E-2</v>
      </c>
      <c r="N28">
        <v>1.49751100452747E-2</v>
      </c>
      <c r="O28">
        <v>1.5843741742908899E-2</v>
      </c>
      <c r="Q28" s="4" t="s">
        <v>72</v>
      </c>
      <c r="R28">
        <f t="shared" si="30"/>
        <v>5.3337386286317998E-2</v>
      </c>
      <c r="S28">
        <f t="shared" si="31"/>
        <v>7.2575691647974797E-2</v>
      </c>
      <c r="T28">
        <f t="shared" si="32"/>
        <v>3.2145715854115603E-2</v>
      </c>
      <c r="U28">
        <f t="shared" si="33"/>
        <v>5.7681923654443398E-2</v>
      </c>
      <c r="V28">
        <f t="shared" si="34"/>
        <v>5.7563830916128003E-2</v>
      </c>
      <c r="W28">
        <f t="shared" si="35"/>
        <v>6.9731265775443405E-2</v>
      </c>
      <c r="X28">
        <f t="shared" si="36"/>
        <v>4.0110169728056602E-2</v>
      </c>
      <c r="Y28">
        <f t="shared" si="37"/>
        <v>5.60837612100848E-2</v>
      </c>
      <c r="Z28">
        <f t="shared" si="38"/>
        <v>7.5214946751856596E-2</v>
      </c>
      <c r="AA28">
        <f t="shared" si="39"/>
        <v>3.3226682971028799E-2</v>
      </c>
      <c r="AB28">
        <f t="shared" si="40"/>
        <v>2.1868151413471398E-2</v>
      </c>
      <c r="AC28">
        <f t="shared" si="40"/>
        <v>7.2634386675329995E-2</v>
      </c>
      <c r="AD28">
        <f t="shared" si="40"/>
        <v>5.4752027925664602E-2</v>
      </c>
      <c r="AE28">
        <f t="shared" si="40"/>
        <v>5.5549523225026903E-2</v>
      </c>
      <c r="BM28">
        <v>7</v>
      </c>
      <c r="BN28">
        <v>11.156119500000001</v>
      </c>
      <c r="BQ28" s="17" t="s">
        <v>197</v>
      </c>
      <c r="BR28" s="17">
        <v>6</v>
      </c>
      <c r="BS28" s="17"/>
      <c r="BT28" t="s">
        <v>197</v>
      </c>
      <c r="BU28">
        <v>6</v>
      </c>
      <c r="BY28">
        <v>0.72389039007990763</v>
      </c>
      <c r="CA28" s="19" t="s">
        <v>254</v>
      </c>
      <c r="CB28" s="25">
        <v>0.30309999999999998</v>
      </c>
      <c r="CD28" t="s">
        <v>255</v>
      </c>
      <c r="CE28" s="26">
        <f>BY31-BY27</f>
        <v>0.18668543836344387</v>
      </c>
      <c r="CF28" s="27">
        <f>CE28*CB28</f>
        <v>5.6584356367959832E-2</v>
      </c>
    </row>
    <row r="29" spans="1:84" x14ac:dyDescent="0.25">
      <c r="A29" t="s">
        <v>26</v>
      </c>
      <c r="B29">
        <v>3.0222402946745199E-2</v>
      </c>
      <c r="C29">
        <v>3.1773713727786E-2</v>
      </c>
      <c r="D29">
        <v>9.5591817449554098E-2</v>
      </c>
      <c r="E29">
        <v>6.9613861690256698E-2</v>
      </c>
      <c r="F29">
        <v>4.2070806569614802E-2</v>
      </c>
      <c r="G29">
        <v>7.5778119805215399E-2</v>
      </c>
      <c r="H29">
        <v>7.0119250259185598E-2</v>
      </c>
      <c r="I29">
        <v>3.5073010756908399E-2</v>
      </c>
      <c r="J29">
        <v>3.9931231429446497E-2</v>
      </c>
      <c r="K29">
        <v>8.3153692672134905E-2</v>
      </c>
      <c r="L29">
        <v>0.12849140028418299</v>
      </c>
      <c r="M29">
        <v>8.6330833781029903E-2</v>
      </c>
      <c r="N29">
        <v>7.8380541080649402E-2</v>
      </c>
      <c r="O29">
        <v>3.7946289884655898E-2</v>
      </c>
      <c r="Q29" s="5" t="s">
        <v>73</v>
      </c>
      <c r="R29">
        <f t="shared" si="30"/>
        <v>9.6223019609504398E-2</v>
      </c>
      <c r="S29">
        <f t="shared" si="31"/>
        <v>7.0662982586563602E-2</v>
      </c>
      <c r="T29">
        <f t="shared" si="32"/>
        <v>0.101199660617523</v>
      </c>
      <c r="U29">
        <f t="shared" si="33"/>
        <v>9.1476371900422002E-2</v>
      </c>
      <c r="V29">
        <f t="shared" si="34"/>
        <v>0.112401645791772</v>
      </c>
      <c r="W29">
        <f t="shared" si="35"/>
        <v>0.107394696866026</v>
      </c>
      <c r="X29">
        <f t="shared" si="36"/>
        <v>8.3124424965633201E-2</v>
      </c>
      <c r="Y29">
        <f t="shared" si="37"/>
        <v>9.1352013830104703E-2</v>
      </c>
      <c r="Z29">
        <f t="shared" si="38"/>
        <v>7.2882831158641997E-2</v>
      </c>
      <c r="AA29">
        <f t="shared" si="39"/>
        <v>9.2827043685908897E-2</v>
      </c>
      <c r="AB29">
        <f t="shared" si="40"/>
        <v>5.8635921796118998E-2</v>
      </c>
      <c r="AC29">
        <f t="shared" si="40"/>
        <v>7.2172426746595006E-2</v>
      </c>
      <c r="AD29">
        <f t="shared" si="40"/>
        <v>0.10401137012782299</v>
      </c>
      <c r="AE29">
        <f t="shared" si="40"/>
        <v>7.1438693684772306E-2</v>
      </c>
      <c r="AG29" t="s">
        <v>114</v>
      </c>
      <c r="BC29" t="s">
        <v>217</v>
      </c>
      <c r="BM29">
        <v>7</v>
      </c>
      <c r="BN29">
        <v>10.305246250000001</v>
      </c>
      <c r="BQ29" s="17" t="s">
        <v>198</v>
      </c>
      <c r="BR29" s="17">
        <v>3.21806938356168</v>
      </c>
      <c r="BS29" s="17"/>
      <c r="BT29" t="s">
        <v>198</v>
      </c>
      <c r="BU29">
        <v>-0.10549502455611971</v>
      </c>
      <c r="BY29">
        <v>0.77132022180161486</v>
      </c>
      <c r="CA29" s="19" t="s">
        <v>256</v>
      </c>
      <c r="CB29" s="25">
        <v>0.1401</v>
      </c>
      <c r="CD29" t="s">
        <v>257</v>
      </c>
      <c r="CE29" s="26">
        <f>BY30-BY28</f>
        <v>0.10789166605620548</v>
      </c>
      <c r="CF29" s="27">
        <f>CE29*CB29</f>
        <v>1.5115622414474388E-2</v>
      </c>
    </row>
    <row r="30" spans="1:84" x14ac:dyDescent="0.25">
      <c r="A30" t="s">
        <v>27</v>
      </c>
      <c r="B30">
        <v>1.50188946056335E-2</v>
      </c>
      <c r="C30">
        <v>1.32375039888387E-2</v>
      </c>
      <c r="D30">
        <v>3.01258537532006E-2</v>
      </c>
      <c r="E30">
        <v>2.1986208506807398E-2</v>
      </c>
      <c r="F30">
        <v>4.7224470894362998E-2</v>
      </c>
      <c r="G30">
        <v>3.4676584449957797E-2</v>
      </c>
      <c r="H30">
        <v>1.84384430046255E-2</v>
      </c>
      <c r="I30">
        <v>1.03889926208792E-2</v>
      </c>
      <c r="J30">
        <v>1.23793135674809E-2</v>
      </c>
      <c r="K30">
        <v>2.3527163948823902E-2</v>
      </c>
      <c r="L30">
        <v>1.9380493126830701E-2</v>
      </c>
      <c r="M30">
        <v>3.03471456123794E-2</v>
      </c>
      <c r="N30">
        <v>3.7995366970177101E-2</v>
      </c>
      <c r="O30">
        <v>2.0715199457163502E-2</v>
      </c>
      <c r="Q30" s="5" t="s">
        <v>74</v>
      </c>
      <c r="R30">
        <f t="shared" si="30"/>
        <v>0.70366113419686505</v>
      </c>
      <c r="S30">
        <f t="shared" si="31"/>
        <v>0.57364845405290898</v>
      </c>
      <c r="T30">
        <f t="shared" si="32"/>
        <v>0.57840712574622799</v>
      </c>
      <c r="U30">
        <f t="shared" si="33"/>
        <v>0.69891915501204305</v>
      </c>
      <c r="V30">
        <f t="shared" si="34"/>
        <v>0.59049884602618696</v>
      </c>
      <c r="W30">
        <f t="shared" si="35"/>
        <v>0.63574233407358505</v>
      </c>
      <c r="X30">
        <f t="shared" si="36"/>
        <v>0.61446269244284801</v>
      </c>
      <c r="Y30">
        <f t="shared" si="37"/>
        <v>0.70458455535224296</v>
      </c>
      <c r="Z30">
        <f t="shared" si="38"/>
        <v>0.56312647087532497</v>
      </c>
      <c r="AA30">
        <f t="shared" si="39"/>
        <v>0.54474435483975503</v>
      </c>
      <c r="AB30">
        <f t="shared" si="40"/>
        <v>0.48246542025365202</v>
      </c>
      <c r="AC30">
        <f t="shared" si="40"/>
        <v>0.53756679244336802</v>
      </c>
      <c r="AD30">
        <f t="shared" si="40"/>
        <v>0.50721218587321104</v>
      </c>
      <c r="AE30">
        <f t="shared" si="40"/>
        <v>0.54512130285070803</v>
      </c>
      <c r="AG30" s="1" t="s">
        <v>40</v>
      </c>
      <c r="AH30" s="1" t="s">
        <v>84</v>
      </c>
      <c r="AI30" s="1" t="s">
        <v>85</v>
      </c>
      <c r="AJ30" s="1" t="s">
        <v>130</v>
      </c>
      <c r="AK30" s="1" t="s">
        <v>138</v>
      </c>
      <c r="AL30" s="1" t="s">
        <v>133</v>
      </c>
      <c r="AM30" s="1" t="s">
        <v>134</v>
      </c>
      <c r="AN30" s="1" t="s">
        <v>135</v>
      </c>
      <c r="AO30" s="1" t="s">
        <v>86</v>
      </c>
      <c r="AP30" s="1" t="s">
        <v>110</v>
      </c>
      <c r="AQ30" s="1" t="s">
        <v>115</v>
      </c>
      <c r="AR30" s="1" t="s">
        <v>116</v>
      </c>
      <c r="AS30" s="1"/>
      <c r="AT30" s="1"/>
      <c r="AU30" s="1"/>
      <c r="AV30" s="1"/>
      <c r="BA30" s="1" t="s">
        <v>40</v>
      </c>
      <c r="BB30" s="1" t="s">
        <v>84</v>
      </c>
      <c r="BC30" s="1" t="s">
        <v>85</v>
      </c>
      <c r="BD30" s="1" t="s">
        <v>130</v>
      </c>
      <c r="BE30" s="1" t="s">
        <v>138</v>
      </c>
      <c r="BF30" s="1" t="s">
        <v>133</v>
      </c>
      <c r="BG30" s="1" t="s">
        <v>134</v>
      </c>
      <c r="BH30" s="1" t="s">
        <v>135</v>
      </c>
      <c r="BI30" s="1" t="s">
        <v>86</v>
      </c>
      <c r="BJ30" s="1" t="s">
        <v>110</v>
      </c>
      <c r="BK30" s="1" t="s">
        <v>115</v>
      </c>
      <c r="BL30" s="1" t="s">
        <v>215</v>
      </c>
      <c r="BM30">
        <v>8</v>
      </c>
      <c r="BN30">
        <v>9.4641872500000002</v>
      </c>
      <c r="BQ30" s="17" t="s">
        <v>199</v>
      </c>
      <c r="BR30" s="17">
        <v>9.0906572499629811E-3</v>
      </c>
      <c r="BS30" s="17"/>
      <c r="BT30" t="s">
        <v>199</v>
      </c>
      <c r="BU30">
        <v>0.45971075351065294</v>
      </c>
      <c r="BY30">
        <v>0.83178205613611311</v>
      </c>
      <c r="CA30" s="19"/>
      <c r="CB30" s="28"/>
      <c r="CE30" s="29"/>
      <c r="CF30" s="30"/>
    </row>
    <row r="31" spans="1:84" x14ac:dyDescent="0.25">
      <c r="A31" s="7" t="s">
        <v>28</v>
      </c>
      <c r="B31">
        <v>0.31100925539562702</v>
      </c>
      <c r="C31">
        <v>0.35618761484243899</v>
      </c>
      <c r="D31">
        <v>0.50079807305505597</v>
      </c>
      <c r="E31">
        <v>0.328667974279303</v>
      </c>
      <c r="F31">
        <v>0.50827846674392396</v>
      </c>
      <c r="G31">
        <v>0.39296366863492399</v>
      </c>
      <c r="H31">
        <v>0.48931658276255102</v>
      </c>
      <c r="I31">
        <v>0.28255258862222199</v>
      </c>
      <c r="J31">
        <v>0.33612652970538498</v>
      </c>
      <c r="K31">
        <v>0.44855573708427499</v>
      </c>
      <c r="L31">
        <v>0.20077831336437901</v>
      </c>
      <c r="M31">
        <v>0.457264773568481</v>
      </c>
      <c r="N31">
        <v>0.34763411238453001</v>
      </c>
      <c r="O31">
        <v>0.44406762247692799</v>
      </c>
      <c r="Q31" s="5" t="s">
        <v>75</v>
      </c>
      <c r="R31">
        <f t="shared" si="30"/>
        <v>0.19806177342512599</v>
      </c>
      <c r="S31">
        <f t="shared" si="31"/>
        <v>0.15271659956235301</v>
      </c>
      <c r="T31">
        <f t="shared" si="32"/>
        <v>0.181952378377611</v>
      </c>
      <c r="U31">
        <f t="shared" si="33"/>
        <v>0.17280674173975699</v>
      </c>
      <c r="V31">
        <f t="shared" si="34"/>
        <v>0.20873229198749699</v>
      </c>
      <c r="W31">
        <f t="shared" si="35"/>
        <v>0.22277249305268201</v>
      </c>
      <c r="X31">
        <f t="shared" si="36"/>
        <v>0.16095799894910701</v>
      </c>
      <c r="Y31">
        <f t="shared" si="37"/>
        <v>0.20435385551004001</v>
      </c>
      <c r="Z31">
        <f t="shared" si="38"/>
        <v>0.16069641294079301</v>
      </c>
      <c r="AA31">
        <f t="shared" si="39"/>
        <v>0.21709080426024599</v>
      </c>
      <c r="AB31">
        <f t="shared" si="40"/>
        <v>0.124174780462892</v>
      </c>
      <c r="AC31">
        <f t="shared" si="40"/>
        <v>0.14344655220394001</v>
      </c>
      <c r="AD31">
        <f t="shared" si="40"/>
        <v>0.191934071190629</v>
      </c>
      <c r="AE31">
        <f t="shared" si="40"/>
        <v>0.13241762354619599</v>
      </c>
      <c r="AG31" t="s">
        <v>81</v>
      </c>
      <c r="AH31">
        <f t="shared" ref="AH31:AN31" si="46">(AO3-AH3)/AH3*100</f>
        <v>-12.15077851371788</v>
      </c>
      <c r="AI31">
        <f t="shared" si="46"/>
        <v>-20.446654966894869</v>
      </c>
      <c r="AJ31">
        <f t="shared" si="46"/>
        <v>-18.95950149633796</v>
      </c>
      <c r="AK31">
        <f t="shared" si="46"/>
        <v>-27.285108776704476</v>
      </c>
      <c r="AL31">
        <f t="shared" si="46"/>
        <v>-21.279965283517118</v>
      </c>
      <c r="AM31">
        <f t="shared" si="46"/>
        <v>-13.582867925666687</v>
      </c>
      <c r="AN31">
        <f t="shared" si="46"/>
        <v>-4.798778063586103</v>
      </c>
      <c r="AO31">
        <f t="shared" ref="AO31:AO39" si="47">AVERAGE(AH31:AN31)</f>
        <v>-16.929093575203584</v>
      </c>
      <c r="AP31">
        <f t="shared" ref="AP31:AP39" si="48">_xlfn.STDEV.P(AH31:AN31)/SQRT(2)</f>
        <v>4.8095663992436553</v>
      </c>
      <c r="AQ31">
        <f t="shared" ref="AQ31:AQ39" si="49">_xlfn.STDEV.P(AH31:AN31)</f>
        <v>6.8017540309443092</v>
      </c>
      <c r="BA31" t="s">
        <v>81</v>
      </c>
      <c r="BB31">
        <f>(BI3-BB3)/BB$13*100</f>
        <v>-0.30061067836297306</v>
      </c>
      <c r="BC31" s="11">
        <f>(BJ3-BC3)/BC$13*100</f>
        <v>-0.52094286582651639</v>
      </c>
      <c r="BD31" s="11">
        <f t="shared" ref="BD31:BH37" si="50">(BK3-BD3)/BD$13*100</f>
        <v>-0.62681509482661613</v>
      </c>
      <c r="BE31" s="11">
        <f t="shared" si="50"/>
        <v>-0.92401484763487363</v>
      </c>
      <c r="BF31" s="11">
        <f t="shared" si="50"/>
        <v>-0.85309578337906411</v>
      </c>
      <c r="BG31" s="11">
        <f t="shared" si="50"/>
        <v>-0.64258793254641378</v>
      </c>
      <c r="BH31" s="11">
        <f t="shared" si="50"/>
        <v>-0.14539787256434392</v>
      </c>
      <c r="BI31">
        <f t="shared" ref="BI31:BI37" si="51">AVERAGE(BB31:BH31)</f>
        <v>-0.57335215359154301</v>
      </c>
      <c r="BJ31">
        <f>_xlfn.STDEV.P(BB31:BH31)/SQRT(7)</f>
        <v>9.7849552883633006E-2</v>
      </c>
      <c r="BK31">
        <f t="shared" ref="BK31:BK37" si="52">_xlfn.STDEV.P(BB31:BH31)</f>
        <v>0.25888558282895602</v>
      </c>
      <c r="BL31">
        <v>5</v>
      </c>
      <c r="BM31">
        <v>8</v>
      </c>
      <c r="BN31">
        <v>10.256770500000002</v>
      </c>
      <c r="BQ31" s="17" t="s">
        <v>200</v>
      </c>
      <c r="BR31" s="17">
        <v>1.9431802805153031</v>
      </c>
      <c r="BS31" s="17"/>
      <c r="BT31" t="s">
        <v>200</v>
      </c>
      <c r="BU31">
        <v>1.9431802805153031</v>
      </c>
      <c r="BY31">
        <v>0.90126053837774911</v>
      </c>
      <c r="CF31">
        <f>SUM(CF27:CF30)</f>
        <v>0.26789902612492955</v>
      </c>
    </row>
    <row r="32" spans="1:84" x14ac:dyDescent="0.25">
      <c r="A32" t="s">
        <v>29</v>
      </c>
      <c r="B32">
        <v>4.5094804536802501E-2</v>
      </c>
      <c r="C32">
        <v>0.128843925031425</v>
      </c>
      <c r="D32">
        <v>0.23207102473989</v>
      </c>
      <c r="E32">
        <v>0.105591337207499</v>
      </c>
      <c r="F32">
        <v>0.30998291833680702</v>
      </c>
      <c r="G32">
        <v>0.261392306132813</v>
      </c>
      <c r="H32">
        <v>0.20100684322286499</v>
      </c>
      <c r="I32">
        <v>8.0639151877857404E-2</v>
      </c>
      <c r="J32">
        <v>6.3599147861742505E-2</v>
      </c>
      <c r="K32">
        <v>0.17016072540049901</v>
      </c>
      <c r="L32">
        <v>0.110089864634594</v>
      </c>
      <c r="M32">
        <v>0.25155457678191401</v>
      </c>
      <c r="N32">
        <v>0.232208447081103</v>
      </c>
      <c r="O32">
        <v>0.16163749545608699</v>
      </c>
      <c r="AG32" t="s">
        <v>77</v>
      </c>
      <c r="AH32">
        <f t="shared" ref="AH32:AH39" si="53">(AO4-AH4)/AH4*100</f>
        <v>20.465568558226668</v>
      </c>
      <c r="AI32">
        <f>(AQ4-AJ4)/AJ4*100</f>
        <v>-10.689905634379619</v>
      </c>
      <c r="AJ32" t="e">
        <f>(#REF!-#REF!)/#REF!*100</f>
        <v>#REF!</v>
      </c>
      <c r="AK32">
        <f t="shared" ref="AK32:AN39" si="54">(AR4-AK4)/AK4*100</f>
        <v>6.1198898811368956</v>
      </c>
      <c r="AL32">
        <f t="shared" si="54"/>
        <v>17.783775859765868</v>
      </c>
      <c r="AM32">
        <f t="shared" si="54"/>
        <v>-8.7019294322275922</v>
      </c>
      <c r="AN32">
        <f t="shared" si="54"/>
        <v>12.943142502281146</v>
      </c>
      <c r="AO32" t="e">
        <f t="shared" si="47"/>
        <v>#REF!</v>
      </c>
      <c r="AP32" t="e">
        <f t="shared" si="48"/>
        <v>#REF!</v>
      </c>
      <c r="AQ32" t="e">
        <f t="shared" si="49"/>
        <v>#REF!</v>
      </c>
      <c r="BA32" t="s">
        <v>77</v>
      </c>
      <c r="BB32">
        <f t="shared" ref="BB32:BB37" si="55">(BI4-BB4)/BB$13*100</f>
        <v>0.53505977645191838</v>
      </c>
      <c r="BC32" s="11">
        <f t="shared" ref="BC32:BC37" si="56">(BJ4-BC4)/BC$13*100</f>
        <v>0.9567713129794948</v>
      </c>
      <c r="BD32" s="11">
        <f t="shared" si="50"/>
        <v>-0.43677882866051926</v>
      </c>
      <c r="BE32" s="11">
        <f t="shared" si="50"/>
        <v>0.24926434388604482</v>
      </c>
      <c r="BF32" s="11">
        <f t="shared" si="50"/>
        <v>0.75761245379887243</v>
      </c>
      <c r="BG32" s="11">
        <f t="shared" si="50"/>
        <v>-0.36825903188911269</v>
      </c>
      <c r="BH32" s="11">
        <f t="shared" si="50"/>
        <v>0.36280629468187864</v>
      </c>
      <c r="BI32">
        <f t="shared" si="51"/>
        <v>0.29378233160693956</v>
      </c>
      <c r="BJ32">
        <f t="shared" ref="BJ32:BJ37" si="57">_xlfn.STDEV.P(BB32:BH32)/SQRT(7)</f>
        <v>0.18580613726629597</v>
      </c>
      <c r="BK32">
        <f t="shared" si="52"/>
        <v>0.49159683127614989</v>
      </c>
      <c r="BL32">
        <v>7</v>
      </c>
      <c r="BM32">
        <v>9</v>
      </c>
      <c r="BN32">
        <v>10.111613500000001</v>
      </c>
      <c r="BQ32" s="17" t="s">
        <v>201</v>
      </c>
      <c r="BR32" s="17">
        <v>1.8181314499925962E-2</v>
      </c>
      <c r="BS32" s="17"/>
      <c r="BT32" t="s">
        <v>201</v>
      </c>
      <c r="BU32">
        <v>0.91942150702130587</v>
      </c>
      <c r="BY32">
        <v>0.91565442322158774</v>
      </c>
    </row>
    <row r="33" spans="1:84" ht="15.75" thickBot="1" x14ac:dyDescent="0.3">
      <c r="A33" t="s">
        <v>30</v>
      </c>
      <c r="B33">
        <v>9.9964434472730498E-2</v>
      </c>
      <c r="C33">
        <v>0.13735625176202301</v>
      </c>
      <c r="D33">
        <v>0.215751372718642</v>
      </c>
      <c r="E33">
        <v>0.14669768895869301</v>
      </c>
      <c r="F33">
        <v>0.25114018959753098</v>
      </c>
      <c r="G33">
        <v>0.14244747569520699</v>
      </c>
      <c r="H33">
        <v>0.15949672601752801</v>
      </c>
      <c r="I33">
        <v>9.5554048028766894E-2</v>
      </c>
      <c r="J33">
        <v>0.13766045224279599</v>
      </c>
      <c r="K33">
        <v>0.17288515727364401</v>
      </c>
      <c r="L33">
        <v>9.9904649417305702E-2</v>
      </c>
      <c r="M33">
        <v>0.184275082097103</v>
      </c>
      <c r="N33">
        <v>0.12759159084989399</v>
      </c>
      <c r="O33">
        <v>0.137614392205747</v>
      </c>
      <c r="AG33" t="s">
        <v>78</v>
      </c>
      <c r="AH33">
        <f t="shared" si="53"/>
        <v>-5.9671331410164905</v>
      </c>
      <c r="AI33">
        <f>(AQ5-AJ5)/AJ5*100</f>
        <v>-6.1683618456767366</v>
      </c>
      <c r="AJ33" t="e">
        <f>(#REF!-#REF!)/#REF!*100</f>
        <v>#REF!</v>
      </c>
      <c r="AK33">
        <f t="shared" si="54"/>
        <v>41.332749350685347</v>
      </c>
      <c r="AL33">
        <f t="shared" si="54"/>
        <v>25.169377494299994</v>
      </c>
      <c r="AM33">
        <f t="shared" si="54"/>
        <v>1.7486377197890541</v>
      </c>
      <c r="AN33">
        <f t="shared" si="54"/>
        <v>-27.503278588089209</v>
      </c>
      <c r="AO33" t="e">
        <f t="shared" si="47"/>
        <v>#REF!</v>
      </c>
      <c r="AP33" t="e">
        <f t="shared" si="48"/>
        <v>#REF!</v>
      </c>
      <c r="AQ33" t="e">
        <f t="shared" si="49"/>
        <v>#REF!</v>
      </c>
      <c r="BA33" t="s">
        <v>78</v>
      </c>
      <c r="BB33">
        <f t="shared" si="55"/>
        <v>-0.47841936673726554</v>
      </c>
      <c r="BC33" s="11">
        <f t="shared" si="56"/>
        <v>-1.1859137625983973</v>
      </c>
      <c r="BD33" s="11">
        <f t="shared" si="50"/>
        <v>-0.47352665897383917</v>
      </c>
      <c r="BE33" s="11">
        <f t="shared" si="50"/>
        <v>3.4767217856180657</v>
      </c>
      <c r="BF33" s="11">
        <f t="shared" si="50"/>
        <v>2.0095113533031426</v>
      </c>
      <c r="BG33" s="11">
        <f t="shared" si="50"/>
        <v>0.17799652645172639</v>
      </c>
      <c r="BH33" s="11">
        <f t="shared" si="50"/>
        <v>-2.3293419492798053</v>
      </c>
      <c r="BI33">
        <f t="shared" si="51"/>
        <v>0.17100398968337535</v>
      </c>
      <c r="BJ33">
        <f t="shared" si="57"/>
        <v>0.6886552175144538</v>
      </c>
      <c r="BK33">
        <f t="shared" si="52"/>
        <v>1.8220104446103369</v>
      </c>
      <c r="BL33">
        <v>6</v>
      </c>
      <c r="BM33">
        <v>9</v>
      </c>
      <c r="BN33">
        <v>11.580257500000002</v>
      </c>
      <c r="BQ33" s="18" t="s">
        <v>202</v>
      </c>
      <c r="BR33" s="18">
        <v>2.4469118511449697</v>
      </c>
      <c r="BS33" s="18"/>
      <c r="BT33" s="12" t="s">
        <v>202</v>
      </c>
      <c r="BU33" s="12">
        <v>2.4469118511449697</v>
      </c>
      <c r="BV33" s="12"/>
      <c r="CA33" s="19" t="s">
        <v>258</v>
      </c>
      <c r="CB33" s="22">
        <f>DEVSQ(BY26:BY32)</f>
        <v>7.5375668635864632E-2</v>
      </c>
    </row>
    <row r="34" spans="1:84" x14ac:dyDescent="0.25">
      <c r="A34" t="s">
        <v>31</v>
      </c>
      <c r="B34">
        <v>0.251339488533533</v>
      </c>
      <c r="C34">
        <v>0.17398207554213699</v>
      </c>
      <c r="D34">
        <v>0.29284909253215002</v>
      </c>
      <c r="E34">
        <v>0.24405404799600899</v>
      </c>
      <c r="F34">
        <v>0.20744352228959501</v>
      </c>
      <c r="G34">
        <v>0.24629743506967899</v>
      </c>
      <c r="H34">
        <v>0.186017128605003</v>
      </c>
      <c r="I34">
        <v>0.214088987909581</v>
      </c>
      <c r="J34">
        <v>0.23913295813053501</v>
      </c>
      <c r="K34">
        <v>0.228352437162228</v>
      </c>
      <c r="L34">
        <v>0.215062180126945</v>
      </c>
      <c r="M34">
        <v>0.15718669333115201</v>
      </c>
      <c r="N34">
        <v>0.28015060876046999</v>
      </c>
      <c r="O34">
        <v>8.2175602394703104E-2</v>
      </c>
      <c r="AG34" t="s">
        <v>57</v>
      </c>
      <c r="AH34">
        <f t="shared" si="53"/>
        <v>-28.139336976924913</v>
      </c>
      <c r="AI34">
        <f>(AQ6-AJ6)/AJ6*100</f>
        <v>-4.4639125938617106</v>
      </c>
      <c r="AJ34" t="e">
        <f>(#REF!-#REF!)/#REF!*100</f>
        <v>#REF!</v>
      </c>
      <c r="AK34">
        <f t="shared" si="54"/>
        <v>-19.390691041175952</v>
      </c>
      <c r="AL34">
        <f t="shared" si="54"/>
        <v>-31.567096092775838</v>
      </c>
      <c r="AM34">
        <f t="shared" si="54"/>
        <v>-19.362688493313545</v>
      </c>
      <c r="AN34">
        <f t="shared" si="54"/>
        <v>-8.3829711610364086</v>
      </c>
      <c r="AO34" t="e">
        <f t="shared" si="47"/>
        <v>#REF!</v>
      </c>
      <c r="AP34" t="e">
        <f t="shared" si="48"/>
        <v>#REF!</v>
      </c>
      <c r="AQ34" t="e">
        <f t="shared" si="49"/>
        <v>#REF!</v>
      </c>
      <c r="BA34" t="s">
        <v>79</v>
      </c>
      <c r="BB34">
        <f t="shared" si="55"/>
        <v>-0.72794468844303628</v>
      </c>
      <c r="BC34" s="11">
        <f t="shared" si="56"/>
        <v>0.42176760832864429</v>
      </c>
      <c r="BD34" s="11">
        <f t="shared" si="50"/>
        <v>-1.8432015352850952</v>
      </c>
      <c r="BE34" s="11">
        <f t="shared" si="50"/>
        <v>-0.44723700885284445</v>
      </c>
      <c r="BF34" s="11">
        <f t="shared" si="50"/>
        <v>-1.2048973442383963</v>
      </c>
      <c r="BG34" s="11">
        <f t="shared" si="50"/>
        <v>-0.35754815052355843</v>
      </c>
      <c r="BH34" s="11">
        <f t="shared" si="50"/>
        <v>-1.3401121390590922</v>
      </c>
      <c r="BI34">
        <f t="shared" si="51"/>
        <v>-0.78559617972476836</v>
      </c>
      <c r="BJ34">
        <f t="shared" si="57"/>
        <v>0.26188459675249792</v>
      </c>
      <c r="BK34">
        <f t="shared" si="52"/>
        <v>0.69288151520554309</v>
      </c>
      <c r="BL34">
        <v>4</v>
      </c>
      <c r="BM34">
        <v>10</v>
      </c>
      <c r="BN34">
        <v>11.351310500000002</v>
      </c>
      <c r="BQ34" s="15"/>
      <c r="BR34" s="15"/>
      <c r="BS34" s="15"/>
      <c r="CA34" s="19" t="s">
        <v>259</v>
      </c>
      <c r="CB34" s="25">
        <f>SUM(CF27:CF29)</f>
        <v>0.26789902612492955</v>
      </c>
    </row>
    <row r="35" spans="1:84" x14ac:dyDescent="0.25">
      <c r="A35" t="s">
        <v>32</v>
      </c>
      <c r="B35">
        <v>7.0672666222696898E-2</v>
      </c>
      <c r="C35">
        <v>9.6427217021541403E-2</v>
      </c>
      <c r="D35">
        <v>0.102020459374281</v>
      </c>
      <c r="E35">
        <v>0.13071569477467701</v>
      </c>
      <c r="F35">
        <v>6.1574900778214703E-2</v>
      </c>
      <c r="G35">
        <v>0.156947152722234</v>
      </c>
      <c r="H35">
        <v>8.3712365945617706E-2</v>
      </c>
      <c r="I35">
        <v>5.5750939218714803E-2</v>
      </c>
      <c r="J35">
        <v>8.4929063683891498E-2</v>
      </c>
      <c r="K35">
        <v>7.0173053480490605E-2</v>
      </c>
      <c r="L35">
        <v>0.14497227836905299</v>
      </c>
      <c r="M35">
        <v>5.6779016942763098E-2</v>
      </c>
      <c r="N35">
        <v>0.15046224613320899</v>
      </c>
      <c r="O35">
        <v>5.0342717562223499E-2</v>
      </c>
      <c r="AG35" t="s">
        <v>58</v>
      </c>
      <c r="AH35">
        <f t="shared" si="53"/>
        <v>-23.289094836038203</v>
      </c>
      <c r="AI35">
        <f>(AQ7-AJ7)/AJ7*100</f>
        <v>-3.7184780830093773</v>
      </c>
      <c r="AJ35" t="e">
        <f>(#REF!-#REF!)/#REF!*100</f>
        <v>#REF!</v>
      </c>
      <c r="AK35">
        <f t="shared" si="54"/>
        <v>-19.254756428619181</v>
      </c>
      <c r="AL35">
        <f t="shared" si="54"/>
        <v>-12.154490582663287</v>
      </c>
      <c r="AM35">
        <f t="shared" si="54"/>
        <v>-6.3792210356848535</v>
      </c>
      <c r="AN35">
        <f t="shared" si="54"/>
        <v>-10.800352631665353</v>
      </c>
      <c r="AO35" t="e">
        <f t="shared" si="47"/>
        <v>#REF!</v>
      </c>
      <c r="AP35" t="e">
        <f t="shared" si="48"/>
        <v>#REF!</v>
      </c>
      <c r="AQ35" t="e">
        <f t="shared" si="49"/>
        <v>#REF!</v>
      </c>
      <c r="BA35" t="s">
        <v>80</v>
      </c>
      <c r="BB35">
        <f t="shared" si="55"/>
        <v>0.31873084558760795</v>
      </c>
      <c r="BC35" s="11">
        <f t="shared" si="56"/>
        <v>-0.59864486712920328</v>
      </c>
      <c r="BD35" s="11">
        <f t="shared" si="50"/>
        <v>-0.62764934409440354</v>
      </c>
      <c r="BE35" s="11">
        <f t="shared" si="50"/>
        <v>-2.860818799762205</v>
      </c>
      <c r="BF35" s="11">
        <f t="shared" si="50"/>
        <v>-1.8728025172708467</v>
      </c>
      <c r="BG35" s="11">
        <f t="shared" si="50"/>
        <v>-1.5476012575513096</v>
      </c>
      <c r="BH35" s="11">
        <f t="shared" si="50"/>
        <v>-1.1181524286194895</v>
      </c>
      <c r="BI35">
        <f t="shared" si="51"/>
        <v>-1.1867054812628357</v>
      </c>
      <c r="BJ35">
        <f t="shared" si="57"/>
        <v>0.35950724249658433</v>
      </c>
      <c r="BK35">
        <f t="shared" si="52"/>
        <v>0.95116675817255381</v>
      </c>
      <c r="BL35">
        <v>2</v>
      </c>
      <c r="BM35">
        <v>10</v>
      </c>
      <c r="BN35">
        <v>12.40214525</v>
      </c>
      <c r="BQ35" s="15"/>
      <c r="BR35" s="15"/>
      <c r="BS35" s="15"/>
      <c r="CA35" s="19" t="s">
        <v>260</v>
      </c>
      <c r="CB35" s="25">
        <f>(CB34^2)/CB33</f>
        <v>0.95216254127577615</v>
      </c>
      <c r="CE35">
        <v>0.1</v>
      </c>
      <c r="CF35">
        <v>0.83799999999999997</v>
      </c>
    </row>
    <row r="36" spans="1:84" x14ac:dyDescent="0.25">
      <c r="A36" t="s">
        <v>33</v>
      </c>
      <c r="B36">
        <v>0.47011050099519403</v>
      </c>
      <c r="C36">
        <v>0.67400302902201004</v>
      </c>
      <c r="D36">
        <v>0.29384823139619498</v>
      </c>
      <c r="E36">
        <v>0.33069228834790698</v>
      </c>
      <c r="F36">
        <v>0.27502690337090302</v>
      </c>
      <c r="G36">
        <v>0.59468166479518603</v>
      </c>
      <c r="H36">
        <v>0.41650701119380601</v>
      </c>
      <c r="I36">
        <v>0.43014426261536098</v>
      </c>
      <c r="J36">
        <v>0.62463811980739403</v>
      </c>
      <c r="K36">
        <v>0.25753566681099599</v>
      </c>
      <c r="L36">
        <v>0.33981599091000603</v>
      </c>
      <c r="M36">
        <v>0.51767315369913103</v>
      </c>
      <c r="N36">
        <v>0.50722390436988396</v>
      </c>
      <c r="O36">
        <v>0.35512188219811103</v>
      </c>
      <c r="Q36" t="s">
        <v>83</v>
      </c>
      <c r="AG36" t="s">
        <v>59</v>
      </c>
      <c r="AH36">
        <f t="shared" si="53"/>
        <v>-42.449437673096291</v>
      </c>
      <c r="AI36">
        <f>(AQ8-AJ8)/AJ8*100</f>
        <v>-24.243688320389932</v>
      </c>
      <c r="AJ36" t="e">
        <f>(#REF!-#REF!)/#REF!*100</f>
        <v>#REF!</v>
      </c>
      <c r="AK36">
        <f t="shared" si="54"/>
        <v>-34.672673610236274</v>
      </c>
      <c r="AL36">
        <f t="shared" si="54"/>
        <v>-19.537375742273262</v>
      </c>
      <c r="AM36">
        <f t="shared" si="54"/>
        <v>-23.575892436091276</v>
      </c>
      <c r="AN36">
        <f t="shared" si="54"/>
        <v>-14.541164296166222</v>
      </c>
      <c r="AO36" t="e">
        <f t="shared" si="47"/>
        <v>#REF!</v>
      </c>
      <c r="AP36" t="e">
        <f t="shared" si="48"/>
        <v>#REF!</v>
      </c>
      <c r="AQ36" t="e">
        <f t="shared" si="49"/>
        <v>#REF!</v>
      </c>
      <c r="BA36" t="s">
        <v>82</v>
      </c>
      <c r="BB36">
        <f t="shared" si="55"/>
        <v>-0.57874252890627009</v>
      </c>
      <c r="BC36" s="11">
        <f t="shared" si="56"/>
        <v>-0.41143909344109758</v>
      </c>
      <c r="BD36" s="11">
        <f t="shared" si="50"/>
        <v>-1.1343417003984901</v>
      </c>
      <c r="BE36" s="11">
        <f t="shared" si="50"/>
        <v>-2.1992251577576969</v>
      </c>
      <c r="BF36" s="11">
        <f t="shared" si="50"/>
        <v>-0.82252180906948769</v>
      </c>
      <c r="BG36" s="11">
        <f t="shared" si="50"/>
        <v>-0.92596396666067227</v>
      </c>
      <c r="BH36" s="11">
        <f t="shared" si="50"/>
        <v>-0.73094283915430536</v>
      </c>
      <c r="BI36">
        <f t="shared" si="51"/>
        <v>-0.97188244219828868</v>
      </c>
      <c r="BJ36">
        <f t="shared" si="57"/>
        <v>0.20622396622537253</v>
      </c>
      <c r="BK36">
        <f t="shared" si="52"/>
        <v>0.54561732901371929</v>
      </c>
      <c r="BL36">
        <v>3</v>
      </c>
      <c r="BM36">
        <v>13</v>
      </c>
      <c r="BN36">
        <v>10.934422250000001</v>
      </c>
      <c r="BQ36" s="15" t="s">
        <v>88</v>
      </c>
      <c r="BR36" s="15"/>
      <c r="BS36" s="15"/>
      <c r="BT36" s="1" t="s">
        <v>94</v>
      </c>
      <c r="CA36" s="19">
        <v>0.5</v>
      </c>
      <c r="CB36" s="25">
        <v>0.92800000000000005</v>
      </c>
      <c r="CE36" s="19">
        <v>0.5</v>
      </c>
      <c r="CF36" s="25">
        <v>0.92800000000000005</v>
      </c>
    </row>
    <row r="37" spans="1:84" x14ac:dyDescent="0.25">
      <c r="A37" t="s">
        <v>34</v>
      </c>
      <c r="B37">
        <v>4.4154628524297301E-2</v>
      </c>
      <c r="C37">
        <v>3.2097198214597999E-2</v>
      </c>
      <c r="D37">
        <v>6.0794854508578897E-2</v>
      </c>
      <c r="E37">
        <v>5.0635712367387703E-2</v>
      </c>
      <c r="F37">
        <v>3.255309163641E-2</v>
      </c>
      <c r="G37">
        <v>3.8054259027132602E-2</v>
      </c>
      <c r="H37">
        <v>5.12204909328089E-2</v>
      </c>
      <c r="I37">
        <v>3.0204621151074501E-2</v>
      </c>
      <c r="J37">
        <v>2.7716210816269699E-2</v>
      </c>
      <c r="K37">
        <v>4.8731639431473101E-2</v>
      </c>
      <c r="L37">
        <v>4.0886869810629403E-2</v>
      </c>
      <c r="M37">
        <v>4.0500196367578498E-2</v>
      </c>
      <c r="N37">
        <v>3.3151670896114302E-2</v>
      </c>
      <c r="O37">
        <v>3.95591350032942E-2</v>
      </c>
      <c r="Q37" s="1" t="s">
        <v>40</v>
      </c>
      <c r="R37" s="1" t="s">
        <v>84</v>
      </c>
      <c r="S37" s="1" t="s">
        <v>85</v>
      </c>
      <c r="T37" s="1" t="s">
        <v>130</v>
      </c>
      <c r="U37" s="1" t="s">
        <v>138</v>
      </c>
      <c r="V37" s="1" t="s">
        <v>133</v>
      </c>
      <c r="W37" s="1" t="s">
        <v>134</v>
      </c>
      <c r="X37" s="1" t="s">
        <v>135</v>
      </c>
      <c r="Y37" s="1" t="s">
        <v>86</v>
      </c>
      <c r="Z37" s="1"/>
      <c r="AA37" s="1"/>
      <c r="AB37" s="1"/>
      <c r="AC37" s="1"/>
      <c r="AD37" s="1"/>
      <c r="AE37" s="1"/>
      <c r="AF37" s="1"/>
      <c r="AG37" t="s">
        <v>79</v>
      </c>
      <c r="AH37">
        <f t="shared" si="53"/>
        <v>-17.530014279091876</v>
      </c>
      <c r="AI37">
        <f>(AP9-AI9)/AI9*100</f>
        <v>10.119086956224606</v>
      </c>
      <c r="AJ37" t="e">
        <f>(#REF!-#REF!)/#REF!*100</f>
        <v>#REF!</v>
      </c>
      <c r="AK37">
        <f t="shared" si="54"/>
        <v>-7.463855143693146</v>
      </c>
      <c r="AL37">
        <f t="shared" si="54"/>
        <v>-26.731713341859397</v>
      </c>
      <c r="AM37">
        <f t="shared" si="54"/>
        <v>-6.4132317214059196</v>
      </c>
      <c r="AN37">
        <f t="shared" si="54"/>
        <v>-38.843353241475512</v>
      </c>
      <c r="AO37" t="e">
        <f t="shared" si="47"/>
        <v>#REF!</v>
      </c>
      <c r="AP37" t="e">
        <f t="shared" si="48"/>
        <v>#REF!</v>
      </c>
      <c r="AQ37" t="e">
        <f t="shared" si="49"/>
        <v>#REF!</v>
      </c>
      <c r="BA37" t="s">
        <v>117</v>
      </c>
      <c r="BB37">
        <f t="shared" si="55"/>
        <v>-1.9243060677051269</v>
      </c>
      <c r="BC37" s="11">
        <f t="shared" si="56"/>
        <v>-0.34536669846936535</v>
      </c>
      <c r="BD37" s="11">
        <f t="shared" si="50"/>
        <v>-0.65310890693120438</v>
      </c>
      <c r="BE37" s="11">
        <f t="shared" si="50"/>
        <v>-1.9693951486578192</v>
      </c>
      <c r="BF37" s="11">
        <f t="shared" si="50"/>
        <v>-1.902004795590043</v>
      </c>
      <c r="BG37" s="11">
        <f t="shared" si="50"/>
        <v>-0.98028499771766842</v>
      </c>
      <c r="BH37" s="11">
        <f t="shared" si="50"/>
        <v>-0.84507078752159437</v>
      </c>
      <c r="BI37">
        <f t="shared" si="51"/>
        <v>-1.231362486084689</v>
      </c>
      <c r="BJ37">
        <f t="shared" si="57"/>
        <v>0.23931240979667021</v>
      </c>
      <c r="BK37">
        <f t="shared" si="52"/>
        <v>0.63316112197356678</v>
      </c>
      <c r="BL37">
        <v>1</v>
      </c>
      <c r="BM37">
        <v>13</v>
      </c>
      <c r="BN37">
        <v>13.319905250000001</v>
      </c>
      <c r="BQ37" s="15" t="s">
        <v>189</v>
      </c>
      <c r="BR37" s="15"/>
      <c r="BS37" s="15"/>
      <c r="BT37" t="s">
        <v>189</v>
      </c>
      <c r="CA37" s="19">
        <v>0.9</v>
      </c>
      <c r="CB37" s="25">
        <v>0.97199999999999998</v>
      </c>
      <c r="CE37" s="19">
        <v>0.9</v>
      </c>
      <c r="CF37" s="25">
        <v>0.97199999999999998</v>
      </c>
    </row>
    <row r="38" spans="1:84" ht="15.75" thickBot="1" x14ac:dyDescent="0.3">
      <c r="A38" t="s">
        <v>35</v>
      </c>
      <c r="B38">
        <v>0.231638688090199</v>
      </c>
      <c r="C38">
        <v>0.241668387899131</v>
      </c>
      <c r="D38">
        <v>0.29830807102974499</v>
      </c>
      <c r="E38">
        <v>0.30708871491990097</v>
      </c>
      <c r="F38">
        <v>0.34840012181336999</v>
      </c>
      <c r="G38">
        <v>0.39148984286951</v>
      </c>
      <c r="H38">
        <v>0.27246063476570398</v>
      </c>
      <c r="I38">
        <v>0.274324147928105</v>
      </c>
      <c r="J38">
        <v>0.32241986326164801</v>
      </c>
      <c r="K38">
        <v>0.28240195094061898</v>
      </c>
      <c r="L38">
        <v>0.31671459053534501</v>
      </c>
      <c r="M38">
        <v>0.42328744653980199</v>
      </c>
      <c r="N38">
        <v>0.35601672216288299</v>
      </c>
      <c r="O38">
        <v>0.31411027247532602</v>
      </c>
      <c r="Q38" t="s">
        <v>96</v>
      </c>
      <c r="R38">
        <f t="shared" ref="R38:X38" si="58">R14-Y14</f>
        <v>0.12597674155529737</v>
      </c>
      <c r="S38">
        <f t="shared" si="58"/>
        <v>2.4441742498180541E-2</v>
      </c>
      <c r="T38">
        <f t="shared" si="58"/>
        <v>1.8686479596080996E-2</v>
      </c>
      <c r="U38">
        <f t="shared" si="58"/>
        <v>0.10323617141875796</v>
      </c>
      <c r="V38">
        <f t="shared" si="58"/>
        <v>4.9149350452221352E-2</v>
      </c>
      <c r="W38">
        <f t="shared" si="58"/>
        <v>3.4118350019363808E-2</v>
      </c>
      <c r="X38">
        <f t="shared" si="58"/>
        <v>7.0535938142146093E-2</v>
      </c>
      <c r="Y38">
        <f t="shared" ref="Y38:Y66" si="59">AVERAGE(R38:X38)</f>
        <v>6.087782481172116E-2</v>
      </c>
      <c r="AG38" t="s">
        <v>80</v>
      </c>
      <c r="AH38">
        <f t="shared" si="53"/>
        <v>3.6325374118145057</v>
      </c>
      <c r="AI38">
        <f>(AP10-AI10)/AI10*100</f>
        <v>-7.0816593591854353</v>
      </c>
      <c r="AJ38" t="e">
        <f>(#REF!-#REF!)/#REF!*100</f>
        <v>#REF!</v>
      </c>
      <c r="AK38">
        <f t="shared" si="54"/>
        <v>-27.454095636775005</v>
      </c>
      <c r="AL38">
        <f t="shared" si="54"/>
        <v>-17.753157035074675</v>
      </c>
      <c r="AM38">
        <f t="shared" si="54"/>
        <v>-15.63883888552296</v>
      </c>
      <c r="AN38">
        <f t="shared" si="54"/>
        <v>-14.056587097593956</v>
      </c>
      <c r="AO38" t="e">
        <f t="shared" si="47"/>
        <v>#REF!</v>
      </c>
      <c r="AP38" t="e">
        <f t="shared" si="48"/>
        <v>#REF!</v>
      </c>
      <c r="AQ38" t="e">
        <f t="shared" si="49"/>
        <v>#REF!</v>
      </c>
      <c r="BQ38" s="15"/>
      <c r="BR38" s="15"/>
      <c r="BS38" s="15"/>
      <c r="CA38" s="19" t="s">
        <v>261</v>
      </c>
      <c r="CB38" s="25">
        <f>FORECAST(CB35,CA36:CA37,CB36:CB37)</f>
        <v>0.71965946614341991</v>
      </c>
      <c r="CC38" t="s">
        <v>262</v>
      </c>
      <c r="CE38">
        <v>0.95</v>
      </c>
      <c r="CF38">
        <v>0.97899999999999998</v>
      </c>
    </row>
    <row r="39" spans="1:84" x14ac:dyDescent="0.25">
      <c r="A39" t="s">
        <v>36</v>
      </c>
      <c r="B39">
        <v>5.3337386286317998E-2</v>
      </c>
      <c r="C39">
        <v>7.2575691647974797E-2</v>
      </c>
      <c r="D39">
        <v>3.2145715854115603E-2</v>
      </c>
      <c r="E39">
        <v>5.7681923654443398E-2</v>
      </c>
      <c r="F39">
        <v>5.7563830916128003E-2</v>
      </c>
      <c r="G39">
        <v>6.9731265775443405E-2</v>
      </c>
      <c r="H39">
        <v>4.0110169728056602E-2</v>
      </c>
      <c r="I39">
        <v>5.60837612100848E-2</v>
      </c>
      <c r="J39">
        <v>7.5214946751856596E-2</v>
      </c>
      <c r="K39">
        <v>3.3226682971028799E-2</v>
      </c>
      <c r="L39">
        <v>2.1868151413471398E-2</v>
      </c>
      <c r="M39">
        <v>7.2634386675329995E-2</v>
      </c>
      <c r="N39">
        <v>5.4752027925664602E-2</v>
      </c>
      <c r="O39">
        <v>5.5549523225026903E-2</v>
      </c>
      <c r="Q39" t="s">
        <v>97</v>
      </c>
      <c r="R39">
        <f t="shared" ref="R39:X39" si="60">R12-Y12</f>
        <v>2.3876326054454222E-2</v>
      </c>
      <c r="S39">
        <f t="shared" si="60"/>
        <v>9.5795801535884961E-2</v>
      </c>
      <c r="T39">
        <f t="shared" si="60"/>
        <v>-1.6134726643315389E-3</v>
      </c>
      <c r="U39">
        <f t="shared" si="60"/>
        <v>-0.31777503951660419</v>
      </c>
      <c r="V39">
        <f t="shared" si="60"/>
        <v>7.4578069147134995E-2</v>
      </c>
      <c r="W39">
        <f t="shared" si="60"/>
        <v>-0.14888561656725907</v>
      </c>
      <c r="X39">
        <f t="shared" si="60"/>
        <v>0.21662446111468669</v>
      </c>
      <c r="Y39">
        <f t="shared" si="59"/>
        <v>-8.1999244137191309E-3</v>
      </c>
      <c r="AG39" t="s">
        <v>82</v>
      </c>
      <c r="AH39">
        <f t="shared" si="53"/>
        <v>-9.2478275575908135</v>
      </c>
      <c r="AI39">
        <f>(AP11-AI11)/AI11*100</f>
        <v>-5.3935818505581077</v>
      </c>
      <c r="AJ39" t="e">
        <f>(#REF!-#REF!)/#REF!*100</f>
        <v>#REF!</v>
      </c>
      <c r="AK39">
        <f t="shared" si="54"/>
        <v>-27.983054404459644</v>
      </c>
      <c r="AL39">
        <f t="shared" si="54"/>
        <v>-8.6599406383360957</v>
      </c>
      <c r="AM39">
        <f t="shared" si="54"/>
        <v>-13.28159600754538</v>
      </c>
      <c r="AN39">
        <f t="shared" si="54"/>
        <v>-9.6279055173018531</v>
      </c>
      <c r="AO39" t="e">
        <f t="shared" si="47"/>
        <v>#REF!</v>
      </c>
      <c r="AP39" t="e">
        <f t="shared" si="48"/>
        <v>#REF!</v>
      </c>
      <c r="AQ39" t="e">
        <f t="shared" si="49"/>
        <v>#REF!</v>
      </c>
      <c r="BQ39" s="16"/>
      <c r="BR39" s="16" t="s">
        <v>190</v>
      </c>
      <c r="BS39" s="16" t="s">
        <v>191</v>
      </c>
      <c r="BT39" s="13"/>
      <c r="BU39" s="13" t="s">
        <v>190</v>
      </c>
      <c r="BV39" s="13" t="s">
        <v>191</v>
      </c>
      <c r="CA39" s="19" t="s">
        <v>263</v>
      </c>
      <c r="CB39" s="25">
        <v>0.05</v>
      </c>
      <c r="CC39" t="s">
        <v>264</v>
      </c>
      <c r="CE39">
        <v>0.98</v>
      </c>
      <c r="CF39">
        <v>0.98499999999999999</v>
      </c>
    </row>
    <row r="40" spans="1:84" x14ac:dyDescent="0.25">
      <c r="A40" t="s">
        <v>37</v>
      </c>
      <c r="B40">
        <v>9.6223019609504398E-2</v>
      </c>
      <c r="C40">
        <v>7.0662982586563602E-2</v>
      </c>
      <c r="D40">
        <v>0.101199660617523</v>
      </c>
      <c r="E40">
        <v>9.1476371900422002E-2</v>
      </c>
      <c r="F40">
        <v>0.112401645791772</v>
      </c>
      <c r="G40">
        <v>0.107394696866026</v>
      </c>
      <c r="H40">
        <v>8.3124424965633201E-2</v>
      </c>
      <c r="I40">
        <v>9.1352013830104703E-2</v>
      </c>
      <c r="J40">
        <v>7.2882831158641997E-2</v>
      </c>
      <c r="K40">
        <v>9.2827043685908897E-2</v>
      </c>
      <c r="L40">
        <v>5.8635921796118998E-2</v>
      </c>
      <c r="M40">
        <v>7.2172426746595006E-2</v>
      </c>
      <c r="N40">
        <v>0.10401137012782299</v>
      </c>
      <c r="O40">
        <v>7.1438693684772306E-2</v>
      </c>
      <c r="Q40" t="s">
        <v>98</v>
      </c>
      <c r="R40">
        <f t="shared" ref="R40:X40" si="61">R25-Y25</f>
        <v>3.9966238379833041E-2</v>
      </c>
      <c r="S40">
        <f t="shared" si="61"/>
        <v>4.9364909214616004E-2</v>
      </c>
      <c r="T40">
        <f t="shared" si="61"/>
        <v>3.6312564585198992E-2</v>
      </c>
      <c r="U40">
        <f t="shared" si="61"/>
        <v>-9.1237025620990453E-3</v>
      </c>
      <c r="V40">
        <f t="shared" si="61"/>
        <v>-0.24264625032822801</v>
      </c>
      <c r="W40">
        <f t="shared" si="61"/>
        <v>8.7457760425302067E-2</v>
      </c>
      <c r="X40">
        <f t="shared" si="61"/>
        <v>6.1385128995694982E-2</v>
      </c>
      <c r="Y40">
        <f t="shared" si="59"/>
        <v>3.2452355300454333E-3</v>
      </c>
      <c r="BA40" s="1" t="s">
        <v>139</v>
      </c>
      <c r="BQ40" s="17" t="s">
        <v>192</v>
      </c>
      <c r="BR40" s="17">
        <v>0.92832339315781354</v>
      </c>
      <c r="BS40" s="17">
        <v>0.81814696218532457</v>
      </c>
      <c r="BT40" t="s">
        <v>192</v>
      </c>
      <c r="BU40">
        <v>0.4137393155137522</v>
      </c>
      <c r="BV40">
        <v>0.44752026198074202</v>
      </c>
      <c r="CA40" s="19" t="s">
        <v>265</v>
      </c>
      <c r="CB40" s="28" t="s">
        <v>266</v>
      </c>
      <c r="CC40" t="s">
        <v>267</v>
      </c>
      <c r="CE40">
        <v>0.99</v>
      </c>
      <c r="CF40">
        <v>0.98799999999999999</v>
      </c>
    </row>
    <row r="41" spans="1:84" x14ac:dyDescent="0.25">
      <c r="A41" t="s">
        <v>38</v>
      </c>
      <c r="B41">
        <v>0.70366113419686505</v>
      </c>
      <c r="C41">
        <v>0.57364845405290898</v>
      </c>
      <c r="D41">
        <v>0.57840712574622799</v>
      </c>
      <c r="E41">
        <v>0.69891915501204305</v>
      </c>
      <c r="F41">
        <v>0.59049884602618696</v>
      </c>
      <c r="G41">
        <v>0.63574233407358505</v>
      </c>
      <c r="H41">
        <v>0.61446269244284801</v>
      </c>
      <c r="I41">
        <v>0.70458455535224296</v>
      </c>
      <c r="J41">
        <v>0.56312647087532497</v>
      </c>
      <c r="K41">
        <v>0.54474435483975503</v>
      </c>
      <c r="L41">
        <v>0.48246542025365202</v>
      </c>
      <c r="M41">
        <v>0.53756679244336802</v>
      </c>
      <c r="N41">
        <v>0.50721218587321104</v>
      </c>
      <c r="O41">
        <v>0.54512130285070803</v>
      </c>
      <c r="Q41" t="s">
        <v>59</v>
      </c>
      <c r="R41">
        <f t="shared" ref="R41:X41" si="62">R15-Y15</f>
        <v>5.9248549155514113E-2</v>
      </c>
      <c r="S41">
        <f t="shared" si="62"/>
        <v>5.2363140764819932E-3</v>
      </c>
      <c r="T41">
        <f t="shared" si="62"/>
        <v>3.2521089964288388E-2</v>
      </c>
      <c r="U41">
        <f t="shared" si="62"/>
        <v>5.4105862076405581E-2</v>
      </c>
      <c r="V41">
        <f t="shared" si="62"/>
        <v>6.2756803146700041E-3</v>
      </c>
      <c r="W41">
        <f t="shared" si="62"/>
        <v>3.9247549632997494E-2</v>
      </c>
      <c r="X41">
        <f t="shared" si="62"/>
        <v>2.7258608570001702E-2</v>
      </c>
      <c r="Y41">
        <f t="shared" si="59"/>
        <v>3.1984807684337042E-2</v>
      </c>
      <c r="BA41" s="1" t="s">
        <v>40</v>
      </c>
      <c r="BB41" s="1" t="s">
        <v>84</v>
      </c>
      <c r="BC41" s="1" t="s">
        <v>85</v>
      </c>
      <c r="BD41" s="1" t="s">
        <v>130</v>
      </c>
      <c r="BE41" s="1" t="s">
        <v>138</v>
      </c>
      <c r="BF41" s="1" t="s">
        <v>133</v>
      </c>
      <c r="BG41" s="1" t="s">
        <v>134</v>
      </c>
      <c r="BH41" s="1" t="s">
        <v>135</v>
      </c>
      <c r="BI41" s="1" t="s">
        <v>86</v>
      </c>
      <c r="BJ41" s="1" t="s">
        <v>110</v>
      </c>
      <c r="BK41" s="1" t="s">
        <v>115</v>
      </c>
      <c r="BM41" s="1" t="s">
        <v>209</v>
      </c>
      <c r="BQ41" s="17" t="s">
        <v>193</v>
      </c>
      <c r="BR41" s="17">
        <v>2.3575372416715368E-2</v>
      </c>
      <c r="BS41" s="17">
        <v>2.7352488264559643E-2</v>
      </c>
      <c r="BT41" t="s">
        <v>193</v>
      </c>
      <c r="BU41">
        <v>6.5699575403527222E-3</v>
      </c>
      <c r="BV41">
        <v>4.5559963452942815E-3</v>
      </c>
      <c r="BX41" s="1"/>
      <c r="BY41" s="1"/>
      <c r="BZ41" s="1"/>
    </row>
    <row r="42" spans="1:84" x14ac:dyDescent="0.25">
      <c r="A42" t="s">
        <v>39</v>
      </c>
      <c r="B42">
        <v>0.19806177342512599</v>
      </c>
      <c r="C42">
        <v>0.15271659956235301</v>
      </c>
      <c r="D42">
        <v>0.181952378377611</v>
      </c>
      <c r="E42">
        <v>0.17280674173975699</v>
      </c>
      <c r="F42">
        <v>0.20873229198749699</v>
      </c>
      <c r="G42">
        <v>0.22277249305268201</v>
      </c>
      <c r="H42">
        <v>0.16095799894910701</v>
      </c>
      <c r="I42">
        <v>0.20435385551004001</v>
      </c>
      <c r="J42">
        <v>0.16069641294079301</v>
      </c>
      <c r="K42">
        <v>0.21709080426024599</v>
      </c>
      <c r="L42">
        <v>0.124174780462892</v>
      </c>
      <c r="M42">
        <v>0.14344655220394001</v>
      </c>
      <c r="N42">
        <v>0.191934071190629</v>
      </c>
      <c r="O42">
        <v>0.13241762354619599</v>
      </c>
      <c r="Q42" t="s">
        <v>61</v>
      </c>
      <c r="R42">
        <f t="shared" ref="R42:X42" si="63">R17-Y17</f>
        <v>3.2598443083486028E-2</v>
      </c>
      <c r="S42">
        <f t="shared" si="63"/>
        <v>3.0754548017823069E-2</v>
      </c>
      <c r="T42">
        <f t="shared" si="63"/>
        <v>6.2615522709592031E-2</v>
      </c>
      <c r="U42">
        <f t="shared" si="63"/>
        <v>0.13258763853965505</v>
      </c>
      <c r="V42">
        <f t="shared" si="63"/>
        <v>6.2688857064809866E-3</v>
      </c>
      <c r="W42">
        <f t="shared" si="63"/>
        <v>8.2228749946302915E-2</v>
      </c>
      <c r="X42">
        <f t="shared" si="63"/>
        <v>3.7990468051705029E-2</v>
      </c>
      <c r="Y42">
        <f t="shared" si="59"/>
        <v>5.5006322293577874E-2</v>
      </c>
      <c r="BA42" t="s">
        <v>117</v>
      </c>
      <c r="BB42">
        <v>-1.9243060677051269</v>
      </c>
      <c r="BC42">
        <v>-0.34536669846936535</v>
      </c>
      <c r="BD42">
        <v>-0.65310890693120438</v>
      </c>
      <c r="BE42">
        <v>-1.9693951486578192</v>
      </c>
      <c r="BF42">
        <v>-1.902004795590043</v>
      </c>
      <c r="BG42">
        <v>-0.98028499771766842</v>
      </c>
      <c r="BH42">
        <v>-0.84507078752159437</v>
      </c>
      <c r="BI42">
        <v>-1.231362486084689</v>
      </c>
      <c r="BJ42">
        <f>_xlfn.STDEV.P(BB42:BH42)/SQRT(7)</f>
        <v>0.23931240979667021</v>
      </c>
      <c r="BK42">
        <f t="shared" ref="BK42:BK48" si="64">_xlfn.STDEV.P(BB42:BH42)</f>
        <v>0.63316112197356678</v>
      </c>
      <c r="BL42">
        <v>1</v>
      </c>
      <c r="BM42" s="14" t="s">
        <v>221</v>
      </c>
      <c r="BN42" t="s">
        <v>276</v>
      </c>
      <c r="BQ42" s="17" t="s">
        <v>194</v>
      </c>
      <c r="BR42" s="17">
        <v>7</v>
      </c>
      <c r="BS42" s="17">
        <v>7</v>
      </c>
      <c r="BT42" t="s">
        <v>194</v>
      </c>
      <c r="BU42">
        <v>7</v>
      </c>
      <c r="BV42">
        <v>7</v>
      </c>
      <c r="BW42" s="31" t="s">
        <v>269</v>
      </c>
      <c r="BX42" s="31" t="s">
        <v>188</v>
      </c>
      <c r="BY42" s="31" t="s">
        <v>187</v>
      </c>
    </row>
    <row r="43" spans="1:84" x14ac:dyDescent="0.25">
      <c r="A43">
        <f>COUNT(A3:A42)</f>
        <v>0</v>
      </c>
      <c r="Q43" t="s">
        <v>48</v>
      </c>
      <c r="R43">
        <f t="shared" ref="R43:X43" si="65">R4-Y4</f>
        <v>2.0657175569811004E-2</v>
      </c>
      <c r="S43">
        <f t="shared" si="65"/>
        <v>3.7859034655606999E-2</v>
      </c>
      <c r="T43">
        <f t="shared" si="65"/>
        <v>3.1652426613510004E-2</v>
      </c>
      <c r="U43">
        <f t="shared" si="65"/>
        <v>2.3262163771097008E-2</v>
      </c>
      <c r="V43">
        <f t="shared" si="65"/>
        <v>2.4510679335849883E-3</v>
      </c>
      <c r="W43">
        <f t="shared" si="65"/>
        <v>1.2781582292334975E-2</v>
      </c>
      <c r="X43">
        <f t="shared" si="65"/>
        <v>-1.8511806977639017E-2</v>
      </c>
      <c r="Y43">
        <f t="shared" si="59"/>
        <v>1.5735949122615139E-2</v>
      </c>
      <c r="BA43" t="s">
        <v>80</v>
      </c>
      <c r="BB43">
        <v>0.31873084558760795</v>
      </c>
      <c r="BC43">
        <v>-0.59864486712920328</v>
      </c>
      <c r="BD43">
        <v>-0.62764934409440354</v>
      </c>
      <c r="BE43">
        <v>-2.860818799762205</v>
      </c>
      <c r="BF43">
        <v>-1.8728025172708467</v>
      </c>
      <c r="BG43">
        <v>-1.5476012575513096</v>
      </c>
      <c r="BH43">
        <v>-1.1181524286194895</v>
      </c>
      <c r="BI43">
        <v>-1.1867054812628357</v>
      </c>
      <c r="BJ43">
        <f t="shared" ref="BJ43:BJ48" si="66">_xlfn.STDEV.P(BB43:BH43)/SQRT(7)</f>
        <v>0.35950724249658433</v>
      </c>
      <c r="BK43">
        <f t="shared" si="64"/>
        <v>0.95116675817255381</v>
      </c>
      <c r="BL43">
        <v>2</v>
      </c>
      <c r="BM43" s="14"/>
      <c r="BN43" t="s">
        <v>277</v>
      </c>
      <c r="BQ43" s="17" t="s">
        <v>195</v>
      </c>
      <c r="BR43" s="17">
        <v>0.93753156819848704</v>
      </c>
      <c r="BS43" s="17"/>
      <c r="BT43" t="s">
        <v>195</v>
      </c>
      <c r="BU43">
        <v>0.68012461136873814</v>
      </c>
      <c r="BW43" t="s">
        <v>81</v>
      </c>
      <c r="BX43" t="s">
        <v>270</v>
      </c>
      <c r="BY43" t="s">
        <v>270</v>
      </c>
      <c r="CA43" s="19" t="s">
        <v>268</v>
      </c>
      <c r="CB43" s="15"/>
    </row>
    <row r="44" spans="1:84" x14ac:dyDescent="0.25">
      <c r="B44" t="s">
        <v>181</v>
      </c>
      <c r="Q44" t="s">
        <v>57</v>
      </c>
      <c r="R44">
        <f t="shared" ref="R44:X44" si="67">R13-Y13</f>
        <v>3.8894973659715879E-2</v>
      </c>
      <c r="S44">
        <f t="shared" si="67"/>
        <v>7.2903402594478028E-3</v>
      </c>
      <c r="T44">
        <f t="shared" si="67"/>
        <v>1.3792055261144021E-2</v>
      </c>
      <c r="U44">
        <f t="shared" si="67"/>
        <v>4.2048591760826287E-2</v>
      </c>
      <c r="V44">
        <f t="shared" si="67"/>
        <v>0.14795469694280067</v>
      </c>
      <c r="W44">
        <f t="shared" si="67"/>
        <v>5.1529252148762306E-2</v>
      </c>
      <c r="X44">
        <f t="shared" si="67"/>
        <v>1.7044837933695406E-2</v>
      </c>
      <c r="Y44">
        <f t="shared" si="59"/>
        <v>4.5507821138056057E-2</v>
      </c>
      <c r="BA44" t="s">
        <v>82</v>
      </c>
      <c r="BB44">
        <v>-0.57874252890627009</v>
      </c>
      <c r="BC44">
        <v>-0.41143909344109758</v>
      </c>
      <c r="BD44">
        <v>-1.1343417003984901</v>
      </c>
      <c r="BE44">
        <v>-2.1992251577576969</v>
      </c>
      <c r="BF44">
        <v>-0.82252180906948769</v>
      </c>
      <c r="BG44">
        <v>-0.92596396666067227</v>
      </c>
      <c r="BH44">
        <v>-0.73094283915430536</v>
      </c>
      <c r="BI44">
        <v>-0.97188244219828868</v>
      </c>
      <c r="BJ44">
        <f t="shared" si="66"/>
        <v>0.20622396622537253</v>
      </c>
      <c r="BK44">
        <f t="shared" si="64"/>
        <v>0.54561732901371929</v>
      </c>
      <c r="BL44">
        <v>3</v>
      </c>
      <c r="BM44" s="14"/>
      <c r="BN44" t="s">
        <v>279</v>
      </c>
      <c r="BQ44" s="17" t="s">
        <v>196</v>
      </c>
      <c r="BR44" s="17">
        <v>0</v>
      </c>
      <c r="BS44" s="17"/>
      <c r="BT44" t="s">
        <v>196</v>
      </c>
      <c r="BU44">
        <v>0</v>
      </c>
      <c r="BW44" t="s">
        <v>77</v>
      </c>
      <c r="BX44" t="s">
        <v>270</v>
      </c>
      <c r="BY44" t="s">
        <v>270</v>
      </c>
      <c r="CB44" s="15"/>
    </row>
    <row r="45" spans="1:84" x14ac:dyDescent="0.25">
      <c r="B45">
        <f>SUM(B3:B42)</f>
        <v>4.6682003297295385</v>
      </c>
      <c r="C45">
        <f t="shared" ref="C45:O45" si="68">SUM(C3:C42)</f>
        <v>4.9444576564555227</v>
      </c>
      <c r="D45">
        <f t="shared" si="68"/>
        <v>5.5225888957791529</v>
      </c>
      <c r="E45">
        <f t="shared" si="68"/>
        <v>5.0339079283568982</v>
      </c>
      <c r="F45">
        <f t="shared" si="68"/>
        <v>5.7171912102235023</v>
      </c>
      <c r="G45">
        <f t="shared" si="68"/>
        <v>6.1107629803204198</v>
      </c>
      <c r="H45">
        <f t="shared" si="68"/>
        <v>5.4636000998435472</v>
      </c>
      <c r="I45">
        <f t="shared" si="68"/>
        <v>4.2930059834900423</v>
      </c>
      <c r="J45">
        <f t="shared" si="68"/>
        <v>4.7600414654831811</v>
      </c>
      <c r="K45">
        <f t="shared" si="68"/>
        <v>4.8872546532131116</v>
      </c>
      <c r="L45">
        <f t="shared" si="68"/>
        <v>4.5544341820671335</v>
      </c>
      <c r="M45">
        <f t="shared" si="68"/>
        <v>5.2669278184772859</v>
      </c>
      <c r="N45">
        <f t="shared" si="68"/>
        <v>5.5347764970786235</v>
      </c>
      <c r="O45">
        <f t="shared" si="68"/>
        <v>4.6449305220731221</v>
      </c>
      <c r="Q45" t="s">
        <v>50</v>
      </c>
      <c r="R45">
        <f t="shared" ref="R45:X45" si="69">R6-Y6</f>
        <v>2.9217141314681297E-2</v>
      </c>
      <c r="S45">
        <f t="shared" si="69"/>
        <v>1.3146980004349107E-2</v>
      </c>
      <c r="T45">
        <f t="shared" si="69"/>
        <v>9.0628478980154192E-2</v>
      </c>
      <c r="U45">
        <f t="shared" si="69"/>
        <v>2.4897796687299009E-2</v>
      </c>
      <c r="V45">
        <f t="shared" si="69"/>
        <v>6.2191813946259181E-2</v>
      </c>
      <c r="W45">
        <f t="shared" si="69"/>
        <v>6.8483622756936993E-2</v>
      </c>
      <c r="X45">
        <f t="shared" si="69"/>
        <v>3.4049462528639607E-2</v>
      </c>
      <c r="Y45">
        <f t="shared" si="59"/>
        <v>4.6087899459759905E-2</v>
      </c>
      <c r="BA45" t="s">
        <v>79</v>
      </c>
      <c r="BB45">
        <v>-0.72794468844303628</v>
      </c>
      <c r="BC45">
        <v>0.42176760832864429</v>
      </c>
      <c r="BD45">
        <v>-1.8432015352850952</v>
      </c>
      <c r="BE45">
        <v>-0.44723700885284445</v>
      </c>
      <c r="BF45">
        <v>-1.2048973442383963</v>
      </c>
      <c r="BG45">
        <v>-0.35754815052355843</v>
      </c>
      <c r="BH45">
        <v>-1.3401121390590922</v>
      </c>
      <c r="BI45">
        <v>-0.78559617972476836</v>
      </c>
      <c r="BJ45">
        <f t="shared" si="66"/>
        <v>0.26188459675249792</v>
      </c>
      <c r="BK45">
        <f t="shared" si="64"/>
        <v>0.69288151520554309</v>
      </c>
      <c r="BL45">
        <v>4</v>
      </c>
      <c r="BM45" s="14"/>
      <c r="BN45" t="s">
        <v>275</v>
      </c>
      <c r="BQ45" s="17" t="s">
        <v>197</v>
      </c>
      <c r="BR45" s="17">
        <v>6</v>
      </c>
      <c r="BS45" s="17"/>
      <c r="BT45" t="s">
        <v>197</v>
      </c>
      <c r="BU45">
        <v>6</v>
      </c>
      <c r="BW45" t="s">
        <v>78</v>
      </c>
      <c r="BX45" t="s">
        <v>270</v>
      </c>
      <c r="BY45" t="s">
        <v>270</v>
      </c>
    </row>
    <row r="46" spans="1:84" x14ac:dyDescent="0.25">
      <c r="A46" t="s">
        <v>136</v>
      </c>
      <c r="Q46" t="s">
        <v>65</v>
      </c>
      <c r="R46">
        <f t="shared" ref="R46:X46" si="70">R21-Y21</f>
        <v>-3.5544347341054904E-2</v>
      </c>
      <c r="S46">
        <f t="shared" si="70"/>
        <v>6.5244777169682494E-2</v>
      </c>
      <c r="T46">
        <f t="shared" si="70"/>
        <v>6.191029933939099E-2</v>
      </c>
      <c r="U46">
        <f t="shared" si="70"/>
        <v>-4.4985274270950004E-3</v>
      </c>
      <c r="V46">
        <f t="shared" si="70"/>
        <v>5.8428341554893015E-2</v>
      </c>
      <c r="W46">
        <f t="shared" si="70"/>
        <v>2.9183859051710004E-2</v>
      </c>
      <c r="X46">
        <f t="shared" si="70"/>
        <v>3.9369347766778001E-2</v>
      </c>
      <c r="Y46">
        <f t="shared" si="59"/>
        <v>3.0584821444900656E-2</v>
      </c>
      <c r="BA46" t="s">
        <v>81</v>
      </c>
      <c r="BB46">
        <v>-0.30061067836297306</v>
      </c>
      <c r="BC46">
        <v>-0.52094286582651639</v>
      </c>
      <c r="BD46">
        <v>-0.62681509482661613</v>
      </c>
      <c r="BE46">
        <v>-0.92401484763487363</v>
      </c>
      <c r="BF46">
        <v>-0.85309578337906411</v>
      </c>
      <c r="BG46">
        <v>-0.64258793254641378</v>
      </c>
      <c r="BH46">
        <v>-0.14539787256434392</v>
      </c>
      <c r="BI46">
        <v>-0.57335215359154301</v>
      </c>
      <c r="BJ46">
        <f t="shared" si="66"/>
        <v>9.7849552883633006E-2</v>
      </c>
      <c r="BK46">
        <f t="shared" si="64"/>
        <v>0.25888558282895602</v>
      </c>
      <c r="BL46">
        <v>5</v>
      </c>
      <c r="BM46" s="14"/>
      <c r="BN46" t="s">
        <v>278</v>
      </c>
      <c r="BQ46" s="17" t="s">
        <v>198</v>
      </c>
      <c r="BR46" s="17">
        <v>5.0644787738145078</v>
      </c>
      <c r="BS46" s="17"/>
      <c r="BT46" t="s">
        <v>198</v>
      </c>
      <c r="BU46">
        <v>-1.4725347229221819</v>
      </c>
      <c r="BW46" t="s">
        <v>79</v>
      </c>
      <c r="BX46" t="s">
        <v>270</v>
      </c>
      <c r="BY46" t="s">
        <v>270</v>
      </c>
    </row>
    <row r="47" spans="1:84" x14ac:dyDescent="0.25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t="s">
        <v>60</v>
      </c>
      <c r="R47">
        <f t="shared" ref="R47:X47" si="71">R16-Y16</f>
        <v>1.7838664695353404E-2</v>
      </c>
      <c r="S47">
        <f t="shared" si="71"/>
        <v>1.0231888697171398E-2</v>
      </c>
      <c r="T47">
        <f t="shared" si="71"/>
        <v>6.8094279388450918E-3</v>
      </c>
      <c r="U47">
        <f t="shared" si="71"/>
        <v>3.6439956571669208E-2</v>
      </c>
      <c r="V47">
        <f t="shared" si="71"/>
        <v>3.0063255008164307E-2</v>
      </c>
      <c r="W47">
        <f t="shared" si="71"/>
        <v>1.2852173185283894E-2</v>
      </c>
      <c r="X47">
        <f t="shared" si="71"/>
        <v>2.5826735814012597E-2</v>
      </c>
      <c r="Y47">
        <f t="shared" si="59"/>
        <v>2.0008871701499984E-2</v>
      </c>
      <c r="BA47" t="s">
        <v>78</v>
      </c>
      <c r="BB47">
        <v>-0.47841936673726554</v>
      </c>
      <c r="BC47">
        <v>-1.1859137625983973</v>
      </c>
      <c r="BD47">
        <v>-0.47352665897383917</v>
      </c>
      <c r="BE47">
        <v>3.4767217856180657</v>
      </c>
      <c r="BF47">
        <v>2.0095113533031426</v>
      </c>
      <c r="BG47">
        <v>0.17799652645172639</v>
      </c>
      <c r="BH47">
        <v>-2.3293419492798053</v>
      </c>
      <c r="BI47">
        <v>0.17100398968337535</v>
      </c>
      <c r="BJ47">
        <f t="shared" si="66"/>
        <v>0.6886552175144538</v>
      </c>
      <c r="BK47">
        <f t="shared" si="64"/>
        <v>1.8220104446103369</v>
      </c>
      <c r="BL47">
        <v>6</v>
      </c>
      <c r="BM47" s="14"/>
      <c r="BN47" t="s">
        <v>280</v>
      </c>
      <c r="BQ47" s="17" t="s">
        <v>199</v>
      </c>
      <c r="BR47" s="17">
        <v>1.1502424256515484E-3</v>
      </c>
      <c r="BS47" s="17"/>
      <c r="BT47" t="s">
        <v>199</v>
      </c>
      <c r="BU47">
        <v>9.5649594522799058E-2</v>
      </c>
      <c r="BW47" t="s">
        <v>80</v>
      </c>
      <c r="BX47" t="s">
        <v>270</v>
      </c>
      <c r="BY47" t="s">
        <v>270</v>
      </c>
    </row>
    <row r="48" spans="1:84" x14ac:dyDescent="0.25">
      <c r="A48" s="1" t="s">
        <v>186</v>
      </c>
      <c r="B48" s="1" t="s">
        <v>84</v>
      </c>
      <c r="C48" s="1" t="s">
        <v>85</v>
      </c>
      <c r="D48" s="1" t="s">
        <v>130</v>
      </c>
      <c r="E48" s="1" t="s">
        <v>138</v>
      </c>
      <c r="F48" s="1" t="s">
        <v>133</v>
      </c>
      <c r="G48" s="1" t="s">
        <v>134</v>
      </c>
      <c r="H48" s="1" t="s">
        <v>135</v>
      </c>
      <c r="I48" s="1" t="s">
        <v>86</v>
      </c>
      <c r="J48" s="1" t="s">
        <v>114</v>
      </c>
      <c r="Q48" t="s">
        <v>68</v>
      </c>
      <c r="R48">
        <f t="shared" ref="R48:X48" si="72">R24-Y24</f>
        <v>1.4921727003982095E-2</v>
      </c>
      <c r="S48">
        <f t="shared" si="72"/>
        <v>1.1498153337649905E-2</v>
      </c>
      <c r="T48">
        <f t="shared" si="72"/>
        <v>3.1847405893790398E-2</v>
      </c>
      <c r="U48">
        <f t="shared" si="72"/>
        <v>-1.4256583594375982E-2</v>
      </c>
      <c r="V48">
        <f t="shared" si="72"/>
        <v>4.7958838354516045E-3</v>
      </c>
      <c r="W48">
        <f t="shared" si="72"/>
        <v>6.4849065890250079E-3</v>
      </c>
      <c r="X48">
        <f t="shared" si="72"/>
        <v>3.3369648383394207E-2</v>
      </c>
      <c r="Y48">
        <f t="shared" si="59"/>
        <v>1.266587734984532E-2</v>
      </c>
      <c r="BA48" t="s">
        <v>77</v>
      </c>
      <c r="BB48">
        <v>0.53505977645191838</v>
      </c>
      <c r="BC48">
        <v>0.9567713129794948</v>
      </c>
      <c r="BD48">
        <v>-0.43677882866051926</v>
      </c>
      <c r="BE48">
        <v>0.24926434388604482</v>
      </c>
      <c r="BF48">
        <v>0.75761245379887243</v>
      </c>
      <c r="BG48">
        <v>-0.36825903188911269</v>
      </c>
      <c r="BH48">
        <v>0.36280629468187864</v>
      </c>
      <c r="BI48">
        <v>0.29378233160693956</v>
      </c>
      <c r="BJ48">
        <f t="shared" si="66"/>
        <v>0.18580613726629597</v>
      </c>
      <c r="BK48">
        <f t="shared" si="64"/>
        <v>0.49159683127614989</v>
      </c>
      <c r="BL48">
        <v>7</v>
      </c>
      <c r="BM48" s="14"/>
      <c r="BN48" t="s">
        <v>281</v>
      </c>
      <c r="BQ48" s="17" t="s">
        <v>200</v>
      </c>
      <c r="BR48" s="17">
        <v>1.9431802805153031</v>
      </c>
      <c r="BS48" s="17"/>
      <c r="BT48" t="s">
        <v>200</v>
      </c>
      <c r="BU48">
        <v>1.9431802805153031</v>
      </c>
      <c r="BW48" t="s">
        <v>82</v>
      </c>
      <c r="BX48" t="s">
        <v>270</v>
      </c>
      <c r="BY48" t="s">
        <v>270</v>
      </c>
    </row>
    <row r="49" spans="1:77" x14ac:dyDescent="0.25">
      <c r="A49" t="s">
        <v>187</v>
      </c>
      <c r="B49">
        <v>10.58502125</v>
      </c>
      <c r="C49">
        <v>10.260292750000001</v>
      </c>
      <c r="D49">
        <v>8.8028642500000007</v>
      </c>
      <c r="E49">
        <v>9.4641872500000002</v>
      </c>
      <c r="F49">
        <v>10.111613500000001</v>
      </c>
      <c r="G49">
        <v>11.351310500000002</v>
      </c>
      <c r="H49">
        <v>10.934422250000001</v>
      </c>
      <c r="I49">
        <f>AVERAGE(B49:H49)</f>
        <v>10.215673107142859</v>
      </c>
      <c r="J49">
        <f>(I49-I50)/I50*100</f>
        <v>-12.108950005295792</v>
      </c>
      <c r="Q49" t="s">
        <v>47</v>
      </c>
      <c r="R49">
        <f t="shared" ref="R49:X49" si="73">R3-Y3</f>
        <v>8.6139232696491007E-3</v>
      </c>
      <c r="S49">
        <f t="shared" si="73"/>
        <v>1.1597017025221697E-2</v>
      </c>
      <c r="T49">
        <f t="shared" si="73"/>
        <v>9.8678440838931014E-3</v>
      </c>
      <c r="U49">
        <f t="shared" si="73"/>
        <v>5.4012244206910025E-3</v>
      </c>
      <c r="V49">
        <f t="shared" si="73"/>
        <v>2.3479134898030038E-3</v>
      </c>
      <c r="W49">
        <f t="shared" si="73"/>
        <v>-1.1113186620795024E-3</v>
      </c>
      <c r="X49">
        <f t="shared" si="73"/>
        <v>3.0932864757287973E-3</v>
      </c>
      <c r="Y49">
        <f t="shared" si="59"/>
        <v>5.6871271575581707E-3</v>
      </c>
      <c r="BQ49" s="17" t="s">
        <v>201</v>
      </c>
      <c r="BR49" s="17">
        <v>2.3004848513030968E-3</v>
      </c>
      <c r="BS49" s="17"/>
      <c r="BT49" t="s">
        <v>201</v>
      </c>
      <c r="BU49">
        <v>0.19129918904559812</v>
      </c>
      <c r="BW49" t="s">
        <v>117</v>
      </c>
      <c r="BX49" t="s">
        <v>270</v>
      </c>
      <c r="BY49" t="s">
        <v>270</v>
      </c>
    </row>
    <row r="50" spans="1:77" ht="15.75" thickBot="1" x14ac:dyDescent="0.3">
      <c r="A50" t="s">
        <v>188</v>
      </c>
      <c r="B50">
        <v>11.887410750000001</v>
      </c>
      <c r="C50">
        <v>10.952586750000002</v>
      </c>
      <c r="D50">
        <v>10.962691500000002</v>
      </c>
      <c r="E50">
        <v>10.256770500000002</v>
      </c>
      <c r="F50">
        <v>11.580257500000002</v>
      </c>
      <c r="G50">
        <v>12.40214525</v>
      </c>
      <c r="H50">
        <v>13.319905250000001</v>
      </c>
      <c r="I50">
        <f>AVERAGE(B50:H50)</f>
        <v>11.623109642857145</v>
      </c>
      <c r="Q50" t="s">
        <v>70</v>
      </c>
      <c r="R50">
        <f t="shared" ref="R50:X50" si="74">R26-Y26</f>
        <v>1.39500073732228E-2</v>
      </c>
      <c r="S50">
        <f t="shared" si="74"/>
        <v>4.3809873983283003E-3</v>
      </c>
      <c r="T50">
        <f t="shared" si="74"/>
        <v>1.2063215077105796E-2</v>
      </c>
      <c r="U50">
        <f t="shared" si="74"/>
        <v>9.7488425567582998E-3</v>
      </c>
      <c r="V50">
        <f t="shared" si="74"/>
        <v>-7.9471047311684972E-3</v>
      </c>
      <c r="W50">
        <f t="shared" si="74"/>
        <v>4.9025881310182998E-3</v>
      </c>
      <c r="X50">
        <f t="shared" si="74"/>
        <v>1.16613559295147E-2</v>
      </c>
      <c r="Y50">
        <f t="shared" si="59"/>
        <v>6.9656988192542428E-3</v>
      </c>
      <c r="BQ50" s="18" t="s">
        <v>202</v>
      </c>
      <c r="BR50" s="18">
        <v>2.4469118511449697</v>
      </c>
      <c r="BS50" s="18"/>
      <c r="BT50" s="12" t="s">
        <v>202</v>
      </c>
      <c r="BU50" s="12">
        <v>2.4469118511449697</v>
      </c>
      <c r="BV50" s="12"/>
    </row>
    <row r="51" spans="1:77" x14ac:dyDescent="0.25">
      <c r="Q51" t="s">
        <v>49</v>
      </c>
      <c r="R51">
        <f t="shared" ref="R51:X51" si="75">R5-Y5</f>
        <v>6.4637272559078945E-3</v>
      </c>
      <c r="S51">
        <f t="shared" si="75"/>
        <v>7.6006676167566095E-3</v>
      </c>
      <c r="T51">
        <f t="shared" si="75"/>
        <v>2.7195534423871293E-2</v>
      </c>
      <c r="U51">
        <f t="shared" si="75"/>
        <v>6.6110694116045698E-2</v>
      </c>
      <c r="V51">
        <f t="shared" si="75"/>
        <v>9.3991707013549808E-2</v>
      </c>
      <c r="W51">
        <f t="shared" si="75"/>
        <v>6.8024425123122789E-2</v>
      </c>
      <c r="X51">
        <f t="shared" si="75"/>
        <v>3.4785379362996582E-2</v>
      </c>
      <c r="Y51">
        <f t="shared" si="59"/>
        <v>4.3453162130321521E-2</v>
      </c>
      <c r="BC51" t="s">
        <v>272</v>
      </c>
      <c r="BQ51" s="15"/>
      <c r="BR51" s="15"/>
      <c r="BS51" s="15"/>
    </row>
    <row r="52" spans="1:77" x14ac:dyDescent="0.25">
      <c r="A52" t="s">
        <v>83</v>
      </c>
      <c r="Q52" t="s">
        <v>74</v>
      </c>
      <c r="R52">
        <f t="shared" ref="R52:X52" si="76">R30-Y30</f>
        <v>-9.2342115537791258E-4</v>
      </c>
      <c r="S52">
        <f t="shared" si="76"/>
        <v>1.0521983177584016E-2</v>
      </c>
      <c r="T52">
        <f t="shared" si="76"/>
        <v>3.3662770906472961E-2</v>
      </c>
      <c r="U52">
        <f t="shared" si="76"/>
        <v>0.21645373475839103</v>
      </c>
      <c r="V52">
        <f t="shared" si="76"/>
        <v>5.2932053582818939E-2</v>
      </c>
      <c r="W52">
        <f t="shared" si="76"/>
        <v>0.12853014820037401</v>
      </c>
      <c r="X52">
        <f t="shared" si="76"/>
        <v>6.9341389592139979E-2</v>
      </c>
      <c r="Y52">
        <f t="shared" si="59"/>
        <v>7.2931237008914712E-2</v>
      </c>
      <c r="BA52" t="s">
        <v>40</v>
      </c>
      <c r="BB52" t="s">
        <v>84</v>
      </c>
      <c r="BC52" t="s">
        <v>85</v>
      </c>
      <c r="BD52" t="s">
        <v>130</v>
      </c>
      <c r="BE52" t="s">
        <v>138</v>
      </c>
      <c r="BF52" t="s">
        <v>133</v>
      </c>
      <c r="BG52" t="s">
        <v>134</v>
      </c>
      <c r="BH52" t="s">
        <v>135</v>
      </c>
      <c r="BI52" t="s">
        <v>86</v>
      </c>
      <c r="BJ52" t="s">
        <v>110</v>
      </c>
      <c r="BK52" t="s">
        <v>115</v>
      </c>
      <c r="BL52" t="s">
        <v>215</v>
      </c>
      <c r="BQ52" s="15"/>
      <c r="BR52" s="15"/>
      <c r="BS52" s="15"/>
    </row>
    <row r="53" spans="1:77" x14ac:dyDescent="0.25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138</v>
      </c>
      <c r="F53" s="1" t="s">
        <v>133</v>
      </c>
      <c r="G53" s="1" t="s">
        <v>134</v>
      </c>
      <c r="H53" s="1" t="s">
        <v>135</v>
      </c>
      <c r="I53" s="1" t="s">
        <v>86</v>
      </c>
      <c r="J53" s="1" t="s">
        <v>114</v>
      </c>
      <c r="K53" s="1" t="s">
        <v>110</v>
      </c>
      <c r="L53" s="1" t="s">
        <v>239</v>
      </c>
      <c r="M53" s="1" t="s">
        <v>241</v>
      </c>
      <c r="N53" s="1" t="s">
        <v>242</v>
      </c>
      <c r="Q53" t="s">
        <v>64</v>
      </c>
      <c r="R53">
        <f t="shared" ref="R53:X53" si="77">R20-Y20</f>
        <v>4.6299019847542994E-3</v>
      </c>
      <c r="S53">
        <f t="shared" si="77"/>
        <v>8.5819042135779934E-4</v>
      </c>
      <c r="T53">
        <f t="shared" si="77"/>
        <v>6.5986898043766985E-3</v>
      </c>
      <c r="U53">
        <f t="shared" si="77"/>
        <v>2.6057153799766974E-3</v>
      </c>
      <c r="V53">
        <f t="shared" si="77"/>
        <v>1.6877325281983598E-2</v>
      </c>
      <c r="W53">
        <f t="shared" si="77"/>
        <v>-3.3187825202193044E-3</v>
      </c>
      <c r="X53">
        <f t="shared" si="77"/>
        <v>-2.2767564525380014E-3</v>
      </c>
      <c r="Y53">
        <f t="shared" si="59"/>
        <v>3.7106119856702559E-3</v>
      </c>
      <c r="BA53" t="s">
        <v>117</v>
      </c>
      <c r="BB53">
        <v>0.22875016635528156</v>
      </c>
      <c r="BC53">
        <v>3.7826587255468169E-2</v>
      </c>
      <c r="BD53">
        <v>7.1598314625890058E-2</v>
      </c>
      <c r="BE53">
        <v>0.20199634063596639</v>
      </c>
      <c r="BF53">
        <v>0.22025705299167564</v>
      </c>
      <c r="BG53">
        <v>0.12157636928090443</v>
      </c>
      <c r="BH53">
        <v>0.1125626281933052</v>
      </c>
      <c r="BI53">
        <f>AVERAGE(BB53:BH53)</f>
        <v>0.14208106561978448</v>
      </c>
      <c r="BJ53">
        <f>_xlfn.STDEV.P(BB53:BH53)/SQRT(7)</f>
        <v>2.6473495937646307E-2</v>
      </c>
      <c r="BK53">
        <f t="shared" ref="BK53:BK59" si="78">_xlfn.STDEV.P(BB53:BH53)</f>
        <v>7.0042286585490832E-2</v>
      </c>
      <c r="BL53">
        <v>1</v>
      </c>
      <c r="BQ53" s="15" t="s">
        <v>92</v>
      </c>
      <c r="BR53" s="15"/>
      <c r="BS53" s="15"/>
    </row>
    <row r="54" spans="1:77" x14ac:dyDescent="0.25">
      <c r="A54" t="s">
        <v>141</v>
      </c>
      <c r="B54">
        <f>B3-I3</f>
        <v>8.6139232696491007E-3</v>
      </c>
      <c r="C54">
        <f t="shared" ref="C54:C93" si="79">C3-J3</f>
        <v>1.1597017025221697E-2</v>
      </c>
      <c r="D54">
        <f t="shared" ref="D54:D93" si="80">D3-K3</f>
        <v>9.8678440838931014E-3</v>
      </c>
      <c r="E54">
        <f t="shared" ref="E54:E93" si="81">E3-L3</f>
        <v>5.4012244206910025E-3</v>
      </c>
      <c r="F54">
        <f t="shared" ref="F54:F93" si="82">F3-M3</f>
        <v>2.3479134898030038E-3</v>
      </c>
      <c r="G54">
        <f t="shared" ref="G54:G93" si="83">G3-N3</f>
        <v>-1.1113186620795024E-3</v>
      </c>
      <c r="H54">
        <f>H3-O3</f>
        <v>3.0932864757287973E-3</v>
      </c>
      <c r="I54">
        <f>AVERAGE(B54:H54)</f>
        <v>5.6871271575581707E-3</v>
      </c>
      <c r="K54">
        <f>_xlfn.STDEV.P(B54:H54)/SQRT(COUNT(B54:H54))</f>
        <v>1.598151298595611E-3</v>
      </c>
      <c r="Q54" t="s">
        <v>66</v>
      </c>
      <c r="R54">
        <f t="shared" ref="R54:X54" si="84">R22-Y22</f>
        <v>4.4103864439636042E-3</v>
      </c>
      <c r="S54">
        <f t="shared" si="84"/>
        <v>-3.0420048077298145E-4</v>
      </c>
      <c r="T54">
        <f t="shared" si="84"/>
        <v>4.2866215444997996E-2</v>
      </c>
      <c r="U54">
        <f t="shared" si="84"/>
        <v>4.6793039541387305E-2</v>
      </c>
      <c r="V54">
        <f t="shared" si="84"/>
        <v>6.6865107500427984E-2</v>
      </c>
      <c r="W54">
        <f t="shared" si="84"/>
        <v>1.4855884845313E-2</v>
      </c>
      <c r="X54">
        <f t="shared" si="84"/>
        <v>2.1882333811781007E-2</v>
      </c>
      <c r="Y54">
        <f t="shared" si="59"/>
        <v>2.8195538158156844E-2</v>
      </c>
      <c r="BA54" t="s">
        <v>80</v>
      </c>
      <c r="BB54">
        <v>-3.7888844801947208E-2</v>
      </c>
      <c r="BC54">
        <v>6.5567098396748236E-2</v>
      </c>
      <c r="BD54">
        <v>6.8807261294842936E-2</v>
      </c>
      <c r="BE54">
        <v>0.29342761871246392</v>
      </c>
      <c r="BF54">
        <v>0.21687535396644608</v>
      </c>
      <c r="BG54">
        <v>0.19193575585234002</v>
      </c>
      <c r="BH54">
        <v>0.14893684404268992</v>
      </c>
      <c r="BI54">
        <f t="shared" ref="BI54:BI59" si="85">AVERAGE(BB54:BH54)</f>
        <v>0.13538015535194056</v>
      </c>
      <c r="BJ54">
        <f t="shared" ref="BJ54:BJ59" si="86">_xlfn.STDEV.P(BB54:BH54)/SQRT(7)</f>
        <v>3.8948094026623033E-2</v>
      </c>
      <c r="BK54">
        <f t="shared" si="78"/>
        <v>0.10304697083440484</v>
      </c>
      <c r="BL54">
        <v>2</v>
      </c>
      <c r="BQ54" s="15" t="s">
        <v>189</v>
      </c>
      <c r="BR54" s="15"/>
      <c r="BS54" s="15"/>
    </row>
    <row r="55" spans="1:77" ht="15.75" thickBot="1" x14ac:dyDescent="0.3">
      <c r="A55" t="s">
        <v>142</v>
      </c>
      <c r="B55">
        <f t="shared" ref="B55:B93" si="87">B4-I4</f>
        <v>2.0657175569811004E-2</v>
      </c>
      <c r="C55">
        <f t="shared" si="79"/>
        <v>3.7859034655606999E-2</v>
      </c>
      <c r="D55">
        <f t="shared" si="80"/>
        <v>3.1652426613510004E-2</v>
      </c>
      <c r="E55">
        <f t="shared" si="81"/>
        <v>2.3262163771097008E-2</v>
      </c>
      <c r="F55">
        <f t="shared" si="82"/>
        <v>2.4510679335849883E-3</v>
      </c>
      <c r="G55">
        <f t="shared" si="83"/>
        <v>1.2781582292334975E-2</v>
      </c>
      <c r="H55">
        <f t="shared" ref="H55:H93" si="88">H4-O4</f>
        <v>-1.8511806977639017E-2</v>
      </c>
      <c r="I55">
        <f t="shared" ref="I55:I93" si="89">AVERAGE(B55:H55)</f>
        <v>1.5735949122615139E-2</v>
      </c>
      <c r="K55">
        <f t="shared" ref="K55:K93" si="90">_xlfn.STDEV.P(B55:H55)/SQRT(COUNT(B55:H55))</f>
        <v>6.6727479505621565E-3</v>
      </c>
      <c r="Q55" t="s">
        <v>73</v>
      </c>
      <c r="R55">
        <f t="shared" ref="R55:X55" si="91">R29-Y29</f>
        <v>4.8710057793996953E-3</v>
      </c>
      <c r="S55">
        <f t="shared" si="91"/>
        <v>-2.219848572078395E-3</v>
      </c>
      <c r="T55">
        <f t="shared" si="91"/>
        <v>8.3726169316141047E-3</v>
      </c>
      <c r="U55">
        <f t="shared" si="91"/>
        <v>3.2840450104303004E-2</v>
      </c>
      <c r="V55">
        <f t="shared" si="91"/>
        <v>4.0229219045176998E-2</v>
      </c>
      <c r="W55">
        <f t="shared" si="91"/>
        <v>3.3833267382030047E-3</v>
      </c>
      <c r="X55">
        <f t="shared" si="91"/>
        <v>1.1685731280860895E-2</v>
      </c>
      <c r="Y55">
        <f t="shared" si="59"/>
        <v>1.4166071615354187E-2</v>
      </c>
      <c r="BA55" t="s">
        <v>82</v>
      </c>
      <c r="BB55">
        <v>6.8797501596025823E-2</v>
      </c>
      <c r="BC55">
        <v>4.5063223632549776E-2</v>
      </c>
      <c r="BD55">
        <v>0.12435438117054076</v>
      </c>
      <c r="BE55">
        <v>0.22556947720946996</v>
      </c>
      <c r="BF55">
        <v>9.5250143483905036E-2</v>
      </c>
      <c r="BG55">
        <v>0.11483939610791816</v>
      </c>
      <c r="BH55">
        <v>9.7360893607013388E-2</v>
      </c>
      <c r="BI55">
        <f t="shared" si="85"/>
        <v>0.11017643097248898</v>
      </c>
      <c r="BJ55">
        <f t="shared" si="86"/>
        <v>2.014097775331487E-2</v>
      </c>
      <c r="BK55">
        <f t="shared" si="78"/>
        <v>5.3288018296955571E-2</v>
      </c>
      <c r="BL55">
        <v>3</v>
      </c>
      <c r="BQ55" s="15"/>
      <c r="BR55" s="15"/>
      <c r="BS55" s="15"/>
    </row>
    <row r="56" spans="1:77" x14ac:dyDescent="0.25">
      <c r="A56" s="2" t="s">
        <v>143</v>
      </c>
      <c r="B56">
        <f t="shared" si="87"/>
        <v>4.1876864635944991E-3</v>
      </c>
      <c r="C56">
        <f t="shared" si="79"/>
        <v>-1.0414688050575972E-3</v>
      </c>
      <c r="D56">
        <f t="shared" si="80"/>
        <v>1.0360512086995989E-3</v>
      </c>
      <c r="E56">
        <f t="shared" si="81"/>
        <v>6.0432952096371E-3</v>
      </c>
      <c r="F56">
        <f t="shared" si="82"/>
        <v>8.1688553725731E-3</v>
      </c>
      <c r="G56">
        <f t="shared" si="83"/>
        <v>7.7449865122941018E-3</v>
      </c>
      <c r="H56">
        <f t="shared" si="88"/>
        <v>3.3773460135896986E-3</v>
      </c>
      <c r="I56">
        <f t="shared" si="89"/>
        <v>4.2166788536186434E-3</v>
      </c>
      <c r="K56">
        <f t="shared" si="90"/>
        <v>1.1941610553055358E-3</v>
      </c>
      <c r="Q56" t="s">
        <v>54</v>
      </c>
      <c r="R56">
        <f t="shared" ref="R56:X56" si="92">R10-Y10</f>
        <v>9.2531371218344035E-4</v>
      </c>
      <c r="S56">
        <f t="shared" si="92"/>
        <v>-8.4667213778500186E-5</v>
      </c>
      <c r="T56">
        <f t="shared" si="92"/>
        <v>1.3462594195936799E-3</v>
      </c>
      <c r="U56">
        <f t="shared" si="92"/>
        <v>3.2785547498211977E-4</v>
      </c>
      <c r="V56">
        <f t="shared" si="92"/>
        <v>4.0876826126500128E-4</v>
      </c>
      <c r="W56">
        <f t="shared" si="92"/>
        <v>2.8780278276100031E-4</v>
      </c>
      <c r="X56">
        <f t="shared" si="92"/>
        <v>3.5816557419245994E-3</v>
      </c>
      <c r="Y56">
        <f t="shared" si="59"/>
        <v>9.7042688270447726E-4</v>
      </c>
      <c r="BA56" t="s">
        <v>79</v>
      </c>
      <c r="BB56">
        <v>8.6533775148031511E-2</v>
      </c>
      <c r="BC56">
        <v>-4.6194463185595003E-2</v>
      </c>
      <c r="BD56">
        <v>0.20206449803656867</v>
      </c>
      <c r="BE56">
        <v>4.5872073589100948E-2</v>
      </c>
      <c r="BF56">
        <v>0.13953021507346774</v>
      </c>
      <c r="BG56">
        <v>4.4343640966620357E-2</v>
      </c>
      <c r="BH56">
        <v>0.17850166716641935</v>
      </c>
      <c r="BI56">
        <f t="shared" si="85"/>
        <v>9.2950200970659091E-2</v>
      </c>
      <c r="BJ56">
        <f t="shared" si="86"/>
        <v>3.0430931076490669E-2</v>
      </c>
      <c r="BK56">
        <f t="shared" si="78"/>
        <v>8.0512675792541386E-2</v>
      </c>
      <c r="BL56">
        <v>4</v>
      </c>
      <c r="BQ56" s="16"/>
      <c r="BR56" s="16" t="s">
        <v>190</v>
      </c>
      <c r="BS56" s="16" t="s">
        <v>191</v>
      </c>
      <c r="BT56" s="13"/>
      <c r="BU56" s="13"/>
      <c r="BV56" s="13"/>
    </row>
    <row r="57" spans="1:77" x14ac:dyDescent="0.25">
      <c r="A57" s="2" t="s">
        <v>144</v>
      </c>
      <c r="B57">
        <f t="shared" si="87"/>
        <v>-1.2384345692778201E-2</v>
      </c>
      <c r="C57">
        <f t="shared" si="79"/>
        <v>-2.9812150057632984E-3</v>
      </c>
      <c r="D57">
        <f t="shared" si="80"/>
        <v>1.317280818656702E-3</v>
      </c>
      <c r="E57">
        <f t="shared" si="81"/>
        <v>3.0931735699229197E-2</v>
      </c>
      <c r="F57">
        <f t="shared" si="82"/>
        <v>2.24544997091848E-2</v>
      </c>
      <c r="G57">
        <f t="shared" si="83"/>
        <v>3.5590570046045197E-2</v>
      </c>
      <c r="H57">
        <f t="shared" si="88"/>
        <v>5.7681767803045986E-3</v>
      </c>
      <c r="I57">
        <f t="shared" si="89"/>
        <v>1.1528100336411285E-2</v>
      </c>
      <c r="K57">
        <f t="shared" si="90"/>
        <v>6.3802190776593793E-3</v>
      </c>
      <c r="Q57" t="s">
        <v>51</v>
      </c>
      <c r="R57">
        <f t="shared" ref="R57:X57" si="93">R7-Y7</f>
        <v>5.1444062054161049E-3</v>
      </c>
      <c r="S57">
        <f t="shared" si="93"/>
        <v>-5.6887139391960106E-3</v>
      </c>
      <c r="T57">
        <f t="shared" si="93"/>
        <v>1.5091957792702004E-2</v>
      </c>
      <c r="U57">
        <f t="shared" si="93"/>
        <v>6.2389926271139012E-3</v>
      </c>
      <c r="V57">
        <f t="shared" si="93"/>
        <v>2.2285688333313985E-2</v>
      </c>
      <c r="W57">
        <f t="shared" si="93"/>
        <v>3.2282853114493915E-3</v>
      </c>
      <c r="X57">
        <f t="shared" si="93"/>
        <v>7.241030044085689E-3</v>
      </c>
      <c r="Y57">
        <f t="shared" si="59"/>
        <v>7.6488066249835807E-3</v>
      </c>
      <c r="BA57" t="s">
        <v>81</v>
      </c>
      <c r="BB57">
        <v>3.5734826095367989E-2</v>
      </c>
      <c r="BC57">
        <v>5.7056719297585323E-2</v>
      </c>
      <c r="BD57">
        <v>6.8715805121274398E-2</v>
      </c>
      <c r="BE57">
        <v>9.4774082307833685E-2</v>
      </c>
      <c r="BF57">
        <v>9.8790688436937835E-2</v>
      </c>
      <c r="BG57">
        <v>7.9694688753378262E-2</v>
      </c>
      <c r="BH57">
        <v>1.9366858861086356E-2</v>
      </c>
      <c r="BI57">
        <f t="shared" si="85"/>
        <v>6.4876238410494835E-2</v>
      </c>
      <c r="BJ57">
        <f t="shared" si="86"/>
        <v>1.0360708894711043E-2</v>
      </c>
      <c r="BK57">
        <f t="shared" si="78"/>
        <v>2.7411859141740307E-2</v>
      </c>
      <c r="BL57">
        <v>5</v>
      </c>
      <c r="BQ57" s="17" t="s">
        <v>192</v>
      </c>
      <c r="BR57" s="17">
        <v>0.55784051885241015</v>
      </c>
      <c r="BS57" s="17">
        <v>0.46489031788175111</v>
      </c>
    </row>
    <row r="58" spans="1:77" x14ac:dyDescent="0.25">
      <c r="A58" s="2" t="s">
        <v>145</v>
      </c>
      <c r="B58">
        <f t="shared" si="87"/>
        <v>6.7118597565492995E-3</v>
      </c>
      <c r="C58">
        <f t="shared" si="79"/>
        <v>3.3826828773638982E-3</v>
      </c>
      <c r="D58">
        <f t="shared" si="80"/>
        <v>7.0924801618508018E-3</v>
      </c>
      <c r="E58">
        <f t="shared" si="81"/>
        <v>1.0221762681394603E-2</v>
      </c>
      <c r="F58">
        <f t="shared" si="82"/>
        <v>1.3344086263934997E-2</v>
      </c>
      <c r="G58">
        <f t="shared" si="83"/>
        <v>9.4408276162524993E-3</v>
      </c>
      <c r="H58">
        <f t="shared" si="88"/>
        <v>6.9394579388124995E-3</v>
      </c>
      <c r="I58">
        <f t="shared" si="89"/>
        <v>8.1618796137369436E-3</v>
      </c>
      <c r="K58">
        <f t="shared" si="90"/>
        <v>1.1094703735652787E-3</v>
      </c>
      <c r="Q58" t="s">
        <v>62</v>
      </c>
      <c r="R58">
        <f t="shared" ref="R58:X58" si="94">R18-Y18</f>
        <v>-1.119594560945996E-4</v>
      </c>
      <c r="S58">
        <f t="shared" si="94"/>
        <v>-1.6098497560477001E-3</v>
      </c>
      <c r="T58">
        <f t="shared" si="94"/>
        <v>4.5021567707163E-3</v>
      </c>
      <c r="U58">
        <f t="shared" si="94"/>
        <v>-2.0260084782363897E-2</v>
      </c>
      <c r="V58">
        <f t="shared" si="94"/>
        <v>-6.6473591816577013E-3</v>
      </c>
      <c r="W58">
        <f t="shared" si="94"/>
        <v>1.2919295046574998E-2</v>
      </c>
      <c r="X58">
        <f t="shared" si="94"/>
        <v>2.8327595426811993E-3</v>
      </c>
      <c r="Y58">
        <f t="shared" si="59"/>
        <v>-1.1964345451702003E-3</v>
      </c>
      <c r="BA58" t="s">
        <v>78</v>
      </c>
      <c r="BB58">
        <v>5.6871675231607632E-2</v>
      </c>
      <c r="BC58">
        <v>0.12988823362877855</v>
      </c>
      <c r="BD58">
        <v>5.1911266793559063E-2</v>
      </c>
      <c r="BE58">
        <v>-0.35659937447434709</v>
      </c>
      <c r="BF58">
        <v>-0.2327065892042387</v>
      </c>
      <c r="BG58">
        <v>-2.2075387750497777E-2</v>
      </c>
      <c r="BH58">
        <v>0.31026614059257318</v>
      </c>
      <c r="BI58">
        <f t="shared" si="85"/>
        <v>-8.9205764546521626E-3</v>
      </c>
      <c r="BJ58">
        <f t="shared" si="86"/>
        <v>7.8286620795858644E-2</v>
      </c>
      <c r="BK58">
        <f t="shared" si="78"/>
        <v>0.20712692960945944</v>
      </c>
      <c r="BL58">
        <v>6</v>
      </c>
      <c r="BQ58" s="17" t="s">
        <v>193</v>
      </c>
      <c r="BR58" s="17">
        <v>9.7284454705884506E-3</v>
      </c>
      <c r="BS58" s="17">
        <v>1.4891400610146932E-2</v>
      </c>
    </row>
    <row r="59" spans="1:77" x14ac:dyDescent="0.25">
      <c r="A59" s="2" t="s">
        <v>146</v>
      </c>
      <c r="B59">
        <f t="shared" si="87"/>
        <v>7.9485267285423003E-3</v>
      </c>
      <c r="C59">
        <f t="shared" si="79"/>
        <v>8.2406685502136E-3</v>
      </c>
      <c r="D59">
        <f t="shared" si="80"/>
        <v>1.77497222346642E-2</v>
      </c>
      <c r="E59">
        <f t="shared" si="81"/>
        <v>1.8913900525784802E-2</v>
      </c>
      <c r="F59">
        <f t="shared" si="82"/>
        <v>5.0024265667856907E-2</v>
      </c>
      <c r="G59">
        <f t="shared" si="83"/>
        <v>1.5248040948531008E-2</v>
      </c>
      <c r="H59">
        <f t="shared" si="88"/>
        <v>1.8700398630289793E-2</v>
      </c>
      <c r="I59">
        <f t="shared" si="89"/>
        <v>1.9546503326554658E-2</v>
      </c>
      <c r="K59">
        <f t="shared" si="90"/>
        <v>4.9776033882781533E-3</v>
      </c>
      <c r="Q59" t="s">
        <v>55</v>
      </c>
      <c r="R59">
        <f t="shared" ref="R59:X59" si="95">R11-Y11</f>
        <v>-1.8726072483839923E-4</v>
      </c>
      <c r="S59">
        <f t="shared" si="95"/>
        <v>-2.7811873463538944E-3</v>
      </c>
      <c r="T59">
        <f t="shared" si="95"/>
        <v>6.6010218757010797E-6</v>
      </c>
      <c r="U59">
        <f t="shared" si="95"/>
        <v>1.3295363264692203E-2</v>
      </c>
      <c r="V59">
        <f t="shared" si="95"/>
        <v>9.3076586786399601E-4</v>
      </c>
      <c r="W59">
        <f t="shared" si="95"/>
        <v>1.3768553987778404E-2</v>
      </c>
      <c r="X59">
        <f t="shared" si="95"/>
        <v>9.1085283200264995E-3</v>
      </c>
      <c r="Y59">
        <f t="shared" si="59"/>
        <v>4.8773377701492159E-3</v>
      </c>
      <c r="BA59" t="s">
        <v>77</v>
      </c>
      <c r="BB59">
        <v>-6.3604753384871315E-2</v>
      </c>
      <c r="BC59">
        <v>-0.1047912080531932</v>
      </c>
      <c r="BD59">
        <v>4.7882715523366315E-2</v>
      </c>
      <c r="BE59">
        <v>-2.5566471690722403E-2</v>
      </c>
      <c r="BF59">
        <v>-8.773347300197798E-2</v>
      </c>
      <c r="BG59">
        <v>4.5672020031131577E-2</v>
      </c>
      <c r="BH59">
        <v>-4.8325454692662029E-2</v>
      </c>
      <c r="BI59">
        <f t="shared" si="85"/>
        <v>-3.3780946466989863E-2</v>
      </c>
      <c r="BJ59">
        <f t="shared" si="86"/>
        <v>2.1238941765947445E-2</v>
      </c>
      <c r="BK59">
        <f t="shared" si="78"/>
        <v>5.6192958022879942E-2</v>
      </c>
      <c r="BL59">
        <v>7</v>
      </c>
      <c r="BQ59" s="17" t="s">
        <v>194</v>
      </c>
      <c r="BR59" s="17">
        <v>7</v>
      </c>
      <c r="BS59" s="17">
        <v>7</v>
      </c>
    </row>
    <row r="60" spans="1:77" x14ac:dyDescent="0.25">
      <c r="A60" t="s">
        <v>147</v>
      </c>
      <c r="B60">
        <f t="shared" si="87"/>
        <v>2.9217141314681297E-2</v>
      </c>
      <c r="C60">
        <f t="shared" si="79"/>
        <v>1.3146980004349107E-2</v>
      </c>
      <c r="D60">
        <f t="shared" si="80"/>
        <v>9.0628478980154192E-2</v>
      </c>
      <c r="E60">
        <f t="shared" si="81"/>
        <v>2.4897796687299009E-2</v>
      </c>
      <c r="F60">
        <f t="shared" si="82"/>
        <v>6.2191813946259181E-2</v>
      </c>
      <c r="G60">
        <f t="shared" si="83"/>
        <v>6.8483622756936993E-2</v>
      </c>
      <c r="H60">
        <f t="shared" si="88"/>
        <v>3.4049462528639607E-2</v>
      </c>
      <c r="I60">
        <f t="shared" si="89"/>
        <v>4.6087899459759905E-2</v>
      </c>
      <c r="K60">
        <f t="shared" si="90"/>
        <v>9.8025806494029272E-3</v>
      </c>
      <c r="Q60" t="s">
        <v>72</v>
      </c>
      <c r="R60">
        <f t="shared" ref="R60:X60" si="96">R28-Y28</f>
        <v>-2.746374923766802E-3</v>
      </c>
      <c r="S60">
        <f t="shared" si="96"/>
        <v>-2.6392551038817991E-3</v>
      </c>
      <c r="T60">
        <f t="shared" si="96"/>
        <v>-1.0809671169131965E-3</v>
      </c>
      <c r="U60">
        <f t="shared" si="96"/>
        <v>3.5813772240972E-2</v>
      </c>
      <c r="V60">
        <f t="shared" si="96"/>
        <v>-1.5070555759201992E-2</v>
      </c>
      <c r="W60">
        <f t="shared" si="96"/>
        <v>1.4979237849778802E-2</v>
      </c>
      <c r="X60">
        <f t="shared" si="96"/>
        <v>-1.5439353496970301E-2</v>
      </c>
      <c r="Y60">
        <f t="shared" si="59"/>
        <v>1.9737862414309589E-3</v>
      </c>
      <c r="BQ60" s="17" t="s">
        <v>195</v>
      </c>
      <c r="BR60" s="17">
        <v>0.70857784287754833</v>
      </c>
      <c r="BS60" s="17"/>
    </row>
    <row r="61" spans="1:77" x14ac:dyDescent="0.25">
      <c r="A61" t="s">
        <v>148</v>
      </c>
      <c r="B61">
        <f t="shared" si="87"/>
        <v>5.1444062054161049E-3</v>
      </c>
      <c r="C61">
        <f t="shared" si="79"/>
        <v>-5.6887139391960106E-3</v>
      </c>
      <c r="D61">
        <f t="shared" si="80"/>
        <v>1.5091957792702004E-2</v>
      </c>
      <c r="E61">
        <f t="shared" si="81"/>
        <v>6.2389926271139012E-3</v>
      </c>
      <c r="F61">
        <f t="shared" si="82"/>
        <v>2.2285688333313985E-2</v>
      </c>
      <c r="G61">
        <f t="shared" si="83"/>
        <v>3.2282853114493915E-3</v>
      </c>
      <c r="H61">
        <f t="shared" si="88"/>
        <v>7.241030044085689E-3</v>
      </c>
      <c r="I61">
        <f t="shared" si="89"/>
        <v>7.6488066249835807E-3</v>
      </c>
      <c r="K61">
        <f t="shared" si="90"/>
        <v>3.1151216035573514E-3</v>
      </c>
      <c r="Q61" t="s">
        <v>53</v>
      </c>
      <c r="R61">
        <f t="shared" ref="R61:X61" si="97">R9-Y9</f>
        <v>-2.6243127601759016E-3</v>
      </c>
      <c r="S61">
        <f t="shared" si="97"/>
        <v>-5.5950706963108984E-3</v>
      </c>
      <c r="T61">
        <f t="shared" si="97"/>
        <v>1.0034642878463597E-2</v>
      </c>
      <c r="U61">
        <f t="shared" si="97"/>
        <v>1.3662137807904998E-3</v>
      </c>
      <c r="V61">
        <f t="shared" si="97"/>
        <v>-7.1135012185339977E-3</v>
      </c>
      <c r="W61">
        <f t="shared" si="97"/>
        <v>9.5621205674652973E-3</v>
      </c>
      <c r="X61">
        <f t="shared" si="97"/>
        <v>-1.4607557192949996E-3</v>
      </c>
      <c r="Y61">
        <f t="shared" si="59"/>
        <v>5.9561954748622804E-4</v>
      </c>
      <c r="BQ61" s="17" t="s">
        <v>196</v>
      </c>
      <c r="BR61" s="17">
        <v>0</v>
      </c>
      <c r="BS61" s="17"/>
    </row>
    <row r="62" spans="1:77" x14ac:dyDescent="0.25">
      <c r="A62" t="s">
        <v>149</v>
      </c>
      <c r="B62">
        <f t="shared" si="87"/>
        <v>-1.82949807867894E-2</v>
      </c>
      <c r="C62">
        <f t="shared" si="79"/>
        <v>-1.84446619943653E-2</v>
      </c>
      <c r="D62">
        <f t="shared" si="80"/>
        <v>2.1941952555776703E-2</v>
      </c>
      <c r="E62">
        <f t="shared" si="81"/>
        <v>-1.7306809856068903E-2</v>
      </c>
      <c r="F62">
        <f t="shared" si="82"/>
        <v>-5.7326470570119997E-3</v>
      </c>
      <c r="G62">
        <f t="shared" si="83"/>
        <v>6.3677875703929687E-4</v>
      </c>
      <c r="H62">
        <f t="shared" si="88"/>
        <v>-5.215061263745005E-3</v>
      </c>
      <c r="I62">
        <f t="shared" si="89"/>
        <v>-6.0593470921663723E-3</v>
      </c>
      <c r="K62">
        <f t="shared" si="90"/>
        <v>5.0696025094682639E-3</v>
      </c>
      <c r="Q62" t="s">
        <v>63</v>
      </c>
      <c r="R62">
        <f t="shared" ref="R62:X62" si="98">R19-Y19</f>
        <v>-4.8506078101632003E-3</v>
      </c>
      <c r="S62">
        <f t="shared" si="98"/>
        <v>-8.1575177016604966E-3</v>
      </c>
      <c r="T62">
        <f t="shared" si="98"/>
        <v>1.2438124777419193E-2</v>
      </c>
      <c r="U62">
        <f t="shared" si="98"/>
        <v>-5.887753859392629E-2</v>
      </c>
      <c r="V62">
        <f t="shared" si="98"/>
        <v>-4.4260027211415101E-2</v>
      </c>
      <c r="W62">
        <f t="shared" si="98"/>
        <v>-2.6024212754340026E-3</v>
      </c>
      <c r="X62">
        <f t="shared" si="98"/>
        <v>3.2172960374529699E-2</v>
      </c>
      <c r="Y62">
        <f t="shared" si="59"/>
        <v>-1.0591003920092884E-2</v>
      </c>
      <c r="BC62" t="s">
        <v>273</v>
      </c>
      <c r="BQ62" s="17" t="s">
        <v>197</v>
      </c>
      <c r="BR62" s="17">
        <v>6</v>
      </c>
      <c r="BS62" s="17"/>
    </row>
    <row r="63" spans="1:77" x14ac:dyDescent="0.25">
      <c r="A63" t="s">
        <v>150</v>
      </c>
      <c r="B63">
        <f t="shared" si="87"/>
        <v>-2.6243127601759016E-3</v>
      </c>
      <c r="C63">
        <f t="shared" si="79"/>
        <v>-5.5950706963108984E-3</v>
      </c>
      <c r="D63">
        <f t="shared" si="80"/>
        <v>1.0034642878463597E-2</v>
      </c>
      <c r="E63">
        <f t="shared" si="81"/>
        <v>1.3662137807904998E-3</v>
      </c>
      <c r="F63">
        <f t="shared" si="82"/>
        <v>-7.1135012185339977E-3</v>
      </c>
      <c r="G63">
        <f t="shared" si="83"/>
        <v>9.5621205674652973E-3</v>
      </c>
      <c r="H63">
        <f t="shared" si="88"/>
        <v>-1.4607557192949996E-3</v>
      </c>
      <c r="I63">
        <f t="shared" si="89"/>
        <v>5.9561954748622804E-4</v>
      </c>
      <c r="K63">
        <f t="shared" si="90"/>
        <v>2.4008457244586077E-3</v>
      </c>
      <c r="Q63" t="s">
        <v>75</v>
      </c>
      <c r="R63">
        <f t="shared" ref="R63:X63" si="99">R31-Y31</f>
        <v>-6.2920820849140247E-3</v>
      </c>
      <c r="S63">
        <f t="shared" si="99"/>
        <v>-7.9798133784400038E-3</v>
      </c>
      <c r="T63">
        <f t="shared" si="99"/>
        <v>-3.5138425882634994E-2</v>
      </c>
      <c r="U63">
        <f t="shared" si="99"/>
        <v>4.8631961276864991E-2</v>
      </c>
      <c r="V63">
        <f t="shared" si="99"/>
        <v>6.5285739783556979E-2</v>
      </c>
      <c r="W63">
        <f t="shared" si="99"/>
        <v>3.0838421862053017E-2</v>
      </c>
      <c r="X63">
        <f t="shared" si="99"/>
        <v>2.8540375402911017E-2</v>
      </c>
      <c r="Y63">
        <f t="shared" si="59"/>
        <v>1.7698025282770997E-2</v>
      </c>
      <c r="BA63" t="s">
        <v>40</v>
      </c>
      <c r="BB63" t="s">
        <v>84</v>
      </c>
      <c r="BC63" t="s">
        <v>85</v>
      </c>
      <c r="BD63" t="s">
        <v>130</v>
      </c>
      <c r="BE63" t="s">
        <v>138</v>
      </c>
      <c r="BF63" t="s">
        <v>133</v>
      </c>
      <c r="BG63" t="s">
        <v>134</v>
      </c>
      <c r="BH63" t="s">
        <v>135</v>
      </c>
      <c r="BI63" t="s">
        <v>86</v>
      </c>
      <c r="BJ63" t="s">
        <v>110</v>
      </c>
      <c r="BK63" t="s">
        <v>115</v>
      </c>
      <c r="BL63" t="s">
        <v>215</v>
      </c>
      <c r="BQ63" s="17" t="s">
        <v>198</v>
      </c>
      <c r="BR63" s="17">
        <v>2.8278846979813896</v>
      </c>
      <c r="BS63" s="17"/>
    </row>
    <row r="64" spans="1:77" x14ac:dyDescent="0.25">
      <c r="A64" t="s">
        <v>151</v>
      </c>
      <c r="B64">
        <f t="shared" si="87"/>
        <v>9.2531371218344035E-4</v>
      </c>
      <c r="C64">
        <f t="shared" si="79"/>
        <v>-8.4667213778500186E-5</v>
      </c>
      <c r="D64">
        <f t="shared" si="80"/>
        <v>1.3462594195936799E-3</v>
      </c>
      <c r="E64">
        <f t="shared" si="81"/>
        <v>3.2785547498211977E-4</v>
      </c>
      <c r="F64">
        <f t="shared" si="82"/>
        <v>4.0876826126500128E-4</v>
      </c>
      <c r="G64">
        <f t="shared" si="83"/>
        <v>2.8780278276100031E-4</v>
      </c>
      <c r="H64">
        <f t="shared" si="88"/>
        <v>3.5816557419245994E-3</v>
      </c>
      <c r="I64">
        <f t="shared" si="89"/>
        <v>9.7042688270447726E-4</v>
      </c>
      <c r="K64">
        <f t="shared" si="90"/>
        <v>4.3493745936721336E-4</v>
      </c>
      <c r="Q64" t="s">
        <v>67</v>
      </c>
      <c r="R64">
        <f t="shared" ref="R64:X64" si="100">R23-Y23</f>
        <v>3.7250500623951993E-2</v>
      </c>
      <c r="S64">
        <f t="shared" si="100"/>
        <v>-6.5150882588398018E-2</v>
      </c>
      <c r="T64">
        <f t="shared" si="100"/>
        <v>6.4496655369922024E-2</v>
      </c>
      <c r="U64">
        <f t="shared" si="100"/>
        <v>2.8991867869063992E-2</v>
      </c>
      <c r="V64">
        <f t="shared" si="100"/>
        <v>5.0256828958442995E-2</v>
      </c>
      <c r="W64">
        <f t="shared" si="100"/>
        <v>-3.3853173690790994E-2</v>
      </c>
      <c r="X64">
        <f t="shared" si="100"/>
        <v>0.10384152621029989</v>
      </c>
      <c r="Y64">
        <f t="shared" si="59"/>
        <v>2.6547617536070267E-2</v>
      </c>
      <c r="BA64" t="s">
        <v>117</v>
      </c>
      <c r="BB64">
        <f>BB53*-1</f>
        <v>-0.22875016635528156</v>
      </c>
      <c r="BC64">
        <f t="shared" ref="BC64:BH64" si="101">BC53*-1</f>
        <v>-3.7826587255468169E-2</v>
      </c>
      <c r="BD64">
        <f t="shared" si="101"/>
        <v>-7.1598314625890058E-2</v>
      </c>
      <c r="BE64">
        <f t="shared" si="101"/>
        <v>-0.20199634063596639</v>
      </c>
      <c r="BF64">
        <f t="shared" si="101"/>
        <v>-0.22025705299167564</v>
      </c>
      <c r="BG64">
        <f t="shared" si="101"/>
        <v>-0.12157636928090443</v>
      </c>
      <c r="BH64">
        <f t="shared" si="101"/>
        <v>-0.1125626281933052</v>
      </c>
      <c r="BI64">
        <f>AVERAGE(BB64:BH64)</f>
        <v>-0.14208106561978448</v>
      </c>
      <c r="BJ64">
        <f>_xlfn.STDEV.P(BB64:BH64)/SQRT(7)</f>
        <v>2.6473495937646307E-2</v>
      </c>
      <c r="BK64">
        <f t="shared" ref="BK64:BK70" si="102">_xlfn.STDEV.P(BB64:BH64)</f>
        <v>7.0042286585490832E-2</v>
      </c>
      <c r="BL64">
        <v>1</v>
      </c>
      <c r="BQ64" s="17" t="s">
        <v>199</v>
      </c>
      <c r="BR64" s="17">
        <v>1.5020575128104436E-2</v>
      </c>
      <c r="BS64" s="17"/>
    </row>
    <row r="65" spans="1:74" x14ac:dyDescent="0.25">
      <c r="A65" t="s">
        <v>152</v>
      </c>
      <c r="B65">
        <f t="shared" si="87"/>
        <v>-1.8726072483839923E-4</v>
      </c>
      <c r="C65">
        <f t="shared" si="79"/>
        <v>-2.7811873463538944E-3</v>
      </c>
      <c r="D65">
        <f t="shared" si="80"/>
        <v>6.6010218757010797E-6</v>
      </c>
      <c r="E65">
        <f t="shared" si="81"/>
        <v>1.3295363264692203E-2</v>
      </c>
      <c r="F65">
        <f t="shared" si="82"/>
        <v>9.3076586786399601E-4</v>
      </c>
      <c r="G65">
        <f t="shared" si="83"/>
        <v>1.3768553987778404E-2</v>
      </c>
      <c r="H65">
        <f t="shared" si="88"/>
        <v>9.1085283200264995E-3</v>
      </c>
      <c r="I65">
        <f t="shared" si="89"/>
        <v>4.8773377701492159E-3</v>
      </c>
      <c r="K65">
        <f t="shared" si="90"/>
        <v>2.4387288577989523E-3</v>
      </c>
      <c r="Q65" t="s">
        <v>100</v>
      </c>
      <c r="R65">
        <f t="shared" ref="R65:X65" si="103">R8-Y8</f>
        <v>-1.82949807867894E-2</v>
      </c>
      <c r="S65">
        <f t="shared" si="103"/>
        <v>-1.84446619943653E-2</v>
      </c>
      <c r="T65">
        <f t="shared" si="103"/>
        <v>2.1941952555776703E-2</v>
      </c>
      <c r="U65">
        <f t="shared" si="103"/>
        <v>-1.7306809856068903E-2</v>
      </c>
      <c r="V65">
        <f t="shared" si="103"/>
        <v>-5.7326470570119997E-3</v>
      </c>
      <c r="W65">
        <f t="shared" si="103"/>
        <v>6.3677875703929687E-4</v>
      </c>
      <c r="X65">
        <f t="shared" si="103"/>
        <v>-5.215061263745005E-3</v>
      </c>
      <c r="Y65">
        <f t="shared" si="59"/>
        <v>-6.0593470921663723E-3</v>
      </c>
      <c r="BA65" t="s">
        <v>80</v>
      </c>
      <c r="BB65">
        <f t="shared" ref="BB65:BH70" si="104">BB54*-1</f>
        <v>3.7888844801947208E-2</v>
      </c>
      <c r="BC65">
        <f t="shared" si="104"/>
        <v>-6.5567098396748236E-2</v>
      </c>
      <c r="BD65">
        <f t="shared" si="104"/>
        <v>-6.8807261294842936E-2</v>
      </c>
      <c r="BE65">
        <f t="shared" si="104"/>
        <v>-0.29342761871246392</v>
      </c>
      <c r="BF65">
        <f t="shared" si="104"/>
        <v>-0.21687535396644608</v>
      </c>
      <c r="BG65">
        <f t="shared" si="104"/>
        <v>-0.19193575585234002</v>
      </c>
      <c r="BH65">
        <f t="shared" si="104"/>
        <v>-0.14893684404268992</v>
      </c>
      <c r="BI65">
        <f t="shared" ref="BI65:BI70" si="105">AVERAGE(BB65:BH65)</f>
        <v>-0.13538015535194056</v>
      </c>
      <c r="BJ65">
        <f t="shared" ref="BJ65:BJ70" si="106">_xlfn.STDEV.P(BB65:BH65)/SQRT(7)</f>
        <v>3.8948094026623033E-2</v>
      </c>
      <c r="BK65">
        <f t="shared" si="102"/>
        <v>0.10304697083440484</v>
      </c>
      <c r="BL65">
        <v>2</v>
      </c>
      <c r="BQ65" s="17" t="s">
        <v>200</v>
      </c>
      <c r="BR65" s="17">
        <v>1.9431802805153031</v>
      </c>
      <c r="BS65" s="17"/>
    </row>
    <row r="66" spans="1:74" x14ac:dyDescent="0.25">
      <c r="A66" s="3" t="s">
        <v>153</v>
      </c>
      <c r="B66">
        <f t="shared" si="87"/>
        <v>1.4492622332526212E-2</v>
      </c>
      <c r="C66">
        <f t="shared" si="79"/>
        <v>4.0891704901205014E-2</v>
      </c>
      <c r="D66">
        <f t="shared" si="80"/>
        <v>-8.4419317993275067E-3</v>
      </c>
      <c r="E66">
        <f t="shared" si="81"/>
        <v>-0.1559286516414492</v>
      </c>
      <c r="F66">
        <f t="shared" si="82"/>
        <v>-1.2802824351719005E-2</v>
      </c>
      <c r="G66">
        <f t="shared" si="83"/>
        <v>-1.5795246081807018E-2</v>
      </c>
      <c r="H66">
        <f t="shared" si="88"/>
        <v>6.0450009417953712E-2</v>
      </c>
      <c r="I66">
        <f t="shared" si="89"/>
        <v>-1.1019188174659687E-2</v>
      </c>
      <c r="K66">
        <f t="shared" si="90"/>
        <v>2.4530208964234683E-2</v>
      </c>
      <c r="Q66" t="s">
        <v>99</v>
      </c>
      <c r="R66">
        <f t="shared" ref="R66:X66" si="107">R27-Y27</f>
        <v>-4.2685459837906004E-2</v>
      </c>
      <c r="S66">
        <f t="shared" si="107"/>
        <v>-8.0751475362517006E-2</v>
      </c>
      <c r="T66">
        <f t="shared" si="107"/>
        <v>1.5906120089126008E-2</v>
      </c>
      <c r="U66">
        <f t="shared" si="107"/>
        <v>-9.625875615444035E-3</v>
      </c>
      <c r="V66">
        <f t="shared" si="107"/>
        <v>-7.4887324726432003E-2</v>
      </c>
      <c r="W66">
        <f t="shared" si="107"/>
        <v>3.5473120706627004E-2</v>
      </c>
      <c r="X66">
        <f t="shared" si="107"/>
        <v>-4.1649637709622045E-2</v>
      </c>
      <c r="Y66">
        <f t="shared" si="59"/>
        <v>-2.8317218922309727E-2</v>
      </c>
      <c r="BA66" t="s">
        <v>82</v>
      </c>
      <c r="BB66">
        <f t="shared" si="104"/>
        <v>-6.8797501596025823E-2</v>
      </c>
      <c r="BC66">
        <f t="shared" si="104"/>
        <v>-4.5063223632549776E-2</v>
      </c>
      <c r="BD66">
        <f t="shared" si="104"/>
        <v>-0.12435438117054076</v>
      </c>
      <c r="BE66">
        <f t="shared" si="104"/>
        <v>-0.22556947720946996</v>
      </c>
      <c r="BF66">
        <f t="shared" si="104"/>
        <v>-9.5250143483905036E-2</v>
      </c>
      <c r="BG66">
        <f t="shared" si="104"/>
        <v>-0.11483939610791816</v>
      </c>
      <c r="BH66">
        <f t="shared" si="104"/>
        <v>-9.7360893607013388E-2</v>
      </c>
      <c r="BI66">
        <f t="shared" si="105"/>
        <v>-0.11017643097248898</v>
      </c>
      <c r="BJ66">
        <f t="shared" si="106"/>
        <v>2.014097775331487E-2</v>
      </c>
      <c r="BK66">
        <f t="shared" si="102"/>
        <v>5.3288018296955571E-2</v>
      </c>
      <c r="BL66">
        <v>3</v>
      </c>
      <c r="BQ66" s="17" t="s">
        <v>201</v>
      </c>
      <c r="BR66" s="17">
        <v>3.0041150256208873E-2</v>
      </c>
      <c r="BS66" s="17"/>
    </row>
    <row r="67" spans="1:74" ht="15.75" thickBot="1" x14ac:dyDescent="0.3">
      <c r="A67" s="3" t="s">
        <v>154</v>
      </c>
      <c r="B67">
        <f t="shared" si="87"/>
        <v>9.3837037219279829E-3</v>
      </c>
      <c r="C67">
        <f t="shared" si="79"/>
        <v>5.4904096634679989E-2</v>
      </c>
      <c r="D67">
        <f t="shared" si="80"/>
        <v>6.8284591349959678E-3</v>
      </c>
      <c r="E67">
        <f t="shared" si="81"/>
        <v>-0.16184638787515498</v>
      </c>
      <c r="F67">
        <f t="shared" si="82"/>
        <v>8.7380893498854029E-2</v>
      </c>
      <c r="G67">
        <f t="shared" si="83"/>
        <v>-0.13309037048545203</v>
      </c>
      <c r="H67">
        <f t="shared" si="88"/>
        <v>0.156174451696733</v>
      </c>
      <c r="I67">
        <f t="shared" si="89"/>
        <v>2.8192637609405651E-3</v>
      </c>
      <c r="K67">
        <f t="shared" si="90"/>
        <v>4.0159550096958659E-2</v>
      </c>
      <c r="BA67" t="s">
        <v>79</v>
      </c>
      <c r="BB67">
        <f t="shared" si="104"/>
        <v>-8.6533775148031511E-2</v>
      </c>
      <c r="BC67">
        <f t="shared" si="104"/>
        <v>4.6194463185595003E-2</v>
      </c>
      <c r="BD67">
        <f t="shared" si="104"/>
        <v>-0.20206449803656867</v>
      </c>
      <c r="BE67">
        <f t="shared" si="104"/>
        <v>-4.5872073589100948E-2</v>
      </c>
      <c r="BF67">
        <f t="shared" si="104"/>
        <v>-0.13953021507346774</v>
      </c>
      <c r="BG67">
        <f t="shared" si="104"/>
        <v>-4.4343640966620357E-2</v>
      </c>
      <c r="BH67">
        <f t="shared" si="104"/>
        <v>-0.17850166716641935</v>
      </c>
      <c r="BI67">
        <f t="shared" si="105"/>
        <v>-9.2950200970659091E-2</v>
      </c>
      <c r="BJ67">
        <f t="shared" si="106"/>
        <v>3.0430931076490669E-2</v>
      </c>
      <c r="BK67">
        <f t="shared" si="102"/>
        <v>8.0512675792541386E-2</v>
      </c>
      <c r="BL67">
        <v>4</v>
      </c>
      <c r="BQ67" s="18" t="s">
        <v>202</v>
      </c>
      <c r="BR67" s="18">
        <v>2.4469118511449697</v>
      </c>
      <c r="BS67" s="18"/>
      <c r="BT67" s="12"/>
      <c r="BU67" s="12"/>
      <c r="BV67" s="12"/>
    </row>
    <row r="68" spans="1:74" x14ac:dyDescent="0.25">
      <c r="A68" s="4" t="s">
        <v>155</v>
      </c>
      <c r="B68">
        <f t="shared" si="87"/>
        <v>2.5125821376699997E-3</v>
      </c>
      <c r="C68">
        <f t="shared" si="79"/>
        <v>3.3829521073781045E-3</v>
      </c>
      <c r="D68">
        <f t="shared" si="80"/>
        <v>3.6569779670194008E-3</v>
      </c>
      <c r="E68">
        <f t="shared" si="81"/>
        <v>9.5838222669059059E-3</v>
      </c>
      <c r="F68">
        <f t="shared" si="82"/>
        <v>2.8142919301611988E-2</v>
      </c>
      <c r="G68">
        <f t="shared" si="83"/>
        <v>1.8221781526550497E-2</v>
      </c>
      <c r="H68">
        <f t="shared" si="88"/>
        <v>2.0564422818565298E-2</v>
      </c>
      <c r="I68">
        <f t="shared" si="89"/>
        <v>1.229506544652874E-2</v>
      </c>
      <c r="K68">
        <f t="shared" si="90"/>
        <v>3.5333768475473391E-3</v>
      </c>
      <c r="BA68" t="s">
        <v>81</v>
      </c>
      <c r="BB68">
        <f t="shared" si="104"/>
        <v>-3.5734826095367989E-2</v>
      </c>
      <c r="BC68">
        <f t="shared" si="104"/>
        <v>-5.7056719297585323E-2</v>
      </c>
      <c r="BD68">
        <f t="shared" si="104"/>
        <v>-6.8715805121274398E-2</v>
      </c>
      <c r="BE68">
        <f t="shared" si="104"/>
        <v>-9.4774082307833685E-2</v>
      </c>
      <c r="BF68">
        <f t="shared" si="104"/>
        <v>-9.8790688436937835E-2</v>
      </c>
      <c r="BG68">
        <f t="shared" si="104"/>
        <v>-7.9694688753378262E-2</v>
      </c>
      <c r="BH68">
        <f t="shared" si="104"/>
        <v>-1.9366858861086356E-2</v>
      </c>
      <c r="BI68">
        <f t="shared" si="105"/>
        <v>-6.4876238410494835E-2</v>
      </c>
      <c r="BJ68">
        <f t="shared" si="106"/>
        <v>1.0360708894711043E-2</v>
      </c>
      <c r="BK68">
        <f t="shared" si="102"/>
        <v>2.7411859141740307E-2</v>
      </c>
      <c r="BL68">
        <v>5</v>
      </c>
    </row>
    <row r="69" spans="1:74" x14ac:dyDescent="0.25">
      <c r="A69" s="4" t="s">
        <v>156</v>
      </c>
      <c r="B69">
        <f t="shared" si="87"/>
        <v>2.36352341821391E-2</v>
      </c>
      <c r="C69">
        <f t="shared" si="79"/>
        <v>3.8955547704688925E-3</v>
      </c>
      <c r="D69">
        <f t="shared" si="80"/>
        <v>1.1996889584206E-2</v>
      </c>
      <c r="E69">
        <f t="shared" si="81"/>
        <v>1.3634839037527199E-2</v>
      </c>
      <c r="F69">
        <f t="shared" si="82"/>
        <v>6.366745267655699E-2</v>
      </c>
      <c r="G69">
        <f t="shared" si="83"/>
        <v>3.8450150501876001E-2</v>
      </c>
      <c r="H69">
        <f t="shared" si="88"/>
        <v>-6.4966665099407961E-3</v>
      </c>
      <c r="I69">
        <f t="shared" si="89"/>
        <v>2.1254779177547627E-2</v>
      </c>
      <c r="K69">
        <f t="shared" si="90"/>
        <v>8.2256935090852142E-3</v>
      </c>
      <c r="BA69" t="s">
        <v>78</v>
      </c>
      <c r="BB69">
        <f t="shared" si="104"/>
        <v>-5.6871675231607632E-2</v>
      </c>
      <c r="BC69">
        <f t="shared" si="104"/>
        <v>-0.12988823362877855</v>
      </c>
      <c r="BD69">
        <f t="shared" si="104"/>
        <v>-5.1911266793559063E-2</v>
      </c>
      <c r="BE69">
        <f t="shared" si="104"/>
        <v>0.35659937447434709</v>
      </c>
      <c r="BF69">
        <f t="shared" si="104"/>
        <v>0.2327065892042387</v>
      </c>
      <c r="BG69">
        <f t="shared" si="104"/>
        <v>2.2075387750497777E-2</v>
      </c>
      <c r="BH69">
        <f t="shared" si="104"/>
        <v>-0.31026614059257318</v>
      </c>
      <c r="BI69">
        <f t="shared" si="105"/>
        <v>8.9205764546521626E-3</v>
      </c>
      <c r="BJ69">
        <f t="shared" si="106"/>
        <v>7.8286620795858644E-2</v>
      </c>
      <c r="BK69">
        <f t="shared" si="102"/>
        <v>0.20712692960945944</v>
      </c>
      <c r="BL69">
        <v>6</v>
      </c>
    </row>
    <row r="70" spans="1:74" x14ac:dyDescent="0.25">
      <c r="A70" s="4" t="s">
        <v>157</v>
      </c>
      <c r="B70">
        <f t="shared" si="87"/>
        <v>1.2747157339906796E-2</v>
      </c>
      <c r="C70">
        <f t="shared" si="79"/>
        <v>1.1833381600802328E-5</v>
      </c>
      <c r="D70">
        <f t="shared" si="80"/>
        <v>-1.8618122900814008E-3</v>
      </c>
      <c r="E70">
        <f t="shared" si="81"/>
        <v>1.8829930456393196E-2</v>
      </c>
      <c r="F70">
        <f t="shared" si="82"/>
        <v>5.6144324964631703E-2</v>
      </c>
      <c r="G70">
        <f t="shared" si="83"/>
        <v>-5.1426798796641998E-3</v>
      </c>
      <c r="H70">
        <f t="shared" si="88"/>
        <v>2.9770816250708973E-3</v>
      </c>
      <c r="I70">
        <f t="shared" si="89"/>
        <v>1.1957976513979686E-2</v>
      </c>
      <c r="K70">
        <f t="shared" si="90"/>
        <v>7.4327814542593951E-3</v>
      </c>
      <c r="BA70" t="s">
        <v>77</v>
      </c>
      <c r="BB70">
        <f t="shared" si="104"/>
        <v>6.3604753384871315E-2</v>
      </c>
      <c r="BC70">
        <f t="shared" si="104"/>
        <v>0.1047912080531932</v>
      </c>
      <c r="BD70">
        <f t="shared" si="104"/>
        <v>-4.7882715523366315E-2</v>
      </c>
      <c r="BE70">
        <f t="shared" si="104"/>
        <v>2.5566471690722403E-2</v>
      </c>
      <c r="BF70">
        <f t="shared" si="104"/>
        <v>8.773347300197798E-2</v>
      </c>
      <c r="BG70">
        <f t="shared" si="104"/>
        <v>-4.5672020031131577E-2</v>
      </c>
      <c r="BH70">
        <f t="shared" si="104"/>
        <v>4.8325454692662029E-2</v>
      </c>
      <c r="BI70">
        <f t="shared" si="105"/>
        <v>3.3780946466989863E-2</v>
      </c>
      <c r="BJ70">
        <f t="shared" si="106"/>
        <v>2.1238941765947445E-2</v>
      </c>
      <c r="BK70">
        <f t="shared" si="102"/>
        <v>5.6192958022879942E-2</v>
      </c>
      <c r="BL70">
        <v>7</v>
      </c>
    </row>
    <row r="71" spans="1:74" x14ac:dyDescent="0.25">
      <c r="A71" s="5" t="s">
        <v>158</v>
      </c>
      <c r="B71">
        <f t="shared" si="87"/>
        <v>4.1723637549413994E-2</v>
      </c>
      <c r="C71">
        <f t="shared" si="79"/>
        <v>9.8167436268560004E-3</v>
      </c>
      <c r="D71">
        <f t="shared" si="80"/>
        <v>-1.3384615897210073E-3</v>
      </c>
      <c r="E71">
        <f t="shared" si="81"/>
        <v>2.8581899384723997E-2</v>
      </c>
      <c r="F71">
        <f t="shared" si="82"/>
        <v>1.3972084387596978E-2</v>
      </c>
      <c r="G71">
        <f t="shared" si="83"/>
        <v>-5.8760730892679636E-3</v>
      </c>
      <c r="H71">
        <f t="shared" si="88"/>
        <v>9.0897811443509946E-3</v>
      </c>
      <c r="I71">
        <f t="shared" si="89"/>
        <v>1.370994448770757E-2</v>
      </c>
      <c r="K71">
        <f t="shared" si="90"/>
        <v>5.8074201146262588E-3</v>
      </c>
    </row>
    <row r="72" spans="1:74" ht="15.75" thickBot="1" x14ac:dyDescent="0.3">
      <c r="A72" s="5" t="s">
        <v>159</v>
      </c>
      <c r="B72">
        <f t="shared" si="87"/>
        <v>7.3239259813421997E-2</v>
      </c>
      <c r="C72">
        <f t="shared" si="79"/>
        <v>1.1256226083345006E-2</v>
      </c>
      <c r="D72">
        <f t="shared" si="80"/>
        <v>1.4067169707795008E-2</v>
      </c>
      <c r="E72">
        <f t="shared" si="81"/>
        <v>5.3697005956595004E-2</v>
      </c>
      <c r="F72">
        <f t="shared" si="82"/>
        <v>2.3497832081419978E-3</v>
      </c>
      <c r="G72">
        <f t="shared" si="83"/>
        <v>2.7091968211745004E-2</v>
      </c>
      <c r="H72">
        <f t="shared" si="88"/>
        <v>2.8331555607528008E-2</v>
      </c>
      <c r="I72">
        <f t="shared" si="89"/>
        <v>3.0004709798367429E-2</v>
      </c>
      <c r="K72">
        <f t="shared" si="90"/>
        <v>8.8203620074859823E-3</v>
      </c>
    </row>
    <row r="73" spans="1:74" x14ac:dyDescent="0.25">
      <c r="A73" s="5" t="s">
        <v>160</v>
      </c>
      <c r="B73">
        <f t="shared" si="87"/>
        <v>1.1013844192461403E-2</v>
      </c>
      <c r="C73">
        <f t="shared" si="79"/>
        <v>3.3687727879795071E-3</v>
      </c>
      <c r="D73">
        <f t="shared" si="80"/>
        <v>5.9577714780069957E-3</v>
      </c>
      <c r="E73">
        <f t="shared" si="81"/>
        <v>2.0957266077438995E-2</v>
      </c>
      <c r="F73">
        <f t="shared" si="82"/>
        <v>3.2827482856482404E-2</v>
      </c>
      <c r="G73">
        <f t="shared" si="83"/>
        <v>1.2902454896886795E-2</v>
      </c>
      <c r="H73">
        <f t="shared" si="88"/>
        <v>3.3114601390266993E-2</v>
      </c>
      <c r="I73">
        <f t="shared" si="89"/>
        <v>1.7163170525646157E-2</v>
      </c>
      <c r="K73">
        <f t="shared" si="90"/>
        <v>4.2523181607352686E-3</v>
      </c>
      <c r="BQ73" s="13"/>
      <c r="BR73" s="13"/>
      <c r="BS73" s="13"/>
    </row>
    <row r="74" spans="1:74" x14ac:dyDescent="0.25">
      <c r="A74" s="6" t="s">
        <v>161</v>
      </c>
      <c r="B74">
        <f t="shared" si="87"/>
        <v>2.0749923998273502E-2</v>
      </c>
      <c r="C74">
        <f t="shared" si="79"/>
        <v>5.6058599700276983E-3</v>
      </c>
      <c r="D74">
        <f t="shared" si="80"/>
        <v>8.8094618429953031E-3</v>
      </c>
      <c r="E74">
        <f t="shared" si="81"/>
        <v>1.8621930012066197E-2</v>
      </c>
      <c r="F74">
        <f t="shared" si="82"/>
        <v>6.2491425639949957E-4</v>
      </c>
      <c r="G74">
        <f t="shared" si="83"/>
        <v>2.3261623911740997E-2</v>
      </c>
      <c r="H74">
        <f t="shared" si="88"/>
        <v>8.1434049026880978E-3</v>
      </c>
      <c r="I74">
        <f t="shared" si="89"/>
        <v>1.2259588413455898E-2</v>
      </c>
      <c r="K74">
        <f t="shared" si="90"/>
        <v>3.0037189841520952E-3</v>
      </c>
    </row>
    <row r="75" spans="1:74" x14ac:dyDescent="0.25">
      <c r="A75" s="6" t="s">
        <v>162</v>
      </c>
      <c r="B75">
        <f t="shared" si="87"/>
        <v>2.6414715253592999E-2</v>
      </c>
      <c r="C75">
        <f t="shared" si="79"/>
        <v>4.2591626404313021E-3</v>
      </c>
      <c r="D75">
        <f t="shared" si="80"/>
        <v>1.5961085918063798E-2</v>
      </c>
      <c r="E75">
        <f t="shared" si="81"/>
        <v>2.57077716205595E-2</v>
      </c>
      <c r="F75">
        <f t="shared" si="82"/>
        <v>5.340722951386899E-3</v>
      </c>
      <c r="G75">
        <f t="shared" si="83"/>
        <v>1.51668884795279E-2</v>
      </c>
      <c r="H75">
        <f t="shared" si="88"/>
        <v>1.54293518486621E-2</v>
      </c>
      <c r="I75">
        <f t="shared" si="89"/>
        <v>1.5468528387460644E-2</v>
      </c>
      <c r="K75">
        <f t="shared" si="90"/>
        <v>3.0412758018825217E-3</v>
      </c>
    </row>
    <row r="76" spans="1:74" x14ac:dyDescent="0.25">
      <c r="A76" s="6" t="s">
        <v>163</v>
      </c>
      <c r="B76">
        <f t="shared" si="87"/>
        <v>1.2083909903647619E-2</v>
      </c>
      <c r="C76">
        <f t="shared" si="79"/>
        <v>-4.6287085339770002E-3</v>
      </c>
      <c r="D76">
        <f t="shared" si="80"/>
        <v>7.7505422032293006E-3</v>
      </c>
      <c r="E76">
        <f t="shared" si="81"/>
        <v>9.7761604437799007E-3</v>
      </c>
      <c r="F76">
        <f t="shared" si="82"/>
        <v>3.1004310688359862E-4</v>
      </c>
      <c r="G76">
        <f t="shared" si="83"/>
        <v>8.1903724172859883E-4</v>
      </c>
      <c r="H76">
        <f t="shared" si="88"/>
        <v>3.6858518186515012E-3</v>
      </c>
      <c r="I76">
        <f t="shared" si="89"/>
        <v>4.2566908834205022E-3</v>
      </c>
      <c r="K76">
        <f t="shared" si="90"/>
        <v>2.073184330484242E-3</v>
      </c>
    </row>
    <row r="77" spans="1:74" x14ac:dyDescent="0.25">
      <c r="A77" t="s">
        <v>164</v>
      </c>
      <c r="B77">
        <f t="shared" si="87"/>
        <v>1.7838664695353404E-2</v>
      </c>
      <c r="C77">
        <f t="shared" si="79"/>
        <v>1.0231888697171398E-2</v>
      </c>
      <c r="D77">
        <f t="shared" si="80"/>
        <v>6.8094279388450918E-3</v>
      </c>
      <c r="E77">
        <f t="shared" si="81"/>
        <v>3.6439956571669208E-2</v>
      </c>
      <c r="F77">
        <f t="shared" si="82"/>
        <v>3.0063255008164307E-2</v>
      </c>
      <c r="G77">
        <f t="shared" si="83"/>
        <v>1.2852173185283894E-2</v>
      </c>
      <c r="H77">
        <f t="shared" si="88"/>
        <v>2.5826735814012597E-2</v>
      </c>
      <c r="I77">
        <f t="shared" si="89"/>
        <v>2.0008871701499984E-2</v>
      </c>
      <c r="K77">
        <f t="shared" si="90"/>
        <v>3.8615360191478982E-3</v>
      </c>
    </row>
    <row r="78" spans="1:74" x14ac:dyDescent="0.25">
      <c r="A78" s="7" t="s">
        <v>165</v>
      </c>
      <c r="B78">
        <f t="shared" si="87"/>
        <v>4.1417763100809746E-3</v>
      </c>
      <c r="C78">
        <f t="shared" si="79"/>
        <v>1.0693462880769E-2</v>
      </c>
      <c r="D78">
        <f t="shared" si="80"/>
        <v>1.0373186738810991E-2</v>
      </c>
      <c r="E78">
        <f t="shared" si="81"/>
        <v>4.697977624731009E-3</v>
      </c>
      <c r="F78">
        <f t="shared" si="82"/>
        <v>-4.4744807468962006E-2</v>
      </c>
      <c r="G78">
        <f t="shared" si="83"/>
        <v>3.6899193695908994E-2</v>
      </c>
      <c r="H78">
        <f t="shared" si="88"/>
        <v>-7.2584922339180014E-3</v>
      </c>
      <c r="I78">
        <f t="shared" si="89"/>
        <v>2.1146139353458515E-3</v>
      </c>
      <c r="K78">
        <f t="shared" si="90"/>
        <v>8.6262666173768862E-3</v>
      </c>
    </row>
    <row r="79" spans="1:74" x14ac:dyDescent="0.25">
      <c r="A79" t="s">
        <v>166</v>
      </c>
      <c r="B79">
        <f t="shared" si="87"/>
        <v>-1.119594560945996E-4</v>
      </c>
      <c r="C79">
        <f t="shared" si="79"/>
        <v>-1.6098497560477001E-3</v>
      </c>
      <c r="D79">
        <f t="shared" si="80"/>
        <v>4.5021567707163E-3</v>
      </c>
      <c r="E79">
        <f t="shared" si="81"/>
        <v>-2.0260084782363897E-2</v>
      </c>
      <c r="F79">
        <f t="shared" si="82"/>
        <v>-6.6473591816577013E-3</v>
      </c>
      <c r="G79">
        <f t="shared" si="83"/>
        <v>1.2919295046574998E-2</v>
      </c>
      <c r="H79">
        <f t="shared" si="88"/>
        <v>2.8327595426811993E-3</v>
      </c>
      <c r="I79">
        <f t="shared" si="89"/>
        <v>-1.1964345451702003E-3</v>
      </c>
      <c r="K79">
        <f t="shared" si="90"/>
        <v>3.6209270095176778E-3</v>
      </c>
    </row>
    <row r="80" spans="1:74" x14ac:dyDescent="0.25">
      <c r="A80" t="s">
        <v>167</v>
      </c>
      <c r="B80">
        <f t="shared" si="87"/>
        <v>-4.8506078101632003E-3</v>
      </c>
      <c r="C80">
        <f t="shared" si="79"/>
        <v>-8.1575177016604966E-3</v>
      </c>
      <c r="D80">
        <f t="shared" si="80"/>
        <v>1.2438124777419193E-2</v>
      </c>
      <c r="E80">
        <f t="shared" si="81"/>
        <v>-5.887753859392629E-2</v>
      </c>
      <c r="F80">
        <f t="shared" si="82"/>
        <v>-4.4260027211415101E-2</v>
      </c>
      <c r="G80">
        <f t="shared" si="83"/>
        <v>-2.6024212754340026E-3</v>
      </c>
      <c r="H80">
        <f t="shared" si="88"/>
        <v>3.2172960374529699E-2</v>
      </c>
      <c r="I80">
        <f t="shared" si="89"/>
        <v>-1.0591003920092884E-2</v>
      </c>
      <c r="K80">
        <f t="shared" si="90"/>
        <v>1.0998127323249529E-2</v>
      </c>
    </row>
    <row r="81" spans="1:71" x14ac:dyDescent="0.25">
      <c r="A81" t="s">
        <v>168</v>
      </c>
      <c r="B81">
        <f t="shared" si="87"/>
        <v>4.6299019847542994E-3</v>
      </c>
      <c r="C81">
        <f t="shared" si="79"/>
        <v>8.5819042135779934E-4</v>
      </c>
      <c r="D81">
        <f t="shared" si="80"/>
        <v>6.5986898043766985E-3</v>
      </c>
      <c r="E81">
        <f t="shared" si="81"/>
        <v>2.6057153799766974E-3</v>
      </c>
      <c r="F81">
        <f t="shared" si="82"/>
        <v>1.6877325281983598E-2</v>
      </c>
      <c r="G81">
        <f t="shared" si="83"/>
        <v>-3.3187825202193044E-3</v>
      </c>
      <c r="H81">
        <f t="shared" si="88"/>
        <v>-2.2767564525380014E-3</v>
      </c>
      <c r="I81">
        <f t="shared" si="89"/>
        <v>3.7106119856702559E-3</v>
      </c>
      <c r="K81">
        <f t="shared" si="90"/>
        <v>2.3783311755143297E-3</v>
      </c>
    </row>
    <row r="82" spans="1:71" x14ac:dyDescent="0.25">
      <c r="A82" s="7" t="s">
        <v>169</v>
      </c>
      <c r="B82">
        <f t="shared" si="87"/>
        <v>2.8456666773405026E-2</v>
      </c>
      <c r="C82">
        <f t="shared" si="79"/>
        <v>2.0061085137054013E-2</v>
      </c>
      <c r="D82">
        <f t="shared" si="80"/>
        <v>5.2242335970780984E-2</v>
      </c>
      <c r="E82">
        <f t="shared" si="81"/>
        <v>0.12788966091492399</v>
      </c>
      <c r="F82">
        <f t="shared" si="82"/>
        <v>5.1013693175442965E-2</v>
      </c>
      <c r="G82">
        <f t="shared" si="83"/>
        <v>4.5329556250393976E-2</v>
      </c>
      <c r="H82">
        <f t="shared" si="88"/>
        <v>4.524896028562303E-2</v>
      </c>
      <c r="I82">
        <f t="shared" si="89"/>
        <v>5.2891708358231995E-2</v>
      </c>
      <c r="K82">
        <f t="shared" si="90"/>
        <v>1.2304935407841826E-2</v>
      </c>
    </row>
    <row r="83" spans="1:71" x14ac:dyDescent="0.25">
      <c r="A83" t="s">
        <v>170</v>
      </c>
      <c r="B83">
        <f t="shared" si="87"/>
        <v>-3.5544347341054904E-2</v>
      </c>
      <c r="C83">
        <f t="shared" si="79"/>
        <v>6.5244777169682494E-2</v>
      </c>
      <c r="D83">
        <f t="shared" si="80"/>
        <v>6.191029933939099E-2</v>
      </c>
      <c r="E83">
        <f t="shared" si="81"/>
        <v>-4.4985274270950004E-3</v>
      </c>
      <c r="F83">
        <f t="shared" si="82"/>
        <v>5.8428341554893015E-2</v>
      </c>
      <c r="G83">
        <f t="shared" si="83"/>
        <v>2.9183859051710004E-2</v>
      </c>
      <c r="H83">
        <f t="shared" si="88"/>
        <v>3.9369347766778001E-2</v>
      </c>
      <c r="I83">
        <f t="shared" si="89"/>
        <v>3.0584821444900656E-2</v>
      </c>
      <c r="K83">
        <f t="shared" si="90"/>
        <v>1.3279490584494355E-2</v>
      </c>
    </row>
    <row r="84" spans="1:71" ht="15.75" thickBot="1" x14ac:dyDescent="0.3">
      <c r="A84" t="s">
        <v>171</v>
      </c>
      <c r="B84">
        <f t="shared" si="87"/>
        <v>4.4103864439636042E-3</v>
      </c>
      <c r="C84">
        <f t="shared" si="79"/>
        <v>-3.0420048077298145E-4</v>
      </c>
      <c r="D84">
        <f t="shared" si="80"/>
        <v>4.2866215444997996E-2</v>
      </c>
      <c r="E84">
        <f t="shared" si="81"/>
        <v>4.6793039541387305E-2</v>
      </c>
      <c r="F84">
        <f t="shared" si="82"/>
        <v>6.6865107500427984E-2</v>
      </c>
      <c r="G84">
        <f t="shared" si="83"/>
        <v>1.4855884845313E-2</v>
      </c>
      <c r="H84">
        <f t="shared" si="88"/>
        <v>2.1882333811781007E-2</v>
      </c>
      <c r="I84">
        <f t="shared" si="89"/>
        <v>2.8195538158156844E-2</v>
      </c>
      <c r="K84">
        <f t="shared" si="90"/>
        <v>8.6333511679299521E-3</v>
      </c>
      <c r="BQ84" s="12"/>
      <c r="BR84" s="12"/>
      <c r="BS84" s="12"/>
    </row>
    <row r="85" spans="1:71" x14ac:dyDescent="0.25">
      <c r="A85" t="s">
        <v>172</v>
      </c>
      <c r="B85">
        <f t="shared" si="87"/>
        <v>3.7250500623951993E-2</v>
      </c>
      <c r="C85">
        <f t="shared" si="79"/>
        <v>-6.5150882588398018E-2</v>
      </c>
      <c r="D85">
        <f t="shared" si="80"/>
        <v>6.4496655369922024E-2</v>
      </c>
      <c r="E85">
        <f t="shared" si="81"/>
        <v>2.8991867869063992E-2</v>
      </c>
      <c r="F85">
        <f t="shared" si="82"/>
        <v>5.0256828958442995E-2</v>
      </c>
      <c r="G85">
        <f t="shared" si="83"/>
        <v>-3.3853173690790994E-2</v>
      </c>
      <c r="H85">
        <f t="shared" si="88"/>
        <v>0.10384152621029989</v>
      </c>
      <c r="I85">
        <f t="shared" si="89"/>
        <v>2.6547617536070267E-2</v>
      </c>
      <c r="K85">
        <f t="shared" si="90"/>
        <v>2.028068401863253E-2</v>
      </c>
    </row>
    <row r="86" spans="1:71" x14ac:dyDescent="0.25">
      <c r="A86" t="s">
        <v>173</v>
      </c>
      <c r="B86">
        <f t="shared" si="87"/>
        <v>1.4921727003982095E-2</v>
      </c>
      <c r="C86">
        <f t="shared" si="79"/>
        <v>1.1498153337649905E-2</v>
      </c>
      <c r="D86">
        <f t="shared" si="80"/>
        <v>3.1847405893790398E-2</v>
      </c>
      <c r="E86">
        <f t="shared" si="81"/>
        <v>-1.4256583594375982E-2</v>
      </c>
      <c r="F86">
        <f t="shared" si="82"/>
        <v>4.7958838354516045E-3</v>
      </c>
      <c r="G86">
        <f t="shared" si="83"/>
        <v>6.4849065890250079E-3</v>
      </c>
      <c r="H86">
        <f t="shared" si="88"/>
        <v>3.3369648383394207E-2</v>
      </c>
      <c r="I86">
        <f t="shared" si="89"/>
        <v>1.266587734984532E-2</v>
      </c>
      <c r="K86">
        <f t="shared" si="90"/>
        <v>5.7640506414775331E-3</v>
      </c>
    </row>
    <row r="87" spans="1:71" x14ac:dyDescent="0.25">
      <c r="A87" t="s">
        <v>174</v>
      </c>
      <c r="B87">
        <f t="shared" si="87"/>
        <v>3.9966238379833041E-2</v>
      </c>
      <c r="C87">
        <f t="shared" si="79"/>
        <v>4.9364909214616004E-2</v>
      </c>
      <c r="D87">
        <f t="shared" si="80"/>
        <v>3.6312564585198992E-2</v>
      </c>
      <c r="E87">
        <f t="shared" si="81"/>
        <v>-9.1237025620990453E-3</v>
      </c>
      <c r="F87">
        <f t="shared" si="82"/>
        <v>-0.24264625032822801</v>
      </c>
      <c r="G87">
        <f t="shared" si="83"/>
        <v>8.7457760425302067E-2</v>
      </c>
      <c r="H87">
        <f t="shared" si="88"/>
        <v>6.1385128995694982E-2</v>
      </c>
      <c r="I87">
        <f t="shared" si="89"/>
        <v>3.2452355300454333E-3</v>
      </c>
      <c r="K87">
        <f t="shared" si="90"/>
        <v>3.9293899046215677E-2</v>
      </c>
    </row>
    <row r="88" spans="1:71" x14ac:dyDescent="0.25">
      <c r="A88" t="s">
        <v>175</v>
      </c>
      <c r="B88">
        <f t="shared" si="87"/>
        <v>1.39500073732228E-2</v>
      </c>
      <c r="C88">
        <f t="shared" si="79"/>
        <v>4.3809873983283003E-3</v>
      </c>
      <c r="D88">
        <f t="shared" si="80"/>
        <v>1.2063215077105796E-2</v>
      </c>
      <c r="E88">
        <f t="shared" si="81"/>
        <v>9.7488425567582998E-3</v>
      </c>
      <c r="F88">
        <f t="shared" si="82"/>
        <v>-7.9471047311684972E-3</v>
      </c>
      <c r="G88">
        <f t="shared" si="83"/>
        <v>4.9025881310182998E-3</v>
      </c>
      <c r="H88">
        <f t="shared" si="88"/>
        <v>1.16613559295147E-2</v>
      </c>
      <c r="I88">
        <f t="shared" si="89"/>
        <v>6.9656988192542428E-3</v>
      </c>
      <c r="K88">
        <f t="shared" si="90"/>
        <v>2.6259660663976538E-3</v>
      </c>
    </row>
    <row r="89" spans="1:71" x14ac:dyDescent="0.25">
      <c r="A89" t="s">
        <v>176</v>
      </c>
      <c r="B89">
        <f t="shared" si="87"/>
        <v>-4.2685459837906004E-2</v>
      </c>
      <c r="C89">
        <f t="shared" si="79"/>
        <v>-8.0751475362517006E-2</v>
      </c>
      <c r="D89">
        <f t="shared" si="80"/>
        <v>1.5906120089126008E-2</v>
      </c>
      <c r="E89">
        <f t="shared" si="81"/>
        <v>-9.625875615444035E-3</v>
      </c>
      <c r="F89">
        <f t="shared" si="82"/>
        <v>-7.4887324726432003E-2</v>
      </c>
      <c r="G89">
        <f t="shared" si="83"/>
        <v>3.5473120706627004E-2</v>
      </c>
      <c r="H89">
        <f t="shared" si="88"/>
        <v>-4.1649637709622045E-2</v>
      </c>
      <c r="I89">
        <f t="shared" si="89"/>
        <v>-2.8317218922309727E-2</v>
      </c>
      <c r="K89">
        <f t="shared" si="90"/>
        <v>1.5436904626994995E-2</v>
      </c>
    </row>
    <row r="90" spans="1:71" x14ac:dyDescent="0.25">
      <c r="A90" t="s">
        <v>177</v>
      </c>
      <c r="B90">
        <f t="shared" si="87"/>
        <v>-2.746374923766802E-3</v>
      </c>
      <c r="C90">
        <f t="shared" si="79"/>
        <v>-2.6392551038817991E-3</v>
      </c>
      <c r="D90">
        <f t="shared" si="80"/>
        <v>-1.0809671169131965E-3</v>
      </c>
      <c r="E90">
        <f t="shared" si="81"/>
        <v>3.5813772240972E-2</v>
      </c>
      <c r="F90">
        <f t="shared" si="82"/>
        <v>-1.5070555759201992E-2</v>
      </c>
      <c r="G90">
        <f t="shared" si="83"/>
        <v>1.4979237849778802E-2</v>
      </c>
      <c r="H90">
        <f t="shared" si="88"/>
        <v>-1.5439353496970301E-2</v>
      </c>
      <c r="I90">
        <f t="shared" si="89"/>
        <v>1.9737862414309589E-3</v>
      </c>
      <c r="K90">
        <f t="shared" si="90"/>
        <v>6.326015355671134E-3</v>
      </c>
    </row>
    <row r="91" spans="1:71" x14ac:dyDescent="0.25">
      <c r="A91" t="s">
        <v>178</v>
      </c>
      <c r="B91">
        <f t="shared" si="87"/>
        <v>4.8710057793996953E-3</v>
      </c>
      <c r="C91">
        <f t="shared" si="79"/>
        <v>-2.219848572078395E-3</v>
      </c>
      <c r="D91">
        <f t="shared" si="80"/>
        <v>8.3726169316141047E-3</v>
      </c>
      <c r="E91">
        <f t="shared" si="81"/>
        <v>3.2840450104303004E-2</v>
      </c>
      <c r="F91">
        <f t="shared" si="82"/>
        <v>4.0229219045176998E-2</v>
      </c>
      <c r="G91">
        <f t="shared" si="83"/>
        <v>3.3833267382030047E-3</v>
      </c>
      <c r="H91">
        <f t="shared" si="88"/>
        <v>1.1685731280860895E-2</v>
      </c>
      <c r="I91">
        <f t="shared" si="89"/>
        <v>1.4166071615354187E-2</v>
      </c>
      <c r="K91">
        <f t="shared" si="90"/>
        <v>5.6041174506148836E-3</v>
      </c>
    </row>
    <row r="92" spans="1:71" x14ac:dyDescent="0.25">
      <c r="A92" t="s">
        <v>179</v>
      </c>
      <c r="B92">
        <f t="shared" si="87"/>
        <v>-9.2342115537791258E-4</v>
      </c>
      <c r="C92">
        <f t="shared" si="79"/>
        <v>1.0521983177584016E-2</v>
      </c>
      <c r="D92">
        <f t="shared" si="80"/>
        <v>3.3662770906472961E-2</v>
      </c>
      <c r="E92">
        <f t="shared" si="81"/>
        <v>0.21645373475839103</v>
      </c>
      <c r="F92">
        <f t="shared" si="82"/>
        <v>5.2932053582818939E-2</v>
      </c>
      <c r="G92">
        <f t="shared" si="83"/>
        <v>0.12853014820037401</v>
      </c>
      <c r="H92">
        <f t="shared" si="88"/>
        <v>6.9341389592139979E-2</v>
      </c>
      <c r="I92">
        <f t="shared" si="89"/>
        <v>7.2931237008914712E-2</v>
      </c>
      <c r="K92">
        <f t="shared" si="90"/>
        <v>2.6723924370594381E-2</v>
      </c>
    </row>
    <row r="93" spans="1:71" x14ac:dyDescent="0.25">
      <c r="A93" t="s">
        <v>180</v>
      </c>
      <c r="B93">
        <f t="shared" si="87"/>
        <v>-6.2920820849140247E-3</v>
      </c>
      <c r="C93">
        <f t="shared" si="79"/>
        <v>-7.9798133784400038E-3</v>
      </c>
      <c r="D93">
        <f t="shared" si="80"/>
        <v>-3.5138425882634994E-2</v>
      </c>
      <c r="E93">
        <f t="shared" si="81"/>
        <v>4.8631961276864991E-2</v>
      </c>
      <c r="F93">
        <f t="shared" si="82"/>
        <v>6.5285739783556979E-2</v>
      </c>
      <c r="G93">
        <f t="shared" si="83"/>
        <v>3.0838421862053017E-2</v>
      </c>
      <c r="H93">
        <f t="shared" si="88"/>
        <v>2.8540375402911017E-2</v>
      </c>
      <c r="I93">
        <f t="shared" si="89"/>
        <v>1.7698025282770997E-2</v>
      </c>
      <c r="K93">
        <f t="shared" si="90"/>
        <v>1.2403334613725567E-2</v>
      </c>
    </row>
    <row r="94" spans="1:71" x14ac:dyDescent="0.25">
      <c r="A94" t="s">
        <v>271</v>
      </c>
      <c r="B94">
        <f>SUM(B71:B73)</f>
        <v>0.12597674155529739</v>
      </c>
      <c r="C94">
        <f t="shared" ref="C94:H94" si="108">SUM(C71:C73)</f>
        <v>2.4441742498180513E-2</v>
      </c>
      <c r="D94">
        <f t="shared" si="108"/>
        <v>1.8686479596080996E-2</v>
      </c>
      <c r="E94">
        <f t="shared" si="108"/>
        <v>0.10323617141875799</v>
      </c>
      <c r="F94">
        <f t="shared" si="108"/>
        <v>4.914935045222138E-2</v>
      </c>
      <c r="G94">
        <f t="shared" si="108"/>
        <v>3.4118350019363836E-2</v>
      </c>
      <c r="H94">
        <f t="shared" si="108"/>
        <v>7.0535938142145996E-2</v>
      </c>
      <c r="I94">
        <f>AVERAGE(B94:H94)</f>
        <v>6.0877824811721153E-2</v>
      </c>
      <c r="K94">
        <f>_xlfn.STDEV.P(B94:H94)/SQRT(COUNT(B94:H94))</f>
        <v>1.4347510591865507E-2</v>
      </c>
    </row>
    <row r="225" spans="1:11" x14ac:dyDescent="0.25">
      <c r="B225" t="s">
        <v>240</v>
      </c>
    </row>
    <row r="226" spans="1:11" x14ac:dyDescent="0.25">
      <c r="A226" s="1" t="s">
        <v>40</v>
      </c>
      <c r="B226" s="1" t="s">
        <v>84</v>
      </c>
      <c r="C226" s="1" t="s">
        <v>85</v>
      </c>
      <c r="D226" s="1" t="s">
        <v>130</v>
      </c>
      <c r="E226" s="1" t="s">
        <v>138</v>
      </c>
      <c r="F226" s="1" t="s">
        <v>133</v>
      </c>
      <c r="G226" s="1" t="s">
        <v>134</v>
      </c>
      <c r="H226" s="1" t="s">
        <v>135</v>
      </c>
      <c r="I226" s="1" t="s">
        <v>86</v>
      </c>
      <c r="J226" s="1" t="s">
        <v>114</v>
      </c>
      <c r="K226" s="1" t="s">
        <v>110</v>
      </c>
    </row>
    <row r="227" spans="1:11" x14ac:dyDescent="0.25">
      <c r="A227" t="s">
        <v>141</v>
      </c>
      <c r="B227">
        <f t="shared" ref="B227:H236" si="109">B54/B$50*100</f>
        <v>7.246256944262737E-2</v>
      </c>
      <c r="C227">
        <f t="shared" si="109"/>
        <v>0.10588381804163018</v>
      </c>
      <c r="D227">
        <f t="shared" si="109"/>
        <v>9.0012968839751628E-2</v>
      </c>
      <c r="E227">
        <f t="shared" si="109"/>
        <v>5.2660088481954449E-2</v>
      </c>
      <c r="F227">
        <f t="shared" si="109"/>
        <v>2.0275140598583437E-2</v>
      </c>
      <c r="G227">
        <f t="shared" si="109"/>
        <v>-8.9606970381152593E-3</v>
      </c>
      <c r="H227">
        <f t="shared" si="109"/>
        <v>2.3223036633303357E-2</v>
      </c>
      <c r="I227">
        <f>AVERAGE(B227:H227)</f>
        <v>5.0793846428533608E-2</v>
      </c>
      <c r="K227">
        <f>_xlfn.STDEV.P(B227:H227)/SQRT(COUNT(B227:H227))</f>
        <v>1.4504191776024251E-2</v>
      </c>
    </row>
    <row r="228" spans="1:11" x14ac:dyDescent="0.25">
      <c r="A228" t="s">
        <v>142</v>
      </c>
      <c r="B228">
        <f t="shared" si="109"/>
        <v>0.17377354921306981</v>
      </c>
      <c r="C228">
        <f t="shared" si="109"/>
        <v>0.34566295177353418</v>
      </c>
      <c r="D228">
        <f t="shared" si="109"/>
        <v>0.28872860842166359</v>
      </c>
      <c r="E228">
        <f t="shared" si="109"/>
        <v>0.22679813076735025</v>
      </c>
      <c r="F228">
        <f t="shared" si="109"/>
        <v>2.1165919096228974E-2</v>
      </c>
      <c r="G228">
        <f t="shared" si="109"/>
        <v>0.10305944685122097</v>
      </c>
      <c r="H228">
        <f t="shared" si="109"/>
        <v>-0.13897851846685633</v>
      </c>
      <c r="I228">
        <f>AVERAGE(B228:H228)</f>
        <v>0.14574429823660165</v>
      </c>
      <c r="K228">
        <f t="shared" ref="K228:K267" si="110">_xlfn.STDEV.P(B228:H228)/SQRT(COUNT(B228:H228))</f>
        <v>5.8235306477857227E-2</v>
      </c>
    </row>
    <row r="229" spans="1:11" x14ac:dyDescent="0.25">
      <c r="A229" s="2" t="s">
        <v>143</v>
      </c>
      <c r="B229">
        <f t="shared" si="109"/>
        <v>3.5227910868601046E-2</v>
      </c>
      <c r="C229">
        <f t="shared" si="109"/>
        <v>-9.5088843286961142E-3</v>
      </c>
      <c r="D229">
        <f t="shared" si="109"/>
        <v>9.4507011229824234E-3</v>
      </c>
      <c r="E229">
        <f t="shared" si="109"/>
        <v>5.8920058800546418E-2</v>
      </c>
      <c r="F229">
        <f t="shared" si="109"/>
        <v>7.0541223911239431E-2</v>
      </c>
      <c r="G229">
        <f t="shared" si="109"/>
        <v>6.2448764759420163E-2</v>
      </c>
      <c r="H229">
        <f t="shared" si="109"/>
        <v>2.5355630916291227E-2</v>
      </c>
      <c r="I229">
        <f t="shared" ref="I229:I267" si="111">AVERAGE(B229:H229)</f>
        <v>3.6062200864340657E-2</v>
      </c>
      <c r="K229">
        <f t="shared" si="110"/>
        <v>1.0407765799469995E-2</v>
      </c>
    </row>
    <row r="230" spans="1:11" x14ac:dyDescent="0.25">
      <c r="A230" s="2" t="s">
        <v>144</v>
      </c>
      <c r="B230">
        <f t="shared" si="109"/>
        <v>-0.10418034636161791</v>
      </c>
      <c r="C230">
        <f t="shared" si="109"/>
        <v>-2.7219277726910476E-2</v>
      </c>
      <c r="D230">
        <f t="shared" si="109"/>
        <v>1.2016034736147613E-2</v>
      </c>
      <c r="E230">
        <f t="shared" si="109"/>
        <v>0.30157383066364984</v>
      </c>
      <c r="F230">
        <f t="shared" si="109"/>
        <v>0.19390328504512785</v>
      </c>
      <c r="G230">
        <f t="shared" si="109"/>
        <v>0.28697107902397123</v>
      </c>
      <c r="H230">
        <f t="shared" si="109"/>
        <v>4.3304938526530425E-2</v>
      </c>
      <c r="I230">
        <f t="shared" si="111"/>
        <v>0.10090993484384266</v>
      </c>
      <c r="K230">
        <f t="shared" si="110"/>
        <v>5.5921244051457424E-2</v>
      </c>
    </row>
    <row r="231" spans="1:11" x14ac:dyDescent="0.25">
      <c r="A231" s="2" t="s">
        <v>145</v>
      </c>
      <c r="B231">
        <f t="shared" si="109"/>
        <v>5.6461915026779899E-2</v>
      </c>
      <c r="C231">
        <f t="shared" si="109"/>
        <v>3.0884785070192645E-2</v>
      </c>
      <c r="D231">
        <f t="shared" si="109"/>
        <v>6.4696522399182721E-2</v>
      </c>
      <c r="E231">
        <f t="shared" si="109"/>
        <v>9.9658685756833523E-2</v>
      </c>
      <c r="F231">
        <f t="shared" si="109"/>
        <v>0.11523134320575337</v>
      </c>
      <c r="G231">
        <f t="shared" si="109"/>
        <v>7.6122537076821442E-2</v>
      </c>
      <c r="H231">
        <f t="shared" si="109"/>
        <v>5.2098403168539795E-2</v>
      </c>
      <c r="I231">
        <f t="shared" si="111"/>
        <v>7.0736313100586187E-2</v>
      </c>
      <c r="K231">
        <f t="shared" si="110"/>
        <v>1.0122793272173929E-2</v>
      </c>
    </row>
    <row r="232" spans="1:11" x14ac:dyDescent="0.25">
      <c r="A232" s="2" t="s">
        <v>146</v>
      </c>
      <c r="B232">
        <f t="shared" si="109"/>
        <v>6.6865080173512975E-2</v>
      </c>
      <c r="C232">
        <f t="shared" si="109"/>
        <v>7.5239472996765797E-2</v>
      </c>
      <c r="D232">
        <f t="shared" si="109"/>
        <v>0.16191025930688824</v>
      </c>
      <c r="E232">
        <f t="shared" si="109"/>
        <v>0.18440405316453945</v>
      </c>
      <c r="F232">
        <f t="shared" si="109"/>
        <v>0.43197887152213066</v>
      </c>
      <c r="G232">
        <f t="shared" si="109"/>
        <v>0.12294680187309537</v>
      </c>
      <c r="H232">
        <f t="shared" si="109"/>
        <v>0.14039438178653552</v>
      </c>
      <c r="I232">
        <f t="shared" si="111"/>
        <v>0.1691055601176383</v>
      </c>
      <c r="K232">
        <f t="shared" si="110"/>
        <v>4.3238096124346537E-2</v>
      </c>
    </row>
    <row r="233" spans="1:11" x14ac:dyDescent="0.25">
      <c r="A233" t="s">
        <v>147</v>
      </c>
      <c r="B233">
        <f t="shared" si="109"/>
        <v>0.24578221388271027</v>
      </c>
      <c r="C233">
        <f t="shared" si="109"/>
        <v>0.12003538802693441</v>
      </c>
      <c r="D233">
        <f t="shared" si="109"/>
        <v>0.82669916397952248</v>
      </c>
      <c r="E233">
        <f t="shared" si="109"/>
        <v>0.24274499158676707</v>
      </c>
      <c r="F233">
        <f t="shared" si="109"/>
        <v>0.53705035441793214</v>
      </c>
      <c r="G233">
        <f t="shared" si="109"/>
        <v>0.5521917488987399</v>
      </c>
      <c r="H233">
        <f t="shared" si="109"/>
        <v>0.25562841393815172</v>
      </c>
      <c r="I233">
        <f t="shared" si="111"/>
        <v>0.39716175353296546</v>
      </c>
      <c r="K233">
        <f t="shared" si="110"/>
        <v>8.7095598094432014E-2</v>
      </c>
    </row>
    <row r="234" spans="1:11" x14ac:dyDescent="0.25">
      <c r="A234" t="s">
        <v>148</v>
      </c>
      <c r="B234">
        <f t="shared" si="109"/>
        <v>4.3276086892312562E-2</v>
      </c>
      <c r="C234">
        <f t="shared" si="109"/>
        <v>-5.193945566508304E-2</v>
      </c>
      <c r="D234">
        <f t="shared" si="109"/>
        <v>0.13766653738912568</v>
      </c>
      <c r="E234">
        <f t="shared" si="109"/>
        <v>6.0828041605434188E-2</v>
      </c>
      <c r="F234">
        <f t="shared" si="109"/>
        <v>0.19244553355842028</v>
      </c>
      <c r="G234">
        <f t="shared" si="109"/>
        <v>2.6030055658712685E-2</v>
      </c>
      <c r="H234">
        <f t="shared" si="109"/>
        <v>5.4362474118092453E-2</v>
      </c>
      <c r="I234">
        <f t="shared" si="111"/>
        <v>6.6095610508144984E-2</v>
      </c>
      <c r="K234">
        <f t="shared" si="110"/>
        <v>2.7594132247846421E-2</v>
      </c>
    </row>
    <row r="235" spans="1:11" x14ac:dyDescent="0.25">
      <c r="A235" t="s">
        <v>149</v>
      </c>
      <c r="B235">
        <f t="shared" si="109"/>
        <v>-0.15390215053172449</v>
      </c>
      <c r="C235">
        <f t="shared" si="109"/>
        <v>-0.16840461906741161</v>
      </c>
      <c r="D235">
        <f t="shared" si="109"/>
        <v>0.2001511449608584</v>
      </c>
      <c r="E235">
        <f t="shared" si="109"/>
        <v>-0.16873546947422582</v>
      </c>
      <c r="F235">
        <f t="shared" si="109"/>
        <v>-4.9503623360810399E-2</v>
      </c>
      <c r="G235">
        <f t="shared" si="109"/>
        <v>5.1344242806646437E-3</v>
      </c>
      <c r="H235">
        <f t="shared" si="109"/>
        <v>-3.9152390094854501E-2</v>
      </c>
      <c r="I235">
        <f t="shared" si="111"/>
        <v>-5.3487526183929102E-2</v>
      </c>
      <c r="K235">
        <f t="shared" si="110"/>
        <v>4.6194265841938038E-2</v>
      </c>
    </row>
    <row r="236" spans="1:11" x14ac:dyDescent="0.25">
      <c r="A236" t="s">
        <v>150</v>
      </c>
      <c r="B236">
        <f t="shared" si="109"/>
        <v>-2.2076403477316549E-2</v>
      </c>
      <c r="C236">
        <f t="shared" si="109"/>
        <v>-5.1084468208488713E-2</v>
      </c>
      <c r="D236">
        <f t="shared" si="109"/>
        <v>9.1534482006208007E-2</v>
      </c>
      <c r="E236">
        <f t="shared" si="109"/>
        <v>1.3320116510265092E-2</v>
      </c>
      <c r="F236">
        <f t="shared" si="109"/>
        <v>-6.1427832831299281E-2</v>
      </c>
      <c r="G236">
        <f t="shared" si="109"/>
        <v>7.7100536840312345E-2</v>
      </c>
      <c r="H236">
        <f t="shared" si="109"/>
        <v>-1.0966712539452932E-2</v>
      </c>
      <c r="I236">
        <f t="shared" si="111"/>
        <v>5.1999597571754244E-3</v>
      </c>
      <c r="K236">
        <f t="shared" si="110"/>
        <v>2.085021436958898E-2</v>
      </c>
    </row>
    <row r="237" spans="1:11" x14ac:dyDescent="0.25">
      <c r="A237" t="s">
        <v>151</v>
      </c>
      <c r="B237">
        <f t="shared" ref="B237:H246" si="112">B64/B$50*100</f>
        <v>7.7839803102912062E-3</v>
      </c>
      <c r="C237">
        <f t="shared" si="112"/>
        <v>-7.7303394815384755E-4</v>
      </c>
      <c r="D237">
        <f t="shared" si="112"/>
        <v>1.2280373114519183E-2</v>
      </c>
      <c r="E237">
        <f t="shared" si="112"/>
        <v>3.1964786087601326E-3</v>
      </c>
      <c r="F237">
        <f t="shared" si="112"/>
        <v>3.5298719502999064E-3</v>
      </c>
      <c r="G237">
        <f t="shared" si="112"/>
        <v>2.3205887123520044E-3</v>
      </c>
      <c r="H237">
        <f t="shared" si="112"/>
        <v>2.6889498646580835E-2</v>
      </c>
      <c r="I237">
        <f t="shared" si="111"/>
        <v>7.8896796278070599E-3</v>
      </c>
      <c r="K237">
        <f t="shared" si="110"/>
        <v>3.2806604713943865E-3</v>
      </c>
    </row>
    <row r="238" spans="1:11" x14ac:dyDescent="0.25">
      <c r="A238" t="s">
        <v>152</v>
      </c>
      <c r="B238">
        <f t="shared" si="112"/>
        <v>-1.5752860633540336E-3</v>
      </c>
      <c r="C238">
        <f t="shared" si="112"/>
        <v>-2.5392972544626444E-2</v>
      </c>
      <c r="D238">
        <f t="shared" si="112"/>
        <v>6.021351486266925E-5</v>
      </c>
      <c r="E238">
        <f t="shared" si="112"/>
        <v>0.12962523890626393</v>
      </c>
      <c r="F238">
        <f t="shared" si="112"/>
        <v>8.0375230677210401E-3</v>
      </c>
      <c r="G238">
        <f t="shared" si="112"/>
        <v>0.11101751922941237</v>
      </c>
      <c r="H238">
        <f t="shared" si="112"/>
        <v>6.8382831176869663E-2</v>
      </c>
      <c r="I238">
        <f t="shared" si="111"/>
        <v>4.145072389816417E-2</v>
      </c>
      <c r="K238">
        <f t="shared" si="110"/>
        <v>2.142312127781542E-2</v>
      </c>
    </row>
    <row r="239" spans="1:11" x14ac:dyDescent="0.25">
      <c r="A239" s="3" t="s">
        <v>153</v>
      </c>
      <c r="B239">
        <f t="shared" si="112"/>
        <v>0.12191571938848172</v>
      </c>
      <c r="C239">
        <f t="shared" si="112"/>
        <v>0.37335202938433709</v>
      </c>
      <c r="D239">
        <f t="shared" si="112"/>
        <v>-7.7006014438402326E-2</v>
      </c>
      <c r="E239">
        <f t="shared" si="112"/>
        <v>-1.5202509565895928</v>
      </c>
      <c r="F239">
        <f t="shared" si="112"/>
        <v>-0.11055733736248095</v>
      </c>
      <c r="G239">
        <f t="shared" si="112"/>
        <v>-0.12735898317113337</v>
      </c>
      <c r="H239">
        <f t="shared" si="112"/>
        <v>0.45383212780701804</v>
      </c>
      <c r="I239">
        <f t="shared" si="111"/>
        <v>-0.12658191642596744</v>
      </c>
      <c r="K239">
        <f t="shared" si="110"/>
        <v>0.23006627450017436</v>
      </c>
    </row>
    <row r="240" spans="1:11" x14ac:dyDescent="0.25">
      <c r="A240" s="3" t="s">
        <v>154</v>
      </c>
      <c r="B240">
        <f t="shared" si="112"/>
        <v>7.8938163400536845E-2</v>
      </c>
      <c r="C240">
        <f t="shared" si="112"/>
        <v>0.50128885429444303</v>
      </c>
      <c r="D240">
        <f t="shared" si="112"/>
        <v>6.228816285668503E-2</v>
      </c>
      <c r="E240">
        <f t="shared" si="112"/>
        <v>-1.5779468583717939</v>
      </c>
      <c r="F240">
        <f t="shared" si="112"/>
        <v>0.75456779349555925</v>
      </c>
      <c r="G240">
        <f t="shared" si="112"/>
        <v>-1.073123784656949</v>
      </c>
      <c r="H240">
        <f t="shared" si="112"/>
        <v>1.172489208935874</v>
      </c>
      <c r="I240">
        <f t="shared" si="111"/>
        <v>-1.1642637149377823E-2</v>
      </c>
      <c r="K240">
        <f t="shared" si="110"/>
        <v>0.34540916737441657</v>
      </c>
    </row>
    <row r="241" spans="1:11" x14ac:dyDescent="0.25">
      <c r="A241" s="4" t="s">
        <v>155</v>
      </c>
      <c r="B241">
        <f t="shared" si="112"/>
        <v>2.1136496336428855E-2</v>
      </c>
      <c r="C241">
        <f t="shared" si="112"/>
        <v>3.0887243211089873E-2</v>
      </c>
      <c r="D241">
        <f t="shared" si="112"/>
        <v>3.3358395308482412E-2</v>
      </c>
      <c r="E241">
        <f t="shared" si="112"/>
        <v>9.3438985174777028E-2</v>
      </c>
      <c r="F241">
        <f t="shared" si="112"/>
        <v>0.24302498715259124</v>
      </c>
      <c r="G241">
        <f t="shared" si="112"/>
        <v>0.14692443250130857</v>
      </c>
      <c r="H241">
        <f t="shared" si="112"/>
        <v>0.15438865692055351</v>
      </c>
      <c r="I241">
        <f t="shared" si="111"/>
        <v>0.10330845665789021</v>
      </c>
      <c r="K241">
        <f t="shared" si="110"/>
        <v>2.893332584261965E-2</v>
      </c>
    </row>
    <row r="242" spans="1:11" x14ac:dyDescent="0.25">
      <c r="A242" s="4" t="s">
        <v>156</v>
      </c>
      <c r="B242">
        <f t="shared" si="112"/>
        <v>0.19882575507150788</v>
      </c>
      <c r="C242">
        <f t="shared" si="112"/>
        <v>3.5567440453908222E-2</v>
      </c>
      <c r="D242">
        <f t="shared" si="112"/>
        <v>0.10943379720396217</v>
      </c>
      <c r="E242">
        <f t="shared" si="112"/>
        <v>0.13293501143978209</v>
      </c>
      <c r="F242">
        <f t="shared" si="112"/>
        <v>0.54979306527991267</v>
      </c>
      <c r="G242">
        <f t="shared" si="112"/>
        <v>0.31002822275344666</v>
      </c>
      <c r="H242">
        <f t="shared" si="112"/>
        <v>-4.877411954518817E-2</v>
      </c>
      <c r="I242">
        <f t="shared" si="111"/>
        <v>0.18397273895104735</v>
      </c>
      <c r="K242">
        <f t="shared" si="110"/>
        <v>6.9148058315010752E-2</v>
      </c>
    </row>
    <row r="243" spans="1:11" x14ac:dyDescent="0.25">
      <c r="A243" s="4" t="s">
        <v>157</v>
      </c>
      <c r="B243">
        <f t="shared" si="112"/>
        <v>0.10723241257484768</v>
      </c>
      <c r="C243">
        <f t="shared" si="112"/>
        <v>1.0804188883326878E-4</v>
      </c>
      <c r="D243">
        <f t="shared" si="112"/>
        <v>-1.6983167774824278E-2</v>
      </c>
      <c r="E243">
        <f t="shared" si="112"/>
        <v>0.18358537374306264</v>
      </c>
      <c r="F243">
        <f t="shared" si="112"/>
        <v>0.48482794933214302</v>
      </c>
      <c r="G243">
        <f t="shared" si="112"/>
        <v>-4.1466051041969529E-2</v>
      </c>
      <c r="H243">
        <f t="shared" si="112"/>
        <v>2.2350621638775523E-2</v>
      </c>
      <c r="I243">
        <f t="shared" si="111"/>
        <v>0.10566502576583833</v>
      </c>
      <c r="K243">
        <f t="shared" si="110"/>
        <v>6.4620123841511029E-2</v>
      </c>
    </row>
    <row r="244" spans="1:11" x14ac:dyDescent="0.25">
      <c r="A244" s="5" t="s">
        <v>158</v>
      </c>
      <c r="B244">
        <f t="shared" si="112"/>
        <v>0.3509901224656008</v>
      </c>
      <c r="C244">
        <f t="shared" si="112"/>
        <v>8.9629453305685974E-2</v>
      </c>
      <c r="D244">
        <f t="shared" si="112"/>
        <v>-1.2209242499627095E-2</v>
      </c>
      <c r="E244">
        <f t="shared" si="112"/>
        <v>0.27866373128582717</v>
      </c>
      <c r="F244">
        <f t="shared" si="112"/>
        <v>0.12065434976378527</v>
      </c>
      <c r="G244">
        <f t="shared" si="112"/>
        <v>-4.7379489361068103E-2</v>
      </c>
      <c r="H244">
        <f t="shared" si="112"/>
        <v>6.8242085613566913E-2</v>
      </c>
      <c r="I244">
        <f t="shared" si="111"/>
        <v>0.12122728722482444</v>
      </c>
      <c r="K244">
        <f t="shared" si="110"/>
        <v>5.1033588360708954E-2</v>
      </c>
    </row>
    <row r="245" spans="1:11" x14ac:dyDescent="0.25">
      <c r="A245" s="5" t="s">
        <v>159</v>
      </c>
      <c r="B245">
        <f t="shared" si="112"/>
        <v>0.61610775764118353</v>
      </c>
      <c r="C245">
        <f t="shared" si="112"/>
        <v>0.10277230703828941</v>
      </c>
      <c r="D245">
        <f t="shared" si="112"/>
        <v>0.12831857676369901</v>
      </c>
      <c r="E245">
        <f t="shared" si="112"/>
        <v>0.52352741983058892</v>
      </c>
      <c r="F245">
        <f t="shared" si="112"/>
        <v>2.0291286339202713E-2</v>
      </c>
      <c r="G245">
        <f t="shared" si="112"/>
        <v>0.21844582260270662</v>
      </c>
      <c r="H245">
        <f t="shared" si="112"/>
        <v>0.2127008794415261</v>
      </c>
      <c r="I245">
        <f t="shared" si="111"/>
        <v>0.26030914995102805</v>
      </c>
      <c r="K245">
        <f t="shared" si="110"/>
        <v>7.8212626931951981E-2</v>
      </c>
    </row>
    <row r="246" spans="1:11" x14ac:dyDescent="0.25">
      <c r="A246" s="5" t="s">
        <v>160</v>
      </c>
      <c r="B246">
        <f t="shared" si="112"/>
        <v>9.265133025256489E-2</v>
      </c>
      <c r="C246">
        <f t="shared" si="112"/>
        <v>3.0757782292658003E-2</v>
      </c>
      <c r="D246">
        <f t="shared" si="112"/>
        <v>5.4345882833672685E-2</v>
      </c>
      <c r="E246">
        <f t="shared" si="112"/>
        <v>0.20432616755380253</v>
      </c>
      <c r="F246">
        <f t="shared" si="112"/>
        <v>0.28347800432315429</v>
      </c>
      <c r="G246">
        <f t="shared" si="112"/>
        <v>0.10403405730864825</v>
      </c>
      <c r="H246">
        <f t="shared" si="112"/>
        <v>0.24860988699800993</v>
      </c>
      <c r="I246">
        <f t="shared" si="111"/>
        <v>0.14545758736607292</v>
      </c>
      <c r="K246">
        <f t="shared" si="110"/>
        <v>3.4734368021006642E-2</v>
      </c>
    </row>
    <row r="247" spans="1:11" x14ac:dyDescent="0.25">
      <c r="A247" s="6" t="s">
        <v>161</v>
      </c>
      <c r="B247">
        <f t="shared" ref="B247:H256" si="113">B74/B$50*100</f>
        <v>0.17455377318625506</v>
      </c>
      <c r="C247">
        <f t="shared" si="113"/>
        <v>5.1182977117507855E-2</v>
      </c>
      <c r="D247">
        <f t="shared" si="113"/>
        <v>8.035856744664667E-2</v>
      </c>
      <c r="E247">
        <f t="shared" si="113"/>
        <v>0.18155744063948973</v>
      </c>
      <c r="F247">
        <f t="shared" si="113"/>
        <v>5.3963761721144759E-3</v>
      </c>
      <c r="G247">
        <f t="shared" si="113"/>
        <v>0.18756129236384325</v>
      </c>
      <c r="H247">
        <f t="shared" si="113"/>
        <v>6.1137108334070898E-2</v>
      </c>
      <c r="I247">
        <f t="shared" si="111"/>
        <v>0.10596393360856114</v>
      </c>
      <c r="K247">
        <f t="shared" si="110"/>
        <v>2.5894975951791879E-2</v>
      </c>
    </row>
    <row r="248" spans="1:11" x14ac:dyDescent="0.25">
      <c r="A248" s="6" t="s">
        <v>162</v>
      </c>
      <c r="B248">
        <f t="shared" si="113"/>
        <v>0.2222074748581645</v>
      </c>
      <c r="C248">
        <f t="shared" si="113"/>
        <v>3.8887276016611336E-2</v>
      </c>
      <c r="D248">
        <f t="shared" si="113"/>
        <v>0.14559459160247093</v>
      </c>
      <c r="E248">
        <f t="shared" si="113"/>
        <v>0.25064196981456782</v>
      </c>
      <c r="F248">
        <f t="shared" si="113"/>
        <v>4.6119207205771527E-2</v>
      </c>
      <c r="G248">
        <f t="shared" si="113"/>
        <v>0.1222924596817466</v>
      </c>
      <c r="H248">
        <f t="shared" si="113"/>
        <v>0.11583679882904646</v>
      </c>
      <c r="I248">
        <f t="shared" si="111"/>
        <v>0.13451139685833988</v>
      </c>
      <c r="K248">
        <f t="shared" si="110"/>
        <v>2.8123250600664035E-2</v>
      </c>
    </row>
    <row r="249" spans="1:11" x14ac:dyDescent="0.25">
      <c r="A249" s="6" t="s">
        <v>163</v>
      </c>
      <c r="B249">
        <f t="shared" si="113"/>
        <v>0.10165300213629465</v>
      </c>
      <c r="C249">
        <f t="shared" si="113"/>
        <v>-4.2261327297654132E-2</v>
      </c>
      <c r="D249">
        <f t="shared" si="113"/>
        <v>7.0699263983021871E-2</v>
      </c>
      <c r="E249">
        <f t="shared" si="113"/>
        <v>9.531421653414103E-2</v>
      </c>
      <c r="F249">
        <f t="shared" si="113"/>
        <v>2.6773420788233646E-3</v>
      </c>
      <c r="G249">
        <f t="shared" si="113"/>
        <v>6.603996528169986E-3</v>
      </c>
      <c r="H249">
        <f t="shared" si="113"/>
        <v>2.7671757039349064E-2</v>
      </c>
      <c r="I249">
        <f t="shared" si="111"/>
        <v>3.7479750143163688E-2</v>
      </c>
      <c r="K249">
        <f t="shared" si="110"/>
        <v>1.8727870643082289E-2</v>
      </c>
    </row>
    <row r="250" spans="1:11" x14ac:dyDescent="0.25">
      <c r="A250" t="s">
        <v>164</v>
      </c>
      <c r="B250">
        <f t="shared" si="113"/>
        <v>0.15006350054281922</v>
      </c>
      <c r="C250">
        <f t="shared" si="113"/>
        <v>9.3419837073387219E-2</v>
      </c>
      <c r="D250">
        <f t="shared" si="113"/>
        <v>6.2114563187745372E-2</v>
      </c>
      <c r="E250">
        <f t="shared" si="113"/>
        <v>0.35527709790980699</v>
      </c>
      <c r="F250">
        <f t="shared" si="113"/>
        <v>0.25960782830748197</v>
      </c>
      <c r="G250">
        <f t="shared" si="113"/>
        <v>0.1036286297750294</v>
      </c>
      <c r="H250">
        <f t="shared" si="113"/>
        <v>0.19389579226933759</v>
      </c>
      <c r="I250">
        <f t="shared" si="111"/>
        <v>0.1740010355808011</v>
      </c>
      <c r="K250">
        <f t="shared" si="110"/>
        <v>3.6455880077266752E-2</v>
      </c>
    </row>
    <row r="251" spans="1:11" x14ac:dyDescent="0.25">
      <c r="A251" s="7" t="s">
        <v>165</v>
      </c>
      <c r="B251">
        <f t="shared" si="113"/>
        <v>3.4841702681813823E-2</v>
      </c>
      <c r="C251">
        <f t="shared" si="113"/>
        <v>9.7634130866564445E-2</v>
      </c>
      <c r="D251">
        <f t="shared" si="113"/>
        <v>9.4622627470735535E-2</v>
      </c>
      <c r="E251">
        <f t="shared" si="113"/>
        <v>4.5803673044366236E-2</v>
      </c>
      <c r="F251">
        <f t="shared" si="113"/>
        <v>-0.38638870913675277</v>
      </c>
      <c r="G251">
        <f t="shared" si="113"/>
        <v>0.29752267008733024</v>
      </c>
      <c r="H251">
        <f t="shared" si="113"/>
        <v>-5.4493572571906998E-2</v>
      </c>
      <c r="I251">
        <f t="shared" si="111"/>
        <v>1.8506074634592924E-2</v>
      </c>
      <c r="K251">
        <f t="shared" si="110"/>
        <v>7.2869184645892329E-2</v>
      </c>
    </row>
    <row r="252" spans="1:11" x14ac:dyDescent="0.25">
      <c r="A252" t="s">
        <v>166</v>
      </c>
      <c r="B252">
        <f t="shared" si="113"/>
        <v>-9.418321487259083E-4</v>
      </c>
      <c r="C252">
        <f t="shared" si="113"/>
        <v>-1.4698352022162253E-2</v>
      </c>
      <c r="D252">
        <f t="shared" si="113"/>
        <v>4.1067987461986859E-2</v>
      </c>
      <c r="E252">
        <f t="shared" si="113"/>
        <v>-0.19752888867274446</v>
      </c>
      <c r="F252">
        <f t="shared" si="113"/>
        <v>-5.7402516150074377E-2</v>
      </c>
      <c r="G252">
        <f t="shared" si="113"/>
        <v>0.10416984147621555</v>
      </c>
      <c r="H252">
        <f t="shared" si="113"/>
        <v>2.1267114814358001E-2</v>
      </c>
      <c r="I252">
        <f t="shared" si="111"/>
        <v>-1.4866663605878084E-2</v>
      </c>
      <c r="K252">
        <f t="shared" si="110"/>
        <v>3.3188620238399177E-2</v>
      </c>
    </row>
    <row r="253" spans="1:11" x14ac:dyDescent="0.25">
      <c r="A253" t="s">
        <v>167</v>
      </c>
      <c r="B253">
        <f t="shared" si="113"/>
        <v>-4.0804578155618963E-2</v>
      </c>
      <c r="C253">
        <f t="shared" si="113"/>
        <v>-7.4480283862261992E-2</v>
      </c>
      <c r="D253">
        <f t="shared" si="113"/>
        <v>0.11345867734597102</v>
      </c>
      <c r="E253">
        <f t="shared" si="113"/>
        <v>-0.57403583899948118</v>
      </c>
      <c r="F253">
        <f t="shared" si="113"/>
        <v>-0.38220244421520932</v>
      </c>
      <c r="G253">
        <f t="shared" si="113"/>
        <v>-2.0983638096272114E-2</v>
      </c>
      <c r="H253">
        <f t="shared" si="113"/>
        <v>0.24154045971558016</v>
      </c>
      <c r="I253">
        <f t="shared" si="111"/>
        <v>-0.10535823518104179</v>
      </c>
      <c r="K253">
        <f t="shared" si="110"/>
        <v>9.8639795470412947E-2</v>
      </c>
    </row>
    <row r="254" spans="1:11" x14ac:dyDescent="0.25">
      <c r="A254" t="s">
        <v>168</v>
      </c>
      <c r="B254">
        <f t="shared" si="113"/>
        <v>3.894794318228046E-2</v>
      </c>
      <c r="C254">
        <f t="shared" si="113"/>
        <v>7.8355044424350193E-3</v>
      </c>
      <c r="D254">
        <f t="shared" si="113"/>
        <v>6.0192242063700302E-2</v>
      </c>
      <c r="E254">
        <f t="shared" si="113"/>
        <v>2.5404832641782293E-2</v>
      </c>
      <c r="F254">
        <f t="shared" si="113"/>
        <v>0.14574222794254443</v>
      </c>
      <c r="G254">
        <f t="shared" si="113"/>
        <v>-2.6759745619164589E-2</v>
      </c>
      <c r="H254">
        <f t="shared" si="113"/>
        <v>-1.7092887748116684E-2</v>
      </c>
      <c r="I254">
        <f t="shared" si="111"/>
        <v>3.3467159557923024E-2</v>
      </c>
      <c r="K254">
        <f t="shared" si="110"/>
        <v>2.0331709101749477E-2</v>
      </c>
    </row>
    <row r="255" spans="1:11" x14ac:dyDescent="0.25">
      <c r="A255" s="7" t="s">
        <v>169</v>
      </c>
      <c r="B255">
        <f t="shared" si="113"/>
        <v>0.23938490367555459</v>
      </c>
      <c r="C255">
        <f t="shared" si="113"/>
        <v>0.18316298783987273</v>
      </c>
      <c r="D255">
        <f t="shared" si="113"/>
        <v>0.47654662151882116</v>
      </c>
      <c r="E255">
        <f t="shared" si="113"/>
        <v>1.2468803988051012</v>
      </c>
      <c r="F255">
        <f t="shared" si="113"/>
        <v>0.44052296052521245</v>
      </c>
      <c r="G255">
        <f t="shared" si="113"/>
        <v>0.36549770492644384</v>
      </c>
      <c r="H255">
        <f t="shared" si="113"/>
        <v>0.33970932552709432</v>
      </c>
      <c r="I255">
        <f t="shared" si="111"/>
        <v>0.47024355754544284</v>
      </c>
      <c r="K255">
        <f t="shared" si="110"/>
        <v>0.1251782139096638</v>
      </c>
    </row>
    <row r="256" spans="1:11" x14ac:dyDescent="0.25">
      <c r="A256" t="s">
        <v>170</v>
      </c>
      <c r="B256">
        <f t="shared" si="113"/>
        <v>-0.29900832139627126</v>
      </c>
      <c r="C256">
        <f t="shared" si="113"/>
        <v>0.59570198948373987</v>
      </c>
      <c r="D256">
        <f t="shared" si="113"/>
        <v>0.56473630895652749</v>
      </c>
      <c r="E256">
        <f t="shared" si="113"/>
        <v>-4.3859101918045255E-2</v>
      </c>
      <c r="F256">
        <f t="shared" si="113"/>
        <v>0.50455131550307064</v>
      </c>
      <c r="G256">
        <f t="shared" si="113"/>
        <v>0.23531299193347219</v>
      </c>
      <c r="H256">
        <f t="shared" si="113"/>
        <v>0.29556777640575183</v>
      </c>
      <c r="I256">
        <f t="shared" si="111"/>
        <v>0.26471470842403511</v>
      </c>
      <c r="K256">
        <f t="shared" si="110"/>
        <v>0.1170997274801069</v>
      </c>
    </row>
    <row r="257" spans="1:11" x14ac:dyDescent="0.25">
      <c r="A257" t="s">
        <v>171</v>
      </c>
      <c r="B257">
        <f t="shared" ref="B257:H266" si="114">B84/B$50*100</f>
        <v>3.7101321193630028E-2</v>
      </c>
      <c r="C257">
        <f t="shared" si="114"/>
        <v>-2.7774304620137467E-3</v>
      </c>
      <c r="D257">
        <f t="shared" si="114"/>
        <v>0.39101907998595042</v>
      </c>
      <c r="E257">
        <f t="shared" si="114"/>
        <v>0.45621611150787955</v>
      </c>
      <c r="F257">
        <f t="shared" si="114"/>
        <v>0.5774060507758827</v>
      </c>
      <c r="G257">
        <f t="shared" si="114"/>
        <v>0.11978479969272252</v>
      </c>
      <c r="H257">
        <f t="shared" si="114"/>
        <v>0.16428295397807732</v>
      </c>
      <c r="I257">
        <f t="shared" si="111"/>
        <v>0.24900469809601838</v>
      </c>
      <c r="K257">
        <f t="shared" si="110"/>
        <v>7.8652547791067062E-2</v>
      </c>
    </row>
    <row r="258" spans="1:11" x14ac:dyDescent="0.25">
      <c r="A258" t="s">
        <v>172</v>
      </c>
      <c r="B258">
        <f t="shared" si="114"/>
        <v>0.31336092785346037</v>
      </c>
      <c r="C258">
        <f t="shared" si="114"/>
        <v>-0.59484470724140126</v>
      </c>
      <c r="D258">
        <f t="shared" si="114"/>
        <v>0.58832865423534009</v>
      </c>
      <c r="E258">
        <f t="shared" si="114"/>
        <v>0.28266078361667529</v>
      </c>
      <c r="F258">
        <f t="shared" si="114"/>
        <v>0.43398714543647227</v>
      </c>
      <c r="G258">
        <f t="shared" si="114"/>
        <v>-0.27296224167984967</v>
      </c>
      <c r="H258">
        <f t="shared" si="114"/>
        <v>0.77959658316863689</v>
      </c>
      <c r="I258">
        <f t="shared" si="111"/>
        <v>0.21858959219847632</v>
      </c>
      <c r="K258">
        <f t="shared" si="110"/>
        <v>0.16988694994866654</v>
      </c>
    </row>
    <row r="259" spans="1:11" x14ac:dyDescent="0.25">
      <c r="A259" t="s">
        <v>173</v>
      </c>
      <c r="B259">
        <f t="shared" si="114"/>
        <v>0.1255254598145529</v>
      </c>
      <c r="C259">
        <f t="shared" si="114"/>
        <v>0.10498116655090546</v>
      </c>
      <c r="D259">
        <f t="shared" si="114"/>
        <v>0.29050717968110656</v>
      </c>
      <c r="E259">
        <f t="shared" si="114"/>
        <v>-0.13899680795603234</v>
      </c>
      <c r="F259">
        <f t="shared" si="114"/>
        <v>4.1414310825571919E-2</v>
      </c>
      <c r="G259">
        <f t="shared" si="114"/>
        <v>5.2288587645955904E-2</v>
      </c>
      <c r="H259">
        <f t="shared" si="114"/>
        <v>0.25052466783421151</v>
      </c>
      <c r="I259">
        <f t="shared" si="111"/>
        <v>0.10374922348518172</v>
      </c>
      <c r="K259">
        <f t="shared" si="110"/>
        <v>4.9970759118369922E-2</v>
      </c>
    </row>
    <row r="260" spans="1:11" x14ac:dyDescent="0.25">
      <c r="A260" t="s">
        <v>174</v>
      </c>
      <c r="B260">
        <f t="shared" si="114"/>
        <v>0.33620642224239655</v>
      </c>
      <c r="C260">
        <f t="shared" si="114"/>
        <v>0.4507146151078511</v>
      </c>
      <c r="D260">
        <f t="shared" si="114"/>
        <v>0.33123767630603296</v>
      </c>
      <c r="E260">
        <f t="shared" si="114"/>
        <v>-8.8952975618388302E-2</v>
      </c>
      <c r="F260">
        <f t="shared" si="114"/>
        <v>-2.0953441694040738</v>
      </c>
      <c r="G260">
        <f t="shared" si="114"/>
        <v>0.70518252013942562</v>
      </c>
      <c r="H260">
        <f t="shared" si="114"/>
        <v>0.46085259499646197</v>
      </c>
      <c r="I260">
        <f t="shared" si="111"/>
        <v>1.4270954824243731E-2</v>
      </c>
      <c r="K260">
        <f t="shared" si="110"/>
        <v>0.33601866204625702</v>
      </c>
    </row>
    <row r="261" spans="1:11" x14ac:dyDescent="0.25">
      <c r="A261" t="s">
        <v>175</v>
      </c>
      <c r="B261">
        <f t="shared" si="114"/>
        <v>0.11735110081245236</v>
      </c>
      <c r="C261">
        <f t="shared" si="114"/>
        <v>3.9999568123286484E-2</v>
      </c>
      <c r="D261">
        <f t="shared" si="114"/>
        <v>0.11003880823523852</v>
      </c>
      <c r="E261">
        <f t="shared" si="114"/>
        <v>9.5047876490541514E-2</v>
      </c>
      <c r="F261">
        <f t="shared" si="114"/>
        <v>-6.8626321402339249E-2</v>
      </c>
      <c r="G261">
        <f t="shared" si="114"/>
        <v>3.9530162179146386E-2</v>
      </c>
      <c r="H261">
        <f t="shared" si="114"/>
        <v>8.7548339951702719E-2</v>
      </c>
      <c r="I261">
        <f t="shared" si="111"/>
        <v>6.0127076341432675E-2</v>
      </c>
      <c r="K261">
        <f t="shared" si="110"/>
        <v>2.2652631882492922E-2</v>
      </c>
    </row>
    <row r="262" spans="1:11" x14ac:dyDescent="0.25">
      <c r="A262" t="s">
        <v>176</v>
      </c>
      <c r="B262">
        <f t="shared" si="114"/>
        <v>-0.35908122244287727</v>
      </c>
      <c r="C262">
        <f t="shared" si="114"/>
        <v>-0.73728222570359458</v>
      </c>
      <c r="D262">
        <f t="shared" si="114"/>
        <v>0.14509320169345277</v>
      </c>
      <c r="E262">
        <f t="shared" si="114"/>
        <v>-9.384899092208443E-2</v>
      </c>
      <c r="F262">
        <f t="shared" si="114"/>
        <v>-0.64668099760676301</v>
      </c>
      <c r="G262">
        <f t="shared" si="114"/>
        <v>0.28602407076813591</v>
      </c>
      <c r="H262">
        <f t="shared" si="114"/>
        <v>-0.31268719204757139</v>
      </c>
      <c r="I262">
        <f t="shared" si="111"/>
        <v>-0.24549476518018601</v>
      </c>
      <c r="K262">
        <f t="shared" si="110"/>
        <v>0.13388158631853456</v>
      </c>
    </row>
    <row r="263" spans="1:11" x14ac:dyDescent="0.25">
      <c r="A263" t="s">
        <v>177</v>
      </c>
      <c r="B263">
        <f t="shared" si="114"/>
        <v>-2.3103222236741518E-2</v>
      </c>
      <c r="C263">
        <f t="shared" si="114"/>
        <v>-2.4097093811028692E-2</v>
      </c>
      <c r="D263">
        <f t="shared" si="114"/>
        <v>-9.8604171878155684E-3</v>
      </c>
      <c r="E263">
        <f t="shared" si="114"/>
        <v>0.34917201511891094</v>
      </c>
      <c r="F263">
        <f t="shared" si="114"/>
        <v>-0.13014007468488492</v>
      </c>
      <c r="G263">
        <f t="shared" si="114"/>
        <v>0.12077940991522254</v>
      </c>
      <c r="H263">
        <f t="shared" si="114"/>
        <v>-0.11591188681293585</v>
      </c>
      <c r="I263">
        <f t="shared" si="111"/>
        <v>2.3834104328675276E-2</v>
      </c>
      <c r="K263">
        <f t="shared" si="110"/>
        <v>5.7873184985180452E-2</v>
      </c>
    </row>
    <row r="264" spans="1:11" x14ac:dyDescent="0.25">
      <c r="A264" t="s">
        <v>178</v>
      </c>
      <c r="B264">
        <f t="shared" si="114"/>
        <v>4.0976171193543513E-2</v>
      </c>
      <c r="C264">
        <f t="shared" si="114"/>
        <v>-2.0267801778227363E-2</v>
      </c>
      <c r="D264">
        <f t="shared" si="114"/>
        <v>7.6373734785970246E-2</v>
      </c>
      <c r="E264">
        <f t="shared" si="114"/>
        <v>0.32018314248430341</v>
      </c>
      <c r="F264">
        <f t="shared" si="114"/>
        <v>0.34739485754247684</v>
      </c>
      <c r="G264">
        <f t="shared" si="114"/>
        <v>2.7280173470013221E-2</v>
      </c>
      <c r="H264">
        <f t="shared" si="114"/>
        <v>8.7731339386673893E-2</v>
      </c>
      <c r="I264">
        <f t="shared" si="111"/>
        <v>0.12566737386925053</v>
      </c>
      <c r="K264">
        <f t="shared" si="110"/>
        <v>5.1313001759036081E-2</v>
      </c>
    </row>
    <row r="265" spans="1:11" x14ac:dyDescent="0.25">
      <c r="A265" t="s">
        <v>179</v>
      </c>
      <c r="B265">
        <f t="shared" si="114"/>
        <v>-7.7680596287792326E-3</v>
      </c>
      <c r="C265">
        <f t="shared" si="114"/>
        <v>9.6068476039087428E-2</v>
      </c>
      <c r="D265">
        <f t="shared" si="114"/>
        <v>0.30706666247493103</v>
      </c>
      <c r="E265">
        <f t="shared" si="114"/>
        <v>2.1103497904958584</v>
      </c>
      <c r="F265">
        <f t="shared" si="114"/>
        <v>0.45708874420813983</v>
      </c>
      <c r="G265">
        <f t="shared" si="114"/>
        <v>1.0363541597803332</v>
      </c>
      <c r="H265">
        <f t="shared" si="114"/>
        <v>0.52058470605216933</v>
      </c>
      <c r="I265">
        <f t="shared" si="111"/>
        <v>0.64567778277453425</v>
      </c>
      <c r="K265">
        <f t="shared" si="110"/>
        <v>0.25526399199528205</v>
      </c>
    </row>
    <row r="266" spans="1:11" x14ac:dyDescent="0.25">
      <c r="A266" t="s">
        <v>180</v>
      </c>
      <c r="B266">
        <f t="shared" si="114"/>
        <v>-5.2930635756100415E-2</v>
      </c>
      <c r="C266">
        <f t="shared" si="114"/>
        <v>-7.2857796615397749E-2</v>
      </c>
      <c r="D266">
        <f t="shared" si="114"/>
        <v>-0.32052736212302413</v>
      </c>
      <c r="E266">
        <f t="shared" si="114"/>
        <v>0.47414496870008921</v>
      </c>
      <c r="F266">
        <f t="shared" si="114"/>
        <v>0.56376760001715831</v>
      </c>
      <c r="G266">
        <f t="shared" si="114"/>
        <v>0.24865393236749114</v>
      </c>
      <c r="H266">
        <f t="shared" si="114"/>
        <v>0.2142686067748944</v>
      </c>
      <c r="I266">
        <f t="shared" si="111"/>
        <v>0.15064561619501582</v>
      </c>
      <c r="K266">
        <f t="shared" si="110"/>
        <v>0.11087556556707273</v>
      </c>
    </row>
    <row r="267" spans="1:11" x14ac:dyDescent="0.25">
      <c r="A267" t="s">
        <v>243</v>
      </c>
      <c r="B267">
        <f>B94/B$50*100</f>
        <v>1.0597492103593491</v>
      </c>
      <c r="C267">
        <f t="shared" ref="C267:H267" si="115">C94/C$50*100</f>
        <v>0.2231595426366334</v>
      </c>
      <c r="D267">
        <f t="shared" si="115"/>
        <v>0.17045521709774461</v>
      </c>
      <c r="E267">
        <f t="shared" si="115"/>
        <v>1.0065173186702185</v>
      </c>
      <c r="F267">
        <f t="shared" si="115"/>
        <v>0.42442364042614222</v>
      </c>
      <c r="G267">
        <f t="shared" si="115"/>
        <v>0.27510039055028673</v>
      </c>
      <c r="H267">
        <f t="shared" si="115"/>
        <v>0.52955285205310287</v>
      </c>
      <c r="I267">
        <f t="shared" si="111"/>
        <v>0.52699402454192534</v>
      </c>
      <c r="K267">
        <f t="shared" si="110"/>
        <v>0.12834771214077476</v>
      </c>
    </row>
    <row r="274" spans="1:12" x14ac:dyDescent="0.25">
      <c r="A274" s="1" t="s">
        <v>274</v>
      </c>
    </row>
    <row r="275" spans="1:12" x14ac:dyDescent="0.25">
      <c r="A275" s="1" t="s">
        <v>40</v>
      </c>
      <c r="B275" s="1" t="s">
        <v>84</v>
      </c>
      <c r="C275" s="1" t="s">
        <v>85</v>
      </c>
      <c r="D275" s="1" t="s">
        <v>130</v>
      </c>
      <c r="E275" s="1" t="s">
        <v>138</v>
      </c>
      <c r="F275" s="1" t="s">
        <v>133</v>
      </c>
      <c r="G275" s="1" t="s">
        <v>134</v>
      </c>
      <c r="H275" s="1" t="s">
        <v>135</v>
      </c>
      <c r="I275" s="1" t="s">
        <v>86</v>
      </c>
      <c r="J275" s="1"/>
      <c r="K275" s="1" t="s">
        <v>110</v>
      </c>
      <c r="L275" s="1" t="s">
        <v>215</v>
      </c>
    </row>
    <row r="276" spans="1:12" x14ac:dyDescent="0.25">
      <c r="A276" s="1" t="s">
        <v>179</v>
      </c>
      <c r="B276">
        <v>-9.2342115537791258E-4</v>
      </c>
      <c r="C276">
        <v>1.0521983177584016E-2</v>
      </c>
      <c r="D276">
        <v>3.3662770906472961E-2</v>
      </c>
      <c r="E276">
        <v>0.21645373475839103</v>
      </c>
      <c r="F276">
        <v>5.2932053582818939E-2</v>
      </c>
      <c r="G276">
        <v>0.12853014820037401</v>
      </c>
      <c r="H276">
        <v>6.9341389592139979E-2</v>
      </c>
      <c r="I276">
        <f t="shared" ref="I276:I315" si="116">AVERAGE(B276:H276)</f>
        <v>7.2931237008914712E-2</v>
      </c>
      <c r="K276">
        <f t="shared" ref="K276:K315" si="117">_xlfn.STDEV.P(B276:H276)/SQRT(COUNT(B276:H276))</f>
        <v>2.6723924370594381E-2</v>
      </c>
    </row>
    <row r="277" spans="1:12" x14ac:dyDescent="0.25">
      <c r="A277" s="1" t="s">
        <v>169</v>
      </c>
      <c r="B277">
        <v>2.8456666773405026E-2</v>
      </c>
      <c r="C277">
        <v>2.0061085137054013E-2</v>
      </c>
      <c r="D277">
        <v>5.2242335970780984E-2</v>
      </c>
      <c r="E277">
        <v>0.12788966091492399</v>
      </c>
      <c r="F277">
        <v>5.1013693175442965E-2</v>
      </c>
      <c r="G277">
        <v>4.5329556250393976E-2</v>
      </c>
      <c r="H277">
        <v>4.524896028562303E-2</v>
      </c>
      <c r="I277">
        <f t="shared" si="116"/>
        <v>5.2891708358231995E-2</v>
      </c>
      <c r="K277">
        <f t="shared" si="117"/>
        <v>1.2304935407841826E-2</v>
      </c>
    </row>
    <row r="278" spans="1:12" x14ac:dyDescent="0.25">
      <c r="A278" s="1" t="s">
        <v>147</v>
      </c>
      <c r="B278">
        <v>2.9217141314681297E-2</v>
      </c>
      <c r="C278">
        <v>1.3146980004349107E-2</v>
      </c>
      <c r="D278">
        <v>9.0628478980154192E-2</v>
      </c>
      <c r="E278">
        <v>2.4897796687299009E-2</v>
      </c>
      <c r="F278">
        <v>6.2191813946259181E-2</v>
      </c>
      <c r="G278">
        <v>6.8483622756936993E-2</v>
      </c>
      <c r="H278">
        <v>3.4049462528639607E-2</v>
      </c>
      <c r="I278">
        <f t="shared" si="116"/>
        <v>4.6087899459759905E-2</v>
      </c>
      <c r="K278">
        <f t="shared" si="117"/>
        <v>9.8025806494029272E-3</v>
      </c>
    </row>
    <row r="279" spans="1:12" x14ac:dyDescent="0.25">
      <c r="A279" s="1" t="s">
        <v>170</v>
      </c>
      <c r="B279">
        <v>-3.5544347341054904E-2</v>
      </c>
      <c r="C279">
        <v>6.5244777169682494E-2</v>
      </c>
      <c r="D279">
        <v>6.191029933939099E-2</v>
      </c>
      <c r="E279">
        <v>-4.4985274270950004E-3</v>
      </c>
      <c r="F279">
        <v>5.8428341554893015E-2</v>
      </c>
      <c r="G279">
        <v>2.9183859051710004E-2</v>
      </c>
      <c r="H279">
        <v>3.9369347766778001E-2</v>
      </c>
      <c r="I279">
        <f t="shared" si="116"/>
        <v>3.0584821444900656E-2</v>
      </c>
      <c r="K279">
        <f t="shared" si="117"/>
        <v>1.3279490584494355E-2</v>
      </c>
    </row>
    <row r="280" spans="1:12" x14ac:dyDescent="0.25">
      <c r="A280" s="1" t="s">
        <v>159</v>
      </c>
      <c r="B280">
        <v>7.3239259813421997E-2</v>
      </c>
      <c r="C280">
        <v>1.1256226083345006E-2</v>
      </c>
      <c r="D280">
        <v>1.4067169707795008E-2</v>
      </c>
      <c r="E280">
        <v>5.3697005956595004E-2</v>
      </c>
      <c r="F280">
        <v>2.3497832081419978E-3</v>
      </c>
      <c r="G280">
        <v>2.7091968211745004E-2</v>
      </c>
      <c r="H280">
        <v>2.8331555607528008E-2</v>
      </c>
      <c r="I280">
        <f t="shared" si="116"/>
        <v>3.0004709798367429E-2</v>
      </c>
      <c r="K280">
        <f t="shared" si="117"/>
        <v>8.8203620074859823E-3</v>
      </c>
    </row>
    <row r="281" spans="1:12" x14ac:dyDescent="0.25">
      <c r="A281" s="1" t="s">
        <v>171</v>
      </c>
      <c r="B281">
        <v>4.4103864439636042E-3</v>
      </c>
      <c r="C281">
        <v>-3.0420048077298145E-4</v>
      </c>
      <c r="D281">
        <v>4.2866215444997996E-2</v>
      </c>
      <c r="E281">
        <v>4.6793039541387305E-2</v>
      </c>
      <c r="F281">
        <v>6.6865107500427984E-2</v>
      </c>
      <c r="G281">
        <v>1.4855884845313E-2</v>
      </c>
      <c r="H281">
        <v>2.1882333811781007E-2</v>
      </c>
      <c r="I281">
        <f t="shared" si="116"/>
        <v>2.8195538158156844E-2</v>
      </c>
      <c r="K281">
        <f t="shared" si="117"/>
        <v>8.6333511679299521E-3</v>
      </c>
    </row>
    <row r="282" spans="1:12" x14ac:dyDescent="0.25">
      <c r="A282" s="1" t="s">
        <v>172</v>
      </c>
      <c r="B282">
        <v>3.7250500623951993E-2</v>
      </c>
      <c r="C282">
        <v>-6.5150882588398018E-2</v>
      </c>
      <c r="D282">
        <v>6.4496655369922024E-2</v>
      </c>
      <c r="E282">
        <v>2.8991867869063992E-2</v>
      </c>
      <c r="F282">
        <v>5.0256828958442995E-2</v>
      </c>
      <c r="G282">
        <v>-3.3853173690790994E-2</v>
      </c>
      <c r="H282">
        <v>0.10384152621029989</v>
      </c>
      <c r="I282">
        <f t="shared" si="116"/>
        <v>2.6547617536070267E-2</v>
      </c>
      <c r="K282">
        <f t="shared" si="117"/>
        <v>2.028068401863253E-2</v>
      </c>
    </row>
    <row r="283" spans="1:12" x14ac:dyDescent="0.25">
      <c r="A283" s="1" t="s">
        <v>156</v>
      </c>
      <c r="B283">
        <v>2.36352341821391E-2</v>
      </c>
      <c r="C283">
        <v>3.8955547704688925E-3</v>
      </c>
      <c r="D283">
        <v>1.1996889584206E-2</v>
      </c>
      <c r="E283">
        <v>1.3634839037527199E-2</v>
      </c>
      <c r="F283">
        <v>6.366745267655699E-2</v>
      </c>
      <c r="G283">
        <v>3.8450150501876001E-2</v>
      </c>
      <c r="H283">
        <v>-6.4966665099407961E-3</v>
      </c>
      <c r="I283">
        <f t="shared" si="116"/>
        <v>2.1254779177547627E-2</v>
      </c>
      <c r="K283">
        <f t="shared" si="117"/>
        <v>8.2256935090852142E-3</v>
      </c>
    </row>
    <row r="284" spans="1:12" x14ac:dyDescent="0.25">
      <c r="A284" s="1" t="s">
        <v>164</v>
      </c>
      <c r="B284">
        <v>1.7838664695353404E-2</v>
      </c>
      <c r="C284">
        <v>1.0231888697171398E-2</v>
      </c>
      <c r="D284">
        <v>6.8094279388450918E-3</v>
      </c>
      <c r="E284">
        <v>3.6439956571669208E-2</v>
      </c>
      <c r="F284">
        <v>3.0063255008164307E-2</v>
      </c>
      <c r="G284">
        <v>1.2852173185283894E-2</v>
      </c>
      <c r="H284">
        <v>2.5826735814012597E-2</v>
      </c>
      <c r="I284">
        <f t="shared" si="116"/>
        <v>2.0008871701499984E-2</v>
      </c>
      <c r="K284">
        <f t="shared" si="117"/>
        <v>3.8615360191478982E-3</v>
      </c>
    </row>
    <row r="285" spans="1:12" x14ac:dyDescent="0.25">
      <c r="A285" s="1" t="s">
        <v>146</v>
      </c>
      <c r="B285">
        <v>7.9485267285423003E-3</v>
      </c>
      <c r="C285">
        <v>8.2406685502136E-3</v>
      </c>
      <c r="D285">
        <v>1.77497222346642E-2</v>
      </c>
      <c r="E285">
        <v>1.8913900525784802E-2</v>
      </c>
      <c r="F285">
        <v>5.0024265667856907E-2</v>
      </c>
      <c r="G285">
        <v>1.5248040948531008E-2</v>
      </c>
      <c r="H285">
        <v>1.8700398630289793E-2</v>
      </c>
      <c r="I285">
        <f t="shared" si="116"/>
        <v>1.9546503326554658E-2</v>
      </c>
      <c r="K285">
        <f t="shared" si="117"/>
        <v>4.9776033882781533E-3</v>
      </c>
    </row>
    <row r="286" spans="1:12" x14ac:dyDescent="0.25">
      <c r="A286" s="1" t="s">
        <v>180</v>
      </c>
      <c r="B286">
        <v>-6.2920820849140247E-3</v>
      </c>
      <c r="C286">
        <v>-7.9798133784400038E-3</v>
      </c>
      <c r="D286">
        <v>-3.5138425882634994E-2</v>
      </c>
      <c r="E286">
        <v>4.8631961276864991E-2</v>
      </c>
      <c r="F286">
        <v>6.5285739783556979E-2</v>
      </c>
      <c r="G286">
        <v>3.0838421862053017E-2</v>
      </c>
      <c r="H286">
        <v>2.8540375402911017E-2</v>
      </c>
      <c r="I286">
        <f t="shared" si="116"/>
        <v>1.7698025282770997E-2</v>
      </c>
      <c r="K286">
        <f t="shared" si="117"/>
        <v>1.2403334613725567E-2</v>
      </c>
    </row>
    <row r="287" spans="1:12" x14ac:dyDescent="0.25">
      <c r="A287" s="1" t="s">
        <v>160</v>
      </c>
      <c r="B287">
        <v>1.1013844192461403E-2</v>
      </c>
      <c r="C287">
        <v>3.3687727879795071E-3</v>
      </c>
      <c r="D287">
        <v>5.9577714780069957E-3</v>
      </c>
      <c r="E287">
        <v>2.0957266077438995E-2</v>
      </c>
      <c r="F287">
        <v>3.2827482856482404E-2</v>
      </c>
      <c r="G287">
        <v>1.2902454896886795E-2</v>
      </c>
      <c r="H287">
        <v>3.3114601390266993E-2</v>
      </c>
      <c r="I287">
        <f t="shared" si="116"/>
        <v>1.7163170525646157E-2</v>
      </c>
      <c r="K287">
        <f t="shared" si="117"/>
        <v>4.2523181607352686E-3</v>
      </c>
    </row>
    <row r="288" spans="1:12" x14ac:dyDescent="0.25">
      <c r="A288" s="1" t="s">
        <v>142</v>
      </c>
      <c r="B288">
        <v>2.0657175569811004E-2</v>
      </c>
      <c r="C288">
        <v>3.7859034655606999E-2</v>
      </c>
      <c r="D288">
        <v>3.1652426613510004E-2</v>
      </c>
      <c r="E288">
        <v>2.3262163771097008E-2</v>
      </c>
      <c r="F288">
        <v>2.4510679335849883E-3</v>
      </c>
      <c r="G288">
        <v>1.2781582292334975E-2</v>
      </c>
      <c r="H288">
        <v>-1.8511806977639017E-2</v>
      </c>
      <c r="I288">
        <f t="shared" si="116"/>
        <v>1.5735949122615139E-2</v>
      </c>
      <c r="K288">
        <f t="shared" si="117"/>
        <v>6.6727479505621565E-3</v>
      </c>
    </row>
    <row r="289" spans="1:11" x14ac:dyDescent="0.25">
      <c r="A289" s="1" t="s">
        <v>162</v>
      </c>
      <c r="B289">
        <v>2.6414715253592999E-2</v>
      </c>
      <c r="C289">
        <v>4.2591626404313021E-3</v>
      </c>
      <c r="D289">
        <v>1.5961085918063798E-2</v>
      </c>
      <c r="E289">
        <v>2.57077716205595E-2</v>
      </c>
      <c r="F289">
        <v>5.340722951386899E-3</v>
      </c>
      <c r="G289">
        <v>1.51668884795279E-2</v>
      </c>
      <c r="H289">
        <v>1.54293518486621E-2</v>
      </c>
      <c r="I289">
        <f t="shared" si="116"/>
        <v>1.5468528387460644E-2</v>
      </c>
      <c r="K289">
        <f t="shared" si="117"/>
        <v>3.0412758018825217E-3</v>
      </c>
    </row>
    <row r="290" spans="1:11" x14ac:dyDescent="0.25">
      <c r="A290" s="1" t="s">
        <v>178</v>
      </c>
      <c r="B290">
        <v>4.8710057793996953E-3</v>
      </c>
      <c r="C290">
        <v>-2.219848572078395E-3</v>
      </c>
      <c r="D290">
        <v>8.3726169316141047E-3</v>
      </c>
      <c r="E290">
        <v>3.2840450104303004E-2</v>
      </c>
      <c r="F290">
        <v>4.0229219045176998E-2</v>
      </c>
      <c r="G290">
        <v>3.3833267382030047E-3</v>
      </c>
      <c r="H290">
        <v>1.1685731280860895E-2</v>
      </c>
      <c r="I290">
        <f t="shared" si="116"/>
        <v>1.4166071615354187E-2</v>
      </c>
      <c r="K290">
        <f t="shared" si="117"/>
        <v>5.6041174506148836E-3</v>
      </c>
    </row>
    <row r="291" spans="1:11" x14ac:dyDescent="0.25">
      <c r="A291" s="1" t="s">
        <v>158</v>
      </c>
      <c r="B291">
        <v>4.1723637549413994E-2</v>
      </c>
      <c r="C291">
        <v>9.8167436268560004E-3</v>
      </c>
      <c r="D291">
        <v>-1.3384615897210073E-3</v>
      </c>
      <c r="E291">
        <v>2.8581899384723997E-2</v>
      </c>
      <c r="F291">
        <v>1.3972084387596978E-2</v>
      </c>
      <c r="G291">
        <v>-5.8760730892679636E-3</v>
      </c>
      <c r="H291">
        <v>9.0897811443509946E-3</v>
      </c>
      <c r="I291">
        <f t="shared" si="116"/>
        <v>1.370994448770757E-2</v>
      </c>
      <c r="K291">
        <f t="shared" si="117"/>
        <v>5.8074201146262588E-3</v>
      </c>
    </row>
    <row r="292" spans="1:11" x14ac:dyDescent="0.25">
      <c r="A292" s="1" t="s">
        <v>173</v>
      </c>
      <c r="B292">
        <v>1.4921727003982095E-2</v>
      </c>
      <c r="C292">
        <v>1.1498153337649905E-2</v>
      </c>
      <c r="D292">
        <v>3.1847405893790398E-2</v>
      </c>
      <c r="E292">
        <v>-1.4256583594375982E-2</v>
      </c>
      <c r="F292">
        <v>4.7958838354516045E-3</v>
      </c>
      <c r="G292">
        <v>6.4849065890250079E-3</v>
      </c>
      <c r="H292">
        <v>3.3369648383394207E-2</v>
      </c>
      <c r="I292">
        <f t="shared" si="116"/>
        <v>1.266587734984532E-2</v>
      </c>
      <c r="K292">
        <f t="shared" si="117"/>
        <v>5.7640506414775331E-3</v>
      </c>
    </row>
    <row r="293" spans="1:11" x14ac:dyDescent="0.25">
      <c r="A293" s="1" t="s">
        <v>155</v>
      </c>
      <c r="B293">
        <v>2.5125821376699997E-3</v>
      </c>
      <c r="C293">
        <v>3.3829521073781045E-3</v>
      </c>
      <c r="D293">
        <v>3.6569779670194008E-3</v>
      </c>
      <c r="E293">
        <v>9.5838222669059059E-3</v>
      </c>
      <c r="F293">
        <v>2.8142919301611988E-2</v>
      </c>
      <c r="G293">
        <v>1.8221781526550497E-2</v>
      </c>
      <c r="H293">
        <v>2.0564422818565298E-2</v>
      </c>
      <c r="I293">
        <f t="shared" si="116"/>
        <v>1.229506544652874E-2</v>
      </c>
      <c r="K293">
        <f t="shared" si="117"/>
        <v>3.5333768475473391E-3</v>
      </c>
    </row>
    <row r="294" spans="1:11" x14ac:dyDescent="0.25">
      <c r="A294" s="1" t="s">
        <v>161</v>
      </c>
      <c r="B294">
        <v>2.0749923998273502E-2</v>
      </c>
      <c r="C294">
        <v>5.6058599700276983E-3</v>
      </c>
      <c r="D294">
        <v>8.8094618429953031E-3</v>
      </c>
      <c r="E294">
        <v>1.8621930012066197E-2</v>
      </c>
      <c r="F294">
        <v>6.2491425639949957E-4</v>
      </c>
      <c r="G294">
        <v>2.3261623911740997E-2</v>
      </c>
      <c r="H294">
        <v>8.1434049026880978E-3</v>
      </c>
      <c r="I294">
        <f t="shared" si="116"/>
        <v>1.2259588413455898E-2</v>
      </c>
      <c r="K294">
        <f t="shared" si="117"/>
        <v>3.0037189841520952E-3</v>
      </c>
    </row>
    <row r="295" spans="1:11" x14ac:dyDescent="0.25">
      <c r="A295" s="1" t="s">
        <v>157</v>
      </c>
      <c r="B295">
        <v>1.2747157339906796E-2</v>
      </c>
      <c r="C295">
        <v>1.1833381600802328E-5</v>
      </c>
      <c r="D295">
        <v>-1.8618122900814008E-3</v>
      </c>
      <c r="E295">
        <v>1.8829930456393196E-2</v>
      </c>
      <c r="F295">
        <v>5.6144324964631703E-2</v>
      </c>
      <c r="G295">
        <v>-5.1426798796641998E-3</v>
      </c>
      <c r="H295">
        <v>2.9770816250708973E-3</v>
      </c>
      <c r="I295">
        <f t="shared" si="116"/>
        <v>1.1957976513979686E-2</v>
      </c>
      <c r="K295">
        <f t="shared" si="117"/>
        <v>7.4327814542593951E-3</v>
      </c>
    </row>
    <row r="296" spans="1:11" x14ac:dyDescent="0.25">
      <c r="A296" s="1" t="s">
        <v>144</v>
      </c>
      <c r="B296">
        <v>-1.2384345692778201E-2</v>
      </c>
      <c r="C296">
        <v>-2.9812150057632984E-3</v>
      </c>
      <c r="D296">
        <v>1.317280818656702E-3</v>
      </c>
      <c r="E296">
        <v>3.0931735699229197E-2</v>
      </c>
      <c r="F296">
        <v>2.24544997091848E-2</v>
      </c>
      <c r="G296">
        <v>3.5590570046045197E-2</v>
      </c>
      <c r="H296">
        <v>5.7681767803045986E-3</v>
      </c>
      <c r="I296">
        <f t="shared" si="116"/>
        <v>1.1528100336411285E-2</v>
      </c>
      <c r="K296">
        <f t="shared" si="117"/>
        <v>6.3802190776593793E-3</v>
      </c>
    </row>
    <row r="297" spans="1:11" x14ac:dyDescent="0.25">
      <c r="A297" s="1" t="s">
        <v>145</v>
      </c>
      <c r="B297">
        <v>6.7118597565492995E-3</v>
      </c>
      <c r="C297">
        <v>3.3826828773638982E-3</v>
      </c>
      <c r="D297">
        <v>7.0924801618508018E-3</v>
      </c>
      <c r="E297">
        <v>1.0221762681394603E-2</v>
      </c>
      <c r="F297">
        <v>1.3344086263934997E-2</v>
      </c>
      <c r="G297">
        <v>9.4408276162524993E-3</v>
      </c>
      <c r="H297">
        <v>6.9394579388124995E-3</v>
      </c>
      <c r="I297">
        <f t="shared" si="116"/>
        <v>8.1618796137369436E-3</v>
      </c>
      <c r="K297">
        <f t="shared" si="117"/>
        <v>1.1094703735652787E-3</v>
      </c>
    </row>
    <row r="298" spans="1:11" x14ac:dyDescent="0.25">
      <c r="A298" s="1" t="s">
        <v>148</v>
      </c>
      <c r="B298">
        <v>5.1444062054161049E-3</v>
      </c>
      <c r="C298">
        <v>-5.6887139391960106E-3</v>
      </c>
      <c r="D298">
        <v>1.5091957792702004E-2</v>
      </c>
      <c r="E298">
        <v>6.2389926271139012E-3</v>
      </c>
      <c r="F298">
        <v>2.2285688333313985E-2</v>
      </c>
      <c r="G298">
        <v>3.2282853114493915E-3</v>
      </c>
      <c r="H298">
        <v>7.241030044085689E-3</v>
      </c>
      <c r="I298">
        <f t="shared" si="116"/>
        <v>7.6488066249835807E-3</v>
      </c>
      <c r="K298">
        <f t="shared" si="117"/>
        <v>3.1151216035573514E-3</v>
      </c>
    </row>
    <row r="299" spans="1:11" x14ac:dyDescent="0.25">
      <c r="A299" s="1" t="s">
        <v>175</v>
      </c>
      <c r="B299">
        <v>1.39500073732228E-2</v>
      </c>
      <c r="C299">
        <v>4.3809873983283003E-3</v>
      </c>
      <c r="D299">
        <v>1.2063215077105796E-2</v>
      </c>
      <c r="E299">
        <v>9.7488425567582998E-3</v>
      </c>
      <c r="F299">
        <v>-7.9471047311684972E-3</v>
      </c>
      <c r="G299">
        <v>4.9025881310182998E-3</v>
      </c>
      <c r="H299">
        <v>1.16613559295147E-2</v>
      </c>
      <c r="I299">
        <f t="shared" si="116"/>
        <v>6.9656988192542428E-3</v>
      </c>
      <c r="K299">
        <f t="shared" si="117"/>
        <v>2.6259660663976538E-3</v>
      </c>
    </row>
    <row r="300" spans="1:11" x14ac:dyDescent="0.25">
      <c r="A300" s="1" t="s">
        <v>141</v>
      </c>
      <c r="B300">
        <v>8.6139232696491007E-3</v>
      </c>
      <c r="C300">
        <v>1.1597017025221697E-2</v>
      </c>
      <c r="D300">
        <v>9.8678440838931014E-3</v>
      </c>
      <c r="E300">
        <v>5.4012244206910025E-3</v>
      </c>
      <c r="F300">
        <v>2.3479134898030038E-3</v>
      </c>
      <c r="G300">
        <v>-1.1113186620795024E-3</v>
      </c>
      <c r="H300">
        <v>3.0932864757287973E-3</v>
      </c>
      <c r="I300">
        <f t="shared" si="116"/>
        <v>5.6871271575581707E-3</v>
      </c>
      <c r="K300">
        <f t="shared" si="117"/>
        <v>1.598151298595611E-3</v>
      </c>
    </row>
    <row r="301" spans="1:11" x14ac:dyDescent="0.25">
      <c r="A301" s="1" t="s">
        <v>152</v>
      </c>
      <c r="B301">
        <v>-1.8726072483839923E-4</v>
      </c>
      <c r="C301">
        <v>-2.7811873463538944E-3</v>
      </c>
      <c r="D301">
        <v>6.6010218757010797E-6</v>
      </c>
      <c r="E301">
        <v>1.3295363264692203E-2</v>
      </c>
      <c r="F301">
        <v>9.3076586786399601E-4</v>
      </c>
      <c r="G301">
        <v>1.3768553987778404E-2</v>
      </c>
      <c r="H301">
        <v>9.1085283200264995E-3</v>
      </c>
      <c r="I301">
        <f t="shared" si="116"/>
        <v>4.8773377701492159E-3</v>
      </c>
      <c r="K301">
        <f t="shared" si="117"/>
        <v>2.4387288577989523E-3</v>
      </c>
    </row>
    <row r="302" spans="1:11" x14ac:dyDescent="0.25">
      <c r="A302" s="1" t="s">
        <v>163</v>
      </c>
      <c r="B302">
        <v>1.2083909903647619E-2</v>
      </c>
      <c r="C302">
        <v>-4.6287085339770002E-3</v>
      </c>
      <c r="D302">
        <v>7.7505422032293006E-3</v>
      </c>
      <c r="E302">
        <v>9.7761604437799007E-3</v>
      </c>
      <c r="F302">
        <v>3.1004310688359862E-4</v>
      </c>
      <c r="G302">
        <v>8.1903724172859883E-4</v>
      </c>
      <c r="H302">
        <v>3.6858518186515012E-3</v>
      </c>
      <c r="I302">
        <f t="shared" si="116"/>
        <v>4.2566908834205022E-3</v>
      </c>
      <c r="K302">
        <f t="shared" si="117"/>
        <v>2.073184330484242E-3</v>
      </c>
    </row>
    <row r="303" spans="1:11" x14ac:dyDescent="0.25">
      <c r="A303" s="1" t="s">
        <v>143</v>
      </c>
      <c r="B303">
        <v>4.1876864635944991E-3</v>
      </c>
      <c r="C303">
        <v>-1.0414688050575972E-3</v>
      </c>
      <c r="D303">
        <v>1.0360512086995989E-3</v>
      </c>
      <c r="E303">
        <v>6.0432952096371E-3</v>
      </c>
      <c r="F303">
        <v>8.1688553725731E-3</v>
      </c>
      <c r="G303">
        <v>7.7449865122941018E-3</v>
      </c>
      <c r="H303">
        <v>3.3773460135896986E-3</v>
      </c>
      <c r="I303">
        <f t="shared" si="116"/>
        <v>4.2166788536186434E-3</v>
      </c>
      <c r="K303">
        <f t="shared" si="117"/>
        <v>1.1941610553055358E-3</v>
      </c>
    </row>
    <row r="304" spans="1:11" x14ac:dyDescent="0.25">
      <c r="A304" s="1" t="s">
        <v>168</v>
      </c>
      <c r="B304">
        <v>4.6299019847542994E-3</v>
      </c>
      <c r="C304">
        <v>8.5819042135779934E-4</v>
      </c>
      <c r="D304">
        <v>6.5986898043766985E-3</v>
      </c>
      <c r="E304">
        <v>2.6057153799766974E-3</v>
      </c>
      <c r="F304">
        <v>1.6877325281983598E-2</v>
      </c>
      <c r="G304">
        <v>-3.3187825202193044E-3</v>
      </c>
      <c r="H304">
        <v>-2.2767564525380014E-3</v>
      </c>
      <c r="I304">
        <f t="shared" si="116"/>
        <v>3.7106119856702559E-3</v>
      </c>
      <c r="K304">
        <f t="shared" si="117"/>
        <v>2.3783311755143297E-3</v>
      </c>
    </row>
    <row r="305" spans="1:11" x14ac:dyDescent="0.25">
      <c r="A305" s="1" t="s">
        <v>174</v>
      </c>
      <c r="B305">
        <v>3.9966238379833041E-2</v>
      </c>
      <c r="C305">
        <v>4.9364909214616004E-2</v>
      </c>
      <c r="D305">
        <v>3.6312564585198992E-2</v>
      </c>
      <c r="E305">
        <v>-9.1237025620990453E-3</v>
      </c>
      <c r="F305">
        <v>-0.24264625032822801</v>
      </c>
      <c r="G305">
        <v>8.7457760425302067E-2</v>
      </c>
      <c r="H305">
        <v>6.1385128995694982E-2</v>
      </c>
      <c r="I305">
        <f t="shared" si="116"/>
        <v>3.2452355300454333E-3</v>
      </c>
      <c r="K305">
        <f t="shared" si="117"/>
        <v>3.9293899046215677E-2</v>
      </c>
    </row>
    <row r="306" spans="1:11" x14ac:dyDescent="0.25">
      <c r="A306" s="1" t="s">
        <v>154</v>
      </c>
      <c r="B306">
        <v>9.3837037219279829E-3</v>
      </c>
      <c r="C306">
        <v>5.4904096634679989E-2</v>
      </c>
      <c r="D306">
        <v>6.8284591349959678E-3</v>
      </c>
      <c r="E306">
        <v>-0.16184638787515498</v>
      </c>
      <c r="F306">
        <v>8.7380893498854029E-2</v>
      </c>
      <c r="G306">
        <v>-0.13309037048545203</v>
      </c>
      <c r="H306">
        <v>0.156174451696733</v>
      </c>
      <c r="I306">
        <f t="shared" si="116"/>
        <v>2.8192637609405651E-3</v>
      </c>
      <c r="K306">
        <f t="shared" si="117"/>
        <v>4.0159550096958659E-2</v>
      </c>
    </row>
    <row r="307" spans="1:11" x14ac:dyDescent="0.25">
      <c r="A307" s="1" t="s">
        <v>165</v>
      </c>
      <c r="B307">
        <v>4.1417763100809746E-3</v>
      </c>
      <c r="C307">
        <v>1.0693462880769E-2</v>
      </c>
      <c r="D307">
        <v>1.0373186738810991E-2</v>
      </c>
      <c r="E307">
        <v>4.697977624731009E-3</v>
      </c>
      <c r="F307">
        <v>-4.4744807468962006E-2</v>
      </c>
      <c r="G307">
        <v>3.6899193695908994E-2</v>
      </c>
      <c r="H307">
        <v>-7.2584922339180014E-3</v>
      </c>
      <c r="I307">
        <f t="shared" si="116"/>
        <v>2.1146139353458515E-3</v>
      </c>
      <c r="K307">
        <f t="shared" si="117"/>
        <v>8.6262666173768862E-3</v>
      </c>
    </row>
    <row r="308" spans="1:11" x14ac:dyDescent="0.25">
      <c r="A308" s="1" t="s">
        <v>177</v>
      </c>
      <c r="B308">
        <v>-2.746374923766802E-3</v>
      </c>
      <c r="C308">
        <v>-2.6392551038817991E-3</v>
      </c>
      <c r="D308">
        <v>-1.0809671169131965E-3</v>
      </c>
      <c r="E308">
        <v>3.5813772240972E-2</v>
      </c>
      <c r="F308">
        <v>-1.5070555759201992E-2</v>
      </c>
      <c r="G308">
        <v>1.4979237849778802E-2</v>
      </c>
      <c r="H308">
        <v>-1.5439353496970301E-2</v>
      </c>
      <c r="I308">
        <f t="shared" si="116"/>
        <v>1.9737862414309589E-3</v>
      </c>
      <c r="K308">
        <f t="shared" si="117"/>
        <v>6.326015355671134E-3</v>
      </c>
    </row>
    <row r="309" spans="1:11" x14ac:dyDescent="0.25">
      <c r="A309" s="1" t="s">
        <v>151</v>
      </c>
      <c r="B309">
        <v>9.2531371218344035E-4</v>
      </c>
      <c r="C309">
        <v>-8.4667213778500186E-5</v>
      </c>
      <c r="D309">
        <v>1.3462594195936799E-3</v>
      </c>
      <c r="E309">
        <v>3.2785547498211977E-4</v>
      </c>
      <c r="F309">
        <v>4.0876826126500128E-4</v>
      </c>
      <c r="G309">
        <v>2.8780278276100031E-4</v>
      </c>
      <c r="H309">
        <v>3.5816557419245994E-3</v>
      </c>
      <c r="I309">
        <f t="shared" si="116"/>
        <v>9.7042688270447726E-4</v>
      </c>
      <c r="K309">
        <f t="shared" si="117"/>
        <v>4.3493745936721336E-4</v>
      </c>
    </row>
    <row r="310" spans="1:11" x14ac:dyDescent="0.25">
      <c r="A310" s="1" t="s">
        <v>150</v>
      </c>
      <c r="B310">
        <v>-2.6243127601759016E-3</v>
      </c>
      <c r="C310">
        <v>-5.5950706963108984E-3</v>
      </c>
      <c r="D310">
        <v>1.0034642878463597E-2</v>
      </c>
      <c r="E310">
        <v>1.3662137807904998E-3</v>
      </c>
      <c r="F310">
        <v>-7.1135012185339977E-3</v>
      </c>
      <c r="G310">
        <v>9.5621205674652973E-3</v>
      </c>
      <c r="H310">
        <v>-1.4607557192949996E-3</v>
      </c>
      <c r="I310">
        <f t="shared" si="116"/>
        <v>5.9561954748622804E-4</v>
      </c>
      <c r="K310">
        <f t="shared" si="117"/>
        <v>2.4008457244586077E-3</v>
      </c>
    </row>
    <row r="311" spans="1:11" x14ac:dyDescent="0.25">
      <c r="A311" s="1" t="s">
        <v>166</v>
      </c>
      <c r="B311">
        <v>-1.119594560945996E-4</v>
      </c>
      <c r="C311">
        <v>-1.6098497560477001E-3</v>
      </c>
      <c r="D311">
        <v>4.5021567707163E-3</v>
      </c>
      <c r="E311">
        <v>-2.0260084782363897E-2</v>
      </c>
      <c r="F311">
        <v>-6.6473591816577013E-3</v>
      </c>
      <c r="G311">
        <v>1.2919295046574998E-2</v>
      </c>
      <c r="H311">
        <v>2.8327595426811993E-3</v>
      </c>
      <c r="I311">
        <f t="shared" si="116"/>
        <v>-1.1964345451702003E-3</v>
      </c>
      <c r="K311">
        <f t="shared" si="117"/>
        <v>3.6209270095176778E-3</v>
      </c>
    </row>
    <row r="312" spans="1:11" x14ac:dyDescent="0.25">
      <c r="A312" s="1" t="s">
        <v>149</v>
      </c>
      <c r="B312">
        <v>-1.82949807867894E-2</v>
      </c>
      <c r="C312">
        <v>-1.84446619943653E-2</v>
      </c>
      <c r="D312">
        <v>2.1941952555776703E-2</v>
      </c>
      <c r="E312">
        <v>-1.7306809856068903E-2</v>
      </c>
      <c r="F312">
        <v>-5.7326470570119997E-3</v>
      </c>
      <c r="G312">
        <v>6.3677875703929687E-4</v>
      </c>
      <c r="H312">
        <v>-5.215061263745005E-3</v>
      </c>
      <c r="I312">
        <f t="shared" si="116"/>
        <v>-6.0593470921663723E-3</v>
      </c>
      <c r="K312">
        <f t="shared" si="117"/>
        <v>5.0696025094682639E-3</v>
      </c>
    </row>
    <row r="313" spans="1:11" x14ac:dyDescent="0.25">
      <c r="A313" s="1" t="s">
        <v>167</v>
      </c>
      <c r="B313">
        <v>-4.8506078101632003E-3</v>
      </c>
      <c r="C313">
        <v>-8.1575177016604966E-3</v>
      </c>
      <c r="D313">
        <v>1.2438124777419193E-2</v>
      </c>
      <c r="E313">
        <v>-5.887753859392629E-2</v>
      </c>
      <c r="F313">
        <v>-4.4260027211415101E-2</v>
      </c>
      <c r="G313">
        <v>-2.6024212754340026E-3</v>
      </c>
      <c r="H313">
        <v>3.2172960374529699E-2</v>
      </c>
      <c r="I313">
        <f t="shared" si="116"/>
        <v>-1.0591003920092884E-2</v>
      </c>
      <c r="K313">
        <f t="shared" si="117"/>
        <v>1.0998127323249529E-2</v>
      </c>
    </row>
    <row r="314" spans="1:11" x14ac:dyDescent="0.25">
      <c r="A314" s="1" t="s">
        <v>153</v>
      </c>
      <c r="B314">
        <v>1.4492622332526212E-2</v>
      </c>
      <c r="C314">
        <v>4.0891704901205014E-2</v>
      </c>
      <c r="D314">
        <v>-8.4419317993275067E-3</v>
      </c>
      <c r="E314">
        <v>-0.1559286516414492</v>
      </c>
      <c r="F314">
        <v>-1.2802824351719005E-2</v>
      </c>
      <c r="G314">
        <v>-1.5795246081807018E-2</v>
      </c>
      <c r="H314">
        <v>6.0450009417953712E-2</v>
      </c>
      <c r="I314">
        <f t="shared" si="116"/>
        <v>-1.1019188174659687E-2</v>
      </c>
      <c r="K314">
        <f t="shared" si="117"/>
        <v>2.4530208964234683E-2</v>
      </c>
    </row>
    <row r="315" spans="1:11" x14ac:dyDescent="0.25">
      <c r="A315" s="1" t="s">
        <v>176</v>
      </c>
      <c r="B315">
        <v>-4.2685459837906004E-2</v>
      </c>
      <c r="C315">
        <v>-8.0751475362517006E-2</v>
      </c>
      <c r="D315">
        <v>1.5906120089126008E-2</v>
      </c>
      <c r="E315">
        <v>-9.625875615444035E-3</v>
      </c>
      <c r="F315">
        <v>-7.4887324726432003E-2</v>
      </c>
      <c r="G315">
        <v>3.5473120706627004E-2</v>
      </c>
      <c r="H315">
        <v>-4.1649637709622045E-2</v>
      </c>
      <c r="I315">
        <f t="shared" si="116"/>
        <v>-2.8317218922309727E-2</v>
      </c>
      <c r="K315">
        <f t="shared" si="117"/>
        <v>1.5436904626994995E-2</v>
      </c>
    </row>
  </sheetData>
  <sortState xmlns:xlrd2="http://schemas.microsoft.com/office/spreadsheetml/2017/richdata2" ref="A276:K315">
    <sortCondition descending="1" ref="I276:I315"/>
  </sortState>
  <hyperlinks>
    <hyperlink ref="BZ23" r:id="rId1" xr:uid="{A026CCDF-1494-4AD7-8506-0943ED99C476}"/>
    <hyperlink ref="BZ24" r:id="rId2" xr:uid="{CA193C1E-16C7-4947-A9A7-67050D965503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D820-9ECF-4871-A1E3-79AD339FC4A4}">
  <dimension ref="A3:AF82"/>
  <sheetViews>
    <sheetView topLeftCell="C34" zoomScale="55" zoomScaleNormal="55" workbookViewId="0">
      <selection activeCell="O64" sqref="O64"/>
    </sheetView>
  </sheetViews>
  <sheetFormatPr defaultRowHeight="15" x14ac:dyDescent="0.25"/>
  <cols>
    <col min="1" max="1" width="16.7109375" customWidth="1"/>
    <col min="2" max="2" width="19.28515625" bestFit="1" customWidth="1"/>
    <col min="3" max="3" width="30.7109375" bestFit="1" customWidth="1"/>
    <col min="4" max="4" width="18.28515625" bestFit="1" customWidth="1"/>
    <col min="5" max="5" width="15" bestFit="1" customWidth="1"/>
    <col min="6" max="6" width="19.28515625" bestFit="1" customWidth="1"/>
    <col min="7" max="7" width="25.28515625" bestFit="1" customWidth="1"/>
    <col min="8" max="8" width="30.7109375" bestFit="1" customWidth="1"/>
    <col min="9" max="9" width="18.5703125" bestFit="1" customWidth="1"/>
    <col min="10" max="10" width="15" bestFit="1" customWidth="1"/>
    <col min="12" max="12" width="31" bestFit="1" customWidth="1"/>
    <col min="13" max="13" width="30.7109375" bestFit="1" customWidth="1"/>
    <col min="14" max="14" width="18.5703125" bestFit="1" customWidth="1"/>
    <col min="15" max="15" width="15" bestFit="1" customWidth="1"/>
    <col min="32" max="32" width="2" bestFit="1" customWidth="1"/>
  </cols>
  <sheetData>
    <row r="3" spans="2:32" x14ac:dyDescent="0.25">
      <c r="G3" t="s">
        <v>232</v>
      </c>
      <c r="L3" t="s">
        <v>236</v>
      </c>
      <c r="AF3" t="s">
        <v>238</v>
      </c>
    </row>
    <row r="4" spans="2:32" x14ac:dyDescent="0.25">
      <c r="C4" s="1" t="s">
        <v>227</v>
      </c>
      <c r="H4" s="1" t="s">
        <v>227</v>
      </c>
      <c r="M4" s="1" t="s">
        <v>227</v>
      </c>
    </row>
    <row r="5" spans="2:32" x14ac:dyDescent="0.25">
      <c r="C5" t="s">
        <v>222</v>
      </c>
      <c r="D5" t="s">
        <v>223</v>
      </c>
      <c r="E5" t="s">
        <v>224</v>
      </c>
      <c r="H5" t="s">
        <v>235</v>
      </c>
      <c r="I5" t="s">
        <v>233</v>
      </c>
      <c r="J5" t="s">
        <v>234</v>
      </c>
      <c r="M5" t="s">
        <v>235</v>
      </c>
      <c r="N5" t="s">
        <v>233</v>
      </c>
      <c r="O5" t="s">
        <v>234</v>
      </c>
    </row>
    <row r="6" spans="2:32" x14ac:dyDescent="0.25">
      <c r="B6" t="s">
        <v>225</v>
      </c>
      <c r="C6">
        <v>487</v>
      </c>
      <c r="D6">
        <v>-0.25</v>
      </c>
      <c r="E6">
        <v>0.74</v>
      </c>
      <c r="G6" t="s">
        <v>225</v>
      </c>
      <c r="H6">
        <v>487</v>
      </c>
      <c r="I6">
        <v>0.25</v>
      </c>
      <c r="J6">
        <v>0.74</v>
      </c>
      <c r="L6" t="s">
        <v>225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25">
      <c r="B7" t="s">
        <v>226</v>
      </c>
      <c r="C7">
        <v>465</v>
      </c>
      <c r="D7">
        <v>-0.2</v>
      </c>
      <c r="E7">
        <v>0.66</v>
      </c>
      <c r="G7" t="s">
        <v>226</v>
      </c>
      <c r="H7">
        <v>465</v>
      </c>
      <c r="I7">
        <v>0.2</v>
      </c>
      <c r="J7">
        <v>0.66</v>
      </c>
      <c r="L7" t="s">
        <v>226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25">
      <c r="L8" t="s">
        <v>237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25">
      <c r="C10" s="1" t="s">
        <v>228</v>
      </c>
      <c r="H10" s="1" t="s">
        <v>228</v>
      </c>
      <c r="M10" s="1" t="s">
        <v>228</v>
      </c>
    </row>
    <row r="11" spans="2:32" x14ac:dyDescent="0.25">
      <c r="C11" t="s">
        <v>222</v>
      </c>
      <c r="D11" t="s">
        <v>223</v>
      </c>
      <c r="E11" t="s">
        <v>224</v>
      </c>
      <c r="H11" t="s">
        <v>222</v>
      </c>
      <c r="I11" t="s">
        <v>223</v>
      </c>
      <c r="J11" t="s">
        <v>224</v>
      </c>
      <c r="M11" t="s">
        <v>222</v>
      </c>
      <c r="N11" t="s">
        <v>223</v>
      </c>
      <c r="O11" t="s">
        <v>224</v>
      </c>
    </row>
    <row r="12" spans="2:32" x14ac:dyDescent="0.25">
      <c r="B12" t="s">
        <v>225</v>
      </c>
      <c r="C12">
        <v>3556</v>
      </c>
      <c r="D12">
        <v>-0.21</v>
      </c>
      <c r="E12">
        <v>0.78</v>
      </c>
      <c r="G12" t="s">
        <v>225</v>
      </c>
      <c r="H12">
        <v>3556</v>
      </c>
      <c r="I12">
        <v>0.21</v>
      </c>
      <c r="J12">
        <v>0.78</v>
      </c>
      <c r="L12" t="s">
        <v>225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25">
      <c r="B13" t="s">
        <v>226</v>
      </c>
      <c r="C13">
        <v>2951</v>
      </c>
      <c r="D13">
        <v>-0.18</v>
      </c>
      <c r="E13">
        <v>0.65</v>
      </c>
      <c r="G13" t="s">
        <v>226</v>
      </c>
      <c r="H13">
        <v>2951</v>
      </c>
      <c r="I13">
        <v>0.18</v>
      </c>
      <c r="J13">
        <v>0.65</v>
      </c>
      <c r="L13" t="s">
        <v>226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25">
      <c r="L14" t="s">
        <v>237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25">
      <c r="C16" s="1" t="s">
        <v>229</v>
      </c>
      <c r="H16" s="1" t="s">
        <v>229</v>
      </c>
      <c r="M16" s="1" t="s">
        <v>229</v>
      </c>
    </row>
    <row r="17" spans="2:15" x14ac:dyDescent="0.25">
      <c r="C17" t="s">
        <v>222</v>
      </c>
      <c r="D17" t="s">
        <v>223</v>
      </c>
      <c r="E17" t="s">
        <v>224</v>
      </c>
      <c r="H17" t="s">
        <v>222</v>
      </c>
      <c r="I17" t="s">
        <v>223</v>
      </c>
      <c r="J17" t="s">
        <v>224</v>
      </c>
      <c r="M17" t="s">
        <v>222</v>
      </c>
      <c r="N17" t="s">
        <v>223</v>
      </c>
      <c r="O17" t="s">
        <v>224</v>
      </c>
    </row>
    <row r="18" spans="2:15" x14ac:dyDescent="0.25">
      <c r="B18" t="s">
        <v>225</v>
      </c>
      <c r="C18">
        <v>843</v>
      </c>
      <c r="D18">
        <v>-0.12</v>
      </c>
      <c r="E18">
        <v>0.82</v>
      </c>
      <c r="G18" t="s">
        <v>225</v>
      </c>
      <c r="H18">
        <v>843</v>
      </c>
      <c r="I18">
        <v>0.12</v>
      </c>
      <c r="J18">
        <v>0.82</v>
      </c>
      <c r="L18" t="s">
        <v>225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25">
      <c r="B19" t="s">
        <v>226</v>
      </c>
      <c r="C19">
        <v>663</v>
      </c>
      <c r="D19">
        <v>-0.1</v>
      </c>
      <c r="E19">
        <v>0.68</v>
      </c>
      <c r="G19" t="s">
        <v>226</v>
      </c>
      <c r="H19">
        <v>663</v>
      </c>
      <c r="I19">
        <v>0.1</v>
      </c>
      <c r="J19">
        <v>0.68</v>
      </c>
      <c r="L19" t="s">
        <v>226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25">
      <c r="L20" t="s">
        <v>237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25">
      <c r="C22" s="1" t="s">
        <v>230</v>
      </c>
      <c r="H22" s="1" t="s">
        <v>230</v>
      </c>
      <c r="M22" s="1" t="s">
        <v>230</v>
      </c>
    </row>
    <row r="23" spans="2:15" x14ac:dyDescent="0.25">
      <c r="C23" t="s">
        <v>222</v>
      </c>
      <c r="D23" t="s">
        <v>223</v>
      </c>
      <c r="E23" t="s">
        <v>224</v>
      </c>
      <c r="H23" t="s">
        <v>222</v>
      </c>
      <c r="I23" t="s">
        <v>223</v>
      </c>
      <c r="J23" t="s">
        <v>224</v>
      </c>
      <c r="M23" t="s">
        <v>222</v>
      </c>
      <c r="N23" t="s">
        <v>223</v>
      </c>
      <c r="O23" t="s">
        <v>224</v>
      </c>
    </row>
    <row r="24" spans="2:15" x14ac:dyDescent="0.25">
      <c r="B24" t="s">
        <v>225</v>
      </c>
      <c r="C24">
        <v>271</v>
      </c>
      <c r="D24">
        <v>-0.24</v>
      </c>
      <c r="E24">
        <v>0.43</v>
      </c>
      <c r="G24" t="s">
        <v>225</v>
      </c>
      <c r="H24">
        <v>271</v>
      </c>
      <c r="I24">
        <v>0.24</v>
      </c>
      <c r="J24">
        <v>0.43</v>
      </c>
      <c r="L24" t="s">
        <v>225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25">
      <c r="B25" t="s">
        <v>226</v>
      </c>
      <c r="C25">
        <v>155</v>
      </c>
      <c r="D25">
        <v>-0.23</v>
      </c>
      <c r="E25">
        <v>0.23</v>
      </c>
      <c r="G25" t="s">
        <v>226</v>
      </c>
      <c r="H25">
        <v>155</v>
      </c>
      <c r="I25">
        <v>0.23</v>
      </c>
      <c r="J25">
        <v>0.23</v>
      </c>
      <c r="L25" t="s">
        <v>226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25">
      <c r="L26" t="s">
        <v>237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25">
      <c r="C28" s="1" t="s">
        <v>231</v>
      </c>
      <c r="H28" s="1" t="s">
        <v>231</v>
      </c>
      <c r="M28" s="1" t="s">
        <v>231</v>
      </c>
    </row>
    <row r="29" spans="2:15" x14ac:dyDescent="0.25">
      <c r="C29" t="s">
        <v>222</v>
      </c>
      <c r="D29" t="s">
        <v>223</v>
      </c>
      <c r="E29" t="s">
        <v>224</v>
      </c>
      <c r="H29" t="s">
        <v>222</v>
      </c>
      <c r="I29" t="s">
        <v>223</v>
      </c>
      <c r="J29" t="s">
        <v>224</v>
      </c>
      <c r="M29" t="s">
        <v>222</v>
      </c>
      <c r="N29" t="s">
        <v>223</v>
      </c>
      <c r="O29" t="s">
        <v>224</v>
      </c>
    </row>
    <row r="30" spans="2:15" x14ac:dyDescent="0.25">
      <c r="B30" t="s">
        <v>225</v>
      </c>
      <c r="C30">
        <v>360</v>
      </c>
      <c r="D30">
        <v>-0.3</v>
      </c>
      <c r="E30">
        <v>0.53</v>
      </c>
      <c r="G30" t="s">
        <v>225</v>
      </c>
      <c r="H30">
        <v>360</v>
      </c>
      <c r="I30">
        <v>0.3</v>
      </c>
      <c r="J30">
        <v>0.53</v>
      </c>
      <c r="L30" t="s">
        <v>225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25">
      <c r="B31" t="s">
        <v>226</v>
      </c>
      <c r="C31">
        <v>266</v>
      </c>
      <c r="D31">
        <v>-0.25</v>
      </c>
      <c r="E31">
        <v>0.43</v>
      </c>
      <c r="G31" t="s">
        <v>226</v>
      </c>
      <c r="H31">
        <v>266</v>
      </c>
      <c r="I31">
        <v>0.25</v>
      </c>
      <c r="J31">
        <v>0.43</v>
      </c>
      <c r="L31" t="s">
        <v>226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25">
      <c r="L32" t="s">
        <v>237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  <row r="48" spans="1:8" x14ac:dyDescent="0.25">
      <c r="A48" t="s">
        <v>357</v>
      </c>
      <c r="B48" s="1"/>
      <c r="F48" s="1"/>
      <c r="G48" t="s">
        <v>358</v>
      </c>
      <c r="H48" s="1"/>
    </row>
    <row r="49" spans="1:10" x14ac:dyDescent="0.25">
      <c r="B49" s="1" t="s">
        <v>227</v>
      </c>
      <c r="C49" t="s">
        <v>356</v>
      </c>
      <c r="H49" s="1" t="s">
        <v>227</v>
      </c>
      <c r="I49" t="s">
        <v>356</v>
      </c>
    </row>
    <row r="50" spans="1:10" x14ac:dyDescent="0.25">
      <c r="B50" t="s">
        <v>222</v>
      </c>
      <c r="C50" t="s">
        <v>223</v>
      </c>
      <c r="D50" t="s">
        <v>224</v>
      </c>
      <c r="H50" t="s">
        <v>222</v>
      </c>
      <c r="I50" t="s">
        <v>223</v>
      </c>
      <c r="J50" t="s">
        <v>224</v>
      </c>
    </row>
    <row r="51" spans="1:10" x14ac:dyDescent="0.25">
      <c r="A51" t="s">
        <v>225</v>
      </c>
      <c r="B51">
        <v>489.95680883076608</v>
      </c>
      <c r="C51">
        <v>-0.25695512225578215</v>
      </c>
      <c r="D51">
        <v>0.70360895693016767</v>
      </c>
      <c r="G51" t="s">
        <v>225</v>
      </c>
      <c r="H51">
        <f>ABS(B51)</f>
        <v>489.95680883076608</v>
      </c>
      <c r="I51">
        <f t="shared" ref="I51:J51" si="5">ABS(C51)</f>
        <v>0.25695512225578215</v>
      </c>
      <c r="J51">
        <f t="shared" si="5"/>
        <v>0.70360895693016767</v>
      </c>
    </row>
    <row r="52" spans="1:10" x14ac:dyDescent="0.25">
      <c r="A52" t="s">
        <v>226</v>
      </c>
      <c r="B52">
        <v>473.39629809996012</v>
      </c>
      <c r="C52">
        <v>-0.21402430487643118</v>
      </c>
      <c r="D52">
        <v>0.64236746348011664</v>
      </c>
      <c r="G52" t="s">
        <v>226</v>
      </c>
      <c r="H52">
        <f>ABS(B52)</f>
        <v>473.39629809996012</v>
      </c>
      <c r="I52">
        <f t="shared" ref="I52" si="6">ABS(C52)</f>
        <v>0.21402430487643118</v>
      </c>
      <c r="J52">
        <f t="shared" ref="J52" si="7">ABS(D52)</f>
        <v>0.64236746348011664</v>
      </c>
    </row>
    <row r="55" spans="1:10" x14ac:dyDescent="0.25">
      <c r="B55" s="1" t="s">
        <v>228</v>
      </c>
      <c r="H55" s="1" t="s">
        <v>228</v>
      </c>
    </row>
    <row r="56" spans="1:10" x14ac:dyDescent="0.25">
      <c r="B56" t="s">
        <v>222</v>
      </c>
      <c r="C56" t="s">
        <v>223</v>
      </c>
      <c r="D56" t="s">
        <v>224</v>
      </c>
      <c r="H56" t="s">
        <v>222</v>
      </c>
      <c r="I56" t="s">
        <v>223</v>
      </c>
      <c r="J56" t="s">
        <v>224</v>
      </c>
    </row>
    <row r="57" spans="1:10" x14ac:dyDescent="0.25">
      <c r="A57" t="s">
        <v>225</v>
      </c>
      <c r="B57">
        <v>3708.2475232842512</v>
      </c>
      <c r="C57">
        <v>-0.39567687900334292</v>
      </c>
      <c r="D57">
        <v>0.83965375014314847</v>
      </c>
      <c r="G57" t="s">
        <v>225</v>
      </c>
      <c r="H57">
        <f>ABS(B57)</f>
        <v>3708.2475232842512</v>
      </c>
      <c r="I57">
        <f t="shared" ref="I57:I58" si="8">ABS(C57)</f>
        <v>0.39567687900334292</v>
      </c>
      <c r="J57">
        <f t="shared" ref="J57:J58" si="9">ABS(D57)</f>
        <v>0.83965375014314847</v>
      </c>
    </row>
    <row r="58" spans="1:10" x14ac:dyDescent="0.25">
      <c r="A58" t="s">
        <v>226</v>
      </c>
      <c r="B58">
        <v>3145.0421240407773</v>
      </c>
      <c r="C58">
        <v>-0.36557851014345399</v>
      </c>
      <c r="D58">
        <v>0.72225630555907216</v>
      </c>
      <c r="G58" t="s">
        <v>226</v>
      </c>
      <c r="H58">
        <f>ABS(B58)</f>
        <v>3145.0421240407773</v>
      </c>
      <c r="I58">
        <f t="shared" si="8"/>
        <v>0.36557851014345399</v>
      </c>
      <c r="J58">
        <f t="shared" si="9"/>
        <v>0.72225630555907216</v>
      </c>
    </row>
    <row r="61" spans="1:10" x14ac:dyDescent="0.25">
      <c r="B61" s="1" t="s">
        <v>229</v>
      </c>
      <c r="H61" s="1" t="s">
        <v>229</v>
      </c>
    </row>
    <row r="62" spans="1:10" x14ac:dyDescent="0.25">
      <c r="B62" t="s">
        <v>222</v>
      </c>
      <c r="C62" t="s">
        <v>223</v>
      </c>
      <c r="D62" t="s">
        <v>224</v>
      </c>
      <c r="H62" t="s">
        <v>222</v>
      </c>
      <c r="I62" t="s">
        <v>223</v>
      </c>
      <c r="J62" t="s">
        <v>224</v>
      </c>
    </row>
    <row r="63" spans="1:10" x14ac:dyDescent="0.25">
      <c r="A63" t="s">
        <v>225</v>
      </c>
      <c r="B63">
        <v>869.02277330470019</v>
      </c>
      <c r="C63">
        <v>-0.12073730227353614</v>
      </c>
      <c r="D63">
        <v>0.82224613765032772</v>
      </c>
      <c r="G63" t="s">
        <v>225</v>
      </c>
      <c r="H63">
        <f>ABS(B63)</f>
        <v>869.02277330470019</v>
      </c>
      <c r="I63">
        <f t="shared" ref="I63:I64" si="10">ABS(C63)</f>
        <v>0.12073730227353614</v>
      </c>
      <c r="J63">
        <f t="shared" ref="J63:J64" si="11">ABS(D63)</f>
        <v>0.82224613765032772</v>
      </c>
    </row>
    <row r="64" spans="1:10" x14ac:dyDescent="0.25">
      <c r="A64" t="s">
        <v>226</v>
      </c>
      <c r="B64">
        <v>707.57125740161348</v>
      </c>
      <c r="C64">
        <v>-0.10852506558246423</v>
      </c>
      <c r="D64">
        <v>0.7094134088119427</v>
      </c>
      <c r="G64" t="s">
        <v>226</v>
      </c>
      <c r="H64">
        <f>ABS(B64)</f>
        <v>707.57125740161348</v>
      </c>
      <c r="I64">
        <f t="shared" si="10"/>
        <v>0.10852506558246423</v>
      </c>
      <c r="J64">
        <f t="shared" si="11"/>
        <v>0.7094134088119427</v>
      </c>
    </row>
    <row r="67" spans="1:10" x14ac:dyDescent="0.25">
      <c r="B67" s="1" t="s">
        <v>227</v>
      </c>
      <c r="C67" t="s">
        <v>110</v>
      </c>
      <c r="H67" s="1" t="s">
        <v>227</v>
      </c>
      <c r="I67" t="s">
        <v>110</v>
      </c>
    </row>
    <row r="68" spans="1:10" x14ac:dyDescent="0.25">
      <c r="B68" t="s">
        <v>222</v>
      </c>
      <c r="C68" t="s">
        <v>223</v>
      </c>
      <c r="D68" t="s">
        <v>224</v>
      </c>
      <c r="H68" t="s">
        <v>222</v>
      </c>
      <c r="I68" t="s">
        <v>223</v>
      </c>
      <c r="J68" t="s">
        <v>224</v>
      </c>
    </row>
    <row r="69" spans="1:10" x14ac:dyDescent="0.25">
      <c r="A69" t="s">
        <v>225</v>
      </c>
      <c r="B69">
        <v>40.190162310817179</v>
      </c>
      <c r="C69">
        <v>2.0419047487294301E-2</v>
      </c>
      <c r="D69">
        <v>3.1846090696214101E-2</v>
      </c>
      <c r="G69" t="s">
        <v>225</v>
      </c>
      <c r="H69">
        <v>40.190162310817179</v>
      </c>
      <c r="I69">
        <v>2.0419047487294301E-2</v>
      </c>
      <c r="J69">
        <v>3.1846090696214101E-2</v>
      </c>
    </row>
    <row r="70" spans="1:10" x14ac:dyDescent="0.25">
      <c r="A70" t="s">
        <v>226</v>
      </c>
      <c r="B70">
        <v>44.294224308828902</v>
      </c>
      <c r="C70">
        <v>1.678267442241714E-2</v>
      </c>
      <c r="D70">
        <v>2.5427573215842547E-2</v>
      </c>
      <c r="G70" t="s">
        <v>226</v>
      </c>
      <c r="H70">
        <v>44.294224308828902</v>
      </c>
      <c r="I70">
        <v>1.678267442241714E-2</v>
      </c>
      <c r="J70">
        <v>2.5427573215842547E-2</v>
      </c>
    </row>
    <row r="73" spans="1:10" x14ac:dyDescent="0.25">
      <c r="B73" s="1" t="s">
        <v>228</v>
      </c>
      <c r="H73" s="1" t="s">
        <v>228</v>
      </c>
    </row>
    <row r="74" spans="1:10" x14ac:dyDescent="0.25">
      <c r="B74" t="s">
        <v>222</v>
      </c>
      <c r="C74" t="s">
        <v>223</v>
      </c>
      <c r="D74" t="s">
        <v>224</v>
      </c>
      <c r="H74" t="s">
        <v>222</v>
      </c>
      <c r="I74" t="s">
        <v>223</v>
      </c>
      <c r="J74" t="s">
        <v>224</v>
      </c>
    </row>
    <row r="75" spans="1:10" x14ac:dyDescent="0.25">
      <c r="A75" t="s">
        <v>225</v>
      </c>
      <c r="B75">
        <v>184.22524313400726</v>
      </c>
      <c r="C75">
        <v>1.3783105931546928E-2</v>
      </c>
      <c r="D75">
        <v>3.6174043097036306E-2</v>
      </c>
      <c r="G75" t="s">
        <v>225</v>
      </c>
      <c r="H75">
        <v>184.22524313400726</v>
      </c>
      <c r="I75">
        <v>1.3783105931546928E-2</v>
      </c>
      <c r="J75">
        <v>3.6174043097036306E-2</v>
      </c>
    </row>
    <row r="76" spans="1:10" x14ac:dyDescent="0.25">
      <c r="A76" t="s">
        <v>226</v>
      </c>
      <c r="B76">
        <v>149.1777945174268</v>
      </c>
      <c r="C76">
        <v>1.5432303145454219E-2</v>
      </c>
      <c r="D76">
        <v>3.811358216517647E-2</v>
      </c>
      <c r="G76" t="s">
        <v>226</v>
      </c>
      <c r="H76">
        <v>149.1777945174268</v>
      </c>
      <c r="I76">
        <v>1.5432303145454219E-2</v>
      </c>
      <c r="J76">
        <v>3.811358216517647E-2</v>
      </c>
    </row>
    <row r="79" spans="1:10" x14ac:dyDescent="0.25">
      <c r="B79" s="1" t="s">
        <v>229</v>
      </c>
      <c r="H79" s="1" t="s">
        <v>229</v>
      </c>
    </row>
    <row r="80" spans="1:10" x14ac:dyDescent="0.25">
      <c r="B80" t="s">
        <v>222</v>
      </c>
      <c r="C80" t="s">
        <v>223</v>
      </c>
      <c r="D80" t="s">
        <v>224</v>
      </c>
      <c r="H80" t="s">
        <v>222</v>
      </c>
      <c r="I80" t="s">
        <v>223</v>
      </c>
      <c r="J80" t="s">
        <v>224</v>
      </c>
    </row>
    <row r="81" spans="1:10" x14ac:dyDescent="0.25">
      <c r="A81" t="s">
        <v>225</v>
      </c>
      <c r="B81">
        <v>64.42038601397492</v>
      </c>
      <c r="C81">
        <v>5.7145309206034934E-3</v>
      </c>
      <c r="D81">
        <v>4.455188853773389E-2</v>
      </c>
      <c r="G81" t="s">
        <v>225</v>
      </c>
      <c r="H81">
        <v>64.42038601397492</v>
      </c>
      <c r="I81">
        <v>5.7145309206034934E-3</v>
      </c>
      <c r="J81">
        <v>4.455188853773389E-2</v>
      </c>
    </row>
    <row r="82" spans="1:10" x14ac:dyDescent="0.25">
      <c r="A82" t="s">
        <v>226</v>
      </c>
      <c r="B82">
        <v>59.60938061758754</v>
      </c>
      <c r="C82">
        <v>3.7072630491962176E-3</v>
      </c>
      <c r="D82">
        <v>5.0414247246884779E-2</v>
      </c>
      <c r="G82" t="s">
        <v>226</v>
      </c>
      <c r="H82">
        <v>59.60938061758754</v>
      </c>
      <c r="I82">
        <v>3.7072630491962176E-3</v>
      </c>
      <c r="J82">
        <v>5.0414247246884779E-2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E8A-7C1A-462A-9B1F-7017BA327675}">
  <dimension ref="A3:AF91"/>
  <sheetViews>
    <sheetView topLeftCell="J65" zoomScaleNormal="100" workbookViewId="0">
      <selection activeCell="K94" sqref="A57:K94"/>
    </sheetView>
  </sheetViews>
  <sheetFormatPr defaultRowHeight="15" x14ac:dyDescent="0.25"/>
  <cols>
    <col min="1" max="1" width="16.7109375" bestFit="1" customWidth="1"/>
    <col min="2" max="2" width="20.85546875" bestFit="1" customWidth="1"/>
    <col min="3" max="3" width="32.85546875" bestFit="1" customWidth="1"/>
    <col min="4" max="4" width="19.140625" bestFit="1" customWidth="1"/>
    <col min="5" max="5" width="15.140625" bestFit="1" customWidth="1"/>
    <col min="7" max="7" width="25.5703125" bestFit="1" customWidth="1"/>
    <col min="8" max="8" width="32.85546875" bestFit="1" customWidth="1"/>
    <col min="9" max="9" width="19.140625" bestFit="1" customWidth="1"/>
    <col min="10" max="10" width="16" bestFit="1" customWidth="1"/>
    <col min="12" max="12" width="31.28515625" bestFit="1" customWidth="1"/>
    <col min="13" max="13" width="32.85546875" bestFit="1" customWidth="1"/>
    <col min="14" max="14" width="19.140625" bestFit="1" customWidth="1"/>
    <col min="15" max="15" width="16" bestFit="1" customWidth="1"/>
    <col min="32" max="32" width="2.42578125" bestFit="1" customWidth="1"/>
  </cols>
  <sheetData>
    <row r="3" spans="2:32" x14ac:dyDescent="0.25">
      <c r="G3" t="s">
        <v>232</v>
      </c>
      <c r="L3" t="s">
        <v>236</v>
      </c>
      <c r="AF3" t="s">
        <v>238</v>
      </c>
    </row>
    <row r="4" spans="2:32" x14ac:dyDescent="0.25">
      <c r="C4" s="1" t="s">
        <v>227</v>
      </c>
      <c r="H4" s="1" t="s">
        <v>227</v>
      </c>
      <c r="M4" s="1" t="s">
        <v>227</v>
      </c>
    </row>
    <row r="5" spans="2:32" x14ac:dyDescent="0.25">
      <c r="C5" t="s">
        <v>222</v>
      </c>
      <c r="D5" t="s">
        <v>223</v>
      </c>
      <c r="E5" t="s">
        <v>224</v>
      </c>
      <c r="H5" t="s">
        <v>235</v>
      </c>
      <c r="I5" t="s">
        <v>233</v>
      </c>
      <c r="J5" t="s">
        <v>234</v>
      </c>
      <c r="M5" t="s">
        <v>235</v>
      </c>
      <c r="N5" t="s">
        <v>233</v>
      </c>
      <c r="O5" t="s">
        <v>234</v>
      </c>
    </row>
    <row r="6" spans="2:32" x14ac:dyDescent="0.25">
      <c r="B6" t="s">
        <v>225</v>
      </c>
      <c r="C6">
        <v>487</v>
      </c>
      <c r="D6">
        <v>-0.25</v>
      </c>
      <c r="E6">
        <v>0.74</v>
      </c>
      <c r="G6" t="s">
        <v>225</v>
      </c>
      <c r="H6">
        <v>487</v>
      </c>
      <c r="I6">
        <v>0.25</v>
      </c>
      <c r="J6">
        <v>0.74</v>
      </c>
      <c r="L6" t="s">
        <v>225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25">
      <c r="B7" t="s">
        <v>226</v>
      </c>
      <c r="C7">
        <v>465</v>
      </c>
      <c r="D7">
        <v>-0.2</v>
      </c>
      <c r="E7">
        <v>0.66</v>
      </c>
      <c r="G7" t="s">
        <v>226</v>
      </c>
      <c r="H7">
        <v>465</v>
      </c>
      <c r="I7">
        <v>0.2</v>
      </c>
      <c r="J7">
        <v>0.66</v>
      </c>
      <c r="L7" t="s">
        <v>226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25">
      <c r="L8" t="s">
        <v>237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25">
      <c r="C10" s="1" t="s">
        <v>228</v>
      </c>
      <c r="H10" s="1" t="s">
        <v>228</v>
      </c>
      <c r="M10" s="1" t="s">
        <v>228</v>
      </c>
    </row>
    <row r="11" spans="2:32" x14ac:dyDescent="0.25">
      <c r="C11" t="s">
        <v>222</v>
      </c>
      <c r="D11" t="s">
        <v>223</v>
      </c>
      <c r="E11" t="s">
        <v>224</v>
      </c>
      <c r="H11" t="s">
        <v>222</v>
      </c>
      <c r="I11" t="s">
        <v>223</v>
      </c>
      <c r="J11" t="s">
        <v>224</v>
      </c>
      <c r="M11" t="s">
        <v>222</v>
      </c>
      <c r="N11" t="s">
        <v>223</v>
      </c>
      <c r="O11" t="s">
        <v>224</v>
      </c>
    </row>
    <row r="12" spans="2:32" x14ac:dyDescent="0.25">
      <c r="B12" t="s">
        <v>225</v>
      </c>
      <c r="C12">
        <v>3556</v>
      </c>
      <c r="D12">
        <v>-0.21</v>
      </c>
      <c r="E12">
        <v>0.78</v>
      </c>
      <c r="G12" t="s">
        <v>225</v>
      </c>
      <c r="H12">
        <v>3556</v>
      </c>
      <c r="I12">
        <v>0.21</v>
      </c>
      <c r="J12">
        <v>0.78</v>
      </c>
      <c r="L12" t="s">
        <v>225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25">
      <c r="B13" t="s">
        <v>226</v>
      </c>
      <c r="C13">
        <v>2951</v>
      </c>
      <c r="D13">
        <v>-0.18</v>
      </c>
      <c r="E13">
        <v>0.65</v>
      </c>
      <c r="G13" t="s">
        <v>226</v>
      </c>
      <c r="H13">
        <v>2951</v>
      </c>
      <c r="I13">
        <v>0.18</v>
      </c>
      <c r="J13">
        <v>0.65</v>
      </c>
      <c r="L13" t="s">
        <v>226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25">
      <c r="L14" t="s">
        <v>237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25">
      <c r="C16" s="1" t="s">
        <v>229</v>
      </c>
      <c r="H16" s="1" t="s">
        <v>229</v>
      </c>
      <c r="M16" s="1" t="s">
        <v>229</v>
      </c>
    </row>
    <row r="17" spans="2:15" x14ac:dyDescent="0.25">
      <c r="C17" t="s">
        <v>222</v>
      </c>
      <c r="D17" t="s">
        <v>223</v>
      </c>
      <c r="E17" t="s">
        <v>224</v>
      </c>
      <c r="H17" t="s">
        <v>222</v>
      </c>
      <c r="I17" t="s">
        <v>223</v>
      </c>
      <c r="J17" t="s">
        <v>224</v>
      </c>
      <c r="M17" t="s">
        <v>222</v>
      </c>
      <c r="N17" t="s">
        <v>223</v>
      </c>
      <c r="O17" t="s">
        <v>224</v>
      </c>
    </row>
    <row r="18" spans="2:15" x14ac:dyDescent="0.25">
      <c r="B18" t="s">
        <v>225</v>
      </c>
      <c r="C18">
        <v>843</v>
      </c>
      <c r="D18">
        <v>-0.12</v>
      </c>
      <c r="E18">
        <v>0.82</v>
      </c>
      <c r="G18" t="s">
        <v>225</v>
      </c>
      <c r="H18">
        <v>843</v>
      </c>
      <c r="I18">
        <v>0.12</v>
      </c>
      <c r="J18">
        <v>0.82</v>
      </c>
      <c r="L18" t="s">
        <v>225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25">
      <c r="B19" t="s">
        <v>226</v>
      </c>
      <c r="C19">
        <v>663</v>
      </c>
      <c r="D19">
        <v>-0.1</v>
      </c>
      <c r="E19">
        <v>0.68</v>
      </c>
      <c r="G19" t="s">
        <v>226</v>
      </c>
      <c r="H19">
        <v>663</v>
      </c>
      <c r="I19">
        <v>0.1</v>
      </c>
      <c r="J19">
        <v>0.68</v>
      </c>
      <c r="L19" t="s">
        <v>226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25">
      <c r="L20" t="s">
        <v>237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25">
      <c r="C22" s="1" t="s">
        <v>230</v>
      </c>
      <c r="H22" s="1" t="s">
        <v>230</v>
      </c>
      <c r="M22" s="1" t="s">
        <v>230</v>
      </c>
    </row>
    <row r="23" spans="2:15" x14ac:dyDescent="0.25">
      <c r="C23" t="s">
        <v>222</v>
      </c>
      <c r="D23" t="s">
        <v>223</v>
      </c>
      <c r="E23" t="s">
        <v>224</v>
      </c>
      <c r="H23" t="s">
        <v>222</v>
      </c>
      <c r="I23" t="s">
        <v>223</v>
      </c>
      <c r="J23" t="s">
        <v>224</v>
      </c>
      <c r="M23" t="s">
        <v>222</v>
      </c>
      <c r="N23" t="s">
        <v>223</v>
      </c>
      <c r="O23" t="s">
        <v>224</v>
      </c>
    </row>
    <row r="24" spans="2:15" x14ac:dyDescent="0.25">
      <c r="B24" t="s">
        <v>225</v>
      </c>
      <c r="C24">
        <v>271</v>
      </c>
      <c r="D24">
        <v>-0.24</v>
      </c>
      <c r="E24">
        <v>0.43</v>
      </c>
      <c r="G24" t="s">
        <v>225</v>
      </c>
      <c r="H24">
        <v>271</v>
      </c>
      <c r="I24">
        <v>0.24</v>
      </c>
      <c r="J24">
        <v>0.43</v>
      </c>
      <c r="L24" t="s">
        <v>225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25">
      <c r="B25" t="s">
        <v>226</v>
      </c>
      <c r="C25">
        <v>155</v>
      </c>
      <c r="D25">
        <v>-0.23</v>
      </c>
      <c r="E25">
        <v>0.23</v>
      </c>
      <c r="G25" t="s">
        <v>226</v>
      </c>
      <c r="H25">
        <v>155</v>
      </c>
      <c r="I25">
        <v>0.23</v>
      </c>
      <c r="J25">
        <v>0.23</v>
      </c>
      <c r="L25" t="s">
        <v>226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25">
      <c r="L26" t="s">
        <v>237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25">
      <c r="C28" s="1" t="s">
        <v>231</v>
      </c>
      <c r="H28" s="1" t="s">
        <v>231</v>
      </c>
      <c r="M28" s="1" t="s">
        <v>231</v>
      </c>
    </row>
    <row r="29" spans="2:15" x14ac:dyDescent="0.25">
      <c r="C29" t="s">
        <v>222</v>
      </c>
      <c r="D29" t="s">
        <v>223</v>
      </c>
      <c r="E29" t="s">
        <v>224</v>
      </c>
      <c r="H29" t="s">
        <v>222</v>
      </c>
      <c r="I29" t="s">
        <v>223</v>
      </c>
      <c r="J29" t="s">
        <v>224</v>
      </c>
      <c r="M29" t="s">
        <v>222</v>
      </c>
      <c r="N29" t="s">
        <v>223</v>
      </c>
      <c r="O29" t="s">
        <v>224</v>
      </c>
    </row>
    <row r="30" spans="2:15" x14ac:dyDescent="0.25">
      <c r="B30" t="s">
        <v>225</v>
      </c>
      <c r="C30">
        <v>360</v>
      </c>
      <c r="D30">
        <v>-0.3</v>
      </c>
      <c r="E30">
        <v>0.53</v>
      </c>
      <c r="G30" t="s">
        <v>225</v>
      </c>
      <c r="H30">
        <v>360</v>
      </c>
      <c r="I30">
        <v>0.3</v>
      </c>
      <c r="J30">
        <v>0.53</v>
      </c>
      <c r="L30" t="s">
        <v>225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25">
      <c r="B31" t="s">
        <v>226</v>
      </c>
      <c r="C31">
        <v>266</v>
      </c>
      <c r="D31">
        <v>-0.25</v>
      </c>
      <c r="E31">
        <v>0.43</v>
      </c>
      <c r="G31" t="s">
        <v>226</v>
      </c>
      <c r="H31">
        <v>266</v>
      </c>
      <c r="I31">
        <v>0.25</v>
      </c>
      <c r="J31">
        <v>0.43</v>
      </c>
      <c r="L31" t="s">
        <v>226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25">
      <c r="L32" t="s">
        <v>237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  <row r="57" spans="1:10" x14ac:dyDescent="0.25">
      <c r="A57" t="s">
        <v>357</v>
      </c>
      <c r="B57" s="1"/>
      <c r="F57" s="1"/>
      <c r="G57" t="s">
        <v>358</v>
      </c>
      <c r="H57" s="1"/>
    </row>
    <row r="58" spans="1:10" x14ac:dyDescent="0.25">
      <c r="B58" s="1" t="s">
        <v>227</v>
      </c>
      <c r="C58" t="s">
        <v>356</v>
      </c>
      <c r="H58" s="1" t="s">
        <v>227</v>
      </c>
      <c r="I58" t="s">
        <v>356</v>
      </c>
    </row>
    <row r="59" spans="1:10" x14ac:dyDescent="0.25">
      <c r="B59" t="s">
        <v>222</v>
      </c>
      <c r="C59" t="s">
        <v>223</v>
      </c>
      <c r="D59" t="s">
        <v>224</v>
      </c>
      <c r="H59" t="s">
        <v>222</v>
      </c>
      <c r="I59" t="s">
        <v>223</v>
      </c>
      <c r="J59" t="s">
        <v>224</v>
      </c>
    </row>
    <row r="60" spans="1:10" x14ac:dyDescent="0.25">
      <c r="A60" t="s">
        <v>225</v>
      </c>
      <c r="B60">
        <v>489.95680883076608</v>
      </c>
      <c r="C60">
        <v>-0.25695512225578215</v>
      </c>
      <c r="D60">
        <v>0.70360895693016767</v>
      </c>
      <c r="G60" t="s">
        <v>225</v>
      </c>
      <c r="H60">
        <f>ABS(B60)</f>
        <v>489.95680883076608</v>
      </c>
      <c r="I60">
        <f t="shared" ref="I60:J61" si="5">ABS(C60)</f>
        <v>0.25695512225578215</v>
      </c>
      <c r="J60">
        <f t="shared" si="5"/>
        <v>0.70360895693016767</v>
      </c>
    </row>
    <row r="61" spans="1:10" x14ac:dyDescent="0.25">
      <c r="A61" t="s">
        <v>226</v>
      </c>
      <c r="B61">
        <v>473.39629809996012</v>
      </c>
      <c r="C61">
        <v>-0.21402430487643118</v>
      </c>
      <c r="D61">
        <v>0.64236746348011664</v>
      </c>
      <c r="G61" t="s">
        <v>226</v>
      </c>
      <c r="H61">
        <f>ABS(B61)</f>
        <v>473.39629809996012</v>
      </c>
      <c r="I61">
        <f t="shared" si="5"/>
        <v>0.21402430487643118</v>
      </c>
      <c r="J61">
        <f t="shared" si="5"/>
        <v>0.64236746348011664</v>
      </c>
    </row>
    <row r="64" spans="1:10" x14ac:dyDescent="0.25">
      <c r="B64" s="1" t="s">
        <v>228</v>
      </c>
      <c r="H64" s="1" t="s">
        <v>228</v>
      </c>
    </row>
    <row r="65" spans="1:10" x14ac:dyDescent="0.25">
      <c r="B65" t="s">
        <v>222</v>
      </c>
      <c r="C65" t="s">
        <v>223</v>
      </c>
      <c r="D65" t="s">
        <v>224</v>
      </c>
      <c r="H65" t="s">
        <v>222</v>
      </c>
      <c r="I65" t="s">
        <v>223</v>
      </c>
      <c r="J65" t="s">
        <v>224</v>
      </c>
    </row>
    <row r="66" spans="1:10" x14ac:dyDescent="0.25">
      <c r="A66" t="s">
        <v>225</v>
      </c>
      <c r="B66">
        <v>3708.2475232842512</v>
      </c>
      <c r="C66">
        <v>-0.39567687900334292</v>
      </c>
      <c r="D66">
        <v>0.83965375014314847</v>
      </c>
      <c r="G66" t="s">
        <v>225</v>
      </c>
      <c r="H66">
        <f>ABS(B66)</f>
        <v>3708.2475232842512</v>
      </c>
      <c r="I66">
        <f t="shared" ref="I66:J67" si="6">ABS(C66)</f>
        <v>0.39567687900334292</v>
      </c>
      <c r="J66">
        <f t="shared" si="6"/>
        <v>0.83965375014314847</v>
      </c>
    </row>
    <row r="67" spans="1:10" x14ac:dyDescent="0.25">
      <c r="A67" t="s">
        <v>226</v>
      </c>
      <c r="B67">
        <v>3145.0421240407773</v>
      </c>
      <c r="C67">
        <v>-0.36557851014345399</v>
      </c>
      <c r="D67">
        <v>0.72225630555907216</v>
      </c>
      <c r="G67" t="s">
        <v>226</v>
      </c>
      <c r="H67">
        <f>ABS(B67)</f>
        <v>3145.0421240407773</v>
      </c>
      <c r="I67">
        <f t="shared" si="6"/>
        <v>0.36557851014345399</v>
      </c>
      <c r="J67">
        <f t="shared" si="6"/>
        <v>0.72225630555907216</v>
      </c>
    </row>
    <row r="70" spans="1:10" x14ac:dyDescent="0.25">
      <c r="B70" s="1" t="s">
        <v>229</v>
      </c>
      <c r="H70" s="1" t="s">
        <v>229</v>
      </c>
    </row>
    <row r="71" spans="1:10" x14ac:dyDescent="0.25">
      <c r="B71" t="s">
        <v>222</v>
      </c>
      <c r="C71" t="s">
        <v>223</v>
      </c>
      <c r="D71" t="s">
        <v>224</v>
      </c>
      <c r="H71" t="s">
        <v>222</v>
      </c>
      <c r="I71" t="s">
        <v>223</v>
      </c>
      <c r="J71" t="s">
        <v>224</v>
      </c>
    </row>
    <row r="72" spans="1:10" x14ac:dyDescent="0.25">
      <c r="A72" t="s">
        <v>225</v>
      </c>
      <c r="B72">
        <v>869.02277330470019</v>
      </c>
      <c r="C72">
        <v>-0.12073730227353614</v>
      </c>
      <c r="D72">
        <v>0.82224613765032772</v>
      </c>
      <c r="G72" t="s">
        <v>225</v>
      </c>
      <c r="H72">
        <f>ABS(B72)</f>
        <v>869.02277330470019</v>
      </c>
      <c r="I72">
        <f t="shared" ref="I72:J73" si="7">ABS(C72)</f>
        <v>0.12073730227353614</v>
      </c>
      <c r="J72">
        <f t="shared" si="7"/>
        <v>0.82224613765032772</v>
      </c>
    </row>
    <row r="73" spans="1:10" x14ac:dyDescent="0.25">
      <c r="A73" t="s">
        <v>226</v>
      </c>
      <c r="B73">
        <v>707.57125740161348</v>
      </c>
      <c r="C73">
        <v>-0.10852506558246423</v>
      </c>
      <c r="D73">
        <v>0.7094134088119427</v>
      </c>
      <c r="G73" t="s">
        <v>226</v>
      </c>
      <c r="H73">
        <f>ABS(B73)</f>
        <v>707.57125740161348</v>
      </c>
      <c r="I73">
        <f t="shared" si="7"/>
        <v>0.10852506558246423</v>
      </c>
      <c r="J73">
        <f t="shared" si="7"/>
        <v>0.7094134088119427</v>
      </c>
    </row>
    <row r="76" spans="1:10" x14ac:dyDescent="0.25">
      <c r="B76" s="1" t="s">
        <v>227</v>
      </c>
      <c r="C76" t="s">
        <v>110</v>
      </c>
      <c r="H76" s="1" t="s">
        <v>227</v>
      </c>
      <c r="I76" t="s">
        <v>110</v>
      </c>
    </row>
    <row r="77" spans="1:10" x14ac:dyDescent="0.25">
      <c r="B77" t="s">
        <v>222</v>
      </c>
      <c r="C77" t="s">
        <v>223</v>
      </c>
      <c r="D77" t="s">
        <v>224</v>
      </c>
      <c r="H77" t="s">
        <v>222</v>
      </c>
      <c r="I77" t="s">
        <v>223</v>
      </c>
      <c r="J77" t="s">
        <v>224</v>
      </c>
    </row>
    <row r="78" spans="1:10" x14ac:dyDescent="0.25">
      <c r="A78" t="s">
        <v>225</v>
      </c>
      <c r="B78">
        <v>40.190162310817179</v>
      </c>
      <c r="C78">
        <v>2.0419047487294301E-2</v>
      </c>
      <c r="D78">
        <v>3.1846090696214101E-2</v>
      </c>
      <c r="G78" t="s">
        <v>225</v>
      </c>
      <c r="H78">
        <v>40.190162310817179</v>
      </c>
      <c r="I78">
        <v>2.0419047487294301E-2</v>
      </c>
      <c r="J78">
        <v>3.1846090696214101E-2</v>
      </c>
    </row>
    <row r="79" spans="1:10" x14ac:dyDescent="0.25">
      <c r="A79" t="s">
        <v>226</v>
      </c>
      <c r="B79">
        <v>44.294224308828902</v>
      </c>
      <c r="C79">
        <v>1.678267442241714E-2</v>
      </c>
      <c r="D79">
        <v>2.5427573215842547E-2</v>
      </c>
      <c r="G79" t="s">
        <v>226</v>
      </c>
      <c r="H79">
        <v>44.294224308828902</v>
      </c>
      <c r="I79">
        <v>1.678267442241714E-2</v>
      </c>
      <c r="J79">
        <v>2.5427573215842547E-2</v>
      </c>
    </row>
    <row r="82" spans="1:10" x14ac:dyDescent="0.25">
      <c r="B82" s="1" t="s">
        <v>228</v>
      </c>
      <c r="H82" s="1" t="s">
        <v>228</v>
      </c>
    </row>
    <row r="83" spans="1:10" x14ac:dyDescent="0.25">
      <c r="B83" t="s">
        <v>222</v>
      </c>
      <c r="C83" t="s">
        <v>223</v>
      </c>
      <c r="D83" t="s">
        <v>224</v>
      </c>
      <c r="H83" t="s">
        <v>222</v>
      </c>
      <c r="I83" t="s">
        <v>223</v>
      </c>
      <c r="J83" t="s">
        <v>224</v>
      </c>
    </row>
    <row r="84" spans="1:10" x14ac:dyDescent="0.25">
      <c r="A84" t="s">
        <v>225</v>
      </c>
      <c r="B84">
        <v>184.22524313400726</v>
      </c>
      <c r="C84">
        <v>1.3783105931546928E-2</v>
      </c>
      <c r="D84">
        <v>3.6174043097036306E-2</v>
      </c>
      <c r="G84" t="s">
        <v>225</v>
      </c>
      <c r="H84">
        <v>184.22524313400726</v>
      </c>
      <c r="I84">
        <v>1.3783105931546928E-2</v>
      </c>
      <c r="J84">
        <v>3.6174043097036306E-2</v>
      </c>
    </row>
    <row r="85" spans="1:10" x14ac:dyDescent="0.25">
      <c r="A85" t="s">
        <v>226</v>
      </c>
      <c r="B85">
        <v>149.1777945174268</v>
      </c>
      <c r="C85">
        <v>1.5432303145454219E-2</v>
      </c>
      <c r="D85">
        <v>3.811358216517647E-2</v>
      </c>
      <c r="G85" t="s">
        <v>226</v>
      </c>
      <c r="H85">
        <v>149.1777945174268</v>
      </c>
      <c r="I85">
        <v>1.5432303145454219E-2</v>
      </c>
      <c r="J85">
        <v>3.811358216517647E-2</v>
      </c>
    </row>
    <row r="88" spans="1:10" x14ac:dyDescent="0.25">
      <c r="B88" s="1" t="s">
        <v>229</v>
      </c>
      <c r="H88" s="1" t="s">
        <v>229</v>
      </c>
    </row>
    <row r="89" spans="1:10" x14ac:dyDescent="0.25">
      <c r="B89" t="s">
        <v>222</v>
      </c>
      <c r="C89" t="s">
        <v>223</v>
      </c>
      <c r="D89" t="s">
        <v>224</v>
      </c>
      <c r="H89" t="s">
        <v>222</v>
      </c>
      <c r="I89" t="s">
        <v>223</v>
      </c>
      <c r="J89" t="s">
        <v>224</v>
      </c>
    </row>
    <row r="90" spans="1:10" x14ac:dyDescent="0.25">
      <c r="A90" t="s">
        <v>225</v>
      </c>
      <c r="B90">
        <v>64.42038601397492</v>
      </c>
      <c r="C90">
        <v>5.7145309206034934E-3</v>
      </c>
      <c r="D90">
        <v>4.455188853773389E-2</v>
      </c>
      <c r="G90" t="s">
        <v>225</v>
      </c>
      <c r="H90">
        <v>64.42038601397492</v>
      </c>
      <c r="I90">
        <v>5.7145309206034934E-3</v>
      </c>
      <c r="J90">
        <v>4.455188853773389E-2</v>
      </c>
    </row>
    <row r="91" spans="1:10" x14ac:dyDescent="0.25">
      <c r="A91" t="s">
        <v>226</v>
      </c>
      <c r="B91">
        <v>59.60938061758754</v>
      </c>
      <c r="C91">
        <v>3.7072630491962176E-3</v>
      </c>
      <c r="D91">
        <v>5.0414247246884779E-2</v>
      </c>
      <c r="G91" t="s">
        <v>226</v>
      </c>
      <c r="H91">
        <v>59.60938061758754</v>
      </c>
      <c r="I91">
        <v>3.7072630491962176E-3</v>
      </c>
      <c r="J91">
        <v>5.0414247246884779E-2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672D-5E59-4E3F-A25C-2E2A19579EA9}">
  <dimension ref="A3:AF82"/>
  <sheetViews>
    <sheetView topLeftCell="K25" zoomScale="115" zoomScaleNormal="115" workbookViewId="0">
      <selection activeCell="X90" sqref="X90"/>
    </sheetView>
  </sheetViews>
  <sheetFormatPr defaultRowHeight="15" x14ac:dyDescent="0.25"/>
  <cols>
    <col min="1" max="1" width="16.7109375" bestFit="1" customWidth="1"/>
    <col min="2" max="2" width="20.85546875" bestFit="1" customWidth="1"/>
    <col min="3" max="3" width="32.85546875" bestFit="1" customWidth="1"/>
    <col min="4" max="4" width="19.140625" bestFit="1" customWidth="1"/>
    <col min="5" max="5" width="15.140625" bestFit="1" customWidth="1"/>
    <col min="7" max="7" width="25.5703125" bestFit="1" customWidth="1"/>
    <col min="8" max="8" width="32.85546875" bestFit="1" customWidth="1"/>
    <col min="9" max="9" width="19.140625" bestFit="1" customWidth="1"/>
    <col min="10" max="10" width="16" bestFit="1" customWidth="1"/>
    <col min="12" max="12" width="31.28515625" bestFit="1" customWidth="1"/>
    <col min="13" max="13" width="32.85546875" bestFit="1" customWidth="1"/>
    <col min="14" max="14" width="19.140625" bestFit="1" customWidth="1"/>
    <col min="15" max="15" width="16" bestFit="1" customWidth="1"/>
    <col min="32" max="32" width="2.42578125" bestFit="1" customWidth="1"/>
  </cols>
  <sheetData>
    <row r="3" spans="2:32" x14ac:dyDescent="0.25">
      <c r="G3" t="s">
        <v>232</v>
      </c>
      <c r="L3" t="s">
        <v>236</v>
      </c>
      <c r="AF3" t="s">
        <v>238</v>
      </c>
    </row>
    <row r="4" spans="2:32" x14ac:dyDescent="0.25">
      <c r="C4" s="1" t="s">
        <v>227</v>
      </c>
      <c r="H4" s="1" t="s">
        <v>227</v>
      </c>
      <c r="M4" s="1" t="s">
        <v>227</v>
      </c>
    </row>
    <row r="5" spans="2:32" x14ac:dyDescent="0.25">
      <c r="C5" t="s">
        <v>222</v>
      </c>
      <c r="D5" t="s">
        <v>223</v>
      </c>
      <c r="E5" t="s">
        <v>224</v>
      </c>
      <c r="H5" t="s">
        <v>235</v>
      </c>
      <c r="I5" t="s">
        <v>233</v>
      </c>
      <c r="J5" t="s">
        <v>234</v>
      </c>
      <c r="M5" t="s">
        <v>235</v>
      </c>
      <c r="N5" t="s">
        <v>233</v>
      </c>
      <c r="O5" t="s">
        <v>234</v>
      </c>
    </row>
    <row r="6" spans="2:32" x14ac:dyDescent="0.25">
      <c r="B6" t="s">
        <v>225</v>
      </c>
      <c r="C6">
        <v>487</v>
      </c>
      <c r="D6">
        <v>-0.25</v>
      </c>
      <c r="E6">
        <v>0.74</v>
      </c>
      <c r="G6" t="s">
        <v>225</v>
      </c>
      <c r="H6">
        <v>487</v>
      </c>
      <c r="I6">
        <v>0.25</v>
      </c>
      <c r="J6">
        <v>0.74</v>
      </c>
      <c r="L6" t="s">
        <v>225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25">
      <c r="B7" t="s">
        <v>226</v>
      </c>
      <c r="C7">
        <v>465</v>
      </c>
      <c r="D7">
        <v>-0.2</v>
      </c>
      <c r="E7">
        <v>0.66</v>
      </c>
      <c r="G7" t="s">
        <v>226</v>
      </c>
      <c r="H7">
        <v>465</v>
      </c>
      <c r="I7">
        <v>0.2</v>
      </c>
      <c r="J7">
        <v>0.66</v>
      </c>
      <c r="L7" t="s">
        <v>226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25">
      <c r="L8" t="s">
        <v>237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25">
      <c r="C10" s="1" t="s">
        <v>228</v>
      </c>
      <c r="H10" s="1" t="s">
        <v>228</v>
      </c>
      <c r="M10" s="1" t="s">
        <v>228</v>
      </c>
    </row>
    <row r="11" spans="2:32" x14ac:dyDescent="0.25">
      <c r="C11" t="s">
        <v>222</v>
      </c>
      <c r="D11" t="s">
        <v>223</v>
      </c>
      <c r="E11" t="s">
        <v>224</v>
      </c>
      <c r="H11" t="s">
        <v>222</v>
      </c>
      <c r="I11" t="s">
        <v>223</v>
      </c>
      <c r="J11" t="s">
        <v>224</v>
      </c>
      <c r="M11" t="s">
        <v>222</v>
      </c>
      <c r="N11" t="s">
        <v>223</v>
      </c>
      <c r="O11" t="s">
        <v>224</v>
      </c>
    </row>
    <row r="12" spans="2:32" x14ac:dyDescent="0.25">
      <c r="B12" t="s">
        <v>225</v>
      </c>
      <c r="C12">
        <v>3556</v>
      </c>
      <c r="D12">
        <v>-0.21</v>
      </c>
      <c r="E12">
        <v>0.78</v>
      </c>
      <c r="G12" t="s">
        <v>225</v>
      </c>
      <c r="H12">
        <v>3556</v>
      </c>
      <c r="I12">
        <v>0.21</v>
      </c>
      <c r="J12">
        <v>0.78</v>
      </c>
      <c r="L12" t="s">
        <v>225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25">
      <c r="B13" t="s">
        <v>226</v>
      </c>
      <c r="C13">
        <v>2951</v>
      </c>
      <c r="D13">
        <v>-0.18</v>
      </c>
      <c r="E13">
        <v>0.65</v>
      </c>
      <c r="G13" t="s">
        <v>226</v>
      </c>
      <c r="H13">
        <v>2951</v>
      </c>
      <c r="I13">
        <v>0.18</v>
      </c>
      <c r="J13">
        <v>0.65</v>
      </c>
      <c r="L13" t="s">
        <v>226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25">
      <c r="L14" t="s">
        <v>237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25">
      <c r="C16" s="1" t="s">
        <v>229</v>
      </c>
      <c r="H16" s="1" t="s">
        <v>229</v>
      </c>
      <c r="M16" s="1" t="s">
        <v>229</v>
      </c>
    </row>
    <row r="17" spans="2:15" x14ac:dyDescent="0.25">
      <c r="C17" t="s">
        <v>222</v>
      </c>
      <c r="D17" t="s">
        <v>223</v>
      </c>
      <c r="E17" t="s">
        <v>224</v>
      </c>
      <c r="H17" t="s">
        <v>222</v>
      </c>
      <c r="I17" t="s">
        <v>223</v>
      </c>
      <c r="J17" t="s">
        <v>224</v>
      </c>
      <c r="M17" t="s">
        <v>222</v>
      </c>
      <c r="N17" t="s">
        <v>223</v>
      </c>
      <c r="O17" t="s">
        <v>224</v>
      </c>
    </row>
    <row r="18" spans="2:15" x14ac:dyDescent="0.25">
      <c r="B18" t="s">
        <v>225</v>
      </c>
      <c r="C18">
        <v>843</v>
      </c>
      <c r="D18">
        <v>-0.12</v>
      </c>
      <c r="E18">
        <v>0.82</v>
      </c>
      <c r="G18" t="s">
        <v>225</v>
      </c>
      <c r="H18">
        <v>843</v>
      </c>
      <c r="I18">
        <v>0.12</v>
      </c>
      <c r="J18">
        <v>0.82</v>
      </c>
      <c r="L18" t="s">
        <v>225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25">
      <c r="B19" t="s">
        <v>226</v>
      </c>
      <c r="C19">
        <v>663</v>
      </c>
      <c r="D19">
        <v>-0.1</v>
      </c>
      <c r="E19">
        <v>0.68</v>
      </c>
      <c r="G19" t="s">
        <v>226</v>
      </c>
      <c r="H19">
        <v>663</v>
      </c>
      <c r="I19">
        <v>0.1</v>
      </c>
      <c r="J19">
        <v>0.68</v>
      </c>
      <c r="L19" t="s">
        <v>226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25">
      <c r="L20" t="s">
        <v>237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25">
      <c r="C22" s="1" t="s">
        <v>230</v>
      </c>
      <c r="H22" s="1" t="s">
        <v>230</v>
      </c>
      <c r="M22" s="1" t="s">
        <v>230</v>
      </c>
    </row>
    <row r="23" spans="2:15" x14ac:dyDescent="0.25">
      <c r="C23" t="s">
        <v>222</v>
      </c>
      <c r="D23" t="s">
        <v>223</v>
      </c>
      <c r="E23" t="s">
        <v>224</v>
      </c>
      <c r="H23" t="s">
        <v>222</v>
      </c>
      <c r="I23" t="s">
        <v>223</v>
      </c>
      <c r="J23" t="s">
        <v>224</v>
      </c>
      <c r="M23" t="s">
        <v>222</v>
      </c>
      <c r="N23" t="s">
        <v>223</v>
      </c>
      <c r="O23" t="s">
        <v>224</v>
      </c>
    </row>
    <row r="24" spans="2:15" x14ac:dyDescent="0.25">
      <c r="B24" t="s">
        <v>225</v>
      </c>
      <c r="C24">
        <v>271</v>
      </c>
      <c r="D24">
        <v>-0.24</v>
      </c>
      <c r="E24">
        <v>0.43</v>
      </c>
      <c r="G24" t="s">
        <v>225</v>
      </c>
      <c r="H24">
        <v>271</v>
      </c>
      <c r="I24">
        <v>0.24</v>
      </c>
      <c r="J24">
        <v>0.43</v>
      </c>
      <c r="L24" t="s">
        <v>225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25">
      <c r="B25" t="s">
        <v>226</v>
      </c>
      <c r="C25">
        <v>155</v>
      </c>
      <c r="D25">
        <v>-0.23</v>
      </c>
      <c r="E25">
        <v>0.23</v>
      </c>
      <c r="G25" t="s">
        <v>226</v>
      </c>
      <c r="H25">
        <v>155</v>
      </c>
      <c r="I25">
        <v>0.23</v>
      </c>
      <c r="J25">
        <v>0.23</v>
      </c>
      <c r="L25" t="s">
        <v>226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25">
      <c r="L26" t="s">
        <v>237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25">
      <c r="C28" s="1" t="s">
        <v>231</v>
      </c>
      <c r="H28" s="1" t="s">
        <v>231</v>
      </c>
      <c r="M28" s="1" t="s">
        <v>231</v>
      </c>
    </row>
    <row r="29" spans="2:15" x14ac:dyDescent="0.25">
      <c r="C29" t="s">
        <v>222</v>
      </c>
      <c r="D29" t="s">
        <v>223</v>
      </c>
      <c r="E29" t="s">
        <v>224</v>
      </c>
      <c r="H29" t="s">
        <v>222</v>
      </c>
      <c r="I29" t="s">
        <v>223</v>
      </c>
      <c r="J29" t="s">
        <v>224</v>
      </c>
      <c r="M29" t="s">
        <v>222</v>
      </c>
      <c r="N29" t="s">
        <v>223</v>
      </c>
      <c r="O29" t="s">
        <v>224</v>
      </c>
    </row>
    <row r="30" spans="2:15" x14ac:dyDescent="0.25">
      <c r="B30" t="s">
        <v>225</v>
      </c>
      <c r="C30">
        <v>360</v>
      </c>
      <c r="D30">
        <v>-0.3</v>
      </c>
      <c r="E30">
        <v>0.53</v>
      </c>
      <c r="G30" t="s">
        <v>225</v>
      </c>
      <c r="H30">
        <v>360</v>
      </c>
      <c r="I30">
        <v>0.3</v>
      </c>
      <c r="J30">
        <v>0.53</v>
      </c>
      <c r="L30" t="s">
        <v>225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25">
      <c r="B31" t="s">
        <v>226</v>
      </c>
      <c r="C31">
        <v>266</v>
      </c>
      <c r="D31">
        <v>-0.25</v>
      </c>
      <c r="E31">
        <v>0.43</v>
      </c>
      <c r="G31" t="s">
        <v>226</v>
      </c>
      <c r="H31">
        <v>266</v>
      </c>
      <c r="I31">
        <v>0.25</v>
      </c>
      <c r="J31">
        <v>0.43</v>
      </c>
      <c r="L31" t="s">
        <v>226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25">
      <c r="L32" t="s">
        <v>237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  <row r="48" spans="1:8" x14ac:dyDescent="0.25">
      <c r="A48" t="s">
        <v>357</v>
      </c>
      <c r="B48" s="1"/>
      <c r="F48" s="1"/>
      <c r="G48" t="s">
        <v>358</v>
      </c>
      <c r="H48" s="1"/>
    </row>
    <row r="49" spans="1:10" x14ac:dyDescent="0.25">
      <c r="B49" s="1" t="s">
        <v>227</v>
      </c>
      <c r="C49" t="s">
        <v>356</v>
      </c>
      <c r="H49" s="1" t="s">
        <v>227</v>
      </c>
      <c r="I49" t="s">
        <v>356</v>
      </c>
    </row>
    <row r="50" spans="1:10" x14ac:dyDescent="0.25">
      <c r="B50" t="s">
        <v>222</v>
      </c>
      <c r="C50" t="s">
        <v>223</v>
      </c>
      <c r="D50" t="s">
        <v>224</v>
      </c>
      <c r="H50" t="s">
        <v>222</v>
      </c>
      <c r="I50" t="s">
        <v>223</v>
      </c>
      <c r="J50" t="s">
        <v>224</v>
      </c>
    </row>
    <row r="51" spans="1:10" x14ac:dyDescent="0.25">
      <c r="A51" t="s">
        <v>225</v>
      </c>
      <c r="B51">
        <v>489.95680883076608</v>
      </c>
      <c r="C51">
        <v>-0.25695512225578215</v>
      </c>
      <c r="D51">
        <v>0.70360895693016767</v>
      </c>
      <c r="G51" t="s">
        <v>225</v>
      </c>
      <c r="H51">
        <f>ABS(B51)</f>
        <v>489.95680883076608</v>
      </c>
      <c r="I51">
        <f t="shared" ref="I51:J52" si="5">ABS(C51)</f>
        <v>0.25695512225578215</v>
      </c>
      <c r="J51">
        <f t="shared" si="5"/>
        <v>0.70360895693016767</v>
      </c>
    </row>
    <row r="52" spans="1:10" x14ac:dyDescent="0.25">
      <c r="A52" t="s">
        <v>226</v>
      </c>
      <c r="B52">
        <v>473.39629809996012</v>
      </c>
      <c r="C52">
        <v>-0.21402430487643118</v>
      </c>
      <c r="D52">
        <v>0.64236746348011664</v>
      </c>
      <c r="G52" t="s">
        <v>226</v>
      </c>
      <c r="H52">
        <f>ABS(B52)</f>
        <v>473.39629809996012</v>
      </c>
      <c r="I52">
        <f t="shared" si="5"/>
        <v>0.21402430487643118</v>
      </c>
      <c r="J52">
        <f t="shared" si="5"/>
        <v>0.64236746348011664</v>
      </c>
    </row>
    <row r="55" spans="1:10" x14ac:dyDescent="0.25">
      <c r="B55" s="1" t="s">
        <v>228</v>
      </c>
      <c r="H55" s="1" t="s">
        <v>228</v>
      </c>
    </row>
    <row r="56" spans="1:10" x14ac:dyDescent="0.25">
      <c r="B56" t="s">
        <v>222</v>
      </c>
      <c r="C56" t="s">
        <v>223</v>
      </c>
      <c r="D56" t="s">
        <v>224</v>
      </c>
      <c r="H56" t="s">
        <v>222</v>
      </c>
      <c r="I56" t="s">
        <v>223</v>
      </c>
      <c r="J56" t="s">
        <v>224</v>
      </c>
    </row>
    <row r="57" spans="1:10" x14ac:dyDescent="0.25">
      <c r="A57" t="s">
        <v>225</v>
      </c>
      <c r="B57">
        <v>3708.2475232842512</v>
      </c>
      <c r="C57">
        <v>-0.39567687900334292</v>
      </c>
      <c r="D57">
        <v>0.83965375014314847</v>
      </c>
      <c r="G57" t="s">
        <v>225</v>
      </c>
      <c r="H57">
        <f>ABS(B57)</f>
        <v>3708.2475232842512</v>
      </c>
      <c r="I57">
        <f t="shared" ref="I57:J58" si="6">ABS(C57)</f>
        <v>0.39567687900334292</v>
      </c>
      <c r="J57">
        <f t="shared" si="6"/>
        <v>0.83965375014314847</v>
      </c>
    </row>
    <row r="58" spans="1:10" x14ac:dyDescent="0.25">
      <c r="A58" t="s">
        <v>226</v>
      </c>
      <c r="B58">
        <v>3145.0421240407773</v>
      </c>
      <c r="C58">
        <v>-0.36557851014345399</v>
      </c>
      <c r="D58">
        <v>0.72225630555907216</v>
      </c>
      <c r="G58" t="s">
        <v>226</v>
      </c>
      <c r="H58">
        <f>ABS(B58)</f>
        <v>3145.0421240407773</v>
      </c>
      <c r="I58">
        <f t="shared" si="6"/>
        <v>0.36557851014345399</v>
      </c>
      <c r="J58">
        <f t="shared" si="6"/>
        <v>0.72225630555907216</v>
      </c>
    </row>
    <row r="61" spans="1:10" x14ac:dyDescent="0.25">
      <c r="B61" s="1" t="s">
        <v>229</v>
      </c>
      <c r="H61" s="1" t="s">
        <v>229</v>
      </c>
    </row>
    <row r="62" spans="1:10" x14ac:dyDescent="0.25">
      <c r="B62" t="s">
        <v>222</v>
      </c>
      <c r="C62" t="s">
        <v>223</v>
      </c>
      <c r="D62" t="s">
        <v>224</v>
      </c>
      <c r="H62" t="s">
        <v>222</v>
      </c>
      <c r="I62" t="s">
        <v>223</v>
      </c>
      <c r="J62" t="s">
        <v>224</v>
      </c>
    </row>
    <row r="63" spans="1:10" x14ac:dyDescent="0.25">
      <c r="A63" t="s">
        <v>225</v>
      </c>
      <c r="B63">
        <v>869.02277330470019</v>
      </c>
      <c r="C63">
        <v>-0.12073730227353614</v>
      </c>
      <c r="D63">
        <v>0.82224613765032772</v>
      </c>
      <c r="G63" t="s">
        <v>225</v>
      </c>
      <c r="H63">
        <f>ABS(B63)</f>
        <v>869.02277330470019</v>
      </c>
      <c r="I63">
        <f t="shared" ref="I63:J64" si="7">ABS(C63)</f>
        <v>0.12073730227353614</v>
      </c>
      <c r="J63">
        <f t="shared" si="7"/>
        <v>0.82224613765032772</v>
      </c>
    </row>
    <row r="64" spans="1:10" x14ac:dyDescent="0.25">
      <c r="A64" t="s">
        <v>226</v>
      </c>
      <c r="B64">
        <v>707.57125740161348</v>
      </c>
      <c r="C64">
        <v>-0.10852506558246423</v>
      </c>
      <c r="D64">
        <v>0.7094134088119427</v>
      </c>
      <c r="G64" t="s">
        <v>226</v>
      </c>
      <c r="H64">
        <f>ABS(B64)</f>
        <v>707.57125740161348</v>
      </c>
      <c r="I64">
        <f t="shared" si="7"/>
        <v>0.10852506558246423</v>
      </c>
      <c r="J64">
        <f t="shared" si="7"/>
        <v>0.7094134088119427</v>
      </c>
    </row>
    <row r="67" spans="1:10" x14ac:dyDescent="0.25">
      <c r="B67" s="1" t="s">
        <v>227</v>
      </c>
      <c r="C67" t="s">
        <v>110</v>
      </c>
      <c r="H67" s="1" t="s">
        <v>227</v>
      </c>
      <c r="I67" t="s">
        <v>110</v>
      </c>
    </row>
    <row r="68" spans="1:10" x14ac:dyDescent="0.25">
      <c r="B68" t="s">
        <v>222</v>
      </c>
      <c r="C68" t="s">
        <v>223</v>
      </c>
      <c r="D68" t="s">
        <v>224</v>
      </c>
      <c r="H68" t="s">
        <v>222</v>
      </c>
      <c r="I68" t="s">
        <v>223</v>
      </c>
      <c r="J68" t="s">
        <v>224</v>
      </c>
    </row>
    <row r="69" spans="1:10" x14ac:dyDescent="0.25">
      <c r="A69" t="s">
        <v>225</v>
      </c>
      <c r="B69">
        <v>40.190162310817179</v>
      </c>
      <c r="C69">
        <v>2.0419047487294301E-2</v>
      </c>
      <c r="D69">
        <v>3.1846090696214101E-2</v>
      </c>
      <c r="G69" t="s">
        <v>225</v>
      </c>
      <c r="H69">
        <v>40.190162310817179</v>
      </c>
      <c r="I69">
        <v>2.0419047487294301E-2</v>
      </c>
      <c r="J69">
        <v>3.1846090696214101E-2</v>
      </c>
    </row>
    <row r="70" spans="1:10" x14ac:dyDescent="0.25">
      <c r="A70" t="s">
        <v>226</v>
      </c>
      <c r="B70">
        <v>44.294224308828902</v>
      </c>
      <c r="C70">
        <v>1.678267442241714E-2</v>
      </c>
      <c r="D70">
        <v>2.5427573215842547E-2</v>
      </c>
      <c r="G70" t="s">
        <v>226</v>
      </c>
      <c r="H70">
        <v>44.294224308828902</v>
      </c>
      <c r="I70">
        <v>1.678267442241714E-2</v>
      </c>
      <c r="J70">
        <v>2.5427573215842547E-2</v>
      </c>
    </row>
    <row r="73" spans="1:10" x14ac:dyDescent="0.25">
      <c r="B73" s="1" t="s">
        <v>228</v>
      </c>
      <c r="H73" s="1" t="s">
        <v>228</v>
      </c>
    </row>
    <row r="74" spans="1:10" x14ac:dyDescent="0.25">
      <c r="B74" t="s">
        <v>222</v>
      </c>
      <c r="C74" t="s">
        <v>223</v>
      </c>
      <c r="D74" t="s">
        <v>224</v>
      </c>
      <c r="H74" t="s">
        <v>222</v>
      </c>
      <c r="I74" t="s">
        <v>223</v>
      </c>
      <c r="J74" t="s">
        <v>224</v>
      </c>
    </row>
    <row r="75" spans="1:10" x14ac:dyDescent="0.25">
      <c r="A75" t="s">
        <v>225</v>
      </c>
      <c r="B75">
        <v>184.22524313400726</v>
      </c>
      <c r="C75">
        <v>1.3783105931546928E-2</v>
      </c>
      <c r="D75">
        <v>3.6174043097036306E-2</v>
      </c>
      <c r="G75" t="s">
        <v>225</v>
      </c>
      <c r="H75">
        <v>184.22524313400726</v>
      </c>
      <c r="I75">
        <v>1.3783105931546928E-2</v>
      </c>
      <c r="J75">
        <v>3.6174043097036306E-2</v>
      </c>
    </row>
    <row r="76" spans="1:10" x14ac:dyDescent="0.25">
      <c r="A76" t="s">
        <v>226</v>
      </c>
      <c r="B76">
        <v>149.1777945174268</v>
      </c>
      <c r="C76">
        <v>1.5432303145454219E-2</v>
      </c>
      <c r="D76">
        <v>3.811358216517647E-2</v>
      </c>
      <c r="G76" t="s">
        <v>226</v>
      </c>
      <c r="H76">
        <v>149.1777945174268</v>
      </c>
      <c r="I76">
        <v>1.5432303145454219E-2</v>
      </c>
      <c r="J76">
        <v>3.811358216517647E-2</v>
      </c>
    </row>
    <row r="79" spans="1:10" x14ac:dyDescent="0.25">
      <c r="B79" s="1" t="s">
        <v>229</v>
      </c>
      <c r="H79" s="1" t="s">
        <v>229</v>
      </c>
    </row>
    <row r="80" spans="1:10" x14ac:dyDescent="0.25">
      <c r="B80" t="s">
        <v>222</v>
      </c>
      <c r="C80" t="s">
        <v>223</v>
      </c>
      <c r="D80" t="s">
        <v>224</v>
      </c>
      <c r="H80" t="s">
        <v>222</v>
      </c>
      <c r="I80" t="s">
        <v>223</v>
      </c>
      <c r="J80" t="s">
        <v>224</v>
      </c>
    </row>
    <row r="81" spans="1:10" x14ac:dyDescent="0.25">
      <c r="A81" t="s">
        <v>225</v>
      </c>
      <c r="B81">
        <v>64.42038601397492</v>
      </c>
      <c r="C81">
        <v>5.7145309206034934E-3</v>
      </c>
      <c r="D81">
        <v>4.455188853773389E-2</v>
      </c>
      <c r="G81" t="s">
        <v>225</v>
      </c>
      <c r="H81">
        <v>64.42038601397492</v>
      </c>
      <c r="I81">
        <v>5.7145309206034934E-3</v>
      </c>
      <c r="J81">
        <v>4.455188853773389E-2</v>
      </c>
    </row>
    <row r="82" spans="1:10" x14ac:dyDescent="0.25">
      <c r="A82" t="s">
        <v>226</v>
      </c>
      <c r="B82">
        <v>59.60938061758754</v>
      </c>
      <c r="C82">
        <v>3.7072630491962176E-3</v>
      </c>
      <c r="D82">
        <v>5.0414247246884779E-2</v>
      </c>
      <c r="G82" t="s">
        <v>226</v>
      </c>
      <c r="H82">
        <v>59.60938061758754</v>
      </c>
      <c r="I82">
        <v>3.7072630491962176E-3</v>
      </c>
      <c r="J82">
        <v>5.0414247246884779E-2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BAFE-1AF7-4944-A9A9-B4EC17D2941D}">
  <dimension ref="A3:BC178"/>
  <sheetViews>
    <sheetView zoomScale="85" zoomScaleNormal="85" workbookViewId="0">
      <pane xSplit="1" topLeftCell="G1" activePane="topRight" state="frozen"/>
      <selection activeCell="A49" sqref="A49"/>
      <selection pane="topRight" activeCell="L4" sqref="L4:S20"/>
    </sheetView>
  </sheetViews>
  <sheetFormatPr defaultColWidth="18" defaultRowHeight="15" x14ac:dyDescent="0.25"/>
  <sheetData>
    <row r="3" spans="2:32" x14ac:dyDescent="0.25">
      <c r="G3" t="s">
        <v>232</v>
      </c>
      <c r="AF3" t="s">
        <v>238</v>
      </c>
    </row>
    <row r="4" spans="2:32" x14ac:dyDescent="0.25">
      <c r="C4" s="1" t="s">
        <v>227</v>
      </c>
      <c r="H4" s="1" t="s">
        <v>227</v>
      </c>
      <c r="M4" s="1" t="s">
        <v>227</v>
      </c>
      <c r="N4" t="s">
        <v>356</v>
      </c>
      <c r="Q4" s="1" t="s">
        <v>227</v>
      </c>
      <c r="R4" t="s">
        <v>110</v>
      </c>
    </row>
    <row r="5" spans="2:32" x14ac:dyDescent="0.25">
      <c r="C5" t="s">
        <v>222</v>
      </c>
      <c r="D5" t="s">
        <v>223</v>
      </c>
      <c r="E5" t="s">
        <v>224</v>
      </c>
      <c r="H5" t="s">
        <v>235</v>
      </c>
      <c r="I5" t="s">
        <v>233</v>
      </c>
      <c r="J5" t="s">
        <v>234</v>
      </c>
      <c r="M5" t="s">
        <v>222</v>
      </c>
      <c r="N5" t="s">
        <v>223</v>
      </c>
      <c r="O5" t="s">
        <v>224</v>
      </c>
      <c r="Q5" t="s">
        <v>222</v>
      </c>
      <c r="R5" t="s">
        <v>223</v>
      </c>
      <c r="S5" t="s">
        <v>224</v>
      </c>
    </row>
    <row r="6" spans="2:32" x14ac:dyDescent="0.25">
      <c r="B6" t="s">
        <v>225</v>
      </c>
      <c r="C6">
        <v>487</v>
      </c>
      <c r="D6">
        <v>-0.25</v>
      </c>
      <c r="E6">
        <v>0.74</v>
      </c>
      <c r="G6" t="s">
        <v>225</v>
      </c>
      <c r="H6">
        <v>487</v>
      </c>
      <c r="I6">
        <v>0.25</v>
      </c>
      <c r="J6">
        <v>0.74</v>
      </c>
      <c r="L6" t="s">
        <v>225</v>
      </c>
      <c r="M6">
        <v>489.95680883076608</v>
      </c>
      <c r="N6">
        <v>-0.25695512225578215</v>
      </c>
      <c r="O6">
        <v>0.70360895693016767</v>
      </c>
      <c r="P6" t="s">
        <v>225</v>
      </c>
      <c r="Q6">
        <v>40.190162310817179</v>
      </c>
      <c r="R6">
        <v>2.0419047487294301E-2</v>
      </c>
      <c r="S6">
        <v>3.1846090696214101E-2</v>
      </c>
    </row>
    <row r="7" spans="2:32" x14ac:dyDescent="0.25">
      <c r="B7" t="s">
        <v>226</v>
      </c>
      <c r="C7">
        <v>465</v>
      </c>
      <c r="D7">
        <v>-0.2</v>
      </c>
      <c r="E7">
        <v>0.66</v>
      </c>
      <c r="G7" t="s">
        <v>226</v>
      </c>
      <c r="H7">
        <v>465</v>
      </c>
      <c r="I7">
        <v>0.2</v>
      </c>
      <c r="J7">
        <v>0.66</v>
      </c>
      <c r="L7" t="s">
        <v>226</v>
      </c>
      <c r="M7">
        <v>473.39629809996012</v>
      </c>
      <c r="N7">
        <v>-0.21402430487643118</v>
      </c>
      <c r="O7">
        <v>0.64236746348011664</v>
      </c>
      <c r="P7" t="s">
        <v>226</v>
      </c>
      <c r="Q7">
        <v>44.294224308828902</v>
      </c>
      <c r="R7">
        <v>1.678267442241714E-2</v>
      </c>
      <c r="S7">
        <v>2.5427573215842547E-2</v>
      </c>
    </row>
    <row r="10" spans="2:32" x14ac:dyDescent="0.25">
      <c r="C10" s="1" t="s">
        <v>228</v>
      </c>
      <c r="H10" s="1" t="s">
        <v>228</v>
      </c>
      <c r="M10" s="1" t="s">
        <v>228</v>
      </c>
      <c r="Q10" s="1" t="s">
        <v>228</v>
      </c>
    </row>
    <row r="11" spans="2:32" x14ac:dyDescent="0.25">
      <c r="C11" t="s">
        <v>222</v>
      </c>
      <c r="D11" t="s">
        <v>223</v>
      </c>
      <c r="E11" t="s">
        <v>224</v>
      </c>
      <c r="H11" t="s">
        <v>222</v>
      </c>
      <c r="I11" t="s">
        <v>223</v>
      </c>
      <c r="J11" t="s">
        <v>224</v>
      </c>
      <c r="M11" t="s">
        <v>222</v>
      </c>
      <c r="N11" t="s">
        <v>223</v>
      </c>
      <c r="O11" t="s">
        <v>224</v>
      </c>
      <c r="Q11" t="s">
        <v>222</v>
      </c>
      <c r="R11" t="s">
        <v>223</v>
      </c>
      <c r="S11" t="s">
        <v>224</v>
      </c>
    </row>
    <row r="12" spans="2:32" x14ac:dyDescent="0.25">
      <c r="B12" t="s">
        <v>225</v>
      </c>
      <c r="C12">
        <v>3556</v>
      </c>
      <c r="D12">
        <v>-0.21</v>
      </c>
      <c r="E12">
        <v>0.78</v>
      </c>
      <c r="G12" t="s">
        <v>225</v>
      </c>
      <c r="H12">
        <v>3556</v>
      </c>
      <c r="I12">
        <v>0.21</v>
      </c>
      <c r="J12">
        <v>0.78</v>
      </c>
      <c r="L12" t="s">
        <v>225</v>
      </c>
      <c r="M12">
        <v>3708.2475232842512</v>
      </c>
      <c r="N12">
        <v>-0.39567687900334292</v>
      </c>
      <c r="O12">
        <v>0.83965375014314847</v>
      </c>
      <c r="P12" t="s">
        <v>225</v>
      </c>
      <c r="Q12">
        <v>184.22524313400726</v>
      </c>
      <c r="R12">
        <v>1.3783105931546928E-2</v>
      </c>
      <c r="S12">
        <v>3.6174043097036306E-2</v>
      </c>
    </row>
    <row r="13" spans="2:32" x14ac:dyDescent="0.25">
      <c r="B13" t="s">
        <v>226</v>
      </c>
      <c r="C13">
        <v>2951</v>
      </c>
      <c r="D13">
        <v>-0.18</v>
      </c>
      <c r="E13">
        <v>0.65</v>
      </c>
      <c r="G13" t="s">
        <v>226</v>
      </c>
      <c r="H13">
        <v>2951</v>
      </c>
      <c r="I13">
        <v>0.18</v>
      </c>
      <c r="J13">
        <v>0.65</v>
      </c>
      <c r="L13" t="s">
        <v>226</v>
      </c>
      <c r="M13">
        <v>3145.0421240407773</v>
      </c>
      <c r="N13">
        <v>-0.36557851014345399</v>
      </c>
      <c r="O13">
        <v>0.72225630555907216</v>
      </c>
      <c r="P13" t="s">
        <v>226</v>
      </c>
      <c r="Q13">
        <v>149.1777945174268</v>
      </c>
      <c r="R13">
        <v>1.5432303145454219E-2</v>
      </c>
      <c r="S13">
        <v>3.811358216517647E-2</v>
      </c>
    </row>
    <row r="16" spans="2:32" x14ac:dyDescent="0.25">
      <c r="C16" s="1" t="s">
        <v>229</v>
      </c>
      <c r="H16" s="1" t="s">
        <v>229</v>
      </c>
      <c r="M16" s="1" t="s">
        <v>229</v>
      </c>
      <c r="Q16" s="1" t="s">
        <v>229</v>
      </c>
    </row>
    <row r="17" spans="2:19" x14ac:dyDescent="0.25">
      <c r="C17" t="s">
        <v>222</v>
      </c>
      <c r="D17" t="s">
        <v>223</v>
      </c>
      <c r="E17" t="s">
        <v>224</v>
      </c>
      <c r="H17" t="s">
        <v>222</v>
      </c>
      <c r="I17" t="s">
        <v>223</v>
      </c>
      <c r="J17" t="s">
        <v>224</v>
      </c>
      <c r="M17" t="s">
        <v>222</v>
      </c>
      <c r="N17" t="s">
        <v>223</v>
      </c>
      <c r="O17" t="s">
        <v>224</v>
      </c>
      <c r="Q17" t="s">
        <v>222</v>
      </c>
      <c r="R17" t="s">
        <v>223</v>
      </c>
      <c r="S17" t="s">
        <v>224</v>
      </c>
    </row>
    <row r="18" spans="2:19" x14ac:dyDescent="0.25">
      <c r="B18" t="s">
        <v>225</v>
      </c>
      <c r="C18">
        <v>843</v>
      </c>
      <c r="D18">
        <v>-0.12</v>
      </c>
      <c r="E18">
        <v>0.82</v>
      </c>
      <c r="G18" t="s">
        <v>225</v>
      </c>
      <c r="H18">
        <v>843</v>
      </c>
      <c r="I18">
        <v>0.12</v>
      </c>
      <c r="J18">
        <v>0.82</v>
      </c>
      <c r="L18" t="s">
        <v>225</v>
      </c>
      <c r="M18">
        <v>869.02277330470019</v>
      </c>
      <c r="N18">
        <v>-0.12073730227353614</v>
      </c>
      <c r="O18">
        <v>0.82224613765032772</v>
      </c>
      <c r="P18" t="s">
        <v>225</v>
      </c>
      <c r="Q18">
        <v>64.42038601397492</v>
      </c>
      <c r="R18">
        <v>5.7145309206034934E-3</v>
      </c>
      <c r="S18">
        <v>4.455188853773389E-2</v>
      </c>
    </row>
    <row r="19" spans="2:19" x14ac:dyDescent="0.25">
      <c r="B19" t="s">
        <v>226</v>
      </c>
      <c r="C19">
        <v>663</v>
      </c>
      <c r="D19">
        <v>-0.1</v>
      </c>
      <c r="E19">
        <v>0.68</v>
      </c>
      <c r="G19" t="s">
        <v>226</v>
      </c>
      <c r="H19">
        <v>663</v>
      </c>
      <c r="I19">
        <v>0.1</v>
      </c>
      <c r="J19">
        <v>0.68</v>
      </c>
      <c r="L19" t="s">
        <v>226</v>
      </c>
      <c r="M19">
        <v>707.57125740161348</v>
      </c>
      <c r="N19">
        <v>-0.10852506558246423</v>
      </c>
      <c r="O19">
        <v>0.7094134088119427</v>
      </c>
      <c r="P19" t="s">
        <v>226</v>
      </c>
      <c r="Q19">
        <v>59.60938061758754</v>
      </c>
      <c r="R19">
        <v>3.7072630491962176E-3</v>
      </c>
      <c r="S19">
        <v>5.0414247246884779E-2</v>
      </c>
    </row>
    <row r="22" spans="2:19" x14ac:dyDescent="0.25">
      <c r="C22" s="1" t="s">
        <v>230</v>
      </c>
      <c r="H22" s="1" t="s">
        <v>230</v>
      </c>
      <c r="M22" s="1"/>
    </row>
    <row r="23" spans="2:19" x14ac:dyDescent="0.25">
      <c r="C23" t="s">
        <v>222</v>
      </c>
      <c r="D23" t="s">
        <v>223</v>
      </c>
      <c r="E23" t="s">
        <v>224</v>
      </c>
      <c r="H23" t="s">
        <v>222</v>
      </c>
      <c r="I23" t="s">
        <v>223</v>
      </c>
      <c r="J23" t="s">
        <v>224</v>
      </c>
    </row>
    <row r="24" spans="2:19" x14ac:dyDescent="0.25">
      <c r="B24" t="s">
        <v>225</v>
      </c>
      <c r="C24">
        <v>271</v>
      </c>
      <c r="D24">
        <v>-0.24</v>
      </c>
      <c r="E24">
        <v>0.43</v>
      </c>
      <c r="G24" t="s">
        <v>225</v>
      </c>
      <c r="H24">
        <v>271</v>
      </c>
      <c r="I24">
        <v>0.24</v>
      </c>
      <c r="J24">
        <v>0.43</v>
      </c>
    </row>
    <row r="25" spans="2:19" x14ac:dyDescent="0.25">
      <c r="B25" t="s">
        <v>226</v>
      </c>
      <c r="C25">
        <v>155</v>
      </c>
      <c r="D25">
        <v>-0.23</v>
      </c>
      <c r="E25">
        <v>0.23</v>
      </c>
      <c r="G25" t="s">
        <v>226</v>
      </c>
      <c r="H25">
        <v>155</v>
      </c>
      <c r="I25">
        <v>0.23</v>
      </c>
      <c r="J25">
        <v>0.23</v>
      </c>
    </row>
    <row r="28" spans="2:19" x14ac:dyDescent="0.25">
      <c r="C28" s="1" t="s">
        <v>231</v>
      </c>
      <c r="H28" s="1" t="s">
        <v>231</v>
      </c>
      <c r="M28" s="1"/>
    </row>
    <row r="29" spans="2:19" x14ac:dyDescent="0.25">
      <c r="C29" t="s">
        <v>222</v>
      </c>
      <c r="D29" t="s">
        <v>223</v>
      </c>
      <c r="E29" t="s">
        <v>224</v>
      </c>
      <c r="H29" t="s">
        <v>222</v>
      </c>
      <c r="I29" t="s">
        <v>223</v>
      </c>
      <c r="J29" t="s">
        <v>224</v>
      </c>
    </row>
    <row r="30" spans="2:19" x14ac:dyDescent="0.25">
      <c r="B30" t="s">
        <v>225</v>
      </c>
      <c r="C30">
        <v>360</v>
      </c>
      <c r="D30">
        <v>-0.3</v>
      </c>
      <c r="E30">
        <v>0.53</v>
      </c>
      <c r="G30" t="s">
        <v>225</v>
      </c>
      <c r="H30">
        <v>360</v>
      </c>
      <c r="I30">
        <v>0.3</v>
      </c>
      <c r="J30">
        <v>0.53</v>
      </c>
    </row>
    <row r="31" spans="2:19" x14ac:dyDescent="0.25">
      <c r="B31" t="s">
        <v>226</v>
      </c>
      <c r="C31">
        <v>266</v>
      </c>
      <c r="D31">
        <v>-0.25</v>
      </c>
      <c r="E31">
        <v>0.43</v>
      </c>
      <c r="G31" t="s">
        <v>226</v>
      </c>
      <c r="H31">
        <v>266</v>
      </c>
      <c r="I31">
        <v>0.25</v>
      </c>
      <c r="J31">
        <v>0.43</v>
      </c>
    </row>
    <row r="35" spans="1:19" x14ac:dyDescent="0.25">
      <c r="A35" s="1" t="s">
        <v>351</v>
      </c>
    </row>
    <row r="36" spans="1:19" x14ac:dyDescent="0.25">
      <c r="A36" s="1" t="s">
        <v>300</v>
      </c>
      <c r="B36" s="1" t="s">
        <v>344</v>
      </c>
      <c r="C36" s="1" t="s">
        <v>345</v>
      </c>
      <c r="D36" s="1" t="s">
        <v>346</v>
      </c>
      <c r="E36" s="1" t="s">
        <v>347</v>
      </c>
      <c r="F36" s="1" t="s">
        <v>348</v>
      </c>
      <c r="G36" s="1" t="s">
        <v>349</v>
      </c>
      <c r="H36" s="1" t="s">
        <v>350</v>
      </c>
      <c r="I36" s="1" t="s">
        <v>352</v>
      </c>
      <c r="J36" s="1" t="s">
        <v>110</v>
      </c>
      <c r="K36" s="1" t="s">
        <v>42</v>
      </c>
      <c r="L36" s="1" t="s">
        <v>41</v>
      </c>
      <c r="M36" s="1" t="s">
        <v>118</v>
      </c>
      <c r="N36" s="1" t="s">
        <v>120</v>
      </c>
      <c r="O36" s="1" t="s">
        <v>121</v>
      </c>
      <c r="P36" s="1" t="s">
        <v>122</v>
      </c>
      <c r="Q36" s="1" t="s">
        <v>123</v>
      </c>
      <c r="R36" s="1" t="s">
        <v>352</v>
      </c>
      <c r="S36" s="1" t="s">
        <v>110</v>
      </c>
    </row>
    <row r="37" spans="1:19" x14ac:dyDescent="0.25">
      <c r="A37" t="s">
        <v>301</v>
      </c>
      <c r="B37">
        <v>0.18036704864362499</v>
      </c>
      <c r="C37">
        <v>0.145962400558972</v>
      </c>
      <c r="D37">
        <v>0.149717613222417</v>
      </c>
      <c r="E37">
        <v>0.18471072775615399</v>
      </c>
      <c r="F37">
        <v>0.22001426551747999</v>
      </c>
      <c r="G37">
        <v>0.35654212189066797</v>
      </c>
      <c r="H37">
        <v>0.25278593429766699</v>
      </c>
      <c r="K37">
        <v>0.20883237362158499</v>
      </c>
      <c r="L37">
        <v>0.21199925255237401</v>
      </c>
      <c r="M37">
        <v>0.17880387770334299</v>
      </c>
      <c r="N37">
        <v>0.29984922286638699</v>
      </c>
      <c r="O37">
        <v>0.24812425154766601</v>
      </c>
      <c r="P37">
        <v>0.33033840049660401</v>
      </c>
      <c r="Q37">
        <v>0.28052342312443201</v>
      </c>
    </row>
    <row r="38" spans="1:19" x14ac:dyDescent="0.25">
      <c r="A38" t="s">
        <v>302</v>
      </c>
      <c r="B38">
        <v>0.482607459006555</v>
      </c>
      <c r="C38">
        <v>0.42940208318524897</v>
      </c>
      <c r="D38">
        <v>0.465330889653019</v>
      </c>
      <c r="E38">
        <v>0.35135008397879902</v>
      </c>
      <c r="F38">
        <v>0.55106853547630497</v>
      </c>
      <c r="G38">
        <v>0.55905082015051599</v>
      </c>
      <c r="H38">
        <v>0.63436421097293605</v>
      </c>
      <c r="K38">
        <v>0.55446003355935003</v>
      </c>
      <c r="L38">
        <v>0.51622788182248802</v>
      </c>
      <c r="M38">
        <v>0.72116643101003997</v>
      </c>
      <c r="N38">
        <v>0.637466342635438</v>
      </c>
      <c r="O38">
        <v>0.68663710485847196</v>
      </c>
      <c r="P38">
        <v>0.54865981740508996</v>
      </c>
      <c r="Q38">
        <v>0.68944428609754804</v>
      </c>
    </row>
    <row r="39" spans="1:19" x14ac:dyDescent="0.25">
      <c r="A39" t="s">
        <v>303</v>
      </c>
      <c r="B39">
        <v>7.2847344127570796E-2</v>
      </c>
      <c r="C39">
        <v>0.123622818927644</v>
      </c>
      <c r="D39">
        <v>7.17451386511022E-2</v>
      </c>
      <c r="E39">
        <v>0.11867250688624</v>
      </c>
      <c r="F39">
        <v>5.4632568062952303E-2</v>
      </c>
      <c r="G39">
        <v>6.6270522921594605E-2</v>
      </c>
      <c r="H39">
        <v>9.1943916236652004E-2</v>
      </c>
      <c r="K39">
        <v>0.17061608985495599</v>
      </c>
      <c r="L39">
        <v>0.12399553286010399</v>
      </c>
      <c r="M39">
        <v>9.1416706816193405E-2</v>
      </c>
      <c r="N39">
        <v>0.16291062494535399</v>
      </c>
      <c r="O39">
        <v>0.114630121006528</v>
      </c>
      <c r="P39">
        <v>8.8366224550518804E-2</v>
      </c>
      <c r="Q39">
        <v>0.114706224449015</v>
      </c>
    </row>
    <row r="40" spans="1:19" x14ac:dyDescent="0.25">
      <c r="A40" t="s">
        <v>304</v>
      </c>
      <c r="B40">
        <v>0.40951884188160897</v>
      </c>
      <c r="C40">
        <v>0.421506841195464</v>
      </c>
      <c r="D40">
        <v>0.13825139644207199</v>
      </c>
      <c r="E40">
        <v>0.25516418257472301</v>
      </c>
      <c r="F40">
        <v>0.10849736874605299</v>
      </c>
      <c r="G40">
        <v>0.27538899197572497</v>
      </c>
      <c r="H40">
        <v>0.16710196885311299</v>
      </c>
      <c r="K40">
        <v>0.64307569631973205</v>
      </c>
      <c r="L40">
        <v>0.26734946483032601</v>
      </c>
      <c r="M40">
        <v>0.17376783456775799</v>
      </c>
      <c r="N40">
        <v>0.40702606438556999</v>
      </c>
      <c r="O40">
        <v>0.23738987237067699</v>
      </c>
      <c r="P40">
        <v>0.59284375577001003</v>
      </c>
      <c r="Q40">
        <v>0.30257720670086102</v>
      </c>
    </row>
    <row r="41" spans="1:19" x14ac:dyDescent="0.25">
      <c r="A41" t="s">
        <v>305</v>
      </c>
      <c r="B41">
        <v>8.9480774335615701E-2</v>
      </c>
      <c r="C41">
        <v>8.9890894618962394E-2</v>
      </c>
      <c r="D41">
        <v>9.4965109261151995E-2</v>
      </c>
      <c r="E41">
        <v>7.4801710179294101E-2</v>
      </c>
      <c r="F41">
        <v>9.6640545453000104E-2</v>
      </c>
      <c r="G41">
        <v>0.30638679030779598</v>
      </c>
      <c r="H41">
        <v>0.18459293024326001</v>
      </c>
      <c r="K41">
        <v>0.15843931571584299</v>
      </c>
      <c r="L41">
        <v>0.133271765793535</v>
      </c>
      <c r="M41">
        <v>5.2960060495920599E-2</v>
      </c>
      <c r="N41">
        <v>8.0176286496544902E-2</v>
      </c>
      <c r="O41">
        <v>0.159155728134834</v>
      </c>
      <c r="P41">
        <v>0.32451933629119201</v>
      </c>
      <c r="Q41">
        <v>0.32750950619955599</v>
      </c>
    </row>
    <row r="42" spans="1:19" x14ac:dyDescent="0.25">
      <c r="A42" t="s">
        <v>306</v>
      </c>
      <c r="B42">
        <v>0.15711367072813701</v>
      </c>
      <c r="C42">
        <v>0.168388125695008</v>
      </c>
      <c r="D42">
        <v>0.18498017086243301</v>
      </c>
      <c r="E42">
        <v>0.17227985021455799</v>
      </c>
      <c r="F42">
        <v>0.154930739148543</v>
      </c>
      <c r="G42">
        <v>0.53980547300979997</v>
      </c>
      <c r="H42">
        <v>0.34125132274052999</v>
      </c>
      <c r="K42">
        <v>0.24914156691601699</v>
      </c>
      <c r="L42">
        <v>0.229152810612062</v>
      </c>
      <c r="M42">
        <v>0.39507738945106602</v>
      </c>
      <c r="N42">
        <v>0.315954741286739</v>
      </c>
      <c r="O42">
        <v>0.54838779943607596</v>
      </c>
      <c r="P42">
        <v>0.475977527528816</v>
      </c>
      <c r="Q42">
        <v>0.58936020985748905</v>
      </c>
    </row>
    <row r="43" spans="1:19" x14ac:dyDescent="0.25">
      <c r="A43" t="s">
        <v>307</v>
      </c>
      <c r="B43">
        <v>0.289332650532451</v>
      </c>
      <c r="C43">
        <v>0.29489865621550398</v>
      </c>
      <c r="D43">
        <v>0.26932857198031601</v>
      </c>
      <c r="E43">
        <v>0.25275744423408802</v>
      </c>
      <c r="F43">
        <v>0.18012967876869401</v>
      </c>
      <c r="G43">
        <v>0.296826359498504</v>
      </c>
      <c r="H43">
        <v>0.223212863108739</v>
      </c>
      <c r="K43">
        <v>0.49184865335205302</v>
      </c>
      <c r="L43">
        <v>0.36862680213719301</v>
      </c>
      <c r="M43">
        <v>0.46679176763330099</v>
      </c>
      <c r="N43">
        <v>0.45559560108257802</v>
      </c>
      <c r="O43">
        <v>0.25885655973278399</v>
      </c>
      <c r="P43">
        <v>0.559058306148841</v>
      </c>
      <c r="Q43">
        <v>0.73247461009725701</v>
      </c>
    </row>
    <row r="44" spans="1:19" x14ac:dyDescent="0.25">
      <c r="A44" t="s">
        <v>308</v>
      </c>
      <c r="B44">
        <v>0.23853862043844101</v>
      </c>
      <c r="C44">
        <v>0.42303987336048299</v>
      </c>
      <c r="D44">
        <v>0.31504337134232502</v>
      </c>
      <c r="E44">
        <v>0.372071993906256</v>
      </c>
      <c r="F44">
        <v>0.353764014444511</v>
      </c>
      <c r="G44">
        <v>0.31953036809991298</v>
      </c>
      <c r="H44">
        <v>0.34234527892070099</v>
      </c>
      <c r="K44">
        <v>0.295746295064378</v>
      </c>
      <c r="L44">
        <v>0.40604780136060298</v>
      </c>
      <c r="M44">
        <v>0.367272095186915</v>
      </c>
      <c r="N44">
        <v>0.36116028937540301</v>
      </c>
      <c r="O44">
        <v>0.43257855787012101</v>
      </c>
      <c r="P44">
        <v>0.39130906595390103</v>
      </c>
      <c r="Q44">
        <v>0.356284803190966</v>
      </c>
    </row>
    <row r="45" spans="1:19" x14ac:dyDescent="0.25">
      <c r="A45" t="s">
        <v>309</v>
      </c>
      <c r="B45">
        <v>0.94318932596434601</v>
      </c>
      <c r="C45">
        <v>0.67939766755112396</v>
      </c>
      <c r="D45">
        <v>0.99987113331090305</v>
      </c>
      <c r="E45">
        <v>0.93565476300137695</v>
      </c>
      <c r="F45">
        <v>0.99997029056993003</v>
      </c>
      <c r="G45">
        <v>0.76294458688834499</v>
      </c>
      <c r="H45">
        <v>0.99996319242726905</v>
      </c>
      <c r="K45">
        <v>0.99997907286853005</v>
      </c>
      <c r="L45">
        <v>0.71188009276373798</v>
      </c>
      <c r="M45">
        <v>0.99898793166507305</v>
      </c>
      <c r="N45">
        <v>0.99991223652463401</v>
      </c>
      <c r="O45">
        <v>0.99994001795713205</v>
      </c>
      <c r="P45">
        <v>0.99999300809510105</v>
      </c>
      <c r="Q45">
        <v>0.99998127537236103</v>
      </c>
    </row>
    <row r="46" spans="1:19" x14ac:dyDescent="0.25">
      <c r="A46" t="s">
        <v>310</v>
      </c>
      <c r="B46">
        <v>0.59518494315066195</v>
      </c>
      <c r="C46">
        <v>0.26139351580804498</v>
      </c>
      <c r="D46">
        <v>0.96177127776390203</v>
      </c>
      <c r="E46">
        <v>0.51681752783374602</v>
      </c>
      <c r="F46">
        <v>0.82373448068618904</v>
      </c>
      <c r="G46">
        <v>0.28925197077936698</v>
      </c>
      <c r="H46">
        <v>0.66359759727624201</v>
      </c>
      <c r="K46">
        <v>0.89234971934298102</v>
      </c>
      <c r="L46">
        <v>0.29988223638132699</v>
      </c>
      <c r="M46">
        <v>0.95725029970807696</v>
      </c>
      <c r="N46">
        <v>0.730471635403804</v>
      </c>
      <c r="O46">
        <v>0.96553205569001999</v>
      </c>
      <c r="P46">
        <v>0.91710137716251805</v>
      </c>
      <c r="Q46">
        <v>0.99364854590354701</v>
      </c>
    </row>
    <row r="47" spans="1:19" x14ac:dyDescent="0.25">
      <c r="A47" t="s">
        <v>311</v>
      </c>
      <c r="B47">
        <v>0.42175613635207099</v>
      </c>
      <c r="C47">
        <v>0.32436499472445202</v>
      </c>
      <c r="D47">
        <v>0.169160896957501</v>
      </c>
      <c r="E47">
        <v>0.22500847163569099</v>
      </c>
      <c r="F47">
        <v>0.36913832396295898</v>
      </c>
      <c r="G47">
        <v>0.43514134732442999</v>
      </c>
      <c r="H47">
        <v>0.115486691044698</v>
      </c>
      <c r="K47">
        <v>0.42738159125487601</v>
      </c>
      <c r="L47">
        <v>0.31164469373271297</v>
      </c>
      <c r="M47">
        <v>0.30696764673777099</v>
      </c>
      <c r="N47">
        <v>0.211015144278454</v>
      </c>
      <c r="O47">
        <v>0.29273958251349602</v>
      </c>
      <c r="P47">
        <v>0.62858922743119605</v>
      </c>
      <c r="Q47">
        <v>0.25349805120157598</v>
      </c>
    </row>
    <row r="48" spans="1:19" x14ac:dyDescent="0.25">
      <c r="A48" t="s">
        <v>312</v>
      </c>
      <c r="B48">
        <v>0.67535412819455798</v>
      </c>
      <c r="C48">
        <v>0.49616990186056298</v>
      </c>
      <c r="D48">
        <v>0.166853075843856</v>
      </c>
      <c r="E48">
        <v>0.294238196162459</v>
      </c>
      <c r="F48">
        <v>0.36594056565722799</v>
      </c>
      <c r="G48">
        <v>0.66011722680511198</v>
      </c>
      <c r="H48">
        <v>0.12289796747222601</v>
      </c>
      <c r="K48">
        <v>0.74584775766616196</v>
      </c>
      <c r="L48">
        <v>0.53611874805118498</v>
      </c>
      <c r="M48">
        <v>0.28202703588983502</v>
      </c>
      <c r="N48">
        <v>0.17437714772346699</v>
      </c>
      <c r="O48">
        <v>0.253100634191056</v>
      </c>
      <c r="P48">
        <v>0.74651702042166401</v>
      </c>
      <c r="Q48">
        <v>0.29582606452711002</v>
      </c>
    </row>
    <row r="49" spans="1:17" x14ac:dyDescent="0.25">
      <c r="A49" t="s">
        <v>313</v>
      </c>
      <c r="B49">
        <v>0.46731044239515301</v>
      </c>
      <c r="C49">
        <v>0.42568480001973902</v>
      </c>
      <c r="D49">
        <v>0.21673335542348399</v>
      </c>
      <c r="E49">
        <v>0.30302792947496199</v>
      </c>
      <c r="F49">
        <v>0.29750850072109403</v>
      </c>
      <c r="G49">
        <v>0.74200403896239298</v>
      </c>
      <c r="H49">
        <v>0.18090890509104099</v>
      </c>
      <c r="K49">
        <v>0.45690019690498301</v>
      </c>
      <c r="L49">
        <v>0.51641522321414401</v>
      </c>
      <c r="M49">
        <v>0.20128419659024799</v>
      </c>
      <c r="N49">
        <v>0.273450398160828</v>
      </c>
      <c r="O49">
        <v>0.43302149683436197</v>
      </c>
      <c r="P49">
        <v>0.71491145004277601</v>
      </c>
      <c r="Q49">
        <v>0.37691128803466101</v>
      </c>
    </row>
    <row r="50" spans="1:17" x14ac:dyDescent="0.25">
      <c r="A50" t="s">
        <v>314</v>
      </c>
      <c r="B50">
        <v>0.53243984428664504</v>
      </c>
      <c r="C50">
        <v>0.42489200686730799</v>
      </c>
      <c r="D50">
        <v>0.49825560084304699</v>
      </c>
      <c r="E50">
        <v>0.71873586820257296</v>
      </c>
      <c r="F50">
        <v>0.59688641405871901</v>
      </c>
      <c r="G50">
        <v>0.88427336847512705</v>
      </c>
      <c r="H50">
        <v>0.470613716529725</v>
      </c>
      <c r="K50">
        <v>0.55292494017165295</v>
      </c>
      <c r="L50">
        <v>0.628342409135213</v>
      </c>
      <c r="M50">
        <v>0.56202462487140403</v>
      </c>
      <c r="N50">
        <v>0.557042958396331</v>
      </c>
      <c r="O50">
        <v>0.85544533451282601</v>
      </c>
      <c r="P50">
        <v>0.72717833383213903</v>
      </c>
      <c r="Q50">
        <v>0.67074699140534899</v>
      </c>
    </row>
    <row r="51" spans="1:17" x14ac:dyDescent="0.25">
      <c r="A51" t="s">
        <v>315</v>
      </c>
      <c r="B51">
        <v>0.151672927498577</v>
      </c>
      <c r="C51">
        <v>7.4195264129223407E-2</v>
      </c>
      <c r="D51">
        <v>0.25695674769336502</v>
      </c>
      <c r="E51">
        <v>7.3068634612800706E-2</v>
      </c>
      <c r="F51">
        <v>0.32243147923159099</v>
      </c>
      <c r="G51">
        <v>0.179814792077296</v>
      </c>
      <c r="H51">
        <v>0.20696448457640401</v>
      </c>
      <c r="K51">
        <v>0.11685255602081999</v>
      </c>
      <c r="L51">
        <v>0.162406776263674</v>
      </c>
      <c r="M51">
        <v>0.31697489915774801</v>
      </c>
      <c r="N51">
        <v>0.106388994124227</v>
      </c>
      <c r="O51">
        <v>0.36013713495570099</v>
      </c>
      <c r="P51">
        <v>0.22690981676473501</v>
      </c>
      <c r="Q51">
        <v>0.26940298091181403</v>
      </c>
    </row>
    <row r="52" spans="1:17" x14ac:dyDescent="0.25">
      <c r="A52" t="s">
        <v>316</v>
      </c>
      <c r="B52">
        <v>0.30153209600041497</v>
      </c>
      <c r="C52">
        <v>0.26541866822420601</v>
      </c>
      <c r="D52">
        <v>0.23012415531341801</v>
      </c>
      <c r="E52">
        <v>0.19330099574005299</v>
      </c>
      <c r="F52">
        <v>0.303394330546021</v>
      </c>
      <c r="G52">
        <v>0.19382946099020301</v>
      </c>
      <c r="H52">
        <v>0.29639717730960602</v>
      </c>
      <c r="K52">
        <v>0.35488048551582202</v>
      </c>
      <c r="L52">
        <v>0.38486120635863602</v>
      </c>
      <c r="M52">
        <v>0.34293471447341201</v>
      </c>
      <c r="N52">
        <v>0.23264599649578099</v>
      </c>
      <c r="O52">
        <v>0.38655076125762799</v>
      </c>
      <c r="P52">
        <v>0.23059860861964501</v>
      </c>
      <c r="Q52">
        <v>0.320934316015624</v>
      </c>
    </row>
    <row r="53" spans="1:17" x14ac:dyDescent="0.25">
      <c r="A53" t="s">
        <v>317</v>
      </c>
      <c r="B53">
        <v>0.15555198712749599</v>
      </c>
      <c r="C53">
        <v>0.147244579526943</v>
      </c>
      <c r="D53">
        <v>9.7450575563829703E-2</v>
      </c>
      <c r="E53">
        <v>0.28387241498858701</v>
      </c>
      <c r="F53">
        <v>0.101690488741437</v>
      </c>
      <c r="G53">
        <v>0.19933717399477799</v>
      </c>
      <c r="H53">
        <v>0.17431884163833999</v>
      </c>
      <c r="K53">
        <v>0.22848975743310099</v>
      </c>
      <c r="L53">
        <v>0.193459608979517</v>
      </c>
      <c r="M53">
        <v>0.15360038538429399</v>
      </c>
      <c r="N53">
        <v>0.30222668166940803</v>
      </c>
      <c r="O53">
        <v>0.27417113890050598</v>
      </c>
      <c r="P53">
        <v>0.20701603090454701</v>
      </c>
      <c r="Q53">
        <v>0.34399383963514701</v>
      </c>
    </row>
    <row r="54" spans="1:17" x14ac:dyDescent="0.25">
      <c r="A54" t="s">
        <v>318</v>
      </c>
      <c r="B54">
        <v>0.99784766048205298</v>
      </c>
      <c r="C54">
        <v>0.99716078791539897</v>
      </c>
      <c r="D54">
        <v>0.98082563955325397</v>
      </c>
      <c r="E54">
        <v>0.920862821586243</v>
      </c>
      <c r="F54">
        <v>0.80029256158619799</v>
      </c>
      <c r="G54">
        <v>0.94329475299563104</v>
      </c>
      <c r="H54">
        <v>0.99170152182246896</v>
      </c>
      <c r="K54">
        <v>0.99944146610427897</v>
      </c>
      <c r="L54">
        <v>0.99707990158175797</v>
      </c>
      <c r="M54">
        <v>0.98641645441577896</v>
      </c>
      <c r="N54">
        <v>0.99066073807774002</v>
      </c>
      <c r="O54">
        <v>0.73565588522705305</v>
      </c>
      <c r="P54">
        <v>0.99579715199077301</v>
      </c>
      <c r="Q54">
        <v>0.99693866996232094</v>
      </c>
    </row>
    <row r="55" spans="1:17" x14ac:dyDescent="0.25">
      <c r="A55" t="s">
        <v>319</v>
      </c>
      <c r="B55">
        <v>0.79233319127769097</v>
      </c>
      <c r="C55">
        <v>0.96330999634691805</v>
      </c>
      <c r="D55">
        <v>0.79349898721798195</v>
      </c>
      <c r="E55">
        <v>0.70300345070140502</v>
      </c>
      <c r="F55">
        <v>0.46247522413306003</v>
      </c>
      <c r="G55">
        <v>0.55227101614184904</v>
      </c>
      <c r="H55">
        <v>0.70648783270473503</v>
      </c>
      <c r="K55">
        <v>0.98160688849313604</v>
      </c>
      <c r="L55">
        <v>0.97581953573994096</v>
      </c>
      <c r="M55">
        <v>0.91573106142900096</v>
      </c>
      <c r="N55">
        <v>0.90336838554927901</v>
      </c>
      <c r="O55">
        <v>0.475991733600091</v>
      </c>
      <c r="P55">
        <v>0.76070853834808605</v>
      </c>
      <c r="Q55">
        <v>0.90723445066085395</v>
      </c>
    </row>
    <row r="56" spans="1:17" x14ac:dyDescent="0.25">
      <c r="A56" t="s">
        <v>320</v>
      </c>
      <c r="B56">
        <v>0.144817888428728</v>
      </c>
      <c r="C56">
        <v>0.26102865318951102</v>
      </c>
      <c r="D56">
        <v>0.48982340660382401</v>
      </c>
      <c r="E56">
        <v>0.202493853348787</v>
      </c>
      <c r="F56">
        <v>0.38286037770820602</v>
      </c>
      <c r="G56">
        <v>0.30296915375576799</v>
      </c>
      <c r="H56">
        <v>0.40302868599325298</v>
      </c>
      <c r="K56">
        <v>0.25325031093839301</v>
      </c>
      <c r="L56">
        <v>0.14882991517518099</v>
      </c>
      <c r="M56">
        <v>0.491573686108076</v>
      </c>
      <c r="N56">
        <v>0.34218784179994399</v>
      </c>
      <c r="O56">
        <v>0.43800646191583598</v>
      </c>
      <c r="P56">
        <v>0.31942917617862199</v>
      </c>
      <c r="Q56">
        <v>0.55734435458578402</v>
      </c>
    </row>
    <row r="57" spans="1:17" x14ac:dyDescent="0.25">
      <c r="A57" t="s">
        <v>321</v>
      </c>
      <c r="B57">
        <v>0.95662536806936804</v>
      </c>
      <c r="C57">
        <v>0.98441395322024705</v>
      </c>
      <c r="D57">
        <v>0.78175891730493297</v>
      </c>
      <c r="E57">
        <v>0.76621306871555395</v>
      </c>
      <c r="F57">
        <v>0.335161983818341</v>
      </c>
      <c r="G57">
        <v>0.55957075068179396</v>
      </c>
      <c r="H57">
        <v>0.80436989336799403</v>
      </c>
      <c r="K57">
        <v>0.99634927824789998</v>
      </c>
      <c r="L57">
        <v>0.97557245425341799</v>
      </c>
      <c r="M57">
        <v>0.88605500239790402</v>
      </c>
      <c r="N57">
        <v>0.95250194457236403</v>
      </c>
      <c r="O57">
        <v>0.339052211163205</v>
      </c>
      <c r="P57">
        <v>0.89357885187061603</v>
      </c>
      <c r="Q57">
        <v>0.90402289995703</v>
      </c>
    </row>
    <row r="58" spans="1:17" x14ac:dyDescent="0.25">
      <c r="A58" t="s">
        <v>322</v>
      </c>
      <c r="B58">
        <v>0.698839076071197</v>
      </c>
      <c r="C58">
        <v>0.96452160699366996</v>
      </c>
      <c r="D58">
        <v>0.58886892194628304</v>
      </c>
      <c r="E58">
        <v>0.53439365381577897</v>
      </c>
      <c r="F58">
        <v>0.31298345063028599</v>
      </c>
      <c r="G58">
        <v>0.41338817224426699</v>
      </c>
      <c r="H58">
        <v>0.51282975147674403</v>
      </c>
      <c r="K58">
        <v>0.96808157184442301</v>
      </c>
      <c r="L58">
        <v>0.949352283401526</v>
      </c>
      <c r="M58">
        <v>0.76593652463998296</v>
      </c>
      <c r="N58">
        <v>0.83786699379414198</v>
      </c>
      <c r="O58">
        <v>0.306864712278273</v>
      </c>
      <c r="P58">
        <v>0.57839916919381995</v>
      </c>
      <c r="Q58">
        <v>0.72131317836952302</v>
      </c>
    </row>
    <row r="59" spans="1:17" x14ac:dyDescent="0.25">
      <c r="A59" t="s">
        <v>323</v>
      </c>
      <c r="B59">
        <v>0.18823893040599199</v>
      </c>
      <c r="C59">
        <v>0.639929786445533</v>
      </c>
      <c r="D59">
        <v>0.32737944543922898</v>
      </c>
      <c r="E59">
        <v>0.24518342754734301</v>
      </c>
      <c r="F59">
        <v>0.19715130553135099</v>
      </c>
      <c r="G59">
        <v>0.247242841532474</v>
      </c>
      <c r="H59">
        <v>0.222496257808417</v>
      </c>
      <c r="K59">
        <v>0.87049178261650795</v>
      </c>
      <c r="L59">
        <v>0.72364744532550795</v>
      </c>
      <c r="M59">
        <v>0.36693898961759902</v>
      </c>
      <c r="N59">
        <v>0.49462717128568001</v>
      </c>
      <c r="O59">
        <v>0.29458573906747099</v>
      </c>
      <c r="P59">
        <v>0.43699524751011698</v>
      </c>
      <c r="Q59">
        <v>0.50664245612602099</v>
      </c>
    </row>
    <row r="60" spans="1:17" x14ac:dyDescent="0.25">
      <c r="A60" t="s">
        <v>324</v>
      </c>
      <c r="B60">
        <v>0.23761697025718301</v>
      </c>
      <c r="C60">
        <v>0.22870730794779101</v>
      </c>
      <c r="D60">
        <v>0.210110159996234</v>
      </c>
      <c r="E60">
        <v>0.245490489211379</v>
      </c>
      <c r="F60">
        <v>0.260132108638296</v>
      </c>
      <c r="G60">
        <v>0.350714282345786</v>
      </c>
      <c r="H60">
        <v>0.32402563642341098</v>
      </c>
      <c r="K60">
        <v>0.33284812884800902</v>
      </c>
      <c r="L60">
        <v>0.27158377173487303</v>
      </c>
      <c r="M60">
        <v>0.28330004679260501</v>
      </c>
      <c r="N60">
        <v>0.37999321096530903</v>
      </c>
      <c r="O60">
        <v>0.48640684269367601</v>
      </c>
      <c r="P60">
        <v>0.47481019267483499</v>
      </c>
      <c r="Q60">
        <v>0.46144096327482997</v>
      </c>
    </row>
    <row r="61" spans="1:17" x14ac:dyDescent="0.25">
      <c r="A61" t="s">
        <v>325</v>
      </c>
      <c r="B61">
        <v>0.79093996391175803</v>
      </c>
      <c r="C61">
        <v>0.77788230670580705</v>
      </c>
      <c r="D61">
        <v>0.78254490442571201</v>
      </c>
      <c r="E61">
        <v>0.75531327990132802</v>
      </c>
      <c r="F61">
        <v>0.68079104017497805</v>
      </c>
      <c r="G61">
        <v>0.69330300614867602</v>
      </c>
      <c r="H61">
        <v>0.90250493195298398</v>
      </c>
      <c r="K61">
        <v>0.92824215736544202</v>
      </c>
      <c r="L61">
        <v>0.82780614993788004</v>
      </c>
      <c r="M61">
        <v>0.88929318963904702</v>
      </c>
      <c r="N61">
        <v>0.82845505090244798</v>
      </c>
      <c r="O61">
        <v>0.73357308649590103</v>
      </c>
      <c r="P61">
        <v>0.76414153905718196</v>
      </c>
      <c r="Q61">
        <v>0.92787022799211905</v>
      </c>
    </row>
    <row r="62" spans="1:17" x14ac:dyDescent="0.25">
      <c r="A62" t="s">
        <v>326</v>
      </c>
      <c r="B62">
        <v>0.14266856887235899</v>
      </c>
      <c r="C62">
        <v>0.236767409557159</v>
      </c>
      <c r="D62">
        <v>0.63340885536200298</v>
      </c>
      <c r="E62">
        <v>0.91477917782956197</v>
      </c>
      <c r="F62">
        <v>0.47880866175298797</v>
      </c>
      <c r="G62">
        <v>0.59260241606509101</v>
      </c>
      <c r="H62">
        <v>0.42156330875567299</v>
      </c>
      <c r="K62">
        <v>0.20537854609567399</v>
      </c>
      <c r="L62">
        <v>0.21054411839578199</v>
      </c>
      <c r="M62">
        <v>0.81546879517028703</v>
      </c>
      <c r="N62">
        <v>0.54935688436447505</v>
      </c>
      <c r="O62">
        <v>0.41409199513493899</v>
      </c>
      <c r="P62">
        <v>0.90378135555955597</v>
      </c>
      <c r="Q62">
        <v>0.744766612263287</v>
      </c>
    </row>
    <row r="63" spans="1:17" x14ac:dyDescent="0.25">
      <c r="A63" t="s">
        <v>327</v>
      </c>
      <c r="B63">
        <v>0.34784630237550002</v>
      </c>
      <c r="C63">
        <v>0.22385648450377399</v>
      </c>
      <c r="D63">
        <v>0.847607924549028</v>
      </c>
      <c r="E63">
        <v>0.94698404089718002</v>
      </c>
      <c r="F63">
        <v>0.66552172998283199</v>
      </c>
      <c r="G63">
        <v>0.65278993660717699</v>
      </c>
      <c r="H63">
        <v>0.61069054071100404</v>
      </c>
      <c r="K63">
        <v>0.36471194485363401</v>
      </c>
      <c r="L63">
        <v>0.69041229175452401</v>
      </c>
      <c r="M63">
        <v>0.98304848701381997</v>
      </c>
      <c r="N63">
        <v>0.71751373482928105</v>
      </c>
      <c r="O63">
        <v>0.41674579003647699</v>
      </c>
      <c r="P63">
        <v>0.66813967413002295</v>
      </c>
      <c r="Q63">
        <v>0.91908588263643698</v>
      </c>
    </row>
    <row r="64" spans="1:17" x14ac:dyDescent="0.25">
      <c r="A64" t="s">
        <v>328</v>
      </c>
      <c r="B64">
        <v>0.469247355932146</v>
      </c>
      <c r="C64">
        <v>0.29310535993661102</v>
      </c>
      <c r="D64">
        <v>0.39662517911231199</v>
      </c>
      <c r="E64">
        <v>0.26089586610590698</v>
      </c>
      <c r="F64">
        <v>0.41216743469446598</v>
      </c>
      <c r="G64">
        <v>0.76864604399940994</v>
      </c>
      <c r="H64">
        <v>0.37769408784846897</v>
      </c>
      <c r="K64">
        <v>0.42375352592659399</v>
      </c>
      <c r="L64">
        <v>0.35813243615053703</v>
      </c>
      <c r="M64">
        <v>0.45356802293401299</v>
      </c>
      <c r="N64">
        <v>0.39662085777849698</v>
      </c>
      <c r="O64">
        <v>0.71054291643604695</v>
      </c>
      <c r="P64">
        <v>0.48836150378637599</v>
      </c>
      <c r="Q64">
        <v>0.378609465857495</v>
      </c>
    </row>
    <row r="65" spans="1:19" s="15" customFormat="1" x14ac:dyDescent="0.25">
      <c r="A65" s="15" t="s">
        <v>329</v>
      </c>
      <c r="B65" s="15">
        <v>0.69906565857924396</v>
      </c>
      <c r="C65" s="15">
        <v>0.77018618830628105</v>
      </c>
      <c r="D65" s="15">
        <v>0.76142222569912499</v>
      </c>
      <c r="E65" s="15">
        <v>0.53651720004634595</v>
      </c>
      <c r="F65" s="15">
        <v>0.69788289286226002</v>
      </c>
      <c r="G65" s="15">
        <v>0.54468499740827303</v>
      </c>
      <c r="H65" s="15">
        <v>0.95613469878206903</v>
      </c>
      <c r="I65" s="15">
        <f>AVERAGE(B65:H65)</f>
        <v>0.7094134088119427</v>
      </c>
      <c r="J65" s="15">
        <f>_xlfn.STDEV.P(B65:H65)/SQRT(COUNT(B65:H65))</f>
        <v>5.0414247246884779E-2</v>
      </c>
      <c r="K65" s="15">
        <v>0.75871447115561497</v>
      </c>
      <c r="L65" s="15">
        <v>0.86264261845328605</v>
      </c>
      <c r="M65" s="15">
        <v>0.91240957339504003</v>
      </c>
      <c r="N65" s="15">
        <v>0.804030673860888</v>
      </c>
      <c r="O65" s="15">
        <v>0.82885413069422298</v>
      </c>
      <c r="P65" s="15">
        <v>0.59260769855220896</v>
      </c>
      <c r="Q65" s="15">
        <v>0.99646379744103397</v>
      </c>
      <c r="R65" s="15">
        <f>AVERAGE(K65:Q65)</f>
        <v>0.82224613765032772</v>
      </c>
      <c r="S65" s="15">
        <f>_xlfn.STDEV.P(K65:Q65)/SQRT(COUNT(K65:Q65))</f>
        <v>4.455188853773389E-2</v>
      </c>
    </row>
    <row r="66" spans="1:19" x14ac:dyDescent="0.25">
      <c r="A66" t="s">
        <v>330</v>
      </c>
      <c r="B66">
        <v>0.20815526939913101</v>
      </c>
      <c r="C66">
        <v>0.117944079747652</v>
      </c>
      <c r="D66">
        <v>0.24145414597912099</v>
      </c>
      <c r="E66">
        <v>0.38934187214191102</v>
      </c>
      <c r="F66">
        <v>0.328674658408528</v>
      </c>
      <c r="G66">
        <v>0.44370978440891901</v>
      </c>
      <c r="H66">
        <v>0.397648063451501</v>
      </c>
      <c r="K66">
        <v>0.23905787658413999</v>
      </c>
      <c r="L66">
        <v>0.32128518214193602</v>
      </c>
      <c r="M66">
        <v>0.29357952788053698</v>
      </c>
      <c r="N66">
        <v>0.229376596439921</v>
      </c>
      <c r="O66">
        <v>0.52961520913957105</v>
      </c>
      <c r="P66">
        <v>0.49025142098477797</v>
      </c>
      <c r="Q66">
        <v>0.46501613532859298</v>
      </c>
    </row>
    <row r="67" spans="1:19" x14ac:dyDescent="0.25">
      <c r="A67" t="s">
        <v>331</v>
      </c>
      <c r="B67">
        <v>0.311312422007193</v>
      </c>
      <c r="C67">
        <v>0.39747725150048002</v>
      </c>
      <c r="D67">
        <v>0.42474778301713001</v>
      </c>
      <c r="E67">
        <v>0.28937762697142499</v>
      </c>
      <c r="F67">
        <v>0.50862558697055804</v>
      </c>
      <c r="G67">
        <v>0.38658414125157098</v>
      </c>
      <c r="H67">
        <v>0.52623764818131702</v>
      </c>
      <c r="K67">
        <v>0.30952821057602498</v>
      </c>
      <c r="L67">
        <v>0.41516289321189298</v>
      </c>
      <c r="M67">
        <v>0.55823557957664105</v>
      </c>
      <c r="N67">
        <v>0.38576163857010998</v>
      </c>
      <c r="O67">
        <v>0.68395008052453499</v>
      </c>
      <c r="P67">
        <v>0.40829761998050901</v>
      </c>
      <c r="Q67">
        <v>0.58790774516232802</v>
      </c>
    </row>
    <row r="68" spans="1:19" x14ac:dyDescent="0.25">
      <c r="A68" t="s">
        <v>332</v>
      </c>
      <c r="B68">
        <v>0.60546439557884202</v>
      </c>
      <c r="C68">
        <v>0.94681632029828899</v>
      </c>
      <c r="D68">
        <v>0.72694857629470699</v>
      </c>
      <c r="E68">
        <v>0.79176812502294203</v>
      </c>
      <c r="F68">
        <v>0.16702855601327901</v>
      </c>
      <c r="G68">
        <v>0.33122587757535199</v>
      </c>
      <c r="H68">
        <v>0.35380088728726899</v>
      </c>
      <c r="K68">
        <v>0.99989814142756905</v>
      </c>
      <c r="L68">
        <v>0.92842554831317203</v>
      </c>
      <c r="M68">
        <v>0.91048377964951499</v>
      </c>
      <c r="N68">
        <v>0.78297503728311602</v>
      </c>
      <c r="O68">
        <v>0.57711007784929902</v>
      </c>
      <c r="P68">
        <v>0.409928374355712</v>
      </c>
      <c r="Q68">
        <v>0.786465825774468</v>
      </c>
    </row>
    <row r="69" spans="1:19" x14ac:dyDescent="0.25">
      <c r="A69" t="s">
        <v>333</v>
      </c>
      <c r="B69">
        <v>0.14615105130581901</v>
      </c>
      <c r="C69">
        <v>0.234679304982255</v>
      </c>
      <c r="D69">
        <v>0.20706381009323599</v>
      </c>
      <c r="E69">
        <v>0.39968822418772698</v>
      </c>
      <c r="F69">
        <v>0.110954441220859</v>
      </c>
      <c r="G69">
        <v>0.27938615914343601</v>
      </c>
      <c r="H69">
        <v>0.170649889531616</v>
      </c>
      <c r="K69">
        <v>0.21716748429420499</v>
      </c>
      <c r="L69">
        <v>0.31245861715162898</v>
      </c>
      <c r="M69">
        <v>0.20008036949202099</v>
      </c>
      <c r="N69">
        <v>0.35770424631009301</v>
      </c>
      <c r="O69">
        <v>0.170056613009195</v>
      </c>
      <c r="P69">
        <v>0.410254365631462</v>
      </c>
      <c r="Q69">
        <v>0.65641292558721598</v>
      </c>
    </row>
    <row r="70" spans="1:19" x14ac:dyDescent="0.25">
      <c r="A70" t="s">
        <v>334</v>
      </c>
      <c r="B70">
        <v>0.59541485398835103</v>
      </c>
      <c r="C70">
        <v>0.76849556263074303</v>
      </c>
      <c r="D70">
        <v>0.39541372362014798</v>
      </c>
      <c r="E70">
        <v>0.51749210936360202</v>
      </c>
      <c r="F70">
        <v>0.59878841575269603</v>
      </c>
      <c r="G70">
        <v>0.83334382639451998</v>
      </c>
      <c r="H70">
        <v>0.69707449697350299</v>
      </c>
      <c r="K70">
        <v>0.75427952764668804</v>
      </c>
      <c r="L70">
        <v>0.88419453548739202</v>
      </c>
      <c r="M70">
        <v>0.54567438635665799</v>
      </c>
      <c r="N70">
        <v>0.52154021288673802</v>
      </c>
      <c r="O70">
        <v>0.55161870679158298</v>
      </c>
      <c r="P70">
        <v>0.90452993111124003</v>
      </c>
      <c r="Q70">
        <v>0.698866305606473</v>
      </c>
    </row>
    <row r="71" spans="1:19" x14ac:dyDescent="0.25">
      <c r="A71" t="s">
        <v>335</v>
      </c>
      <c r="B71">
        <v>0.59427651717326702</v>
      </c>
      <c r="C71">
        <v>0.93376199773832502</v>
      </c>
      <c r="D71">
        <v>0.73386982822967595</v>
      </c>
      <c r="E71">
        <v>0.64623236713478605</v>
      </c>
      <c r="F71">
        <v>0.45976138773362102</v>
      </c>
      <c r="G71">
        <v>0.56563321445502401</v>
      </c>
      <c r="H71">
        <v>0.70789977400880999</v>
      </c>
      <c r="K71">
        <v>0.98715972016204201</v>
      </c>
      <c r="L71">
        <v>0.98255037388465805</v>
      </c>
      <c r="M71">
        <v>0.85694876858290703</v>
      </c>
      <c r="N71">
        <v>0.96879413684104398</v>
      </c>
      <c r="O71">
        <v>0.45088783295878199</v>
      </c>
      <c r="P71">
        <v>0.77086548012265099</v>
      </c>
      <c r="Q71">
        <v>0.83198236118538504</v>
      </c>
    </row>
    <row r="72" spans="1:19" x14ac:dyDescent="0.25">
      <c r="A72" t="s">
        <v>336</v>
      </c>
      <c r="B72">
        <v>0.99988550659495501</v>
      </c>
      <c r="C72">
        <v>0.81545599953985204</v>
      </c>
      <c r="D72">
        <v>0.99991233661969703</v>
      </c>
      <c r="E72">
        <v>0.99878489172295204</v>
      </c>
      <c r="F72">
        <v>0.99996880255026799</v>
      </c>
      <c r="G72">
        <v>0.83215773471586596</v>
      </c>
      <c r="H72">
        <v>0.99998882951411405</v>
      </c>
      <c r="K72">
        <v>0.99998331548351405</v>
      </c>
      <c r="L72">
        <v>0.99959546505415497</v>
      </c>
      <c r="M72">
        <v>0.99946474942432695</v>
      </c>
      <c r="N72">
        <v>0.99995986343010501</v>
      </c>
      <c r="O72">
        <v>0.99995583359734497</v>
      </c>
      <c r="P72">
        <v>0.99999634863899101</v>
      </c>
      <c r="Q72">
        <v>0.99999021224898099</v>
      </c>
    </row>
    <row r="73" spans="1:19" x14ac:dyDescent="0.25">
      <c r="A73" t="s">
        <v>337</v>
      </c>
      <c r="B73">
        <v>0.98567621636138802</v>
      </c>
      <c r="C73">
        <v>0.88919167714334202</v>
      </c>
      <c r="D73">
        <v>0.249964240285661</v>
      </c>
      <c r="E73">
        <v>0.49443560307540102</v>
      </c>
      <c r="F73">
        <v>0.81676547303797198</v>
      </c>
      <c r="G73">
        <v>0.876283838002061</v>
      </c>
      <c r="H73">
        <v>0.36478139974978602</v>
      </c>
      <c r="K73">
        <v>0.98128823398113196</v>
      </c>
      <c r="L73">
        <v>0.80509882037229497</v>
      </c>
      <c r="M73">
        <v>0.30956104257043698</v>
      </c>
      <c r="N73">
        <v>0.392241674599766</v>
      </c>
      <c r="O73">
        <v>0.41670263800993501</v>
      </c>
      <c r="P73">
        <v>0.83679344727809202</v>
      </c>
      <c r="Q73">
        <v>0.43263626087010798</v>
      </c>
    </row>
    <row r="74" spans="1:19" x14ac:dyDescent="0.25">
      <c r="A74" t="s">
        <v>338</v>
      </c>
      <c r="B74">
        <v>0.49696442719499201</v>
      </c>
      <c r="C74">
        <v>0.24079694490221301</v>
      </c>
      <c r="D74">
        <v>0.26216856409195999</v>
      </c>
      <c r="E74">
        <v>0.19935659066101799</v>
      </c>
      <c r="F74">
        <v>0.18319848587156301</v>
      </c>
      <c r="G74">
        <v>0.34017032645815498</v>
      </c>
      <c r="H74">
        <v>0.28148664775813598</v>
      </c>
      <c r="K74">
        <v>0.62377253095775198</v>
      </c>
      <c r="L74">
        <v>0.25781206644397903</v>
      </c>
      <c r="M74">
        <v>0.26642027085797698</v>
      </c>
      <c r="N74">
        <v>0.33648272089882802</v>
      </c>
      <c r="O74">
        <v>0.39374672596698801</v>
      </c>
      <c r="P74">
        <v>0.49945831156342202</v>
      </c>
      <c r="Q74">
        <v>0.435157658439145</v>
      </c>
    </row>
    <row r="75" spans="1:19" s="15" customFormat="1" x14ac:dyDescent="0.25">
      <c r="A75" s="15" t="s">
        <v>339</v>
      </c>
      <c r="B75" s="15">
        <v>0.90385974691845405</v>
      </c>
      <c r="C75" s="15">
        <v>0.72292737744192104</v>
      </c>
      <c r="D75" s="15">
        <v>0.56978851797015495</v>
      </c>
      <c r="E75" s="15">
        <v>0.702382845466762</v>
      </c>
      <c r="F75" s="15">
        <v>0.62092719139783303</v>
      </c>
      <c r="G75" s="15">
        <v>0.77549681764123901</v>
      </c>
      <c r="H75" s="15">
        <v>0.76041164207714096</v>
      </c>
      <c r="I75" s="15">
        <f>AVERAGE(B75:H75)</f>
        <v>0.72225630555907216</v>
      </c>
      <c r="J75" s="15">
        <f>_xlfn.STDEV.P(B75:H75)/SQRT(COUNT(B75:H75))</f>
        <v>3.811358216517647E-2</v>
      </c>
      <c r="K75" s="15">
        <v>0.93163529772299802</v>
      </c>
      <c r="L75" s="15">
        <v>0.76585563009778701</v>
      </c>
      <c r="M75" s="15">
        <v>0.63750242486294695</v>
      </c>
      <c r="N75" s="15">
        <v>0.86017052418137296</v>
      </c>
      <c r="O75" s="15">
        <v>0.89041655317162205</v>
      </c>
      <c r="P75" s="15">
        <v>0.89552179159100398</v>
      </c>
      <c r="Q75" s="15">
        <v>0.89647402937430798</v>
      </c>
      <c r="R75" s="15">
        <f>AVERAGE(K75:Q75)</f>
        <v>0.83965375014314847</v>
      </c>
      <c r="S75" s="15">
        <f>_xlfn.STDEV.P(K75:Q75)/SQRT(COUNT(K75:Q75))</f>
        <v>3.6174043097036306E-2</v>
      </c>
    </row>
    <row r="76" spans="1:19" x14ac:dyDescent="0.25">
      <c r="A76" t="s">
        <v>340</v>
      </c>
      <c r="B76">
        <v>0.52145882381057396</v>
      </c>
      <c r="C76">
        <v>0.30915712151538899</v>
      </c>
      <c r="D76">
        <v>0.30820790962300398</v>
      </c>
      <c r="E76">
        <v>0.276973153704754</v>
      </c>
      <c r="F76">
        <v>0.25413273160197603</v>
      </c>
      <c r="G76">
        <v>0.42906116615156997</v>
      </c>
      <c r="H76">
        <v>0.22421238900700899</v>
      </c>
      <c r="K76">
        <v>0.52858340047006602</v>
      </c>
      <c r="L76">
        <v>0.33481900877673298</v>
      </c>
      <c r="M76">
        <v>0.40977034134875101</v>
      </c>
      <c r="N76">
        <v>0.39552634036345602</v>
      </c>
      <c r="O76">
        <v>0.42133115122818199</v>
      </c>
      <c r="P76">
        <v>0.47970771265682899</v>
      </c>
      <c r="Q76">
        <v>0.32691729417527798</v>
      </c>
    </row>
    <row r="77" spans="1:19" x14ac:dyDescent="0.25">
      <c r="A77" t="s">
        <v>341</v>
      </c>
      <c r="B77">
        <v>0.20273766460029</v>
      </c>
      <c r="C77">
        <v>0.158203792597778</v>
      </c>
      <c r="D77">
        <v>0.19140527704508201</v>
      </c>
      <c r="E77">
        <v>0.18088611600273799</v>
      </c>
      <c r="F77">
        <v>0.22212619126695901</v>
      </c>
      <c r="G77">
        <v>0.15329747600987301</v>
      </c>
      <c r="H77">
        <v>0.22008816248854901</v>
      </c>
      <c r="K77">
        <v>0.209025632913035</v>
      </c>
      <c r="L77">
        <v>0.217863718513959</v>
      </c>
      <c r="M77">
        <v>0.25830416008736201</v>
      </c>
      <c r="N77">
        <v>0.209621910863976</v>
      </c>
      <c r="O77">
        <v>0.284458866220621</v>
      </c>
      <c r="P77">
        <v>0.16182208291591699</v>
      </c>
      <c r="Q77">
        <v>0.220737949609528</v>
      </c>
    </row>
    <row r="78" spans="1:19" s="15" customFormat="1" x14ac:dyDescent="0.25">
      <c r="A78" s="15" t="s">
        <v>342</v>
      </c>
      <c r="B78" s="15">
        <v>0.62436245998601103</v>
      </c>
      <c r="C78" s="15">
        <v>0.71300493731487102</v>
      </c>
      <c r="D78" s="15">
        <v>0.73663973992020804</v>
      </c>
      <c r="E78" s="15">
        <v>0.60495020147969902</v>
      </c>
      <c r="F78" s="15">
        <v>0.54854272114248803</v>
      </c>
      <c r="G78" s="15">
        <v>0.57472546186506401</v>
      </c>
      <c r="H78" s="15">
        <v>0.69434672265247599</v>
      </c>
      <c r="I78" s="15">
        <f>AVERAGE(B78:H78)</f>
        <v>0.64236746348011664</v>
      </c>
      <c r="J78" s="15">
        <f>_xlfn.STDEV.P(B78:H78)/SQRT(COUNT(B78:H78))</f>
        <v>2.5427573215842547E-2</v>
      </c>
      <c r="K78" s="15">
        <v>0.70212968808867704</v>
      </c>
      <c r="L78" s="15">
        <v>0.67894677692243699</v>
      </c>
      <c r="M78" s="15">
        <v>0.779407019606011</v>
      </c>
      <c r="N78" s="15">
        <v>0.74055489823537202</v>
      </c>
      <c r="O78" s="15">
        <v>0.53463192399849702</v>
      </c>
      <c r="P78" s="15">
        <v>0.67398755956029299</v>
      </c>
      <c r="Q78" s="15">
        <v>0.81560483209988599</v>
      </c>
      <c r="R78" s="15">
        <f>AVERAGE(K78:Q78)</f>
        <v>0.70360895693016767</v>
      </c>
      <c r="S78" s="15">
        <f>_xlfn.STDEV.P(K78:Q78)/SQRT(COUNT(K78:Q78))</f>
        <v>3.1846090696214101E-2</v>
      </c>
    </row>
    <row r="79" spans="1:19" x14ac:dyDescent="0.25">
      <c r="A79" t="s">
        <v>343</v>
      </c>
      <c r="B79">
        <v>0.59430320654842905</v>
      </c>
      <c r="C79">
        <v>0.84665893745340404</v>
      </c>
      <c r="D79">
        <v>0.55513241776478806</v>
      </c>
      <c r="E79">
        <v>0.51526338335955801</v>
      </c>
      <c r="F79">
        <v>0.27832991154046299</v>
      </c>
      <c r="G79">
        <v>0.397621975185809</v>
      </c>
      <c r="H79">
        <v>0.49970012145688297</v>
      </c>
      <c r="K79">
        <v>0.94122202376586195</v>
      </c>
      <c r="L79">
        <v>0.86498669343685697</v>
      </c>
      <c r="M79">
        <v>0.671845229252646</v>
      </c>
      <c r="N79">
        <v>0.74316146241443404</v>
      </c>
      <c r="O79">
        <v>0.28240374154290898</v>
      </c>
      <c r="P79">
        <v>0.53601597447188398</v>
      </c>
      <c r="Q79">
        <v>0.64916664357635601</v>
      </c>
    </row>
    <row r="82" spans="1:55" x14ac:dyDescent="0.25">
      <c r="M82">
        <v>-0.31561057300284301</v>
      </c>
      <c r="N82">
        <v>-0.41817852873269501</v>
      </c>
      <c r="O82">
        <v>-5.0429820053884897E-2</v>
      </c>
      <c r="P82">
        <v>-0.11137482670994001</v>
      </c>
      <c r="Q82">
        <v>-9.1494629153854798E-2</v>
      </c>
      <c r="R82">
        <v>-0.19397348931500599</v>
      </c>
      <c r="S82">
        <v>-0.26300139249999999</v>
      </c>
      <c r="T82">
        <v>-0.36400319751500798</v>
      </c>
      <c r="U82">
        <v>-0.180084422999779</v>
      </c>
      <c r="V82">
        <v>-0.183543306262994</v>
      </c>
      <c r="W82">
        <v>-0.14789906535411501</v>
      </c>
      <c r="X82">
        <v>-0.20600043582872801</v>
      </c>
      <c r="Y82">
        <v>-0.40845319375801398</v>
      </c>
      <c r="Z82">
        <v>-0.47249667505676701</v>
      </c>
      <c r="AA82">
        <v>-0.26802121317011002</v>
      </c>
      <c r="AB82">
        <v>-0.26684896010304099</v>
      </c>
      <c r="AC82">
        <v>-0.17866818495449099</v>
      </c>
      <c r="AD82">
        <v>-0.29954795526448602</v>
      </c>
      <c r="AE82">
        <v>-0.37219799241447099</v>
      </c>
      <c r="AF82">
        <v>-0.40786983208723998</v>
      </c>
      <c r="AG82">
        <v>-0.17750129258782599</v>
      </c>
      <c r="AH82">
        <v>-0.218160022778212</v>
      </c>
      <c r="AI82">
        <v>-0.44878308727406702</v>
      </c>
      <c r="AJ82">
        <v>-0.19049268375033501</v>
      </c>
      <c r="AK82">
        <v>-0.229727933262551</v>
      </c>
      <c r="AL82">
        <v>-0.11275575829746499</v>
      </c>
      <c r="AM82">
        <v>-0.137574048173569</v>
      </c>
      <c r="AN82">
        <v>-0.69708572312603301</v>
      </c>
      <c r="AO82">
        <v>-0.15193918083730201</v>
      </c>
      <c r="AP82">
        <v>-0.56895931404886702</v>
      </c>
      <c r="AQ82">
        <v>-0.12933445128398</v>
      </c>
      <c r="AR82">
        <v>-0.47957672969126303</v>
      </c>
      <c r="AS82">
        <v>-0.230209970752669</v>
      </c>
      <c r="AT82">
        <v>-0.70055810427543697</v>
      </c>
      <c r="AU82">
        <v>-0.26510198375316602</v>
      </c>
      <c r="AV82">
        <v>-0.217622155373425</v>
      </c>
      <c r="AW82">
        <v>-0.196390496268501</v>
      </c>
      <c r="AX82">
        <v>-0.408248749627317</v>
      </c>
      <c r="AY82">
        <v>-0.399065543235887</v>
      </c>
      <c r="AZ82">
        <v>-0.35789434608535398</v>
      </c>
      <c r="BA82">
        <v>-0.235663421477152</v>
      </c>
      <c r="BB82">
        <v>-0.35987192658873202</v>
      </c>
      <c r="BC82">
        <v>-0.26092079626764902</v>
      </c>
    </row>
    <row r="83" spans="1:55" x14ac:dyDescent="0.25">
      <c r="A83" s="1" t="s">
        <v>353</v>
      </c>
      <c r="B83" s="1" t="s">
        <v>354</v>
      </c>
    </row>
    <row r="84" spans="1:55" x14ac:dyDescent="0.25">
      <c r="A84" t="s">
        <v>300</v>
      </c>
      <c r="B84" s="1" t="s">
        <v>344</v>
      </c>
      <c r="C84" s="1" t="s">
        <v>345</v>
      </c>
      <c r="D84" s="1" t="s">
        <v>346</v>
      </c>
      <c r="E84" s="1" t="s">
        <v>347</v>
      </c>
      <c r="F84" s="1" t="s">
        <v>348</v>
      </c>
      <c r="G84" s="1" t="s">
        <v>349</v>
      </c>
      <c r="H84" s="1" t="s">
        <v>350</v>
      </c>
      <c r="I84" s="1" t="s">
        <v>352</v>
      </c>
      <c r="J84" s="1" t="s">
        <v>110</v>
      </c>
      <c r="K84" s="1" t="s">
        <v>42</v>
      </c>
      <c r="L84" s="1" t="s">
        <v>41</v>
      </c>
      <c r="M84" s="1" t="s">
        <v>118</v>
      </c>
      <c r="N84" s="1" t="s">
        <v>120</v>
      </c>
      <c r="O84" s="1" t="s">
        <v>121</v>
      </c>
      <c r="P84" s="1" t="s">
        <v>122</v>
      </c>
      <c r="Q84" s="1" t="s">
        <v>123</v>
      </c>
      <c r="R84" s="1" t="s">
        <v>352</v>
      </c>
      <c r="S84" s="1" t="s">
        <v>110</v>
      </c>
    </row>
    <row r="85" spans="1:55" x14ac:dyDescent="0.25">
      <c r="A85" t="s">
        <v>301</v>
      </c>
      <c r="B85">
        <v>-0.187968935064146</v>
      </c>
      <c r="C85">
        <v>-0.25753505956702</v>
      </c>
      <c r="D85">
        <v>-0.12023287059455701</v>
      </c>
      <c r="E85">
        <v>-0.17700401114574901</v>
      </c>
      <c r="F85">
        <v>-0.18489118499999699</v>
      </c>
      <c r="G85">
        <v>-0.19236730557488599</v>
      </c>
      <c r="H85">
        <v>-0.26487210739028</v>
      </c>
      <c r="K85">
        <v>-0.235053191097092</v>
      </c>
      <c r="L85">
        <v>-0.25884570999999901</v>
      </c>
      <c r="M85">
        <v>-0.13943185375</v>
      </c>
      <c r="N85">
        <v>-0.22636062687788</v>
      </c>
      <c r="O85">
        <v>-0.22370331999999801</v>
      </c>
      <c r="P85">
        <v>-0.24663496200000001</v>
      </c>
      <c r="Q85">
        <v>-0.31561057300284301</v>
      </c>
    </row>
    <row r="86" spans="1:55" x14ac:dyDescent="0.25">
      <c r="A86" t="s">
        <v>302</v>
      </c>
      <c r="B86">
        <v>-0.26611864572379001</v>
      </c>
      <c r="C86">
        <v>-0.32197700265062301</v>
      </c>
      <c r="D86">
        <v>-0.16477000381444201</v>
      </c>
      <c r="E86">
        <v>-0.24147508150305799</v>
      </c>
      <c r="F86">
        <v>-0.24415280040000101</v>
      </c>
      <c r="G86">
        <v>-0.25648543623467601</v>
      </c>
      <c r="H86">
        <v>-0.333820882487948</v>
      </c>
      <c r="K86">
        <v>-0.33331996031268302</v>
      </c>
      <c r="L86">
        <v>-0.32402933103320303</v>
      </c>
      <c r="M86">
        <v>-0.18997807100740399</v>
      </c>
      <c r="N86">
        <v>-0.298664743567848</v>
      </c>
      <c r="O86">
        <v>-0.28969789275990898</v>
      </c>
      <c r="P86">
        <v>-0.31004758249999997</v>
      </c>
      <c r="Q86">
        <v>-0.41817852873269501</v>
      </c>
    </row>
    <row r="87" spans="1:55" x14ac:dyDescent="0.25">
      <c r="A87" t="s">
        <v>303</v>
      </c>
      <c r="B87">
        <v>-6.347808619742E-2</v>
      </c>
      <c r="C87">
        <v>-4.23591122214401E-2</v>
      </c>
      <c r="D87">
        <v>-5.38942904058681E-2</v>
      </c>
      <c r="E87">
        <v>-5.5496444282076098E-2</v>
      </c>
      <c r="F87">
        <v>-8.6858934299998899E-2</v>
      </c>
      <c r="G87">
        <v>-7.21134593521843E-2</v>
      </c>
      <c r="H87">
        <v>-6.2447417961987203E-2</v>
      </c>
      <c r="K87">
        <v>-6.3654659859556401E-2</v>
      </c>
      <c r="L87">
        <v>-4.3344308452837099E-2</v>
      </c>
      <c r="M87">
        <v>-5.88409761735346E-2</v>
      </c>
      <c r="N87">
        <v>-5.5177827499999998E-2</v>
      </c>
      <c r="O87">
        <v>-9.3128275436802896E-2</v>
      </c>
      <c r="P87">
        <v>-7.92657425E-2</v>
      </c>
      <c r="Q87">
        <v>-5.0429820053884897E-2</v>
      </c>
    </row>
    <row r="88" spans="1:55" x14ac:dyDescent="0.25">
      <c r="A88" t="s">
        <v>304</v>
      </c>
      <c r="B88">
        <v>-0.115510564617993</v>
      </c>
      <c r="C88">
        <v>-8.5094040063123697E-2</v>
      </c>
      <c r="D88">
        <v>-0.11149073323233701</v>
      </c>
      <c r="E88">
        <v>-8.2051272730048905E-2</v>
      </c>
      <c r="F88">
        <v>-0.16626463249999801</v>
      </c>
      <c r="G88">
        <v>-0.122426428988768</v>
      </c>
      <c r="H88">
        <v>-0.11055529777284601</v>
      </c>
      <c r="K88">
        <v>-8.1106692084387894E-2</v>
      </c>
      <c r="L88">
        <v>-7.1138367469253699E-2</v>
      </c>
      <c r="M88">
        <v>-0.100906557331887</v>
      </c>
      <c r="N88">
        <v>-9.1272625148287795E-2</v>
      </c>
      <c r="O88">
        <v>-0.177464389999998</v>
      </c>
      <c r="P88">
        <v>-0.12596434149999999</v>
      </c>
      <c r="Q88">
        <v>-0.11137482670994001</v>
      </c>
    </row>
    <row r="89" spans="1:55" x14ac:dyDescent="0.25">
      <c r="A89" t="s">
        <v>305</v>
      </c>
      <c r="B89">
        <v>-0.108135285262005</v>
      </c>
      <c r="C89">
        <v>-7.7760544096426507E-2</v>
      </c>
      <c r="D89">
        <v>-6.3476338195427903E-2</v>
      </c>
      <c r="E89">
        <v>-6.3922892359148803E-2</v>
      </c>
      <c r="F89">
        <v>-8.5947171599999997E-2</v>
      </c>
      <c r="G89">
        <v>-4.4535353927245197E-2</v>
      </c>
      <c r="H89">
        <v>-0.10298858579566</v>
      </c>
      <c r="K89">
        <v>-0.13107349125501</v>
      </c>
      <c r="L89">
        <v>-9.5351572908795895E-2</v>
      </c>
      <c r="M89">
        <v>-7.66633291348017E-2</v>
      </c>
      <c r="N89">
        <v>-6.3562177499999997E-2</v>
      </c>
      <c r="O89">
        <v>-0.12094261125296001</v>
      </c>
      <c r="P89">
        <v>-7.8396579999999896E-2</v>
      </c>
      <c r="Q89">
        <v>-9.1494629153854798E-2</v>
      </c>
    </row>
    <row r="90" spans="1:55" x14ac:dyDescent="0.25">
      <c r="A90" t="s">
        <v>306</v>
      </c>
      <c r="B90">
        <v>-0.11543765266433199</v>
      </c>
      <c r="C90">
        <v>-0.1552082125</v>
      </c>
      <c r="D90">
        <v>-8.7567732428388403E-2</v>
      </c>
      <c r="E90">
        <v>-0.11590117749999999</v>
      </c>
      <c r="F90">
        <v>-0.11730523749999899</v>
      </c>
      <c r="G90">
        <v>-0.119401510023576</v>
      </c>
      <c r="H90">
        <v>-0.171884608352597</v>
      </c>
      <c r="K90">
        <v>-0.14515495838046999</v>
      </c>
      <c r="L90">
        <v>-0.16103805522608999</v>
      </c>
      <c r="M90">
        <v>-9.9442136350969601E-2</v>
      </c>
      <c r="N90">
        <v>-0.152426032499999</v>
      </c>
      <c r="O90">
        <v>-0.1428177025</v>
      </c>
      <c r="P90">
        <v>-0.17416348300000001</v>
      </c>
      <c r="Q90">
        <v>-0.19397348931500599</v>
      </c>
    </row>
    <row r="91" spans="1:55" x14ac:dyDescent="0.25">
      <c r="A91" t="s">
        <v>307</v>
      </c>
      <c r="B91">
        <v>-0.218016829162091</v>
      </c>
      <c r="C91">
        <v>-0.18363168012685699</v>
      </c>
      <c r="D91">
        <v>-0.24228036457676599</v>
      </c>
      <c r="E91">
        <v>-0.25405807953190002</v>
      </c>
      <c r="F91">
        <v>-0.26192954200000002</v>
      </c>
      <c r="G91">
        <v>-0.23816275720340499</v>
      </c>
      <c r="H91">
        <v>-0.27097639488784397</v>
      </c>
      <c r="K91">
        <v>-0.25624257290559699</v>
      </c>
      <c r="L91">
        <v>-0.21694368540334599</v>
      </c>
      <c r="M91">
        <v>-0.24362027220106899</v>
      </c>
      <c r="N91">
        <v>-0.25441829202656502</v>
      </c>
      <c r="O91">
        <v>-0.248964762044383</v>
      </c>
      <c r="P91">
        <v>-0.2483146715</v>
      </c>
      <c r="Q91">
        <v>-0.26300139249999999</v>
      </c>
    </row>
    <row r="92" spans="1:55" x14ac:dyDescent="0.25">
      <c r="A92" t="s">
        <v>308</v>
      </c>
      <c r="B92">
        <v>-0.19992036384822701</v>
      </c>
      <c r="C92">
        <v>-0.189062541949609</v>
      </c>
      <c r="D92">
        <v>-0.26407275437743899</v>
      </c>
      <c r="E92">
        <v>-0.225845446708834</v>
      </c>
      <c r="F92">
        <v>-0.2565696348</v>
      </c>
      <c r="G92">
        <v>-0.249120899291291</v>
      </c>
      <c r="H92">
        <v>-0.30466985434941402</v>
      </c>
      <c r="K92">
        <v>-0.26212749092258197</v>
      </c>
      <c r="L92">
        <v>-0.238927120818935</v>
      </c>
      <c r="M92">
        <v>-0.31591536347669402</v>
      </c>
      <c r="N92">
        <v>-0.308476562488607</v>
      </c>
      <c r="O92">
        <v>-0.34213073553909901</v>
      </c>
      <c r="P92">
        <v>-0.27633498499999998</v>
      </c>
      <c r="Q92">
        <v>-0.36400319751500798</v>
      </c>
    </row>
    <row r="93" spans="1:55" x14ac:dyDescent="0.25">
      <c r="A93" t="s">
        <v>309</v>
      </c>
      <c r="B93">
        <v>-0.22301115548821801</v>
      </c>
      <c r="C93">
        <v>-0.23424577990620701</v>
      </c>
      <c r="D93">
        <v>-0.174681342212063</v>
      </c>
      <c r="E93">
        <v>-0.18863619101811999</v>
      </c>
      <c r="F93">
        <v>-0.29423115150000301</v>
      </c>
      <c r="G93">
        <v>-0.22912546712506099</v>
      </c>
      <c r="H93">
        <v>-0.24775547355310701</v>
      </c>
      <c r="K93">
        <v>-0.22922852573441699</v>
      </c>
      <c r="L93">
        <v>-0.17803161756766001</v>
      </c>
      <c r="M93">
        <v>-0.20934865807567901</v>
      </c>
      <c r="N93">
        <v>-0.208141074483188</v>
      </c>
      <c r="O93">
        <v>-0.22023975929116801</v>
      </c>
      <c r="P93">
        <v>-0.2358191345</v>
      </c>
      <c r="Q93">
        <v>-0.180084422999779</v>
      </c>
    </row>
    <row r="94" spans="1:55" x14ac:dyDescent="0.25">
      <c r="A94" t="s">
        <v>310</v>
      </c>
      <c r="B94">
        <v>-0.23057457064109199</v>
      </c>
      <c r="C94">
        <v>-0.24307187351061099</v>
      </c>
      <c r="D94">
        <v>-0.174962812228768</v>
      </c>
      <c r="E94">
        <v>-0.18909099830080001</v>
      </c>
      <c r="F94">
        <v>-0.29956335890000302</v>
      </c>
      <c r="G94">
        <v>-0.23861652958003499</v>
      </c>
      <c r="H94">
        <v>-0.250425169777304</v>
      </c>
      <c r="K94">
        <v>-0.24207188649803099</v>
      </c>
      <c r="L94">
        <v>-0.18791586786791201</v>
      </c>
      <c r="M94">
        <v>-0.21160136962766499</v>
      </c>
      <c r="N94">
        <v>-0.212238453383749</v>
      </c>
      <c r="O94">
        <v>-0.22856690253648401</v>
      </c>
      <c r="P94">
        <v>-0.2456138645</v>
      </c>
      <c r="Q94">
        <v>-0.183543306262994</v>
      </c>
    </row>
    <row r="95" spans="1:55" x14ac:dyDescent="0.25">
      <c r="A95" t="s">
        <v>311</v>
      </c>
      <c r="B95">
        <v>-9.9388545681952004E-2</v>
      </c>
      <c r="C95">
        <v>-0.10887284211254</v>
      </c>
      <c r="D95">
        <v>-0.119777221518065</v>
      </c>
      <c r="E95">
        <v>-0.119119771284875</v>
      </c>
      <c r="F95">
        <v>-0.13693227449999801</v>
      </c>
      <c r="G95">
        <v>-0.139609266673381</v>
      </c>
      <c r="H95">
        <v>-0.12229526226557701</v>
      </c>
      <c r="K95">
        <v>-0.109260107440731</v>
      </c>
      <c r="L95">
        <v>-0.13073356945360801</v>
      </c>
      <c r="M95">
        <v>-0.13849413134025801</v>
      </c>
      <c r="N95">
        <v>-0.140631922732224</v>
      </c>
      <c r="O95">
        <v>-0.183748189353201</v>
      </c>
      <c r="P95">
        <v>-0.1610279305</v>
      </c>
      <c r="Q95">
        <v>-0.14789906535411501</v>
      </c>
    </row>
    <row r="96" spans="1:55" x14ac:dyDescent="0.25">
      <c r="A96" t="s">
        <v>312</v>
      </c>
      <c r="B96">
        <v>-0.155344061528565</v>
      </c>
      <c r="C96">
        <v>-0.16942758723821599</v>
      </c>
      <c r="D96">
        <v>-0.165850296522634</v>
      </c>
      <c r="E96">
        <v>-0.16416167871822401</v>
      </c>
      <c r="F96">
        <v>-0.19958083010000199</v>
      </c>
      <c r="G96">
        <v>-0.20058326424289599</v>
      </c>
      <c r="H96">
        <v>-0.17770815153036601</v>
      </c>
      <c r="K96">
        <v>-0.165929268991724</v>
      </c>
      <c r="L96">
        <v>-0.18872274543459</v>
      </c>
      <c r="M96">
        <v>-0.192400483887674</v>
      </c>
      <c r="N96">
        <v>-0.19626403202578399</v>
      </c>
      <c r="O96">
        <v>-0.25443867062778303</v>
      </c>
      <c r="P96">
        <v>-0.224894135</v>
      </c>
      <c r="Q96">
        <v>-0.20600043582872801</v>
      </c>
    </row>
    <row r="97" spans="1:17" x14ac:dyDescent="0.25">
      <c r="A97" t="s">
        <v>313</v>
      </c>
      <c r="B97">
        <v>-0.43443728718326102</v>
      </c>
      <c r="C97">
        <v>-0.487668746219587</v>
      </c>
      <c r="D97">
        <v>-0.329724701045154</v>
      </c>
      <c r="E97">
        <v>-0.42147052060608597</v>
      </c>
      <c r="F97">
        <v>-0.48449372399999402</v>
      </c>
      <c r="G97">
        <v>-0.55864492139753597</v>
      </c>
      <c r="H97">
        <v>-0.41715242310911399</v>
      </c>
      <c r="K97">
        <v>-0.476876515997532</v>
      </c>
      <c r="L97">
        <v>-0.47859710503568798</v>
      </c>
      <c r="M97">
        <v>-0.36194109204345398</v>
      </c>
      <c r="N97">
        <v>-0.437967944089732</v>
      </c>
      <c r="O97">
        <v>-0.55751577894150905</v>
      </c>
      <c r="P97">
        <v>-0.62058773499999997</v>
      </c>
      <c r="Q97">
        <v>-0.40845319375801398</v>
      </c>
    </row>
    <row r="98" spans="1:17" x14ac:dyDescent="0.25">
      <c r="A98" t="s">
        <v>314</v>
      </c>
      <c r="B98">
        <v>-0.495920848114212</v>
      </c>
      <c r="C98">
        <v>-0.56602556281675098</v>
      </c>
      <c r="D98">
        <v>-0.38403313417830198</v>
      </c>
      <c r="E98">
        <v>-0.48192199787240098</v>
      </c>
      <c r="F98">
        <v>-0.55694425799999103</v>
      </c>
      <c r="G98">
        <v>-0.64937941907922603</v>
      </c>
      <c r="H98">
        <v>-0.47170018280821102</v>
      </c>
      <c r="K98">
        <v>-0.53737177010494097</v>
      </c>
      <c r="L98">
        <v>-0.55397157507859895</v>
      </c>
      <c r="M98">
        <v>-0.42421960385464302</v>
      </c>
      <c r="N98">
        <v>-0.50765316662278004</v>
      </c>
      <c r="O98">
        <v>-0.64144260714101997</v>
      </c>
      <c r="P98">
        <v>-0.71941591999999999</v>
      </c>
      <c r="Q98">
        <v>-0.47249667505676701</v>
      </c>
    </row>
    <row r="99" spans="1:17" x14ac:dyDescent="0.25">
      <c r="A99" t="s">
        <v>315</v>
      </c>
      <c r="B99">
        <v>-0.22538965997500501</v>
      </c>
      <c r="C99">
        <v>-0.19353202276216799</v>
      </c>
      <c r="D99">
        <v>-0.16125629150728699</v>
      </c>
      <c r="E99">
        <v>-0.117310102773583</v>
      </c>
      <c r="F99">
        <v>-0.2053185656</v>
      </c>
      <c r="G99">
        <v>-0.15892288739843499</v>
      </c>
      <c r="H99">
        <v>-0.23131115842145</v>
      </c>
      <c r="K99">
        <v>-0.21421607789813199</v>
      </c>
      <c r="L99">
        <v>-0.20381585588411399</v>
      </c>
      <c r="M99">
        <v>-0.16703872124999999</v>
      </c>
      <c r="N99">
        <v>-0.12843133553015401</v>
      </c>
      <c r="O99">
        <v>-0.233713042960803</v>
      </c>
      <c r="P99">
        <v>-0.157527316</v>
      </c>
      <c r="Q99">
        <v>-0.26802121317011002</v>
      </c>
    </row>
    <row r="100" spans="1:17" x14ac:dyDescent="0.25">
      <c r="A100" t="s">
        <v>316</v>
      </c>
      <c r="B100">
        <v>-0.236302220037448</v>
      </c>
      <c r="C100">
        <v>-0.20124671332289301</v>
      </c>
      <c r="D100">
        <v>-0.17714008122066299</v>
      </c>
      <c r="E100">
        <v>-0.127128561211518</v>
      </c>
      <c r="F100">
        <v>-0.22834012319999999</v>
      </c>
      <c r="G100">
        <v>-0.17271270383142301</v>
      </c>
      <c r="H100">
        <v>-0.23280510886083</v>
      </c>
      <c r="K100">
        <v>-0.218139229599112</v>
      </c>
      <c r="L100">
        <v>-0.207326941181876</v>
      </c>
      <c r="M100">
        <v>-0.17971042625</v>
      </c>
      <c r="N100">
        <v>-0.138367760189053</v>
      </c>
      <c r="O100">
        <v>-0.25327710879540399</v>
      </c>
      <c r="P100">
        <v>-0.1661738535</v>
      </c>
      <c r="Q100">
        <v>-0.26684896010304099</v>
      </c>
    </row>
    <row r="101" spans="1:17" x14ac:dyDescent="0.25">
      <c r="A101" t="s">
        <v>317</v>
      </c>
      <c r="B101">
        <v>-0.18391610886096299</v>
      </c>
      <c r="C101">
        <v>-0.17157555696856</v>
      </c>
      <c r="D101">
        <v>-0.164602436859628</v>
      </c>
      <c r="E101">
        <v>-0.1130875675</v>
      </c>
      <c r="F101">
        <v>-0.2235113306</v>
      </c>
      <c r="G101">
        <v>-0.18039761673266799</v>
      </c>
      <c r="H101">
        <v>-0.163446944264313</v>
      </c>
      <c r="K101">
        <v>-0.132820525935053</v>
      </c>
      <c r="L101">
        <v>-0.15037150366425101</v>
      </c>
      <c r="M101">
        <v>-0.16093799375000001</v>
      </c>
      <c r="N101">
        <v>-0.124852100573042</v>
      </c>
      <c r="O101">
        <v>-0.23310750499999999</v>
      </c>
      <c r="P101">
        <v>-0.1683321575</v>
      </c>
      <c r="Q101">
        <v>-0.17866818495449099</v>
      </c>
    </row>
    <row r="102" spans="1:17" x14ac:dyDescent="0.25">
      <c r="A102" t="s">
        <v>318</v>
      </c>
      <c r="B102">
        <v>-0.186255979817715</v>
      </c>
      <c r="C102">
        <v>-0.13511104974294699</v>
      </c>
      <c r="D102">
        <v>-0.14866126010209901</v>
      </c>
      <c r="E102">
        <v>-0.14600422364368801</v>
      </c>
      <c r="F102">
        <v>-0.12446245089999999</v>
      </c>
      <c r="G102">
        <v>-0.13230902139176701</v>
      </c>
      <c r="H102">
        <v>-0.25244683987214001</v>
      </c>
      <c r="K102">
        <v>-0.23945528839469801</v>
      </c>
      <c r="L102">
        <v>-0.20573702153835399</v>
      </c>
      <c r="M102">
        <v>-0.177147401871112</v>
      </c>
      <c r="N102">
        <v>-0.18152404862209101</v>
      </c>
      <c r="O102">
        <v>-0.18677571904866699</v>
      </c>
      <c r="P102">
        <v>-0.18332034999999999</v>
      </c>
      <c r="Q102">
        <v>-0.29954795526448602</v>
      </c>
    </row>
    <row r="103" spans="1:17" x14ac:dyDescent="0.25">
      <c r="A103" t="s">
        <v>319</v>
      </c>
      <c r="B103">
        <v>-0.26480365686055102</v>
      </c>
      <c r="C103">
        <v>-0.22857920430586701</v>
      </c>
      <c r="D103">
        <v>-0.191753376829017</v>
      </c>
      <c r="E103">
        <v>-0.15731220442176799</v>
      </c>
      <c r="F103">
        <v>-0.20695856539999999</v>
      </c>
      <c r="G103">
        <v>-0.1931276525</v>
      </c>
      <c r="H103">
        <v>-0.31246887551812202</v>
      </c>
      <c r="K103">
        <v>-0.29825524959301197</v>
      </c>
      <c r="L103">
        <v>-0.28484923989393302</v>
      </c>
      <c r="M103">
        <v>-0.21410450033803399</v>
      </c>
      <c r="N103">
        <v>-0.18629520922034901</v>
      </c>
      <c r="O103">
        <v>-0.276633624779275</v>
      </c>
      <c r="P103">
        <v>-0.22022997750000001</v>
      </c>
      <c r="Q103">
        <v>-0.37219799241447099</v>
      </c>
    </row>
    <row r="104" spans="1:17" x14ac:dyDescent="0.25">
      <c r="A104" t="s">
        <v>320</v>
      </c>
      <c r="B104">
        <v>-0.296979653165584</v>
      </c>
      <c r="C104">
        <v>-0.27733959360397897</v>
      </c>
      <c r="D104">
        <v>-0.21629281501756101</v>
      </c>
      <c r="E104">
        <v>-0.16812244881198499</v>
      </c>
      <c r="F104">
        <v>-0.27400604629999997</v>
      </c>
      <c r="G104">
        <v>-0.24639096499999999</v>
      </c>
      <c r="H104">
        <v>-0.34281587727409302</v>
      </c>
      <c r="K104">
        <v>-0.31432132009324598</v>
      </c>
      <c r="L104">
        <v>-0.32111406584156998</v>
      </c>
      <c r="M104">
        <v>-0.24145005750000001</v>
      </c>
      <c r="N104">
        <v>-0.19299264638786601</v>
      </c>
      <c r="O104">
        <v>-0.35144523624113999</v>
      </c>
      <c r="P104">
        <v>-0.25508376249999998</v>
      </c>
      <c r="Q104">
        <v>-0.40786983208723998</v>
      </c>
    </row>
    <row r="105" spans="1:17" x14ac:dyDescent="0.25">
      <c r="A105" t="s">
        <v>321</v>
      </c>
      <c r="B105">
        <v>-0.12240524610658</v>
      </c>
      <c r="C105">
        <v>-6.8147547540275105E-2</v>
      </c>
      <c r="D105">
        <v>-0.112403312060206</v>
      </c>
      <c r="E105">
        <v>-7.9734739337282506E-2</v>
      </c>
      <c r="F105">
        <v>-0.1112899166</v>
      </c>
      <c r="G105">
        <v>-9.2852762500000005E-2</v>
      </c>
      <c r="H105">
        <v>-0.17699316291480999</v>
      </c>
      <c r="K105">
        <v>-0.167472637990698</v>
      </c>
      <c r="L105">
        <v>-6.70910707541887E-2</v>
      </c>
      <c r="M105">
        <v>-0.12682468905487199</v>
      </c>
      <c r="N105">
        <v>-9.3941509342551799E-2</v>
      </c>
      <c r="O105">
        <v>-0.127544847617517</v>
      </c>
      <c r="P105">
        <v>-0.118464395</v>
      </c>
      <c r="Q105">
        <v>-0.17750129258782599</v>
      </c>
    </row>
    <row r="106" spans="1:17" x14ac:dyDescent="0.25">
      <c r="A106" t="s">
        <v>322</v>
      </c>
      <c r="B106">
        <v>-0.141946785747772</v>
      </c>
      <c r="C106">
        <v>-0.110963834571481</v>
      </c>
      <c r="D106">
        <v>-8.8494935460492197E-2</v>
      </c>
      <c r="E106">
        <v>-8.3099882893577198E-2</v>
      </c>
      <c r="F106">
        <v>-0.1100199045</v>
      </c>
      <c r="G106">
        <v>-0.11266708335943</v>
      </c>
      <c r="H106">
        <v>-0.16983712791504599</v>
      </c>
      <c r="K106">
        <v>-0.20981691813860101</v>
      </c>
      <c r="L106">
        <v>-0.18235377271811401</v>
      </c>
      <c r="M106">
        <v>-0.116423177906523</v>
      </c>
      <c r="N106">
        <v>-0.117939541313225</v>
      </c>
      <c r="O106">
        <v>-0.150701148438844</v>
      </c>
      <c r="P106">
        <v>-0.16009427400000001</v>
      </c>
      <c r="Q106">
        <v>-0.218160022778212</v>
      </c>
    </row>
    <row r="107" spans="1:17" x14ac:dyDescent="0.25">
      <c r="A107" t="s">
        <v>323</v>
      </c>
      <c r="B107">
        <v>-0.32609813883440197</v>
      </c>
      <c r="C107">
        <v>-0.30719012361398501</v>
      </c>
      <c r="D107">
        <v>-0.207146421685867</v>
      </c>
      <c r="E107">
        <v>-0.16964751342252801</v>
      </c>
      <c r="F107">
        <v>-0.23557876250000001</v>
      </c>
      <c r="G107">
        <v>-0.28774699488595301</v>
      </c>
      <c r="H107">
        <v>-0.357615203575536</v>
      </c>
      <c r="K107">
        <v>-0.38705071578834899</v>
      </c>
      <c r="L107">
        <v>-0.41036434657505699</v>
      </c>
      <c r="M107">
        <v>-0.26378661249999902</v>
      </c>
      <c r="N107">
        <v>-0.220502485045803</v>
      </c>
      <c r="O107">
        <v>-0.38513038643057201</v>
      </c>
      <c r="P107">
        <v>-0.34636178449999999</v>
      </c>
      <c r="Q107">
        <v>-0.44878308727406702</v>
      </c>
    </row>
    <row r="108" spans="1:17" x14ac:dyDescent="0.25">
      <c r="A108" t="s">
        <v>324</v>
      </c>
      <c r="B108">
        <v>-0.12340063657148299</v>
      </c>
      <c r="C108">
        <v>-0.115304639229399</v>
      </c>
      <c r="D108">
        <v>-0.14521691912101301</v>
      </c>
      <c r="E108">
        <v>-0.13908181876786499</v>
      </c>
      <c r="F108">
        <v>-0.15662704969999999</v>
      </c>
      <c r="G108">
        <v>-0.170036834041009</v>
      </c>
      <c r="H108">
        <v>-0.15948749086440001</v>
      </c>
      <c r="K108">
        <v>-0.145453386187433</v>
      </c>
      <c r="L108">
        <v>-0.145081797843187</v>
      </c>
      <c r="M108">
        <v>-0.172121598681302</v>
      </c>
      <c r="N108">
        <v>-0.17908634145611599</v>
      </c>
      <c r="O108">
        <v>-0.19823385278202299</v>
      </c>
      <c r="P108">
        <v>-0.16218509</v>
      </c>
      <c r="Q108">
        <v>-0.19049268375033501</v>
      </c>
    </row>
    <row r="109" spans="1:17" x14ac:dyDescent="0.25">
      <c r="A109" t="s">
        <v>325</v>
      </c>
      <c r="B109">
        <v>-0.15225387141629401</v>
      </c>
      <c r="C109">
        <v>-0.17326696541949599</v>
      </c>
      <c r="D109">
        <v>-0.150885560245858</v>
      </c>
      <c r="E109">
        <v>-0.15496478555713</v>
      </c>
      <c r="F109">
        <v>-0.164987614</v>
      </c>
      <c r="G109">
        <v>-0.16291433257274099</v>
      </c>
      <c r="H109">
        <v>-0.17802291647588001</v>
      </c>
      <c r="K109">
        <v>-0.144099451317935</v>
      </c>
      <c r="L109">
        <v>-0.16942289905577201</v>
      </c>
      <c r="M109">
        <v>-0.169882360733835</v>
      </c>
      <c r="N109">
        <v>-0.17201235549128699</v>
      </c>
      <c r="O109">
        <v>-0.18144383213381499</v>
      </c>
      <c r="P109">
        <v>-0.1582259385</v>
      </c>
      <c r="Q109">
        <v>-0.229727933262551</v>
      </c>
    </row>
    <row r="110" spans="1:17" x14ac:dyDescent="0.25">
      <c r="A110" t="s">
        <v>326</v>
      </c>
      <c r="B110">
        <v>-7.9494860233386602E-2</v>
      </c>
      <c r="C110">
        <v>-8.2899126589202399E-2</v>
      </c>
      <c r="D110">
        <v>-8.5774704647900102E-2</v>
      </c>
      <c r="E110">
        <v>-9.6446461942080203E-2</v>
      </c>
      <c r="F110">
        <v>-0.120530573700002</v>
      </c>
      <c r="G110">
        <v>-0.10607970486517899</v>
      </c>
      <c r="H110">
        <v>-9.9729351071959405E-2</v>
      </c>
      <c r="K110">
        <v>-8.2389284551538697E-2</v>
      </c>
      <c r="L110">
        <v>-9.6161636778842194E-2</v>
      </c>
      <c r="M110">
        <v>-9.8958274139873195E-2</v>
      </c>
      <c r="N110">
        <v>-0.10188334310944</v>
      </c>
      <c r="O110">
        <v>-0.14965845091240801</v>
      </c>
      <c r="P110">
        <v>-0.1131681205</v>
      </c>
      <c r="Q110">
        <v>-0.11275575829746499</v>
      </c>
    </row>
    <row r="111" spans="1:17" x14ac:dyDescent="0.25">
      <c r="A111" t="s">
        <v>327</v>
      </c>
      <c r="B111">
        <v>-0.11149323871966001</v>
      </c>
      <c r="C111">
        <v>-0.117648583222017</v>
      </c>
      <c r="D111">
        <v>-0.110067543317555</v>
      </c>
      <c r="E111">
        <v>-0.117461763220803</v>
      </c>
      <c r="F111">
        <v>-0.14659588070000201</v>
      </c>
      <c r="G111">
        <v>-0.13770045600313399</v>
      </c>
      <c r="H111">
        <v>-0.126899523131487</v>
      </c>
      <c r="K111">
        <v>-0.116045326047873</v>
      </c>
      <c r="L111">
        <v>-0.12677380681009201</v>
      </c>
      <c r="M111">
        <v>-0.12519067098224701</v>
      </c>
      <c r="N111">
        <v>-0.12805805222549499</v>
      </c>
      <c r="O111">
        <v>-0.180315302115691</v>
      </c>
      <c r="P111">
        <v>-0.14390715000000001</v>
      </c>
      <c r="Q111">
        <v>-0.137574048173569</v>
      </c>
    </row>
    <row r="112" spans="1:17" x14ac:dyDescent="0.25">
      <c r="A112" t="s">
        <v>328</v>
      </c>
      <c r="B112">
        <v>-0.45020907354255002</v>
      </c>
      <c r="C112">
        <v>-0.47234117233777401</v>
      </c>
      <c r="D112">
        <v>-0.31134258790081898</v>
      </c>
      <c r="E112">
        <v>-0.25234776603353998</v>
      </c>
      <c r="F112">
        <v>-0.49803594309999899</v>
      </c>
      <c r="G112">
        <v>-0.50306916499999899</v>
      </c>
      <c r="H112">
        <v>-0.56509138963768601</v>
      </c>
      <c r="K112">
        <v>-0.46561584388510602</v>
      </c>
      <c r="L112">
        <v>-0.53708511290248095</v>
      </c>
      <c r="M112">
        <v>-0.38213396894157597</v>
      </c>
      <c r="N112">
        <v>-0.26803060740933399</v>
      </c>
      <c r="O112">
        <v>-0.68188562219424098</v>
      </c>
      <c r="P112">
        <v>-0.49350441499999997</v>
      </c>
      <c r="Q112">
        <v>-0.69708572312603301</v>
      </c>
    </row>
    <row r="113" spans="1:19" s="15" customFormat="1" x14ac:dyDescent="0.25">
      <c r="A113" s="15" t="s">
        <v>329</v>
      </c>
      <c r="B113" s="15">
        <v>-9.6316549306272398E-2</v>
      </c>
      <c r="C113" s="15">
        <v>-0.125901486627054</v>
      </c>
      <c r="D113" s="15">
        <v>-9.7127497297477203E-2</v>
      </c>
      <c r="E113" s="15">
        <v>-0.109230634831744</v>
      </c>
      <c r="F113" s="15">
        <v>-0.1043668407</v>
      </c>
      <c r="G113" s="15">
        <v>-0.10963183019382</v>
      </c>
      <c r="H113" s="15">
        <v>-0.117100620120882</v>
      </c>
      <c r="I113" s="15">
        <f>AVERAGE(B113:H113)</f>
        <v>-0.10852506558246423</v>
      </c>
      <c r="J113" s="15">
        <f>_xlfn.STDEV.P(B113:H113)/SQRT(COUNT(B113:H113))</f>
        <v>3.7072630491962176E-3</v>
      </c>
      <c r="K113" s="15">
        <v>-0.100039834922379</v>
      </c>
      <c r="L113" s="15">
        <v>-0.120773675496269</v>
      </c>
      <c r="M113" s="15">
        <v>-0.10820377563261301</v>
      </c>
      <c r="N113" s="15">
        <v>-0.12520807584902</v>
      </c>
      <c r="O113" s="15">
        <v>-0.12250213317717</v>
      </c>
      <c r="P113" s="15">
        <v>-0.11649444</v>
      </c>
      <c r="Q113" s="15">
        <v>-0.15193918083730201</v>
      </c>
      <c r="R113" s="15">
        <f>AVERAGE(K113:Q113)</f>
        <v>-0.12073730227353614</v>
      </c>
      <c r="S113" s="15">
        <f>_xlfn.STDEV.P(K113:Q113)/SQRT(COUNT(K113:Q113))</f>
        <v>5.7145309206034934E-3</v>
      </c>
    </row>
    <row r="114" spans="1:19" x14ac:dyDescent="0.25">
      <c r="A114" t="s">
        <v>330</v>
      </c>
      <c r="B114">
        <v>-0.47344267431877701</v>
      </c>
      <c r="C114">
        <v>-0.41464529565017799</v>
      </c>
      <c r="D114">
        <v>-0.56199641108100096</v>
      </c>
      <c r="E114">
        <v>-0.575571181645119</v>
      </c>
      <c r="F114">
        <v>-0.52867113059999904</v>
      </c>
      <c r="G114">
        <v>-0.57966348152677505</v>
      </c>
      <c r="H114">
        <v>-0.54590866286689999</v>
      </c>
      <c r="K114">
        <v>-0.50385941333745898</v>
      </c>
      <c r="L114">
        <v>-0.47202106249897602</v>
      </c>
      <c r="M114">
        <v>-0.552421474178593</v>
      </c>
      <c r="N114">
        <v>-0.59816953339408396</v>
      </c>
      <c r="O114">
        <v>-0.50447983419543596</v>
      </c>
      <c r="P114">
        <v>-0.57840906349999999</v>
      </c>
      <c r="Q114">
        <v>-0.56895931404886702</v>
      </c>
    </row>
    <row r="115" spans="1:19" x14ac:dyDescent="0.25">
      <c r="A115" t="s">
        <v>331</v>
      </c>
      <c r="B115">
        <v>-8.5706339180155994E-2</v>
      </c>
      <c r="C115">
        <v>-8.1364254484030299E-2</v>
      </c>
      <c r="D115">
        <v>-0.11140651996841</v>
      </c>
      <c r="E115">
        <v>-8.1831322826096203E-2</v>
      </c>
      <c r="F115">
        <v>-0.13030100780000001</v>
      </c>
      <c r="G115">
        <v>-9.3358026470274802E-2</v>
      </c>
      <c r="H115">
        <v>-0.124536648931543</v>
      </c>
      <c r="K115">
        <v>-9.7644919600225297E-2</v>
      </c>
      <c r="L115">
        <v>-8.8762021049723402E-2</v>
      </c>
      <c r="M115">
        <v>-0.12819946528998399</v>
      </c>
      <c r="N115">
        <v>-0.103990603044627</v>
      </c>
      <c r="O115">
        <v>-0.15340919691638</v>
      </c>
      <c r="P115">
        <v>-0.10004018250000001</v>
      </c>
      <c r="Q115">
        <v>-0.12933445128398</v>
      </c>
    </row>
    <row r="116" spans="1:19" x14ac:dyDescent="0.25">
      <c r="A116" t="s">
        <v>332</v>
      </c>
      <c r="B116">
        <v>-0.35568232573471198</v>
      </c>
      <c r="C116">
        <v>-0.29957506527498201</v>
      </c>
      <c r="D116">
        <v>-0.37666140367487899</v>
      </c>
      <c r="E116">
        <v>-0.37970184844840399</v>
      </c>
      <c r="F116">
        <v>-0.424670526099999</v>
      </c>
      <c r="G116">
        <v>-0.40263410506467501</v>
      </c>
      <c r="H116">
        <v>-0.42741733852233699</v>
      </c>
      <c r="K116">
        <v>-0.408641510041998</v>
      </c>
      <c r="L116">
        <v>-0.34551782180108798</v>
      </c>
      <c r="M116">
        <v>-0.40465256499999602</v>
      </c>
      <c r="N116">
        <v>-0.43004663754991601</v>
      </c>
      <c r="O116">
        <v>-0.43920979178430503</v>
      </c>
      <c r="P116">
        <v>-0.41943263600000003</v>
      </c>
      <c r="Q116">
        <v>-0.47957672969126303</v>
      </c>
    </row>
    <row r="117" spans="1:19" x14ac:dyDescent="0.25">
      <c r="A117" t="s">
        <v>333</v>
      </c>
      <c r="B117">
        <v>-0.15549171529634201</v>
      </c>
      <c r="C117">
        <v>-0.13263690315535601</v>
      </c>
      <c r="D117">
        <v>-0.161517978196623</v>
      </c>
      <c r="E117">
        <v>-0.164319589398877</v>
      </c>
      <c r="F117">
        <v>-0.18427903139999999</v>
      </c>
      <c r="G117">
        <v>-0.173937956397859</v>
      </c>
      <c r="H117">
        <v>-0.18553803818140199</v>
      </c>
      <c r="K117">
        <v>-0.18133651572456899</v>
      </c>
      <c r="L117">
        <v>-0.15350523067647301</v>
      </c>
      <c r="M117">
        <v>-0.18403593872537</v>
      </c>
      <c r="N117">
        <v>-0.20653345273864501</v>
      </c>
      <c r="O117">
        <v>-0.19064568365384399</v>
      </c>
      <c r="P117">
        <v>-0.1848740525</v>
      </c>
      <c r="Q117">
        <v>-0.230209970752669</v>
      </c>
    </row>
    <row r="118" spans="1:19" x14ac:dyDescent="0.25">
      <c r="A118" t="s">
        <v>334</v>
      </c>
      <c r="B118">
        <v>-0.61208748837496396</v>
      </c>
      <c r="C118">
        <v>-0.69275539786363105</v>
      </c>
      <c r="D118">
        <v>-0.54201253572110497</v>
      </c>
      <c r="E118">
        <v>-0.607285846729408</v>
      </c>
      <c r="F118">
        <v>-0.72476449100000195</v>
      </c>
      <c r="G118">
        <v>-0.81395527058735195</v>
      </c>
      <c r="H118">
        <v>-0.64209510361179101</v>
      </c>
      <c r="K118">
        <v>-0.63451221550855497</v>
      </c>
      <c r="L118">
        <v>-0.71194596693182699</v>
      </c>
      <c r="M118">
        <v>-0.60853835549845603</v>
      </c>
      <c r="N118">
        <v>-0.70825680270680302</v>
      </c>
      <c r="O118">
        <v>-0.885956531838758</v>
      </c>
      <c r="P118">
        <v>-0.89057262500000001</v>
      </c>
      <c r="Q118">
        <v>-0.70055810427543697</v>
      </c>
    </row>
    <row r="119" spans="1:19" x14ac:dyDescent="0.25">
      <c r="A119" t="s">
        <v>335</v>
      </c>
      <c r="B119">
        <v>-0.24013239701472</v>
      </c>
      <c r="C119">
        <v>-0.13585740848872899</v>
      </c>
      <c r="D119">
        <v>-0.244031081506456</v>
      </c>
      <c r="E119">
        <v>-0.18167000097967301</v>
      </c>
      <c r="F119">
        <v>-0.319949405400002</v>
      </c>
      <c r="G119">
        <v>-0.20290287119142</v>
      </c>
      <c r="H119">
        <v>-0.26482184056201102</v>
      </c>
      <c r="K119">
        <v>-0.25005486630714602</v>
      </c>
      <c r="L119">
        <v>-0.13211807856706101</v>
      </c>
      <c r="M119">
        <v>-0.28798030184526302</v>
      </c>
      <c r="N119">
        <v>-0.16218493835439701</v>
      </c>
      <c r="O119">
        <v>-0.36097286080908197</v>
      </c>
      <c r="P119">
        <v>-0.19884394</v>
      </c>
      <c r="Q119">
        <v>-0.26510198375316602</v>
      </c>
    </row>
    <row r="120" spans="1:19" x14ac:dyDescent="0.25">
      <c r="A120" t="s">
        <v>336</v>
      </c>
      <c r="B120">
        <v>-0.27096315301226898</v>
      </c>
      <c r="C120">
        <v>-0.28807151269619102</v>
      </c>
      <c r="D120">
        <v>-0.20605014888075501</v>
      </c>
      <c r="E120">
        <v>-0.22873405522030801</v>
      </c>
      <c r="F120">
        <v>-0.35541172970000301</v>
      </c>
      <c r="G120">
        <v>-0.289647725860667</v>
      </c>
      <c r="H120">
        <v>-0.29728554894598203</v>
      </c>
      <c r="K120">
        <v>-0.281894463700194</v>
      </c>
      <c r="L120">
        <v>-0.221655944812998</v>
      </c>
      <c r="M120">
        <v>-0.25192269379342302</v>
      </c>
      <c r="N120">
        <v>-0.25620317697996903</v>
      </c>
      <c r="O120">
        <v>-0.269366714175445</v>
      </c>
      <c r="P120">
        <v>-0.29895832649999998</v>
      </c>
      <c r="Q120">
        <v>-0.217622155373425</v>
      </c>
    </row>
    <row r="121" spans="1:19" x14ac:dyDescent="0.25">
      <c r="A121" t="s">
        <v>337</v>
      </c>
      <c r="B121">
        <v>-0.13518761275886099</v>
      </c>
      <c r="C121">
        <v>-0.15125344532944601</v>
      </c>
      <c r="D121">
        <v>-0.15342132876880701</v>
      </c>
      <c r="E121">
        <v>-0.160614706725316</v>
      </c>
      <c r="F121">
        <v>-0.18547604680000301</v>
      </c>
      <c r="G121">
        <v>-0.197871882171163</v>
      </c>
      <c r="H121">
        <v>-0.16289327888098201</v>
      </c>
      <c r="K121">
        <v>-0.14704530270447499</v>
      </c>
      <c r="L121">
        <v>-0.17693507747944301</v>
      </c>
      <c r="M121">
        <v>-0.177946434423568</v>
      </c>
      <c r="N121">
        <v>-0.19109171230149699</v>
      </c>
      <c r="O121">
        <v>-0.24191131657142301</v>
      </c>
      <c r="P121">
        <v>-0.224029692</v>
      </c>
      <c r="Q121">
        <v>-0.196390496268501</v>
      </c>
    </row>
    <row r="122" spans="1:19" x14ac:dyDescent="0.25">
      <c r="A122" t="s">
        <v>338</v>
      </c>
      <c r="B122">
        <v>-0.33220485926878601</v>
      </c>
      <c r="C122">
        <v>-0.29190846128341102</v>
      </c>
      <c r="D122">
        <v>-0.41441877983852998</v>
      </c>
      <c r="E122">
        <v>-0.39800220021628602</v>
      </c>
      <c r="F122">
        <v>-0.37706639660000402</v>
      </c>
      <c r="G122">
        <v>-0.38641110793517502</v>
      </c>
      <c r="H122">
        <v>-0.37524054153015901</v>
      </c>
      <c r="K122">
        <v>-0.355452860623028</v>
      </c>
      <c r="L122">
        <v>-0.35330839194979202</v>
      </c>
      <c r="M122">
        <v>-0.442365618986652</v>
      </c>
      <c r="N122">
        <v>-0.442952895966433</v>
      </c>
      <c r="O122">
        <v>-0.42012422069477601</v>
      </c>
      <c r="P122">
        <v>-0.38509774250000001</v>
      </c>
      <c r="Q122">
        <v>-0.408248749627317</v>
      </c>
    </row>
    <row r="123" spans="1:19" s="15" customFormat="1" x14ac:dyDescent="0.25">
      <c r="A123" s="15" t="s">
        <v>339</v>
      </c>
      <c r="B123" s="15">
        <v>-0.33031531033352501</v>
      </c>
      <c r="C123" s="15">
        <v>-0.287190372772336</v>
      </c>
      <c r="D123" s="15">
        <v>-0.41742746305120798</v>
      </c>
      <c r="E123" s="15">
        <v>-0.39847372062665498</v>
      </c>
      <c r="F123" s="15">
        <v>-0.37135170220000502</v>
      </c>
      <c r="G123" s="15">
        <v>-0.387395393805471</v>
      </c>
      <c r="H123" s="15">
        <v>-0.36689560821497802</v>
      </c>
      <c r="I123" s="15">
        <f>AVERAGE(B123:H123)</f>
        <v>-0.36557851014345399</v>
      </c>
      <c r="J123" s="15">
        <f>_xlfn.STDEV.P(B123:H123)/SQRT(COUNT(B123:H123))</f>
        <v>1.5432303145454219E-2</v>
      </c>
      <c r="K123" s="15">
        <v>-0.348758806522455</v>
      </c>
      <c r="L123" s="15">
        <v>-0.34439537902904399</v>
      </c>
      <c r="M123" s="15">
        <v>-0.44255399332695</v>
      </c>
      <c r="N123" s="15">
        <v>-0.438646079715107</v>
      </c>
      <c r="O123" s="15">
        <v>-0.41247710119395697</v>
      </c>
      <c r="P123" s="15">
        <v>-0.38384125000000002</v>
      </c>
      <c r="Q123" s="15">
        <v>-0.399065543235887</v>
      </c>
      <c r="R123" s="15">
        <f>AVERAGE(K123:Q123)</f>
        <v>-0.39567687900334292</v>
      </c>
      <c r="S123" s="15">
        <f>_xlfn.STDEV.P(K123:Q123)/SQRT(COUNT(K123:Q123))</f>
        <v>1.3783105931546928E-2</v>
      </c>
    </row>
    <row r="124" spans="1:19" x14ac:dyDescent="0.25">
      <c r="A124" t="s">
        <v>340</v>
      </c>
      <c r="B124">
        <v>-0.29894042047632602</v>
      </c>
      <c r="C124">
        <v>-0.26714353129031598</v>
      </c>
      <c r="D124">
        <v>-0.377865453529516</v>
      </c>
      <c r="E124">
        <v>-0.36114073249074502</v>
      </c>
      <c r="F124">
        <v>-0.33658501980000399</v>
      </c>
      <c r="G124">
        <v>-0.35330280170214801</v>
      </c>
      <c r="H124">
        <v>-0.32907545183566</v>
      </c>
      <c r="K124">
        <v>-0.31800609091432203</v>
      </c>
      <c r="L124">
        <v>-0.32275583120456403</v>
      </c>
      <c r="M124">
        <v>-0.40276037391094899</v>
      </c>
      <c r="N124">
        <v>-0.40025692429023402</v>
      </c>
      <c r="O124">
        <v>-0.37455381795235598</v>
      </c>
      <c r="P124">
        <v>-0.35136187499999999</v>
      </c>
      <c r="Q124">
        <v>-0.35789434608535398</v>
      </c>
    </row>
    <row r="125" spans="1:19" x14ac:dyDescent="0.25">
      <c r="A125" t="s">
        <v>341</v>
      </c>
      <c r="B125">
        <v>-0.21268811785371</v>
      </c>
      <c r="C125">
        <v>-0.18855614207632301</v>
      </c>
      <c r="D125">
        <v>-0.167173451526518</v>
      </c>
      <c r="E125">
        <v>-0.11680195221443899</v>
      </c>
      <c r="F125">
        <v>-0.21905667313333299</v>
      </c>
      <c r="G125">
        <v>-0.17043009467239301</v>
      </c>
      <c r="H125">
        <v>-0.207227506482423</v>
      </c>
      <c r="K125">
        <v>-0.186500765153361</v>
      </c>
      <c r="L125">
        <v>-0.18709669393294701</v>
      </c>
      <c r="M125">
        <v>-0.169229047083333</v>
      </c>
      <c r="N125">
        <v>-0.126982884166666</v>
      </c>
      <c r="O125">
        <v>-0.239134854504787</v>
      </c>
      <c r="P125">
        <v>-0.16118585833333299</v>
      </c>
      <c r="Q125">
        <v>-0.235663421477152</v>
      </c>
    </row>
    <row r="126" spans="1:19" s="15" customFormat="1" x14ac:dyDescent="0.25">
      <c r="A126" s="15" t="s">
        <v>342</v>
      </c>
      <c r="B126" s="15">
        <v>-0.248029664739917</v>
      </c>
      <c r="C126" s="15">
        <v>-0.21367661588426401</v>
      </c>
      <c r="D126" s="15">
        <v>-0.185452441963571</v>
      </c>
      <c r="E126" s="15">
        <v>-0.157146292292481</v>
      </c>
      <c r="F126" s="15">
        <v>-0.20180902086666699</v>
      </c>
      <c r="G126" s="15">
        <v>-0.18947890083333299</v>
      </c>
      <c r="H126" s="15">
        <v>-0.30257719755478502</v>
      </c>
      <c r="I126" s="15">
        <f>AVERAGE(B126:H126)</f>
        <v>-0.21402430487643118</v>
      </c>
      <c r="J126" s="15">
        <f>_xlfn.STDEV.P(B126:H126)/SQRT(COUNT(B126:H126))</f>
        <v>1.678267442241714E-2</v>
      </c>
      <c r="K126" s="15">
        <v>-0.28401061936031902</v>
      </c>
      <c r="L126" s="15">
        <v>-0.27006423168753901</v>
      </c>
      <c r="M126" s="15">
        <v>-0.20753256734799899</v>
      </c>
      <c r="N126" s="15">
        <v>-0.18693730141010201</v>
      </c>
      <c r="O126" s="15">
        <v>-0.27072451272911702</v>
      </c>
      <c r="P126" s="15">
        <v>-0.21954469666666701</v>
      </c>
      <c r="Q126" s="15">
        <v>-0.35987192658873202</v>
      </c>
      <c r="R126" s="15">
        <f>AVERAGE(K126:Q126)</f>
        <v>-0.25695512225578215</v>
      </c>
      <c r="S126" s="15">
        <f>_xlfn.STDEV.P(K126:Q126)/SQRT(COUNT(K126:Q126))</f>
        <v>2.0419047487294301E-2</v>
      </c>
    </row>
    <row r="127" spans="1:19" x14ac:dyDescent="0.25">
      <c r="A127" t="s">
        <v>343</v>
      </c>
      <c r="B127">
        <v>-0.16666194615896701</v>
      </c>
      <c r="C127">
        <v>-0.13958166935232799</v>
      </c>
      <c r="D127">
        <v>-0.108004110829319</v>
      </c>
      <c r="E127">
        <v>-0.10436014389725499</v>
      </c>
      <c r="F127">
        <v>-0.110772072566666</v>
      </c>
      <c r="G127">
        <v>-0.14660700897777301</v>
      </c>
      <c r="H127">
        <v>-0.20603693943641499</v>
      </c>
      <c r="K127">
        <v>-0.227370600195546</v>
      </c>
      <c r="L127">
        <v>-0.21846279411271199</v>
      </c>
      <c r="M127">
        <v>-0.143190829353638</v>
      </c>
      <c r="N127">
        <v>-0.144036275057737</v>
      </c>
      <c r="O127">
        <v>-0.18982078496993299</v>
      </c>
      <c r="P127">
        <v>-0.199750839166667</v>
      </c>
      <c r="Q127">
        <v>-0.26092079626764902</v>
      </c>
    </row>
    <row r="133" spans="1:19" x14ac:dyDescent="0.25">
      <c r="A133" t="s">
        <v>355</v>
      </c>
    </row>
    <row r="135" spans="1:19" x14ac:dyDescent="0.25">
      <c r="A135" t="s">
        <v>300</v>
      </c>
      <c r="B135" s="1" t="s">
        <v>344</v>
      </c>
      <c r="C135" s="1" t="s">
        <v>345</v>
      </c>
      <c r="D135" s="1" t="s">
        <v>346</v>
      </c>
      <c r="E135" s="1" t="s">
        <v>347</v>
      </c>
      <c r="F135" s="1" t="s">
        <v>348</v>
      </c>
      <c r="G135" s="1" t="s">
        <v>349</v>
      </c>
      <c r="H135" s="1" t="s">
        <v>350</v>
      </c>
      <c r="I135" s="1" t="s">
        <v>352</v>
      </c>
      <c r="J135" s="1" t="s">
        <v>110</v>
      </c>
      <c r="K135" s="1" t="s">
        <v>42</v>
      </c>
      <c r="L135" s="1" t="s">
        <v>41</v>
      </c>
      <c r="M135" s="1" t="s">
        <v>118</v>
      </c>
      <c r="N135" s="1" t="s">
        <v>120</v>
      </c>
      <c r="O135" s="1" t="s">
        <v>121</v>
      </c>
      <c r="P135" s="1" t="s">
        <v>122</v>
      </c>
      <c r="Q135" s="1" t="s">
        <v>123</v>
      </c>
      <c r="R135" s="1" t="s">
        <v>352</v>
      </c>
      <c r="S135" s="1" t="s">
        <v>110</v>
      </c>
    </row>
    <row r="136" spans="1:19" x14ac:dyDescent="0.25">
      <c r="A136" t="s">
        <v>301</v>
      </c>
      <c r="B136">
        <v>59.885043985401701</v>
      </c>
      <c r="C136">
        <v>47.865620082500001</v>
      </c>
      <c r="D136">
        <v>77.326419997622594</v>
      </c>
      <c r="E136">
        <v>144.25102760035699</v>
      </c>
      <c r="F136">
        <v>110.335140985997</v>
      </c>
      <c r="G136">
        <v>174.91957320500001</v>
      </c>
      <c r="H136">
        <v>103.080579753897</v>
      </c>
      <c r="I136">
        <f>AVERAGE(B136:H136)</f>
        <v>102.52334365868219</v>
      </c>
      <c r="K136">
        <v>81.326138771718604</v>
      </c>
      <c r="L136">
        <v>74.542110230000006</v>
      </c>
      <c r="M136">
        <v>81.990037469042804</v>
      </c>
      <c r="N136">
        <v>147.24144383148999</v>
      </c>
      <c r="O136">
        <v>129.002786946984</v>
      </c>
      <c r="P136">
        <v>122.60470508</v>
      </c>
      <c r="Q136">
        <v>107.001786285419</v>
      </c>
    </row>
    <row r="137" spans="1:19" x14ac:dyDescent="0.25">
      <c r="A137" t="s">
        <v>302</v>
      </c>
      <c r="B137">
        <v>258.170158277133</v>
      </c>
      <c r="C137">
        <v>212.76463888500001</v>
      </c>
      <c r="D137">
        <v>368.30223850464301</v>
      </c>
      <c r="E137">
        <v>327.31265279685402</v>
      </c>
      <c r="F137">
        <v>323.265243029499</v>
      </c>
      <c r="G137">
        <v>305.09936724749599</v>
      </c>
      <c r="H137">
        <v>338.78117119841198</v>
      </c>
      <c r="I137">
        <f>AVERAGE(B137:H137)</f>
        <v>304.81363856271958</v>
      </c>
      <c r="K137">
        <v>329.49506531405399</v>
      </c>
      <c r="L137">
        <v>236.87475755</v>
      </c>
      <c r="M137">
        <v>505.87925143499399</v>
      </c>
      <c r="N137">
        <v>507.20323340867901</v>
      </c>
      <c r="O137">
        <v>338.28076394995003</v>
      </c>
      <c r="P137">
        <v>367.33511419500002</v>
      </c>
      <c r="Q137">
        <v>381.01866637749998</v>
      </c>
    </row>
    <row r="138" spans="1:19" x14ac:dyDescent="0.25">
      <c r="A138" t="s">
        <v>303</v>
      </c>
      <c r="B138">
        <v>17.308197594999999</v>
      </c>
      <c r="C138">
        <v>20.474011616677601</v>
      </c>
      <c r="D138">
        <v>45.863242816120398</v>
      </c>
      <c r="E138">
        <v>52.493245080312398</v>
      </c>
      <c r="F138">
        <v>13.623860527</v>
      </c>
      <c r="G138">
        <v>22.9426447375</v>
      </c>
      <c r="H138">
        <v>20.581314214999999</v>
      </c>
      <c r="K138">
        <v>29.835545030566799</v>
      </c>
      <c r="L138">
        <v>17.148656280137601</v>
      </c>
      <c r="M138">
        <v>29.66541123</v>
      </c>
      <c r="N138">
        <v>83.630916434490501</v>
      </c>
      <c r="O138">
        <v>42.380545904292198</v>
      </c>
      <c r="P138">
        <v>32.255589099000098</v>
      </c>
      <c r="Q138">
        <v>44.507442349999998</v>
      </c>
    </row>
    <row r="139" spans="1:19" x14ac:dyDescent="0.25">
      <c r="A139" t="s">
        <v>304</v>
      </c>
      <c r="B139">
        <v>73.091085493441199</v>
      </c>
      <c r="C139">
        <v>58.349560097355401</v>
      </c>
      <c r="D139">
        <v>69.856240744790796</v>
      </c>
      <c r="E139">
        <v>124.388939877288</v>
      </c>
      <c r="F139">
        <v>25.379165049799798</v>
      </c>
      <c r="G139">
        <v>116.147064845</v>
      </c>
      <c r="H139">
        <v>29.292231480972401</v>
      </c>
      <c r="K139">
        <v>71.589163275050495</v>
      </c>
      <c r="L139">
        <v>89.486615607499999</v>
      </c>
      <c r="M139">
        <v>43.697131852407303</v>
      </c>
      <c r="N139">
        <v>173.14474401876399</v>
      </c>
      <c r="O139">
        <v>124.316959892634</v>
      </c>
      <c r="P139">
        <v>256.26863328749999</v>
      </c>
      <c r="Q139">
        <v>59.317266375409098</v>
      </c>
    </row>
    <row r="140" spans="1:19" x14ac:dyDescent="0.25">
      <c r="A140" t="s">
        <v>305</v>
      </c>
      <c r="B140">
        <v>18.9785329075</v>
      </c>
      <c r="C140">
        <v>19.723388985</v>
      </c>
      <c r="D140">
        <v>39.297186414999999</v>
      </c>
      <c r="E140">
        <v>40.3016924101886</v>
      </c>
      <c r="F140">
        <v>40.9198594299992</v>
      </c>
      <c r="G140">
        <v>128.64104094644199</v>
      </c>
      <c r="H140">
        <v>47.046179812663702</v>
      </c>
      <c r="K140">
        <v>18.363072412500301</v>
      </c>
      <c r="L140">
        <v>31.7037094975</v>
      </c>
      <c r="M140">
        <v>70.297875493946506</v>
      </c>
      <c r="N140">
        <v>42.601727916637799</v>
      </c>
      <c r="O140">
        <v>58.083597863702003</v>
      </c>
      <c r="P140">
        <v>127.311880895</v>
      </c>
      <c r="Q140">
        <v>64.681341374793107</v>
      </c>
    </row>
    <row r="141" spans="1:19" x14ac:dyDescent="0.25">
      <c r="A141" t="s">
        <v>306</v>
      </c>
      <c r="B141">
        <v>33.093482095882997</v>
      </c>
      <c r="C141">
        <v>31.667577529999999</v>
      </c>
      <c r="D141">
        <v>75.283197809497295</v>
      </c>
      <c r="E141">
        <v>51.468884385393302</v>
      </c>
      <c r="F141">
        <v>63.2598158080011</v>
      </c>
      <c r="G141">
        <v>168.06983610499901</v>
      </c>
      <c r="H141">
        <v>101.09755789805899</v>
      </c>
      <c r="K141">
        <v>55.547019033161803</v>
      </c>
      <c r="L141">
        <v>48.2129744491316</v>
      </c>
      <c r="M141">
        <v>150.47921747068</v>
      </c>
      <c r="N141">
        <v>155.381706337905</v>
      </c>
      <c r="O141">
        <v>213.832177692405</v>
      </c>
      <c r="P141">
        <v>128.303459347</v>
      </c>
      <c r="Q141">
        <v>164.791335489011</v>
      </c>
    </row>
    <row r="142" spans="1:19" x14ac:dyDescent="0.25">
      <c r="A142" t="s">
        <v>307</v>
      </c>
      <c r="B142">
        <v>199.49044069999999</v>
      </c>
      <c r="C142">
        <v>187.81504100598701</v>
      </c>
      <c r="D142">
        <v>232.23351087009499</v>
      </c>
      <c r="E142">
        <v>232.970632858523</v>
      </c>
      <c r="F142">
        <v>197.34850467250001</v>
      </c>
      <c r="G142">
        <v>242.559070469153</v>
      </c>
      <c r="H142">
        <v>207.38135281999999</v>
      </c>
      <c r="K142">
        <v>282.41446309499997</v>
      </c>
      <c r="L142">
        <v>242.513861571224</v>
      </c>
      <c r="M142">
        <v>332.70809614749999</v>
      </c>
      <c r="N142">
        <v>285.15140453250001</v>
      </c>
      <c r="O142">
        <v>224.096980220365</v>
      </c>
      <c r="P142">
        <v>319.78497713000002</v>
      </c>
      <c r="Q142">
        <v>296.3188251725</v>
      </c>
    </row>
    <row r="143" spans="1:19" x14ac:dyDescent="0.25">
      <c r="A143" t="s">
        <v>308</v>
      </c>
      <c r="B143">
        <v>117.7618705375</v>
      </c>
      <c r="C143">
        <v>137.435713280437</v>
      </c>
      <c r="D143">
        <v>214.999401583886</v>
      </c>
      <c r="E143">
        <v>126.648668343238</v>
      </c>
      <c r="F143">
        <v>134.93324663819999</v>
      </c>
      <c r="G143">
        <v>136.80091711999901</v>
      </c>
      <c r="H143">
        <v>132.22896935337801</v>
      </c>
      <c r="K143">
        <v>156.04413275228401</v>
      </c>
      <c r="L143">
        <v>120.54633949876199</v>
      </c>
      <c r="M143">
        <v>180.37728305374901</v>
      </c>
      <c r="N143">
        <v>139.65524242619</v>
      </c>
      <c r="O143">
        <v>134.82115857404901</v>
      </c>
      <c r="P143">
        <v>133.08280546649999</v>
      </c>
      <c r="Q143">
        <v>134.571558819301</v>
      </c>
    </row>
    <row r="144" spans="1:19" x14ac:dyDescent="0.25">
      <c r="A144" t="s">
        <v>309</v>
      </c>
      <c r="B144">
        <v>314.99705256250002</v>
      </c>
      <c r="C144">
        <v>208.983855175</v>
      </c>
      <c r="D144">
        <v>553.34725341750004</v>
      </c>
      <c r="E144">
        <v>502.61166758749999</v>
      </c>
      <c r="F144">
        <v>346.2886342525</v>
      </c>
      <c r="G144">
        <v>238.12452117749999</v>
      </c>
      <c r="H144">
        <v>217.95828392249999</v>
      </c>
      <c r="K144">
        <v>244.11913829</v>
      </c>
      <c r="L144">
        <v>143.93855764366</v>
      </c>
      <c r="M144">
        <v>444.22000219</v>
      </c>
      <c r="N144">
        <v>592.45894402500005</v>
      </c>
      <c r="O144">
        <v>362.01344127750002</v>
      </c>
      <c r="P144">
        <v>308.05622537750003</v>
      </c>
      <c r="Q144">
        <v>244.941019825534</v>
      </c>
    </row>
    <row r="145" spans="1:17" x14ac:dyDescent="0.25">
      <c r="A145" t="s">
        <v>310</v>
      </c>
      <c r="B145">
        <v>47.055504225</v>
      </c>
      <c r="C145">
        <v>61.400150584999999</v>
      </c>
      <c r="D145">
        <v>163.198794185</v>
      </c>
      <c r="E145">
        <v>80.315351285992094</v>
      </c>
      <c r="F145">
        <v>117.0391621325</v>
      </c>
      <c r="G145">
        <v>59.993759192893002</v>
      </c>
      <c r="H145">
        <v>54.2784747125</v>
      </c>
      <c r="K145">
        <v>56.201662882500003</v>
      </c>
      <c r="L145">
        <v>42.988114762499997</v>
      </c>
      <c r="M145">
        <v>197.44908415500001</v>
      </c>
      <c r="N145">
        <v>150.51649643249999</v>
      </c>
      <c r="O145">
        <v>122.52288695</v>
      </c>
      <c r="P145">
        <v>136.7614522675</v>
      </c>
      <c r="Q145">
        <v>50.468498960138398</v>
      </c>
    </row>
    <row r="146" spans="1:17" x14ac:dyDescent="0.25">
      <c r="A146" t="s">
        <v>311</v>
      </c>
      <c r="B146">
        <v>59.232672119422503</v>
      </c>
      <c r="C146">
        <v>71.859626644931694</v>
      </c>
      <c r="D146">
        <v>33.482831326312201</v>
      </c>
      <c r="E146">
        <v>57.754279377165503</v>
      </c>
      <c r="F146">
        <v>59.269347909998899</v>
      </c>
      <c r="G146">
        <v>135.768124643617</v>
      </c>
      <c r="H146">
        <v>29.131607173810501</v>
      </c>
      <c r="K146">
        <v>53.0723588575718</v>
      </c>
      <c r="L146">
        <v>67.6514516108099</v>
      </c>
      <c r="M146">
        <v>70.551350799999994</v>
      </c>
      <c r="N146">
        <v>60.274803987425997</v>
      </c>
      <c r="O146">
        <v>99.899513038671302</v>
      </c>
      <c r="P146">
        <v>183.11537803249999</v>
      </c>
      <c r="Q146">
        <v>71.121769909303495</v>
      </c>
    </row>
    <row r="147" spans="1:17" x14ac:dyDescent="0.25">
      <c r="A147" t="s">
        <v>312</v>
      </c>
      <c r="B147">
        <v>177.55318308406399</v>
      </c>
      <c r="C147">
        <v>220.678321603521</v>
      </c>
      <c r="D147">
        <v>97.026472882274703</v>
      </c>
      <c r="E147">
        <v>106.948674210001</v>
      </c>
      <c r="F147">
        <v>227.13183680060001</v>
      </c>
      <c r="G147">
        <v>453.317749871915</v>
      </c>
      <c r="H147">
        <v>73.199900325939893</v>
      </c>
      <c r="K147">
        <v>172.090224296597</v>
      </c>
      <c r="L147">
        <v>208.63459015677401</v>
      </c>
      <c r="M147">
        <v>110.7924478625</v>
      </c>
      <c r="N147">
        <v>159.43207625677201</v>
      </c>
      <c r="O147">
        <v>182.330863934993</v>
      </c>
      <c r="P147">
        <v>442.60751114999999</v>
      </c>
      <c r="Q147">
        <v>135.10879450604301</v>
      </c>
    </row>
    <row r="148" spans="1:17" x14ac:dyDescent="0.25">
      <c r="A148" t="s">
        <v>313</v>
      </c>
      <c r="B148">
        <v>281.19786772502403</v>
      </c>
      <c r="C148">
        <v>535.10218652174399</v>
      </c>
      <c r="D148">
        <v>295.76525035105999</v>
      </c>
      <c r="E148">
        <v>357.368388807972</v>
      </c>
      <c r="F148">
        <v>341.158574485305</v>
      </c>
      <c r="G148">
        <v>573.80392867149101</v>
      </c>
      <c r="H148">
        <v>182.76148474569001</v>
      </c>
      <c r="K148">
        <v>380.87709991275398</v>
      </c>
      <c r="L148">
        <v>587.16284666998695</v>
      </c>
      <c r="M148">
        <v>215.57401831770801</v>
      </c>
      <c r="N148">
        <v>183.26939517734499</v>
      </c>
      <c r="O148">
        <v>287.15852982749698</v>
      </c>
      <c r="P148">
        <v>264.98984253899999</v>
      </c>
      <c r="Q148">
        <v>245.58301801458299</v>
      </c>
    </row>
    <row r="149" spans="1:17" x14ac:dyDescent="0.25">
      <c r="A149" t="s">
        <v>314</v>
      </c>
      <c r="B149">
        <v>1337.6113824879201</v>
      </c>
      <c r="C149">
        <v>1644.5212454534401</v>
      </c>
      <c r="D149">
        <v>1585.51105622662</v>
      </c>
      <c r="E149">
        <v>1690.5374036446599</v>
      </c>
      <c r="F149">
        <v>1576.9336690586499</v>
      </c>
      <c r="G149">
        <v>1255.5117611865601</v>
      </c>
      <c r="H149">
        <v>1025.33181463397</v>
      </c>
      <c r="K149">
        <v>1255.4648533442801</v>
      </c>
      <c r="L149">
        <v>1988.0020261274899</v>
      </c>
      <c r="M149">
        <v>1357.4266274255999</v>
      </c>
      <c r="N149">
        <v>830.82036181972205</v>
      </c>
      <c r="O149">
        <v>1043.6912008788499</v>
      </c>
      <c r="P149">
        <v>721.55114614749698</v>
      </c>
      <c r="Q149">
        <v>1400.96975802618</v>
      </c>
    </row>
    <row r="150" spans="1:17" x14ac:dyDescent="0.25">
      <c r="A150" t="s">
        <v>315</v>
      </c>
      <c r="B150">
        <v>90.088961200206697</v>
      </c>
      <c r="C150">
        <v>84.012802909985496</v>
      </c>
      <c r="D150">
        <v>179.16186627642699</v>
      </c>
      <c r="E150">
        <v>68.087805465000002</v>
      </c>
      <c r="F150">
        <v>125.7251040898</v>
      </c>
      <c r="G150">
        <v>130.30184880758699</v>
      </c>
      <c r="H150">
        <v>108.476210860039</v>
      </c>
      <c r="K150">
        <v>89.639913545712105</v>
      </c>
      <c r="L150">
        <v>94.542786639877093</v>
      </c>
      <c r="M150">
        <v>183.15178046593201</v>
      </c>
      <c r="N150">
        <v>105.886956981349</v>
      </c>
      <c r="O150">
        <v>151.12932748977701</v>
      </c>
      <c r="P150">
        <v>122.58141123</v>
      </c>
      <c r="Q150">
        <v>80.316442172904004</v>
      </c>
    </row>
    <row r="151" spans="1:17" x14ac:dyDescent="0.25">
      <c r="A151" t="s">
        <v>316</v>
      </c>
      <c r="B151">
        <v>248.56966408642401</v>
      </c>
      <c r="C151">
        <v>272.36905170662999</v>
      </c>
      <c r="D151">
        <v>312.80740525111497</v>
      </c>
      <c r="E151">
        <v>295.23973295781599</v>
      </c>
      <c r="F151">
        <v>225.222657144002</v>
      </c>
      <c r="G151">
        <v>162.088966273149</v>
      </c>
      <c r="H151">
        <v>209.60335070051701</v>
      </c>
      <c r="K151">
        <v>321.42295538660602</v>
      </c>
      <c r="L151">
        <v>330.12414485820898</v>
      </c>
      <c r="M151">
        <v>256.030321504075</v>
      </c>
      <c r="N151">
        <v>290.96356594692901</v>
      </c>
      <c r="O151">
        <v>241.24469541259401</v>
      </c>
      <c r="P151">
        <v>212.86234141499901</v>
      </c>
      <c r="Q151">
        <v>236.894495542058</v>
      </c>
    </row>
    <row r="152" spans="1:17" x14ac:dyDescent="0.25">
      <c r="A152" t="s">
        <v>317</v>
      </c>
      <c r="B152">
        <v>37.453328100760302</v>
      </c>
      <c r="C152">
        <v>70.061940895704197</v>
      </c>
      <c r="D152">
        <v>164.12989014789099</v>
      </c>
      <c r="E152">
        <v>194.30600950955099</v>
      </c>
      <c r="F152">
        <v>35.027317027099997</v>
      </c>
      <c r="G152">
        <v>171.47699629174599</v>
      </c>
      <c r="H152">
        <v>104.64325728001501</v>
      </c>
      <c r="K152">
        <v>95.222837054050601</v>
      </c>
      <c r="L152">
        <v>92.627377247499993</v>
      </c>
      <c r="M152">
        <v>98.117607141727504</v>
      </c>
      <c r="N152">
        <v>254.53903354784501</v>
      </c>
      <c r="O152">
        <v>140.075184120703</v>
      </c>
      <c r="P152">
        <v>169.04364479500001</v>
      </c>
      <c r="Q152">
        <v>168.54980764500999</v>
      </c>
    </row>
    <row r="153" spans="1:17" x14ac:dyDescent="0.25">
      <c r="A153" t="s">
        <v>318</v>
      </c>
      <c r="B153">
        <v>1061.48393473193</v>
      </c>
      <c r="C153">
        <v>1035.9092017029</v>
      </c>
      <c r="D153">
        <v>1036.6994203020899</v>
      </c>
      <c r="E153">
        <v>890.59153583663306</v>
      </c>
      <c r="F153">
        <v>629.47901246529705</v>
      </c>
      <c r="G153">
        <v>697.93809433202898</v>
      </c>
      <c r="H153">
        <v>697.02864904123703</v>
      </c>
      <c r="K153">
        <v>1062.18251589637</v>
      </c>
      <c r="L153">
        <v>1053.82459626902</v>
      </c>
      <c r="M153">
        <v>1008.69468924746</v>
      </c>
      <c r="N153">
        <v>836.19487865118799</v>
      </c>
      <c r="O153">
        <v>569.26069966066405</v>
      </c>
      <c r="P153">
        <v>780.18208341000002</v>
      </c>
      <c r="Q153">
        <v>743.09735813179896</v>
      </c>
    </row>
    <row r="154" spans="1:17" x14ac:dyDescent="0.25">
      <c r="A154" t="s">
        <v>319</v>
      </c>
      <c r="B154">
        <v>574.68297649693898</v>
      </c>
      <c r="C154">
        <v>593.81047034493997</v>
      </c>
      <c r="D154">
        <v>499.59305101184702</v>
      </c>
      <c r="E154">
        <v>363.99555164745698</v>
      </c>
      <c r="F154">
        <v>194.65707528330199</v>
      </c>
      <c r="G154">
        <v>292.05126105456401</v>
      </c>
      <c r="H154">
        <v>289.68554618220099</v>
      </c>
      <c r="K154">
        <v>551.14683592803203</v>
      </c>
      <c r="L154">
        <v>572.944643067529</v>
      </c>
      <c r="M154">
        <v>583.39918156203203</v>
      </c>
      <c r="N154">
        <v>496.53506518653103</v>
      </c>
      <c r="O154">
        <v>260.23481768250002</v>
      </c>
      <c r="P154">
        <v>389.89829398849997</v>
      </c>
      <c r="Q154">
        <v>364.21478296543398</v>
      </c>
    </row>
    <row r="155" spans="1:17" x14ac:dyDescent="0.25">
      <c r="A155" t="s">
        <v>320</v>
      </c>
      <c r="B155">
        <v>114.79863741295701</v>
      </c>
      <c r="C155">
        <v>277.87921358508999</v>
      </c>
      <c r="D155">
        <v>291.070283613161</v>
      </c>
      <c r="E155">
        <v>83.455175891944506</v>
      </c>
      <c r="F155">
        <v>134.5389762568</v>
      </c>
      <c r="G155">
        <v>182.38988603194801</v>
      </c>
      <c r="H155">
        <v>171.428633690141</v>
      </c>
      <c r="K155">
        <v>125.718744429184</v>
      </c>
      <c r="L155">
        <v>196.92991882104701</v>
      </c>
      <c r="M155">
        <v>327.52637096767899</v>
      </c>
      <c r="N155">
        <v>164.33658753749799</v>
      </c>
      <c r="O155">
        <v>269.53369015988102</v>
      </c>
      <c r="P155">
        <v>146.88928024000001</v>
      </c>
      <c r="Q155">
        <v>226.420174728479</v>
      </c>
    </row>
    <row r="156" spans="1:17" x14ac:dyDescent="0.25">
      <c r="A156" t="s">
        <v>321</v>
      </c>
      <c r="B156">
        <v>405.61944437580303</v>
      </c>
      <c r="C156">
        <v>391.29150830369503</v>
      </c>
      <c r="D156">
        <v>308.07276095536702</v>
      </c>
      <c r="E156">
        <v>266.35727342853198</v>
      </c>
      <c r="F156">
        <v>101.917329754497</v>
      </c>
      <c r="G156">
        <v>165.161879829936</v>
      </c>
      <c r="H156">
        <v>226.18575839845099</v>
      </c>
      <c r="K156">
        <v>357.50789887590201</v>
      </c>
      <c r="L156">
        <v>379.69043685816501</v>
      </c>
      <c r="M156">
        <v>377.20322317071498</v>
      </c>
      <c r="N156">
        <v>301.32063120968002</v>
      </c>
      <c r="O156">
        <v>99.0049469276981</v>
      </c>
      <c r="P156">
        <v>258.67945895349999</v>
      </c>
      <c r="Q156">
        <v>243.65692742825399</v>
      </c>
    </row>
    <row r="157" spans="1:17" x14ac:dyDescent="0.25">
      <c r="A157" t="s">
        <v>322</v>
      </c>
      <c r="B157">
        <v>330.680634206538</v>
      </c>
      <c r="C157">
        <v>352.48822807470299</v>
      </c>
      <c r="D157">
        <v>224.21964495978901</v>
      </c>
      <c r="E157">
        <v>176.14306308727001</v>
      </c>
      <c r="F157">
        <v>81.320317238900302</v>
      </c>
      <c r="G157">
        <v>128.71942059697801</v>
      </c>
      <c r="H157">
        <v>142.389508472416</v>
      </c>
      <c r="K157">
        <v>329.52780213523602</v>
      </c>
      <c r="L157">
        <v>330.76848387387503</v>
      </c>
      <c r="M157">
        <v>286.05702634417798</v>
      </c>
      <c r="N157">
        <v>261.99844205353997</v>
      </c>
      <c r="O157">
        <v>78.340978587744502</v>
      </c>
      <c r="P157">
        <v>174.8619584125</v>
      </c>
      <c r="Q157">
        <v>180.32162570610399</v>
      </c>
    </row>
    <row r="158" spans="1:17" x14ac:dyDescent="0.25">
      <c r="A158" t="s">
        <v>323</v>
      </c>
      <c r="B158">
        <v>83.513950158190795</v>
      </c>
      <c r="C158">
        <v>227.83910117265401</v>
      </c>
      <c r="D158">
        <v>112.264541106545</v>
      </c>
      <c r="E158">
        <v>65.945298808517407</v>
      </c>
      <c r="F158">
        <v>68.062099927500398</v>
      </c>
      <c r="G158">
        <v>91.778429149163699</v>
      </c>
      <c r="H158">
        <v>60.525199285933802</v>
      </c>
      <c r="K158">
        <v>172.64522638019099</v>
      </c>
      <c r="L158">
        <v>145.34902980237999</v>
      </c>
      <c r="M158">
        <v>124.915070903409</v>
      </c>
      <c r="N158">
        <v>133.067192318569</v>
      </c>
      <c r="O158">
        <v>116.5195726</v>
      </c>
      <c r="P158">
        <v>137.295309535</v>
      </c>
      <c r="Q158">
        <v>94.077448600445805</v>
      </c>
    </row>
    <row r="159" spans="1:17" x14ac:dyDescent="0.25">
      <c r="A159" t="s">
        <v>324</v>
      </c>
      <c r="B159">
        <v>37.114238031006998</v>
      </c>
      <c r="C159">
        <v>45.042394133492103</v>
      </c>
      <c r="D159">
        <v>64.498993782445396</v>
      </c>
      <c r="E159">
        <v>46.528117604657801</v>
      </c>
      <c r="F159">
        <v>54.150938757399103</v>
      </c>
      <c r="G159">
        <v>97.736542386273101</v>
      </c>
      <c r="H159">
        <v>68.275205111793497</v>
      </c>
      <c r="K159">
        <v>52.469853939856002</v>
      </c>
      <c r="L159">
        <v>46.235651585018303</v>
      </c>
      <c r="M159">
        <v>73.055215585860793</v>
      </c>
      <c r="N159">
        <v>64.642047265899606</v>
      </c>
      <c r="O159">
        <v>68.177018496354094</v>
      </c>
      <c r="P159">
        <v>90.581767248000006</v>
      </c>
      <c r="Q159">
        <v>82.146901496412696</v>
      </c>
    </row>
    <row r="160" spans="1:17" x14ac:dyDescent="0.25">
      <c r="A160" t="s">
        <v>325</v>
      </c>
      <c r="B160">
        <v>641.10488654135099</v>
      </c>
      <c r="C160">
        <v>613.13075575116704</v>
      </c>
      <c r="D160">
        <v>718.40212278249896</v>
      </c>
      <c r="E160">
        <v>693.88076153249801</v>
      </c>
      <c r="F160">
        <v>433.24634975380098</v>
      </c>
      <c r="G160">
        <v>506.56742446208199</v>
      </c>
      <c r="H160">
        <v>644.94370535583403</v>
      </c>
      <c r="K160">
        <v>797.26447349866396</v>
      </c>
      <c r="L160">
        <v>631.35950990622098</v>
      </c>
      <c r="M160">
        <v>823.89227886435299</v>
      </c>
      <c r="N160">
        <v>723.77513389931505</v>
      </c>
      <c r="O160">
        <v>437.15481723724901</v>
      </c>
      <c r="P160">
        <v>574.09112741950003</v>
      </c>
      <c r="Q160">
        <v>663.12197448627205</v>
      </c>
    </row>
    <row r="161" spans="1:19" x14ac:dyDescent="0.25">
      <c r="A161" t="s">
        <v>326</v>
      </c>
      <c r="B161">
        <v>98.517186764552093</v>
      </c>
      <c r="C161">
        <v>67.8282562224976</v>
      </c>
      <c r="D161">
        <v>346.56035186883599</v>
      </c>
      <c r="E161">
        <v>293.09971310343201</v>
      </c>
      <c r="F161">
        <v>168.45238692839399</v>
      </c>
      <c r="G161">
        <v>260.39349259750003</v>
      </c>
      <c r="H161">
        <v>102.40097598725001</v>
      </c>
      <c r="K161">
        <v>62.8282442873858</v>
      </c>
      <c r="L161">
        <v>88.609606665999607</v>
      </c>
      <c r="M161">
        <v>367.36437026077999</v>
      </c>
      <c r="N161">
        <v>228.755022437527</v>
      </c>
      <c r="O161">
        <v>141.51503690574299</v>
      </c>
      <c r="P161">
        <v>395.79926223500001</v>
      </c>
      <c r="Q161">
        <v>127.024818417413</v>
      </c>
    </row>
    <row r="162" spans="1:19" x14ac:dyDescent="0.25">
      <c r="A162" t="s">
        <v>327</v>
      </c>
      <c r="B162">
        <v>561.86793402750004</v>
      </c>
      <c r="C162">
        <v>329.43307487999999</v>
      </c>
      <c r="D162">
        <v>926.95897697046496</v>
      </c>
      <c r="E162">
        <v>949.11817336499996</v>
      </c>
      <c r="F162">
        <v>575.31285341580895</v>
      </c>
      <c r="G162">
        <v>393.43830553499998</v>
      </c>
      <c r="H162">
        <v>233.344959851537</v>
      </c>
      <c r="K162">
        <v>570.99953515000004</v>
      </c>
      <c r="L162">
        <v>623.69077650249994</v>
      </c>
      <c r="M162">
        <v>937.53537128322796</v>
      </c>
      <c r="N162">
        <v>838.24480481737396</v>
      </c>
      <c r="O162">
        <v>331.50038427005501</v>
      </c>
      <c r="P162">
        <v>619.26640519</v>
      </c>
      <c r="Q162">
        <v>451.379836793697</v>
      </c>
    </row>
    <row r="163" spans="1:19" x14ac:dyDescent="0.25">
      <c r="A163" t="s">
        <v>328</v>
      </c>
      <c r="B163">
        <v>144.922749885</v>
      </c>
      <c r="C163">
        <v>144.66972986345999</v>
      </c>
      <c r="D163">
        <v>470.55864183749998</v>
      </c>
      <c r="E163">
        <v>182.9642403725</v>
      </c>
      <c r="F163">
        <v>297.71773062409898</v>
      </c>
      <c r="G163">
        <v>653.60593831250003</v>
      </c>
      <c r="H163">
        <v>243.776061266124</v>
      </c>
      <c r="K163">
        <v>171.79454205945001</v>
      </c>
      <c r="L163">
        <v>278.04904171053198</v>
      </c>
      <c r="M163">
        <v>492.87824459124698</v>
      </c>
      <c r="N163">
        <v>231.68631090255101</v>
      </c>
      <c r="O163">
        <v>248.60367066436501</v>
      </c>
      <c r="P163">
        <v>556.00704067849995</v>
      </c>
      <c r="Q163">
        <v>318.63198567625602</v>
      </c>
    </row>
    <row r="164" spans="1:19" s="15" customFormat="1" x14ac:dyDescent="0.25">
      <c r="A164" s="15" t="s">
        <v>329</v>
      </c>
      <c r="B164" s="15">
        <v>730.52412028490005</v>
      </c>
      <c r="C164" s="15">
        <v>797.72492430205796</v>
      </c>
      <c r="D164" s="15">
        <v>932.47369134783401</v>
      </c>
      <c r="E164" s="15">
        <v>522.78005182937</v>
      </c>
      <c r="F164" s="15">
        <v>587.46638470660503</v>
      </c>
      <c r="G164" s="15">
        <v>509.69491702499698</v>
      </c>
      <c r="H164" s="15">
        <v>872.33471231553006</v>
      </c>
      <c r="I164" s="15">
        <f>AVERAGE(B164:H164)</f>
        <v>707.57125740161348</v>
      </c>
      <c r="J164" s="15">
        <f>_xlfn.STDEV.P(B164:H164)/SQRT(COUNT(B164:H164))</f>
        <v>59.60938061758754</v>
      </c>
      <c r="K164" s="15">
        <v>845.08745618701903</v>
      </c>
      <c r="L164" s="15">
        <v>920.98761031216702</v>
      </c>
      <c r="M164" s="15">
        <v>1148.68250783749</v>
      </c>
      <c r="N164" s="15">
        <v>912.15114236804595</v>
      </c>
      <c r="O164" s="15">
        <v>655.83273970839195</v>
      </c>
      <c r="P164" s="15">
        <v>619.81248951749899</v>
      </c>
      <c r="Q164" s="15">
        <v>980.60546720228797</v>
      </c>
      <c r="R164" s="15">
        <f>AVERAGE(K164:Q164)</f>
        <v>869.02277330470019</v>
      </c>
      <c r="S164" s="15">
        <f>_xlfn.STDEV.P(K164:Q164)/SQRT(COUNT(K164:Q164))</f>
        <v>64.42038601397492</v>
      </c>
    </row>
    <row r="165" spans="1:19" x14ac:dyDescent="0.25">
      <c r="A165" t="s">
        <v>330</v>
      </c>
      <c r="B165">
        <v>394.90947052763801</v>
      </c>
      <c r="C165">
        <v>466.75019417198899</v>
      </c>
      <c r="D165">
        <v>722.25991794564902</v>
      </c>
      <c r="E165">
        <v>607.771987837501</v>
      </c>
      <c r="F165">
        <v>514.05574559247998</v>
      </c>
      <c r="G165">
        <v>777.17852199902904</v>
      </c>
      <c r="H165">
        <v>497.57139974851401</v>
      </c>
      <c r="K165">
        <v>107.78828359031201</v>
      </c>
      <c r="L165">
        <v>760.30704284998797</v>
      </c>
      <c r="M165">
        <v>771.64697944469901</v>
      </c>
      <c r="N165">
        <v>314.10836734360203</v>
      </c>
      <c r="O165">
        <v>991.02704075297197</v>
      </c>
      <c r="P165">
        <v>884.965361022499</v>
      </c>
      <c r="Q165">
        <v>555.08235145374999</v>
      </c>
    </row>
    <row r="166" spans="1:19" x14ac:dyDescent="0.25">
      <c r="A166" t="s">
        <v>331</v>
      </c>
      <c r="B166">
        <v>50.397525833559897</v>
      </c>
      <c r="C166">
        <v>66.313662805711004</v>
      </c>
      <c r="D166">
        <v>85.848458846224403</v>
      </c>
      <c r="E166">
        <v>52.703872129555599</v>
      </c>
      <c r="F166">
        <v>88.483496067498805</v>
      </c>
      <c r="G166">
        <v>86.317179059999603</v>
      </c>
      <c r="H166">
        <v>66.106693329989596</v>
      </c>
      <c r="K166">
        <v>52.520270780332403</v>
      </c>
      <c r="L166">
        <v>67.274997998967294</v>
      </c>
      <c r="M166">
        <v>101.055449542876</v>
      </c>
      <c r="N166">
        <v>68.308220247231503</v>
      </c>
      <c r="O166">
        <v>144.37837015829001</v>
      </c>
      <c r="P166">
        <v>87.960287722999993</v>
      </c>
      <c r="Q166">
        <v>89.952313733604896</v>
      </c>
    </row>
    <row r="167" spans="1:19" x14ac:dyDescent="0.25">
      <c r="A167" t="s">
        <v>332</v>
      </c>
      <c r="B167">
        <v>900.63092557290304</v>
      </c>
      <c r="C167">
        <v>737.944440665</v>
      </c>
      <c r="D167">
        <v>654.28207576249997</v>
      </c>
      <c r="E167">
        <v>443.77239447231301</v>
      </c>
      <c r="F167">
        <v>312.73604824350002</v>
      </c>
      <c r="G167">
        <v>391.65333057166401</v>
      </c>
      <c r="H167">
        <v>625.21833054105798</v>
      </c>
      <c r="K167">
        <v>1070.92515391241</v>
      </c>
      <c r="L167">
        <v>934.51909766183803</v>
      </c>
      <c r="M167">
        <v>958.16777671244995</v>
      </c>
      <c r="N167">
        <v>891.01975359339895</v>
      </c>
      <c r="O167">
        <v>443.68833159508699</v>
      </c>
      <c r="P167">
        <v>727.968413545001</v>
      </c>
      <c r="Q167">
        <v>765.89502495081103</v>
      </c>
    </row>
    <row r="168" spans="1:19" x14ac:dyDescent="0.25">
      <c r="A168" t="s">
        <v>333</v>
      </c>
      <c r="B168">
        <v>98.231369002828004</v>
      </c>
      <c r="C168">
        <v>162.08729800265499</v>
      </c>
      <c r="D168">
        <v>103.03772262806901</v>
      </c>
      <c r="E168">
        <v>190.83368590953</v>
      </c>
      <c r="F168">
        <v>64.305965781701104</v>
      </c>
      <c r="G168">
        <v>93.817337853862597</v>
      </c>
      <c r="H168">
        <v>67.630833569944201</v>
      </c>
      <c r="K168">
        <v>142.92274013534899</v>
      </c>
      <c r="L168">
        <v>170.53562733296599</v>
      </c>
      <c r="M168">
        <v>155.56130149250001</v>
      </c>
      <c r="N168">
        <v>155.16848805091399</v>
      </c>
      <c r="O168">
        <v>76.813933097774495</v>
      </c>
      <c r="P168">
        <v>158.46934878600001</v>
      </c>
      <c r="Q168">
        <v>140.73012047</v>
      </c>
    </row>
    <row r="169" spans="1:19" x14ac:dyDescent="0.25">
      <c r="A169" t="s">
        <v>334</v>
      </c>
      <c r="B169">
        <v>2876.0441960655799</v>
      </c>
      <c r="C169">
        <v>3460.30979419406</v>
      </c>
      <c r="D169">
        <v>2490.3021867958901</v>
      </c>
      <c r="E169">
        <v>1115.4226743602301</v>
      </c>
      <c r="F169">
        <v>1182.69266724778</v>
      </c>
      <c r="G169">
        <v>1929.5927247023001</v>
      </c>
      <c r="H169">
        <v>3142.61463003063</v>
      </c>
      <c r="K169">
        <v>4277.3987648639804</v>
      </c>
      <c r="L169">
        <v>4223.77804040499</v>
      </c>
      <c r="M169">
        <v>2832.35388780925</v>
      </c>
      <c r="N169">
        <v>2351.2231249381898</v>
      </c>
      <c r="O169">
        <v>2789.5256237600602</v>
      </c>
      <c r="P169">
        <v>1642.1286614705</v>
      </c>
      <c r="Q169">
        <v>3479.9682341632201</v>
      </c>
    </row>
    <row r="170" spans="1:19" x14ac:dyDescent="0.25">
      <c r="A170" t="s">
        <v>335</v>
      </c>
      <c r="B170">
        <v>392.17094261585299</v>
      </c>
      <c r="C170">
        <v>416.10031576568201</v>
      </c>
      <c r="D170">
        <v>344.86899999162301</v>
      </c>
      <c r="E170">
        <v>296.49163940295102</v>
      </c>
      <c r="F170">
        <v>196.43232015410001</v>
      </c>
      <c r="G170">
        <v>227.42307367426699</v>
      </c>
      <c r="H170">
        <v>310.32053260649599</v>
      </c>
      <c r="K170">
        <v>450.98560181402701</v>
      </c>
      <c r="L170">
        <v>417.21162399516902</v>
      </c>
      <c r="M170">
        <v>425.78095433343299</v>
      </c>
      <c r="N170">
        <v>424.14481604417398</v>
      </c>
      <c r="O170">
        <v>174.766936171304</v>
      </c>
      <c r="P170">
        <v>314.85435303100002</v>
      </c>
      <c r="Q170">
        <v>363.63160088153302</v>
      </c>
    </row>
    <row r="171" spans="1:19" x14ac:dyDescent="0.25">
      <c r="A171" t="s">
        <v>336</v>
      </c>
      <c r="B171">
        <v>717.34962250499996</v>
      </c>
      <c r="C171">
        <v>640.93873493750004</v>
      </c>
      <c r="D171">
        <v>1077.4603301075001</v>
      </c>
      <c r="E171">
        <v>1092.4164254975001</v>
      </c>
      <c r="F171">
        <v>754.74393978000001</v>
      </c>
      <c r="G171">
        <v>652.29673899057002</v>
      </c>
      <c r="H171">
        <v>622.84214138499999</v>
      </c>
      <c r="K171">
        <v>617.25862533999998</v>
      </c>
      <c r="L171">
        <v>657.23834461499996</v>
      </c>
      <c r="M171">
        <v>853.77833177499997</v>
      </c>
      <c r="N171">
        <v>1271.9269163900001</v>
      </c>
      <c r="O171">
        <v>744.23819550250005</v>
      </c>
      <c r="P171">
        <v>601.95658438750002</v>
      </c>
      <c r="Q171">
        <v>475.78927498749999</v>
      </c>
    </row>
    <row r="172" spans="1:19" x14ac:dyDescent="0.25">
      <c r="A172" t="s">
        <v>337</v>
      </c>
      <c r="B172">
        <v>684.87725695191295</v>
      </c>
      <c r="C172">
        <v>880.10732498103198</v>
      </c>
      <c r="D172">
        <v>305.46988785727399</v>
      </c>
      <c r="E172">
        <v>222.07078052750001</v>
      </c>
      <c r="F172">
        <v>741.52988388746201</v>
      </c>
      <c r="G172">
        <v>1215.6281227438999</v>
      </c>
      <c r="H172">
        <v>359.91818115677302</v>
      </c>
      <c r="K172">
        <v>681.11900939667896</v>
      </c>
      <c r="L172">
        <v>930.72039321668899</v>
      </c>
      <c r="M172">
        <v>378.16693718484601</v>
      </c>
      <c r="N172">
        <v>632.27980117695097</v>
      </c>
      <c r="O172">
        <v>453.27010344163199</v>
      </c>
      <c r="P172">
        <v>1032.45752496</v>
      </c>
      <c r="Q172">
        <v>408.04733083930603</v>
      </c>
    </row>
    <row r="173" spans="1:19" x14ac:dyDescent="0.25">
      <c r="A173" t="s">
        <v>338</v>
      </c>
      <c r="B173">
        <v>526.30436039047402</v>
      </c>
      <c r="C173">
        <v>300.72333871483602</v>
      </c>
      <c r="D173">
        <v>381.46084184348899</v>
      </c>
      <c r="E173">
        <v>338.86153582173398</v>
      </c>
      <c r="F173">
        <v>180.14766531270101</v>
      </c>
      <c r="G173">
        <v>325.70268316636299</v>
      </c>
      <c r="H173">
        <v>294.71856535217103</v>
      </c>
      <c r="K173">
        <v>503.718484650547</v>
      </c>
      <c r="L173">
        <v>313.98527364850401</v>
      </c>
      <c r="M173">
        <v>392.43432994453798</v>
      </c>
      <c r="N173">
        <v>415.32882949248801</v>
      </c>
      <c r="O173">
        <v>558.53038556636295</v>
      </c>
      <c r="P173">
        <v>754.68464343550204</v>
      </c>
      <c r="Q173">
        <v>429.407416070365</v>
      </c>
    </row>
    <row r="174" spans="1:19" s="15" customFormat="1" x14ac:dyDescent="0.25">
      <c r="A174" s="15" t="s">
        <v>339</v>
      </c>
      <c r="B174" s="15">
        <v>3900.1116106261102</v>
      </c>
      <c r="C174" s="15">
        <v>2906.10117119084</v>
      </c>
      <c r="D174" s="15">
        <v>2727.8789041079399</v>
      </c>
      <c r="E174" s="15">
        <v>3206.22093416486</v>
      </c>
      <c r="F174" s="15">
        <v>2921.8849990358699</v>
      </c>
      <c r="G174" s="15">
        <v>3518.3611283668502</v>
      </c>
      <c r="H174" s="15">
        <v>2834.7361207929698</v>
      </c>
      <c r="I174" s="15">
        <f>AVERAGE(B174:H174)</f>
        <v>3145.0421240407773</v>
      </c>
      <c r="J174" s="15">
        <f>_xlfn.STDEV.P(B174:H174)/SQRT(COUNT(B174:H174))</f>
        <v>149.1777945174268</v>
      </c>
      <c r="K174" s="15">
        <v>3990.6677155708999</v>
      </c>
      <c r="L174" s="15">
        <v>2962.11736090056</v>
      </c>
      <c r="M174" s="15">
        <v>3288.8728977493802</v>
      </c>
      <c r="N174" s="15">
        <v>4470.4848965134197</v>
      </c>
      <c r="O174" s="15">
        <v>3832.8131143389701</v>
      </c>
      <c r="P174" s="15">
        <v>4062.8517288415101</v>
      </c>
      <c r="Q174" s="15">
        <v>3349.9249490750199</v>
      </c>
      <c r="R174" s="15">
        <f>AVERAGE(K174:Q174)</f>
        <v>3708.2475232842512</v>
      </c>
      <c r="S174" s="15">
        <f>_xlfn.STDEV.P(K174:Q174)/SQRT(COUNT(K174:Q174))</f>
        <v>184.22524313400726</v>
      </c>
    </row>
    <row r="175" spans="1:19" x14ac:dyDescent="0.25">
      <c r="A175" t="s">
        <v>340</v>
      </c>
      <c r="B175">
        <v>1147.8256129295501</v>
      </c>
      <c r="C175">
        <v>733.08188790961299</v>
      </c>
      <c r="D175">
        <v>827.67592467014595</v>
      </c>
      <c r="E175">
        <v>724.97185148772098</v>
      </c>
      <c r="F175">
        <v>357.52975337669699</v>
      </c>
      <c r="G175">
        <v>703.58808550968001</v>
      </c>
      <c r="H175">
        <v>479.558177570054</v>
      </c>
      <c r="K175">
        <v>1060.94327584863</v>
      </c>
      <c r="L175">
        <v>718.51029913664797</v>
      </c>
      <c r="M175">
        <v>798.29862212611295</v>
      </c>
      <c r="N175">
        <v>707.41106677233302</v>
      </c>
      <c r="O175">
        <v>565.22351460401705</v>
      </c>
      <c r="P175">
        <v>981.24155114749999</v>
      </c>
      <c r="Q175">
        <v>662.28972665121</v>
      </c>
    </row>
    <row r="176" spans="1:19" x14ac:dyDescent="0.25">
      <c r="A176" t="s">
        <v>341</v>
      </c>
      <c r="B176">
        <v>124.867446856724</v>
      </c>
      <c r="C176">
        <v>133.33694556124601</v>
      </c>
      <c r="D176">
        <v>210.88995438024901</v>
      </c>
      <c r="E176">
        <v>181.171962510692</v>
      </c>
      <c r="F176">
        <v>126.94836095500099</v>
      </c>
      <c r="G176">
        <v>116.031577290044</v>
      </c>
      <c r="H176">
        <v>125.401751813345</v>
      </c>
      <c r="K176">
        <v>156.49882367357301</v>
      </c>
      <c r="L176">
        <v>164.61243640132699</v>
      </c>
      <c r="M176">
        <v>173.01319594996099</v>
      </c>
      <c r="N176">
        <v>217.08062434689501</v>
      </c>
      <c r="O176">
        <v>153.34167861992901</v>
      </c>
      <c r="P176">
        <v>133.11499775566699</v>
      </c>
      <c r="Q176">
        <v>120.123996331467</v>
      </c>
    </row>
    <row r="177" spans="1:19" s="15" customFormat="1" x14ac:dyDescent="0.25">
      <c r="A177" s="15" t="s">
        <v>342</v>
      </c>
      <c r="B177" s="15">
        <v>570.75540079963105</v>
      </c>
      <c r="C177" s="15">
        <v>631.56307754270995</v>
      </c>
      <c r="D177" s="15">
        <v>605.74103791659104</v>
      </c>
      <c r="E177" s="15">
        <v>430.26263670168697</v>
      </c>
      <c r="F177" s="15">
        <v>316.52471061486602</v>
      </c>
      <c r="G177" s="15">
        <v>377.18600449923298</v>
      </c>
      <c r="H177" s="15">
        <v>381.741218625003</v>
      </c>
      <c r="I177" s="15">
        <f>AVERAGE(B177:H177)</f>
        <v>473.39629809996012</v>
      </c>
      <c r="J177" s="15">
        <f>_xlfn.STDEV.P(B177:H177)/SQRT(COUNT(B177:H177))</f>
        <v>44.294224308828902</v>
      </c>
      <c r="K177" s="15">
        <v>546.67916084078001</v>
      </c>
      <c r="L177" s="15">
        <v>599.60039054080801</v>
      </c>
      <c r="M177" s="15">
        <v>630.59925420751597</v>
      </c>
      <c r="N177" s="15">
        <v>495.098075028869</v>
      </c>
      <c r="O177" s="15">
        <v>298.24160853198401</v>
      </c>
      <c r="P177" s="15">
        <v>422.86964826416698</v>
      </c>
      <c r="Q177" s="15">
        <v>436.60952440123799</v>
      </c>
      <c r="R177" s="15">
        <f>AVERAGE(K177:Q177)</f>
        <v>489.95680883076608</v>
      </c>
      <c r="S177" s="15">
        <f>_xlfn.STDEV.P(K177:Q177)/SQRT(COUNT(K177:Q177))</f>
        <v>40.190162310817179</v>
      </c>
    </row>
    <row r="178" spans="1:19" x14ac:dyDescent="0.25">
      <c r="A178" t="s">
        <v>343</v>
      </c>
      <c r="B178">
        <v>263.291388890245</v>
      </c>
      <c r="C178">
        <v>316.09093344491299</v>
      </c>
      <c r="D178">
        <v>211.88998853611099</v>
      </c>
      <c r="E178">
        <v>167.57801672029899</v>
      </c>
      <c r="F178">
        <v>71.962050867166894</v>
      </c>
      <c r="G178">
        <v>123.397416522344</v>
      </c>
      <c r="H178">
        <v>137.859485415427</v>
      </c>
      <c r="K178">
        <v>286.09645946831398</v>
      </c>
      <c r="L178">
        <v>280.65142221053799</v>
      </c>
      <c r="M178">
        <v>257.19827791067701</v>
      </c>
      <c r="N178">
        <v>231.657077882588</v>
      </c>
      <c r="O178">
        <v>71.832978090177406</v>
      </c>
      <c r="P178">
        <v>155.772135888333</v>
      </c>
      <c r="Q178">
        <v>160.31408592043101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Sheet2 - abbrev</vt:lpstr>
      <vt:lpstr>Sheet1 - full</vt:lpstr>
      <vt:lpstr>Final_no_007_splitglutes</vt:lpstr>
      <vt:lpstr>Final_no_007</vt:lpstr>
      <vt:lpstr>barsgraphs1_glutes</vt:lpstr>
      <vt:lpstr>barsgraphs1_quads</vt:lpstr>
      <vt:lpstr>barsgraphs1_hipflex</vt:lpstr>
      <vt:lpstr>barsgraphs2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2023-03-16T01:48:11Z</dcterms:modified>
</cp:coreProperties>
</file>