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3BC5D1C4-E7B7-4697-9067-5F7C99CC8B0A}" xr6:coauthVersionLast="47" xr6:coauthVersionMax="47" xr10:uidLastSave="{00000000-0000-0000-0000-000000000000}"/>
  <bookViews>
    <workbookView xWindow="3510" yWindow="3510" windowWidth="21600" windowHeight="11385" xr2:uid="{CE15F475-ED09-4E78-B0C4-C13E019F5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N26" i="1"/>
  <c r="O26" i="1"/>
  <c r="N18" i="1"/>
  <c r="O18" i="1"/>
  <c r="N23" i="1"/>
  <c r="O23" i="1"/>
  <c r="N19" i="1"/>
  <c r="O19" i="1"/>
  <c r="N22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N8" i="1"/>
  <c r="O11" i="1"/>
  <c r="P11" i="1"/>
  <c r="Q11" i="1"/>
  <c r="N11" i="1"/>
  <c r="N5" i="1"/>
  <c r="O5" i="1"/>
  <c r="P5" i="1"/>
  <c r="Q5" i="1"/>
  <c r="O4" i="1"/>
  <c r="P4" i="1"/>
  <c r="Q4" i="1"/>
  <c r="N4" i="1"/>
  <c r="O10" i="1"/>
  <c r="P10" i="1"/>
  <c r="Q10" i="1"/>
  <c r="N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<sst xmlns="http://schemas.openxmlformats.org/spreadsheetml/2006/main" count="144" uniqueCount="96">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</sst>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0768514373486546"/>
          <c:w val="0.83620440044324129"/>
          <c:h val="0.881432903178114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3-4186-B19B-F4C974EDBD43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F43-4186-B19B-F4C974EDBD43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3-4186-B19B-F4C974EDBD43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F43-4186-B19B-F4C974EDBD43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3-4186-B19B-F4C974EDBD43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43-4186-B19B-F4C974EDBD43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3-4186-B19B-F4C974EDBD43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43-4186-B19B-F4C974EDBD43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f>Sheet1!$G$38:$G$66</c:f>
              <c:strCache>
                <c:ptCount val="29"/>
                <c:pt idx="0">
                  <c:v>glmed_r</c:v>
                </c:pt>
                <c:pt idx="1">
                  <c:v>gastroc_r</c:v>
                </c:pt>
                <c:pt idx="2">
                  <c:v>soleus_r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edl_r</c:v>
                </c:pt>
                <c:pt idx="28">
                  <c:v>tibant_r</c:v>
                </c:pt>
              </c:strCache>
            </c:strRef>
          </c:cat>
          <c:val>
            <c:numRef>
              <c:f>Sheet1!$J$38:$J$66</c:f>
              <c:numCache>
                <c:formatCode>General</c:formatCode>
                <c:ptCount val="29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3.2242431615998053E-2</c:v>
                </c:pt>
                <c:pt idx="4">
                  <c:v>3.1676495550654549E-2</c:v>
                </c:pt>
                <c:pt idx="5">
                  <c:v>2.9258105112709001E-2</c:v>
                </c:pt>
                <c:pt idx="6">
                  <c:v>2.3092656959581841E-2</c:v>
                </c:pt>
                <c:pt idx="7">
                  <c:v>2.1182060659515202E-2</c:v>
                </c:pt>
                <c:pt idx="8">
                  <c:v>1.4850214914313795E-2</c:v>
                </c:pt>
                <c:pt idx="9">
                  <c:v>1.4035276696262457E-2</c:v>
                </c:pt>
                <c:pt idx="10">
                  <c:v>1.3209940170816E-2</c:v>
                </c:pt>
                <c:pt idx="11">
                  <c:v>1.0105470147435399E-2</c:v>
                </c:pt>
                <c:pt idx="12">
                  <c:v>9.1654973857755E-3</c:v>
                </c:pt>
                <c:pt idx="13">
                  <c:v>7.032197436332252E-3</c:v>
                </c:pt>
                <c:pt idx="14">
                  <c:v>4.7992810111035511E-3</c:v>
                </c:pt>
                <c:pt idx="15">
                  <c:v>2.7440462030560494E-3</c:v>
                </c:pt>
                <c:pt idx="16">
                  <c:v>2.0530929815953114E-3</c:v>
                </c:pt>
                <c:pt idx="17">
                  <c:v>1.3255786036606015E-3</c:v>
                </c:pt>
                <c:pt idx="18">
                  <c:v>4.2032324920247008E-4</c:v>
                </c:pt>
                <c:pt idx="19">
                  <c:v>-2.7215386688995286E-4</c:v>
                </c:pt>
                <c:pt idx="20">
                  <c:v>-8.6090460607114987E-4</c:v>
                </c:pt>
                <c:pt idx="21">
                  <c:v>-1.4842240355961468E-3</c:v>
                </c:pt>
                <c:pt idx="22">
                  <c:v>-2.6928150138243005E-3</c:v>
                </c:pt>
                <c:pt idx="23">
                  <c:v>-4.1096917282433497E-3</c:v>
                </c:pt>
                <c:pt idx="24">
                  <c:v>-6.5040627559118484E-3</c:v>
                </c:pt>
                <c:pt idx="25">
                  <c:v>-7.1359477316770142E-3</c:v>
                </c:pt>
                <c:pt idx="26">
                  <c:v>-1.3950190982223012E-2</c:v>
                </c:pt>
                <c:pt idx="27">
                  <c:v>-1.836982139057735E-2</c:v>
                </c:pt>
                <c:pt idx="28">
                  <c:v>-6.1718467600211505E-2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957131</xdr:colOff>
      <xdr:row>83</xdr:row>
      <xdr:rowOff>112178</xdr:rowOff>
    </xdr:from>
    <xdr:to>
      <xdr:col>16</xdr:col>
      <xdr:colOff>630561</xdr:colOff>
      <xdr:row>154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abSelected="1" topLeftCell="N11" zoomScale="54" zoomScaleNormal="115" workbookViewId="0">
      <selection activeCell="M19" sqref="M19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 t="shared" ref="O3:Q3" si="0">SUM(I3:I5)</f>
        <v>0.27905160716980709</v>
      </c>
      <c r="P3">
        <f t="shared" si="0"/>
        <v>0.25836012473452652</v>
      </c>
      <c r="Q3">
        <f t="shared" si="0"/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 t="shared" ref="O4:Q4" si="1">SUM(I8:I9,I27)</f>
        <v>0.32815028097230969</v>
      </c>
      <c r="P4">
        <f t="shared" si="1"/>
        <v>0.37439383898446843</v>
      </c>
      <c r="Q4">
        <f t="shared" si="1"/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 t="shared" ref="I5:K5" si="2">SUM(C5:C8)</f>
        <v>9.3702599316393104E-2</v>
      </c>
      <c r="J5">
        <f t="shared" si="2"/>
        <v>9.091516430747501E-2</v>
      </c>
      <c r="K5">
        <f t="shared" si="2"/>
        <v>8.6101931699636494E-2</v>
      </c>
      <c r="M5" t="s">
        <v>78</v>
      </c>
      <c r="N5">
        <f>SUM(H10:H11,H12,H18:H19,H25,H28)</f>
        <v>0.95308205611647612</v>
      </c>
      <c r="O5">
        <f t="shared" ref="O5:Q5" si="3">SUM(I10:I11,I12,I18:I19,I25,I28)</f>
        <v>1.3576614469420909</v>
      </c>
      <c r="P5">
        <f t="shared" si="3"/>
        <v>0.89621038088486848</v>
      </c>
      <c r="Q5">
        <f t="shared" si="3"/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>H13</f>
        <v>0.13822277934839369</v>
      </c>
      <c r="O6">
        <f t="shared" ref="O6:Q6" si="4">I13</f>
        <v>0.14551864270180881</v>
      </c>
      <c r="P6">
        <f t="shared" si="4"/>
        <v>9.9327805688677814E-2</v>
      </c>
      <c r="Q6">
        <f t="shared" si="4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>H14</f>
        <v>0.54092588158624955</v>
      </c>
      <c r="O7">
        <f t="shared" ref="O7:Q7" si="5">I14</f>
        <v>0.50031033766522182</v>
      </c>
      <c r="P7">
        <f t="shared" si="5"/>
        <v>0.41494914003095218</v>
      </c>
      <c r="Q7">
        <f t="shared" si="5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 t="shared" ref="O8:Q8" si="6">SUM(I15,I20)</f>
        <v>0.1158879969683453</v>
      </c>
      <c r="P8">
        <f t="shared" si="6"/>
        <v>8.6602814671065176E-2</v>
      </c>
      <c r="Q8">
        <f t="shared" si="6"/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 t="shared" ref="O11:Q11" si="7">SUM(I16,I17,I22,I26)</f>
        <v>0.83549716832213838</v>
      </c>
      <c r="P11">
        <f t="shared" si="7"/>
        <v>0.67513399115283457</v>
      </c>
      <c r="Q11">
        <f t="shared" si="7"/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 t="shared" ref="I12:K12" si="8">SUM(C15:C16)</f>
        <v>0.52764076926951797</v>
      </c>
      <c r="J12">
        <f t="shared" si="8"/>
        <v>0.33527386284658189</v>
      </c>
      <c r="K12">
        <f t="shared" si="8"/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 t="shared" ref="I13:K13" si="9">SUM(C17:C19)</f>
        <v>0.14551864270180881</v>
      </c>
      <c r="J13">
        <f t="shared" si="9"/>
        <v>9.9327805688677814E-2</v>
      </c>
      <c r="K13">
        <f t="shared" si="9"/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 t="shared" ref="I14:M14" si="10">SUM(C20:C22)</f>
        <v>0.50031033766522182</v>
      </c>
      <c r="J14">
        <f t="shared" si="10"/>
        <v>0.41494914003095218</v>
      </c>
      <c r="K14">
        <f t="shared" si="10"/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 t="shared" ref="I15:K15" si="11">SUM(C23:C25)</f>
        <v>0.1026504929795066</v>
      </c>
      <c r="J15">
        <f t="shared" si="11"/>
        <v>7.6213822050185981E-2</v>
      </c>
      <c r="K15">
        <f t="shared" si="11"/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 t="shared" ref="I17:K17" si="12">SUM(C27,C31)</f>
        <v>0.58867129043722</v>
      </c>
      <c r="J17">
        <f t="shared" si="12"/>
        <v>0.502745789150566</v>
      </c>
      <c r="K17">
        <f t="shared" si="12"/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>AVERAGE(N19:O19)</f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>AVERAGE(N20:O20)</f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>AVERAGE(N21:O21)</f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>AVERAGE(N22:O22)</f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>AVERAGE(N23:O23)</f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>AVERAGE(N24:O24)</f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>AVERAGE(N25:O25)</f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>AVERAGE(N26:O26)</f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58</v>
      </c>
      <c r="H38">
        <f>H14-J14</f>
        <v>0.12597674155529737</v>
      </c>
      <c r="I38">
        <f>I14-K14</f>
        <v>2.4441742498180541E-2</v>
      </c>
      <c r="J38">
        <f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56</v>
      </c>
      <c r="H39">
        <f>H12-J12</f>
        <v>2.3876326054454111E-2</v>
      </c>
      <c r="I39">
        <f>I12-K12</f>
        <v>9.5795801535884961E-2</v>
      </c>
      <c r="J39">
        <f>AVERAGE(H39:I39)</f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69</v>
      </c>
      <c r="H40">
        <f>H25-J25</f>
        <v>3.9966238379833041E-2</v>
      </c>
      <c r="I40">
        <f>I25-K25</f>
        <v>4.9364909214615005E-2</v>
      </c>
      <c r="J40">
        <f>AVERAGE(H40:I40)</f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>AVERAGE(H41:I41)</f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>AVERAGE(H42:I42)</f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>AVERAGE(H43:I43)</f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>AVERAGE(H44:I44)</f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>AVERAGE(H45:I45)</f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>AVERAGE(H46:I46)</f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>AVERAGE(H47:I47)</f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>AVERAGE(H48:I48)</f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>AVERAGE(H49:I49)</f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>AVERAGE(H50:I50)</f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>AVERAGE(H51:I51)</f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>AVERAGE(H52:I52)</f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>AVERAGE(H53:I53)</f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>AVERAGE(H54:I54)</f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>AVERAGE(H55:I55)</f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>AVERAGE(H56:I56)</f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>AVERAGE(H57:I57)</f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>AVERAGE(H58:I58)</f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>AVERAGE(H59:I59)</f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>AVERAGE(H60:I60)</f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>AVERAGE(H61:I61)</f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>AVERAGE(H62:I62)</f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>AVERAGE(H63:I63)</f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>AVERAGE(H64:I64)</f>
        <v>-1.3950190982223012E-2</v>
      </c>
    </row>
    <row r="65" spans="7:10" x14ac:dyDescent="0.25">
      <c r="G65" t="s">
        <v>52</v>
      </c>
      <c r="H65">
        <f>H8-J8</f>
        <v>-1.82949807867894E-2</v>
      </c>
      <c r="I65">
        <f>I8-K8</f>
        <v>-1.84446619943653E-2</v>
      </c>
      <c r="J65">
        <f>AVERAGE(H65:I65)</f>
        <v>-1.836982139057735E-2</v>
      </c>
    </row>
    <row r="66" spans="7:10" x14ac:dyDescent="0.25">
      <c r="G66" t="s">
        <v>71</v>
      </c>
      <c r="H66">
        <f>H27-J27</f>
        <v>-4.2685459837906004E-2</v>
      </c>
      <c r="I66">
        <f>I27-K27</f>
        <v>-8.0751475362517006E-2</v>
      </c>
      <c r="J66">
        <f>AVERAGE(H66:I66)</f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2021-10-24T10:47:44Z</dcterms:modified>
</cp:coreProperties>
</file>