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31EAB96A-7056-46EE-8E7F-FE0B8D110CEB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alldata" sheetId="3" r:id="rId1"/>
    <sheet name="swing t test" sheetId="1" r:id="rId2"/>
    <sheet name="stance t test" sheetId="8" r:id="rId3"/>
    <sheet name="alldata_1step" sheetId="4" r:id="rId4"/>
    <sheet name="soleus_r" sheetId="13" r:id="rId5"/>
    <sheet name="pythonou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5" i="4" l="1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BG3" i="4" s="1"/>
  <c r="AW7" i="4"/>
  <c r="AW3" i="4"/>
  <c r="AL7" i="4"/>
  <c r="AL3" i="4"/>
  <c r="F3" i="13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BI3" i="4" l="1"/>
  <c r="BI5" i="4" s="1"/>
  <c r="BG7" i="4"/>
  <c r="BJ3" i="4" s="1"/>
  <c r="AM3" i="4"/>
  <c r="AM7" i="4"/>
  <c r="H2" i="4"/>
  <c r="F10" i="4"/>
  <c r="AP3" i="4" l="1"/>
  <c r="AO3" i="4"/>
  <c r="J2" i="4"/>
  <c r="J3" i="4"/>
  <c r="J9" i="4"/>
  <c r="J8" i="4"/>
  <c r="F22" i="4"/>
  <c r="J7" i="4" s="1"/>
  <c r="F18" i="4"/>
  <c r="J6" i="4" s="1"/>
  <c r="O14" i="4" s="1"/>
  <c r="F14" i="4"/>
  <c r="J5" i="4" s="1"/>
  <c r="K5" i="4" s="1"/>
  <c r="BH3" i="4" s="1"/>
  <c r="J4" i="4"/>
  <c r="I9" i="4"/>
  <c r="I8" i="4"/>
  <c r="I7" i="4"/>
  <c r="I6" i="4"/>
  <c r="I5" i="4"/>
  <c r="I4" i="4"/>
  <c r="I3" i="4"/>
  <c r="H3" i="4"/>
  <c r="I2" i="4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O15" i="4" l="1"/>
  <c r="K4" i="4"/>
  <c r="O13" i="4"/>
  <c r="N13" i="4"/>
  <c r="M3" i="4"/>
  <c r="AN3" i="4"/>
  <c r="M4" i="4"/>
  <c r="N14" i="4"/>
  <c r="O5" i="4"/>
  <c r="N15" i="4"/>
  <c r="N12" i="4"/>
  <c r="M2" i="4"/>
  <c r="O12" i="4"/>
  <c r="O2" i="4"/>
  <c r="M5" i="4"/>
  <c r="N4" i="4"/>
  <c r="N3" i="4"/>
  <c r="L14" i="4"/>
  <c r="P3" i="4"/>
  <c r="L15" i="4"/>
  <c r="K9" i="4"/>
  <c r="L19" i="4"/>
  <c r="J19" i="4"/>
  <c r="N2" i="4"/>
  <c r="L13" i="4"/>
  <c r="J13" i="4"/>
  <c r="K3" i="4"/>
  <c r="J2" i="3"/>
  <c r="P2" i="3" s="1"/>
  <c r="O2" i="3"/>
  <c r="M2" i="3"/>
  <c r="M5" i="3"/>
  <c r="J9" i="3"/>
  <c r="J5" i="3"/>
  <c r="O3" i="3"/>
  <c r="M4" i="3"/>
  <c r="J6" i="3"/>
  <c r="P4" i="3" s="1"/>
  <c r="O4" i="3"/>
  <c r="L17" i="4"/>
  <c r="J17" i="4"/>
  <c r="P4" i="4"/>
  <c r="K7" i="4"/>
  <c r="P5" i="3"/>
  <c r="N5" i="4"/>
  <c r="K8" i="4"/>
  <c r="J18" i="4"/>
  <c r="P5" i="4"/>
  <c r="L18" i="4"/>
  <c r="M3" i="3"/>
  <c r="P2" i="4"/>
  <c r="O3" i="4"/>
  <c r="O4" i="4"/>
  <c r="J14" i="4"/>
  <c r="J12" i="4"/>
  <c r="J15" i="4"/>
  <c r="J4" i="3"/>
  <c r="P3" i="3" s="1"/>
  <c r="K2" i="4"/>
  <c r="L12" i="4"/>
  <c r="J16" i="4"/>
  <c r="L16" i="4"/>
  <c r="K6" i="4"/>
  <c r="O5" i="3"/>
  <c r="P15" i="4" l="1"/>
  <c r="Q4" i="4"/>
  <c r="P14" i="4"/>
  <c r="BH7" i="4"/>
  <c r="AN7" i="4"/>
  <c r="Q3" i="4"/>
  <c r="P13" i="4"/>
  <c r="K12" i="4"/>
  <c r="P12" i="4"/>
  <c r="Q5" i="4"/>
  <c r="Q2" i="4"/>
  <c r="I12" i="4"/>
</calcChain>
</file>

<file path=xl/sharedStrings.xml><?xml version="1.0" encoding="utf-8"?>
<sst xmlns="http://schemas.openxmlformats.org/spreadsheetml/2006/main" count="1049" uniqueCount="105">
  <si>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</si>
  <si>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</si>
  <si>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</si>
  <si>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</si>
  <si>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</si>
  <si>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</si>
  <si>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</si>
  <si>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</si>
  <si>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</si>
  <si>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</si>
  <si>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</si>
  <si>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</si>
  <si>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</si>
  <si>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</si>
  <si>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</si>
  <si>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</si>
  <si>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</si>
  <si>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</si>
  <si>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</si>
  <si>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</si>
  <si>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</si>
  <si>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</si>
  <si>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</si>
  <si>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</si>
  <si>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</si>
  <si>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</si>
  <si>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</si>
  <si>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</si>
  <si>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</si>
  <si>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</si>
  <si>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</si>
  <si>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</si>
  <si>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</si>
  <si>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</si>
  <si>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</si>
  <si>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</si>
  <si>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</si>
  <si>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</si>
  <si>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</si>
  <si>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</si>
  <si>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</si>
  <si>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</si>
  <si>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</si>
  <si>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</si>
  <si>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</si>
  <si>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</si>
  <si>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testing metabolics vo2 diff 1.12 w/kg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</si>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</sst>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36-891B-0037244EE5A3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C-4D36-891B-0037244E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75F-B172-92ACE69A5823}"/>
            </c:ext>
          </c:extLst>
        </c:ser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4"/>
          <c:order val="4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1-475F-B172-92ACE69A5823}"/>
            </c:ext>
          </c:extLst>
        </c:ser>
        <c:ser>
          <c:idx val="5"/>
          <c:order val="5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alldata_1step!$M$2:$M$5</c15:sqref>
                  </c15:fullRef>
                </c:ext>
              </c:extLst>
              <c:f>alldata_1step!$M$3:$M$4</c:f>
              <c:numCache>
                <c:formatCode>General</c:formatCode>
                <c:ptCount val="2"/>
                <c:pt idx="0">
                  <c:v>-4.4476325130031995</c:v>
                </c:pt>
                <c:pt idx="1">
                  <c:v>-3.1402286791878598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alldata_1step!$Q$2:$Q$5</c15:sqref>
                  </c15:fullRef>
                </c:ext>
              </c:extLst>
              <c:f>alldata_1step!$Q$3:$Q$4</c:f>
              <c:numCache>
                <c:formatCode>General</c:formatCode>
                <c:ptCount val="2"/>
                <c:pt idx="0">
                  <c:v>-8.0372380116609783</c:v>
                </c:pt>
                <c:pt idx="1">
                  <c:v>-3.7297543833232742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alldata_1step!$M$3:$M$4</c15:sqref>
                        </c15:fullRef>
                        <c15:formulaRef>
                          <c15:sqref>alldata_1step!$M$4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-3.1402286791878598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alldata_1step!$Q$3:$Q$4</c15:sqref>
                        </c15:fullRef>
                        <c15:formulaRef>
                          <c15:sqref>alldata_1step!$Q$4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-3.7297543833232742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alldata_1step!$N$12:$N$15</c15:sqref>
                  </c15:fullRef>
                </c:ext>
              </c:extLst>
              <c:f>alldata_1step!$N$13:$N$14</c:f>
              <c:numCache>
                <c:formatCode>General</c:formatCode>
                <c:ptCount val="2"/>
                <c:pt idx="0">
                  <c:v>-0.41765799999999942</c:v>
                </c:pt>
                <c:pt idx="1">
                  <c:v>-0.30866300000000102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alldata_1step!$O$12:$O$15</c15:sqref>
                  </c15:fullRef>
                </c:ext>
              </c:extLst>
              <c:f>alldata_1step!$O$13:$O$14</c:f>
              <c:numCache>
                <c:formatCode>General</c:formatCode>
                <c:ptCount val="2"/>
                <c:pt idx="0">
                  <c:v>-0.75038875000000083</c:v>
                </c:pt>
                <c:pt idx="1">
                  <c:v>-0.36883224999999875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alldata_1step!$N$12:$N$15</c15:sqref>
                        </c15:fullRef>
                        <c15:formulaRef>
                          <c15:sqref>alldata_1step!$N$13:$N$14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-0.41765799999999942</c:v>
                      </c:pt>
                      <c:pt idx="1">
                        <c:v>-0.30866300000000102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alldata_1step!$P$12:$P$15</c15:sqref>
                        </c15:fullRef>
                        <c15:formulaRef>
                          <c15:sqref>alldata_1step!$P$13:$P$14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-0.75038875000000083</c:v>
                      </c:pt>
                      <c:pt idx="1">
                        <c:v>-0.36883224999999875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20</xdr:row>
      <xdr:rowOff>150813</xdr:rowOff>
    </xdr:from>
    <xdr:to>
      <xdr:col>12</xdr:col>
      <xdr:colOff>960438</xdr:colOff>
      <xdr:row>54</xdr:row>
      <xdr:rowOff>66902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1342654</xdr:colOff>
      <xdr:row>20</xdr:row>
      <xdr:rowOff>127872</xdr:rowOff>
    </xdr:from>
    <xdr:to>
      <xdr:col>19</xdr:col>
      <xdr:colOff>290201</xdr:colOff>
      <xdr:row>63</xdr:row>
      <xdr:rowOff>70811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544687</xdr:colOff>
      <xdr:row>20</xdr:row>
      <xdr:rowOff>158882</xdr:rowOff>
    </xdr:from>
    <xdr:to>
      <xdr:col>37</xdr:col>
      <xdr:colOff>86767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42120</xdr:colOff>
      <xdr:row>0</xdr:row>
      <xdr:rowOff>87840</xdr:rowOff>
    </xdr:from>
    <xdr:to>
      <xdr:col>26</xdr:col>
      <xdr:colOff>367560</xdr:colOff>
      <xdr:row>17</xdr:row>
      <xdr:rowOff>94320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556723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71</xdr:col>
      <xdr:colOff>205787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topLeftCell="E1" zoomScale="91" zoomScaleNormal="65" workbookViewId="0">
      <selection activeCell="F26" sqref="F26:F30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77</v>
      </c>
      <c r="G1" t="s">
        <v>52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54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5"/>
      <c r="B4" s="5" t="s">
        <v>78</v>
      </c>
      <c r="C4" s="5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s="3" t="s">
        <v>3</v>
      </c>
      <c r="B5" s="3">
        <v>3.0089970000000004</v>
      </c>
      <c r="C5" s="3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s="3" t="s">
        <v>4</v>
      </c>
      <c r="B6" s="3">
        <v>9.7467034999999966E-2</v>
      </c>
      <c r="C6" s="3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s="3" t="s">
        <v>6</v>
      </c>
      <c r="B7" s="3">
        <v>8</v>
      </c>
      <c r="C7" s="3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s="3" t="s">
        <v>7</v>
      </c>
      <c r="B8" s="3">
        <v>0.7461556513661306</v>
      </c>
      <c r="C8" s="3"/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s="3" t="s">
        <v>5</v>
      </c>
      <c r="B9" s="3">
        <v>0</v>
      </c>
      <c r="C9" s="3"/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s="3" t="s">
        <v>8</v>
      </c>
      <c r="B10" s="3">
        <v>7</v>
      </c>
      <c r="C10" s="3"/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s="3" t="s">
        <v>9</v>
      </c>
      <c r="B11" s="3">
        <v>0.32645180837455229</v>
      </c>
      <c r="C11" s="3"/>
    </row>
    <row r="12" spans="1:16" x14ac:dyDescent="0.25">
      <c r="A12" s="3" t="s">
        <v>10</v>
      </c>
      <c r="B12" s="3">
        <v>0.37681305123248171</v>
      </c>
      <c r="C12" s="3"/>
      <c r="K12" t="s">
        <v>79</v>
      </c>
      <c r="L12" t="s">
        <v>79</v>
      </c>
      <c r="M12" t="s">
        <v>80</v>
      </c>
    </row>
    <row r="13" spans="1:16" x14ac:dyDescent="0.25">
      <c r="A13" s="3" t="s">
        <v>11</v>
      </c>
      <c r="B13" s="3">
        <v>1.8945786050900073</v>
      </c>
      <c r="C13" s="3"/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s="3" t="s">
        <v>12</v>
      </c>
      <c r="B14" s="3">
        <v>0.75362610246496342</v>
      </c>
      <c r="C14" s="3"/>
    </row>
    <row r="15" spans="1:16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24.071976000000003</v>
      </c>
      <c r="D23" s="3">
        <v>3.0089970000000004</v>
      </c>
      <c r="E23" s="3">
        <v>9.7467034999999966E-2</v>
      </c>
    </row>
    <row r="24" spans="1:7" ht="15.75" thickBot="1" x14ac:dyDescent="0.3">
      <c r="A24" s="4" t="s">
        <v>66</v>
      </c>
      <c r="B24" s="4">
        <v>8</v>
      </c>
      <c r="C24" s="4">
        <v>23.879120999999998</v>
      </c>
      <c r="D24" s="4">
        <v>2.9848901249999997</v>
      </c>
      <c r="E24" s="4">
        <v>6.4262108197267881E-2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2.3245656890626964E-3</v>
      </c>
      <c r="C29" s="3">
        <v>1</v>
      </c>
      <c r="D29" s="3">
        <v>2.3245656890626964E-3</v>
      </c>
      <c r="E29" s="3">
        <v>2.8746404551557241E-2</v>
      </c>
      <c r="F29" s="3">
        <v>0.86779140093905838</v>
      </c>
      <c r="G29" s="3">
        <v>4.6001099366694227</v>
      </c>
    </row>
    <row r="30" spans="1:7" x14ac:dyDescent="0.25">
      <c r="A30" s="3" t="s">
        <v>75</v>
      </c>
      <c r="B30" s="3">
        <v>1.1321040023808748</v>
      </c>
      <c r="C30" s="3">
        <v>14</v>
      </c>
      <c r="D30" s="3">
        <v>8.0864571598633916E-2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1.1344285680699375</v>
      </c>
      <c r="C32" s="4">
        <v>15</v>
      </c>
      <c r="D32" s="4"/>
      <c r="E32" s="4"/>
      <c r="F32" s="4"/>
      <c r="G32" s="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57</v>
      </c>
      <c r="J1" s="6" t="s">
        <v>51</v>
      </c>
      <c r="K1" s="7" t="s">
        <v>36</v>
      </c>
      <c r="L1" s="7"/>
      <c r="M1" s="7"/>
      <c r="N1" s="8"/>
      <c r="O1" s="6" t="s">
        <v>35</v>
      </c>
      <c r="P1" s="7"/>
      <c r="Q1" s="7"/>
      <c r="R1" s="7"/>
      <c r="S1" s="8"/>
    </row>
    <row r="2" spans="1:19" x14ac:dyDescent="0.25">
      <c r="A2" t="s">
        <v>0</v>
      </c>
      <c r="J2" s="9"/>
      <c r="K2" s="10" t="s">
        <v>14</v>
      </c>
      <c r="L2" s="10" t="s">
        <v>15</v>
      </c>
      <c r="M2" s="10" t="s">
        <v>16</v>
      </c>
      <c r="N2" s="11" t="s">
        <v>53</v>
      </c>
      <c r="O2" s="9"/>
      <c r="P2" s="10"/>
      <c r="Q2" s="10"/>
      <c r="R2" s="10"/>
      <c r="S2" s="11"/>
    </row>
    <row r="3" spans="1:19" ht="15.75" thickBot="1" x14ac:dyDescent="0.3">
      <c r="J3" s="9">
        <v>0</v>
      </c>
      <c r="K3" s="10" t="s">
        <v>43</v>
      </c>
      <c r="L3" s="10" t="s">
        <v>33</v>
      </c>
      <c r="M3" s="10" t="s">
        <v>34</v>
      </c>
      <c r="N3" s="11">
        <v>6.6376109999999997</v>
      </c>
      <c r="O3" s="9">
        <v>7.4643920000000001</v>
      </c>
      <c r="P3" s="10">
        <v>4</v>
      </c>
      <c r="Q3" s="10" t="s">
        <v>43</v>
      </c>
      <c r="R3" s="10" t="s">
        <v>40</v>
      </c>
      <c r="S3" s="11" t="s">
        <v>34</v>
      </c>
    </row>
    <row r="4" spans="1:19" x14ac:dyDescent="0.25">
      <c r="A4" s="5"/>
      <c r="B4" s="5" t="s">
        <v>1</v>
      </c>
      <c r="C4" s="5" t="s">
        <v>2</v>
      </c>
      <c r="J4" s="9">
        <v>1</v>
      </c>
      <c r="K4" s="10" t="s">
        <v>43</v>
      </c>
      <c r="L4" s="10" t="s">
        <v>33</v>
      </c>
      <c r="M4" s="10" t="s">
        <v>37</v>
      </c>
      <c r="N4" s="11">
        <v>5.9639850000000001</v>
      </c>
      <c r="O4" s="9">
        <v>7.6236660000000001</v>
      </c>
      <c r="P4" s="10">
        <v>5</v>
      </c>
      <c r="Q4" s="10" t="s">
        <v>43</v>
      </c>
      <c r="R4" s="10" t="s">
        <v>40</v>
      </c>
      <c r="S4" s="11" t="s">
        <v>37</v>
      </c>
    </row>
    <row r="5" spans="1:19" x14ac:dyDescent="0.25">
      <c r="A5" s="3" t="s">
        <v>3</v>
      </c>
      <c r="B5" s="3">
        <v>6.4791441250000004</v>
      </c>
      <c r="C5" s="3">
        <v>7.4053071250000002</v>
      </c>
      <c r="J5" s="9">
        <v>2</v>
      </c>
      <c r="K5" s="10" t="s">
        <v>43</v>
      </c>
      <c r="L5" s="10" t="s">
        <v>33</v>
      </c>
      <c r="M5" s="10" t="s">
        <v>38</v>
      </c>
      <c r="N5" s="11">
        <v>6.6552610000000003</v>
      </c>
      <c r="O5" s="9">
        <v>6.9179539999999999</v>
      </c>
      <c r="P5" s="10">
        <v>6</v>
      </c>
      <c r="Q5" s="10" t="s">
        <v>43</v>
      </c>
      <c r="R5" s="10" t="s">
        <v>40</v>
      </c>
      <c r="S5" s="11" t="s">
        <v>38</v>
      </c>
    </row>
    <row r="6" spans="1:19" x14ac:dyDescent="0.25">
      <c r="A6" s="3" t="s">
        <v>4</v>
      </c>
      <c r="B6" s="3">
        <v>0.16640886674869651</v>
      </c>
      <c r="C6" s="3">
        <v>0.12278253916469642</v>
      </c>
      <c r="J6" s="9">
        <v>3</v>
      </c>
      <c r="K6" s="10" t="s">
        <v>43</v>
      </c>
      <c r="L6" s="10" t="s">
        <v>33</v>
      </c>
      <c r="M6" s="10" t="s">
        <v>39</v>
      </c>
      <c r="N6" s="11">
        <v>5.8253329999999997</v>
      </c>
      <c r="O6" s="9">
        <v>6.8632220000000004</v>
      </c>
      <c r="P6" s="10">
        <v>7</v>
      </c>
      <c r="Q6" s="10" t="s">
        <v>43</v>
      </c>
      <c r="R6" s="10" t="s">
        <v>40</v>
      </c>
      <c r="S6" s="11" t="s">
        <v>39</v>
      </c>
    </row>
    <row r="7" spans="1:19" x14ac:dyDescent="0.25">
      <c r="A7" s="3" t="s">
        <v>6</v>
      </c>
      <c r="B7" s="3">
        <v>8</v>
      </c>
      <c r="C7" s="3">
        <v>8</v>
      </c>
      <c r="J7" s="9">
        <v>8</v>
      </c>
      <c r="K7" s="10" t="s">
        <v>44</v>
      </c>
      <c r="L7" s="10" t="s">
        <v>33</v>
      </c>
      <c r="M7" s="10" t="s">
        <v>34</v>
      </c>
      <c r="N7" s="11">
        <v>6.9033720000000001</v>
      </c>
      <c r="O7" s="9">
        <v>7.3225720000000001</v>
      </c>
      <c r="P7" s="10">
        <v>12</v>
      </c>
      <c r="Q7" s="10" t="s">
        <v>44</v>
      </c>
      <c r="R7" s="10" t="s">
        <v>40</v>
      </c>
      <c r="S7" s="11" t="s">
        <v>34</v>
      </c>
    </row>
    <row r="8" spans="1:19" x14ac:dyDescent="0.25">
      <c r="A8" s="3" t="s">
        <v>7</v>
      </c>
      <c r="B8" s="3">
        <v>0.32636165876877316</v>
      </c>
      <c r="C8" s="3"/>
      <c r="J8" s="9">
        <v>9</v>
      </c>
      <c r="K8" s="10" t="s">
        <v>44</v>
      </c>
      <c r="L8" s="10" t="s">
        <v>33</v>
      </c>
      <c r="M8" s="10" t="s">
        <v>37</v>
      </c>
      <c r="N8" s="11">
        <v>6.647322</v>
      </c>
      <c r="O8" s="9">
        <v>7.7138470000000003</v>
      </c>
      <c r="P8" s="10">
        <v>13</v>
      </c>
      <c r="Q8" s="10" t="s">
        <v>44</v>
      </c>
      <c r="R8" s="10" t="s">
        <v>40</v>
      </c>
      <c r="S8" s="11" t="s">
        <v>37</v>
      </c>
    </row>
    <row r="9" spans="1:19" x14ac:dyDescent="0.25">
      <c r="A9" s="3" t="s">
        <v>5</v>
      </c>
      <c r="B9" s="3">
        <v>0</v>
      </c>
      <c r="C9" s="3"/>
      <c r="J9" s="9">
        <v>10</v>
      </c>
      <c r="K9" s="10" t="s">
        <v>44</v>
      </c>
      <c r="L9" s="10" t="s">
        <v>33</v>
      </c>
      <c r="M9" s="10" t="s">
        <v>38</v>
      </c>
      <c r="N9" s="11">
        <v>6.3015169999999996</v>
      </c>
      <c r="O9" s="9">
        <v>7.5333889999999997</v>
      </c>
      <c r="P9" s="10">
        <v>14</v>
      </c>
      <c r="Q9" s="10" t="s">
        <v>44</v>
      </c>
      <c r="R9" s="10" t="s">
        <v>40</v>
      </c>
      <c r="S9" s="11" t="s">
        <v>38</v>
      </c>
    </row>
    <row r="10" spans="1:19" ht="15.75" thickBot="1" x14ac:dyDescent="0.3">
      <c r="A10" s="3" t="s">
        <v>8</v>
      </c>
      <c r="B10" s="3">
        <v>7</v>
      </c>
      <c r="C10" s="3"/>
      <c r="J10" s="12">
        <v>11</v>
      </c>
      <c r="K10" s="13" t="s">
        <v>44</v>
      </c>
      <c r="L10" s="13" t="s">
        <v>33</v>
      </c>
      <c r="M10" s="13" t="s">
        <v>39</v>
      </c>
      <c r="N10" s="14">
        <v>6.898752</v>
      </c>
      <c r="O10" s="12">
        <v>7.8034150000000002</v>
      </c>
      <c r="P10" s="13">
        <v>15</v>
      </c>
      <c r="Q10" s="13" t="s">
        <v>44</v>
      </c>
      <c r="R10" s="13" t="s">
        <v>40</v>
      </c>
      <c r="S10" s="14" t="s">
        <v>39</v>
      </c>
    </row>
    <row r="11" spans="1:19" x14ac:dyDescent="0.25">
      <c r="A11" s="3" t="s">
        <v>9</v>
      </c>
      <c r="B11" s="3">
        <v>-5.9186912624042964</v>
      </c>
      <c r="C11" s="3"/>
    </row>
    <row r="12" spans="1:19" x14ac:dyDescent="0.25">
      <c r="A12" s="3" t="s">
        <v>10</v>
      </c>
      <c r="B12" s="3">
        <v>2.94144982007533E-4</v>
      </c>
      <c r="C12" s="3"/>
    </row>
    <row r="13" spans="1:19" x14ac:dyDescent="0.25">
      <c r="A13" s="3" t="s">
        <v>11</v>
      </c>
      <c r="B13" s="3">
        <v>1.8945786050900073</v>
      </c>
      <c r="C13" s="3"/>
      <c r="N13" t="s">
        <v>82</v>
      </c>
      <c r="O13" t="s">
        <v>81</v>
      </c>
      <c r="P13" t="s">
        <v>80</v>
      </c>
    </row>
    <row r="14" spans="1:19" x14ac:dyDescent="0.25">
      <c r="A14" s="3" t="s">
        <v>12</v>
      </c>
      <c r="B14" s="3">
        <v>5.8828996401506599E-4</v>
      </c>
      <c r="C14" s="3"/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51.833153000000003</v>
      </c>
      <c r="D23" s="3">
        <v>6.4791441250000004</v>
      </c>
      <c r="E23" s="3">
        <v>0.16640886674869651</v>
      </c>
    </row>
    <row r="24" spans="1:7" ht="15.75" thickBot="1" x14ac:dyDescent="0.3">
      <c r="A24" s="4" t="s">
        <v>66</v>
      </c>
      <c r="B24" s="4">
        <v>8</v>
      </c>
      <c r="C24" s="4">
        <v>59.242457000000002</v>
      </c>
      <c r="D24" s="4">
        <v>7.4053071250000002</v>
      </c>
      <c r="E24" s="4">
        <v>0.12278253916469642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3.4311116102760018</v>
      </c>
      <c r="C29" s="3">
        <v>1</v>
      </c>
      <c r="D29" s="3">
        <v>3.4311116102760018</v>
      </c>
      <c r="E29" s="3">
        <v>23.729001209002398</v>
      </c>
      <c r="F29" s="3">
        <v>2.4723268614697236E-4</v>
      </c>
      <c r="G29" s="3">
        <v>4.6001099366694227</v>
      </c>
    </row>
    <row r="30" spans="1:7" x14ac:dyDescent="0.25">
      <c r="A30" s="3" t="s">
        <v>75</v>
      </c>
      <c r="B30" s="3">
        <v>2.0243398413937506</v>
      </c>
      <c r="C30" s="3">
        <v>14</v>
      </c>
      <c r="D30" s="3">
        <v>0.14459570295669646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5.4554514516697523</v>
      </c>
      <c r="C32" s="4">
        <v>15</v>
      </c>
      <c r="D32" s="4"/>
      <c r="E32" s="4"/>
      <c r="F32" s="4"/>
      <c r="G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R33"/>
  <sheetViews>
    <sheetView tabSelected="1" topLeftCell="AA1" zoomScale="81" zoomScaleNormal="55" workbookViewId="0">
      <selection activeCell="AO6" sqref="AO6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4.5703125" customWidth="1"/>
    <col min="9" max="9" width="32" customWidth="1"/>
    <col min="10" max="10" width="21.140625" customWidth="1"/>
    <col min="11" max="11" width="27.7109375" customWidth="1"/>
    <col min="13" max="13" width="29.7109375" customWidth="1"/>
    <col min="14" max="14" width="35.42578125" customWidth="1"/>
    <col min="15" max="15" width="29.85546875" customWidth="1"/>
    <col min="16" max="16" width="29.140625" customWidth="1"/>
    <col min="17" max="17" width="29.42578125" customWidth="1"/>
    <col min="32" max="32" width="9.85546875" bestFit="1" customWidth="1"/>
    <col min="37" max="37" width="8.7109375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17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</cols>
  <sheetData>
    <row r="1" spans="2:7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46</v>
      </c>
      <c r="I1" t="s">
        <v>47</v>
      </c>
      <c r="J1" t="s">
        <v>48</v>
      </c>
      <c r="K1" t="s">
        <v>49</v>
      </c>
      <c r="L1" t="s">
        <v>23</v>
      </c>
      <c r="M1" t="s">
        <v>24</v>
      </c>
      <c r="N1" t="s">
        <v>50</v>
      </c>
      <c r="O1" t="s">
        <v>26</v>
      </c>
      <c r="P1" t="s">
        <v>27</v>
      </c>
      <c r="Q1" t="s">
        <v>28</v>
      </c>
      <c r="AF1" t="s">
        <v>87</v>
      </c>
      <c r="AG1" t="s">
        <v>52</v>
      </c>
      <c r="AM1" t="s">
        <v>95</v>
      </c>
      <c r="AN1" t="s">
        <v>96</v>
      </c>
      <c r="AO1" t="s">
        <v>99</v>
      </c>
      <c r="AP1" t="s">
        <v>100</v>
      </c>
      <c r="AQ1" t="s">
        <v>88</v>
      </c>
      <c r="AZ1" t="s">
        <v>89</v>
      </c>
      <c r="BA1" t="s">
        <v>51</v>
      </c>
      <c r="BG1" t="s">
        <v>95</v>
      </c>
      <c r="BH1" t="s">
        <v>102</v>
      </c>
      <c r="BI1" t="s">
        <v>101</v>
      </c>
      <c r="BJ1" t="s">
        <v>100</v>
      </c>
      <c r="BK1" t="s">
        <v>90</v>
      </c>
    </row>
    <row r="2" spans="2:70" x14ac:dyDescent="0.25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f>G2-1.12</f>
        <v>9.9410080000000001</v>
      </c>
      <c r="I2">
        <f>G2</f>
        <v>11.061007999999999</v>
      </c>
      <c r="J2">
        <f>F2</f>
        <v>10.656892499999998</v>
      </c>
      <c r="K2">
        <f t="shared" ref="K2:K9" si="0">J2-1.2</f>
        <v>9.4568924999999986</v>
      </c>
      <c r="L2">
        <v>1</v>
      </c>
      <c r="M2">
        <f>(AVERAGE(I2:I2)-AVERAGE(I3:I3))/(AVERAGE(I3:I3))*100</f>
        <v>-1.9071120174564617</v>
      </c>
      <c r="N2">
        <f>(AVERAGE(J2:J2)-AVERAGE(J3:J3))/(AVERAGE(J3:J3))*100</f>
        <v>-9.6593786402293969</v>
      </c>
      <c r="O2">
        <f>(I2-I3)/I3*100</f>
        <v>-1.9071120174564617</v>
      </c>
      <c r="P2">
        <f>(J2-J3)/J3*100</f>
        <v>-9.6593786402293969</v>
      </c>
      <c r="Q2">
        <f>(K2-K3)/K3*100</f>
        <v>-10.753270260491925</v>
      </c>
      <c r="AH2" t="s">
        <v>14</v>
      </c>
      <c r="AI2" t="s">
        <v>15</v>
      </c>
      <c r="AJ2" t="s">
        <v>16</v>
      </c>
      <c r="AK2" t="s">
        <v>54</v>
      </c>
      <c r="AL2" t="s">
        <v>91</v>
      </c>
      <c r="AS2" t="s">
        <v>14</v>
      </c>
      <c r="AT2" t="s">
        <v>15</v>
      </c>
      <c r="AU2" t="s">
        <v>16</v>
      </c>
      <c r="AV2" t="s">
        <v>54</v>
      </c>
      <c r="BB2" t="s">
        <v>14</v>
      </c>
      <c r="BC2" t="s">
        <v>15</v>
      </c>
      <c r="BD2" t="s">
        <v>16</v>
      </c>
      <c r="BE2" t="s">
        <v>53</v>
      </c>
      <c r="BM2" t="s">
        <v>14</v>
      </c>
      <c r="BN2" t="s">
        <v>15</v>
      </c>
      <c r="BO2" t="s">
        <v>16</v>
      </c>
      <c r="BP2" t="s">
        <v>53</v>
      </c>
    </row>
    <row r="3" spans="2:70" x14ac:dyDescent="0.25">
      <c r="B3" t="s">
        <v>32</v>
      </c>
      <c r="C3" t="s">
        <v>33</v>
      </c>
      <c r="D3" t="s">
        <v>37</v>
      </c>
      <c r="G3">
        <v>11.061007999999999</v>
      </c>
      <c r="H3">
        <f>G6-1.12</f>
        <v>10.156054999999999</v>
      </c>
      <c r="I3">
        <f>G6</f>
        <v>11.276054999999999</v>
      </c>
      <c r="J3">
        <f>F6</f>
        <v>11.796346249999999</v>
      </c>
      <c r="K3">
        <f t="shared" si="0"/>
        <v>10.59634625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6">
        <f>AVERAGE(AK3:AK6)</f>
        <v>2.7496100000000006</v>
      </c>
      <c r="AM3" s="16">
        <f>AL3-AW3</f>
        <v>-5.135199999999962E-2</v>
      </c>
      <c r="AN3">
        <f>AM3/K5*100</f>
        <v>-0.55001923519617146</v>
      </c>
      <c r="AO3" s="16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6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6">
        <f>AVERAGE(BE3:BE6)</f>
        <v>6.2705475000000002</v>
      </c>
      <c r="BG3" s="16">
        <f>BF3-BQ3</f>
        <v>-0.94676099999999952</v>
      </c>
      <c r="BH3">
        <f>BG3/K5*100</f>
        <v>-10.140535152156996</v>
      </c>
      <c r="BI3" s="16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6">
        <f>AVERAGE(BP3:BP6)</f>
        <v>7.2173084999999997</v>
      </c>
    </row>
    <row r="4" spans="2:70" x14ac:dyDescent="0.25">
      <c r="B4" t="s">
        <v>32</v>
      </c>
      <c r="C4" t="s">
        <v>33</v>
      </c>
      <c r="D4" t="s">
        <v>38</v>
      </c>
      <c r="G4">
        <v>11.061007999999999</v>
      </c>
      <c r="I4">
        <f>G10</f>
        <v>8.9729109999999999</v>
      </c>
      <c r="J4">
        <f>F10</f>
        <v>9.7860119999999995</v>
      </c>
      <c r="K4">
        <f>J4-1.2</f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56</v>
      </c>
      <c r="AO4" t="s">
        <v>104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56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56</v>
      </c>
      <c r="BI4" t="s">
        <v>103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56</v>
      </c>
    </row>
    <row r="5" spans="2:70" x14ac:dyDescent="0.25">
      <c r="B5" t="s">
        <v>32</v>
      </c>
      <c r="C5" t="s">
        <v>33</v>
      </c>
      <c r="D5" t="s">
        <v>39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>
        <f>(AVERAGE(J8:J8)-AVERAGE(J9:J9))/(AVERAGE(J9:J9))*100</f>
        <v>-5.5144191139625365</v>
      </c>
      <c r="O5">
        <f>(I8-I9)/I9*100</f>
        <v>1.2885992899634173</v>
      </c>
      <c r="P5">
        <f>(J8-J9)/J9*100</f>
        <v>-5.5144191139625365</v>
      </c>
      <c r="Q5">
        <f>(K8-K9)/K9*100</f>
        <v>-6.1489278867575043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97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97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97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97</v>
      </c>
    </row>
    <row r="6" spans="2:70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</row>
    <row r="7" spans="2:70" x14ac:dyDescent="0.25">
      <c r="B7" t="s">
        <v>32</v>
      </c>
      <c r="C7" t="s">
        <v>40</v>
      </c>
      <c r="D7" t="s">
        <v>37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6">
        <f>AVERAGE(AK7:AK10)</f>
        <v>3.2683840000000002</v>
      </c>
      <c r="AM7" s="16">
        <f>AL7-AW7</f>
        <v>9.9565750000000008E-2</v>
      </c>
      <c r="AN7">
        <f>AM7/K7*100</f>
        <v>1.0068419789521406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6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6">
        <f>AVERAGE(BE7:BE10)</f>
        <v>6.6877407499999997</v>
      </c>
      <c r="BG7" s="16">
        <f>BF7-BQ7</f>
        <v>-0.90556500000000106</v>
      </c>
      <c r="BH7">
        <f>BG7/K7*100</f>
        <v>-9.1573744653135858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6">
        <f>AVERAGE(BP7:BP10)</f>
        <v>7.5933057500000007</v>
      </c>
    </row>
    <row r="8" spans="2:70" x14ac:dyDescent="0.25">
      <c r="B8" t="s">
        <v>32</v>
      </c>
      <c r="C8" t="s">
        <v>40</v>
      </c>
      <c r="D8" t="s">
        <v>38</v>
      </c>
      <c r="G8">
        <v>11.276054999999999</v>
      </c>
      <c r="I8">
        <f>G26</f>
        <v>9.1254899999999992</v>
      </c>
      <c r="J8">
        <f>F26</f>
        <v>10.9877445</v>
      </c>
      <c r="K8">
        <f t="shared" si="0"/>
        <v>9.7877445000000005</v>
      </c>
      <c r="M8" t="s">
        <v>41</v>
      </c>
      <c r="O8" t="s">
        <v>42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56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56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56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56</v>
      </c>
    </row>
    <row r="9" spans="2:70" x14ac:dyDescent="0.25">
      <c r="B9" t="s">
        <v>32</v>
      </c>
      <c r="C9" t="s">
        <v>40</v>
      </c>
      <c r="D9" t="s">
        <v>39</v>
      </c>
      <c r="G9">
        <v>11.276054999999999</v>
      </c>
      <c r="I9">
        <f>G30</f>
        <v>9.0093949999999996</v>
      </c>
      <c r="J9">
        <f>F30</f>
        <v>11.62901725</v>
      </c>
      <c r="K9">
        <f t="shared" si="0"/>
        <v>10.429017250000001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97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97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97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97</v>
      </c>
    </row>
    <row r="10" spans="2:70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</row>
    <row r="11" spans="2:70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 t="s">
        <v>55</v>
      </c>
      <c r="J11" t="s">
        <v>56</v>
      </c>
      <c r="K11" t="s">
        <v>55</v>
      </c>
      <c r="L11" t="s">
        <v>56</v>
      </c>
      <c r="N11" t="s">
        <v>92</v>
      </c>
      <c r="O11" t="s">
        <v>93</v>
      </c>
      <c r="P11" t="s">
        <v>94</v>
      </c>
    </row>
    <row r="12" spans="2:70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>
        <f>AVERAGE(J12:J19)</f>
        <v>1.9704638885802201</v>
      </c>
      <c r="J12">
        <f t="shared" ref="J12:J19" si="1">(J2-I2)^2</f>
        <v>0.16330933734025113</v>
      </c>
      <c r="K12">
        <f>AVERAGE(L12:L19)</f>
        <v>2.3165930985802197</v>
      </c>
      <c r="L12">
        <f>(J2-H2)^2</f>
        <v>0.51249061734024692</v>
      </c>
      <c r="N12">
        <f>I2-I3</f>
        <v>-0.21504700000000021</v>
      </c>
      <c r="O12">
        <f>J2-J3</f>
        <v>-1.1394537500000013</v>
      </c>
      <c r="P12">
        <f>K2-K3</f>
        <v>-1.1394537500000013</v>
      </c>
      <c r="AM12" t="s">
        <v>98</v>
      </c>
    </row>
    <row r="13" spans="2:70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J13">
        <f t="shared" si="1"/>
        <v>0.27070298482656213</v>
      </c>
      <c r="L13">
        <f>(J3-H3)^2</f>
        <v>2.6905553848265646</v>
      </c>
      <c r="N13">
        <f>I4-I5</f>
        <v>-0.41765799999999942</v>
      </c>
      <c r="O13">
        <f>J4-J5</f>
        <v>-0.75038875000000083</v>
      </c>
      <c r="P13">
        <f>K4-K5</f>
        <v>-0.75038875000000083</v>
      </c>
      <c r="AU13">
        <f>AVERAGE(AV3:AV10)</f>
        <v>2.9848901249999997</v>
      </c>
    </row>
    <row r="14" spans="2:70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J14">
        <f t="shared" si="1"/>
        <v>0.6611332362009994</v>
      </c>
      <c r="L14">
        <f t="shared" ref="L14:L19" si="2">(J4-I4)^2</f>
        <v>0.6611332362009994</v>
      </c>
      <c r="N14">
        <f>I6-I7</f>
        <v>-0.30866300000000102</v>
      </c>
      <c r="O14">
        <f>J6-J7</f>
        <v>-0.36883224999999875</v>
      </c>
      <c r="P14">
        <f>K6-K7</f>
        <v>-0.36883224999999875</v>
      </c>
    </row>
    <row r="15" spans="2:70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J15">
        <f t="shared" si="1"/>
        <v>1.3129303993080648</v>
      </c>
      <c r="L15">
        <f t="shared" si="2"/>
        <v>1.3129303993080648</v>
      </c>
      <c r="N15">
        <f>I8-I9</f>
        <v>0.11609499999999962</v>
      </c>
      <c r="O15">
        <f>J8-J9</f>
        <v>-0.64127275000000061</v>
      </c>
      <c r="P15">
        <f>K8-K9</f>
        <v>-0.64127275000000061</v>
      </c>
    </row>
    <row r="16" spans="2:70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J16">
        <f t="shared" si="1"/>
        <v>1.4386323249000033</v>
      </c>
      <c r="L16">
        <f t="shared" si="2"/>
        <v>1.4386323249000033</v>
      </c>
    </row>
    <row r="17" spans="2:12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J17">
        <f t="shared" si="1"/>
        <v>1.5865902706005601</v>
      </c>
      <c r="L17">
        <f t="shared" si="2"/>
        <v>1.5865902706005601</v>
      </c>
    </row>
    <row r="18" spans="2:12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 s="2">
        <v>9.5206529999999994</v>
      </c>
      <c r="H18" s="2"/>
      <c r="J18">
        <f t="shared" si="1"/>
        <v>3.4679918227702524</v>
      </c>
      <c r="L18">
        <f t="shared" si="2"/>
        <v>3.4679918227702524</v>
      </c>
    </row>
    <row r="19" spans="2:12" x14ac:dyDescent="0.25">
      <c r="B19" t="s">
        <v>44</v>
      </c>
      <c r="C19" t="s">
        <v>33</v>
      </c>
      <c r="D19" t="s">
        <v>37</v>
      </c>
      <c r="E19">
        <v>10.524960999999999</v>
      </c>
      <c r="G19" s="2">
        <v>9.5206529999999994</v>
      </c>
      <c r="H19" s="2"/>
      <c r="J19">
        <f t="shared" si="1"/>
        <v>6.8624207326950666</v>
      </c>
      <c r="L19">
        <f t="shared" si="2"/>
        <v>6.8624207326950666</v>
      </c>
    </row>
    <row r="20" spans="2:12" x14ac:dyDescent="0.25">
      <c r="B20" t="s">
        <v>44</v>
      </c>
      <c r="C20" t="s">
        <v>33</v>
      </c>
      <c r="D20" t="s">
        <v>38</v>
      </c>
      <c r="E20">
        <v>10.395058000000001</v>
      </c>
      <c r="G20" s="2">
        <v>9.5206529999999994</v>
      </c>
      <c r="H20" s="2"/>
    </row>
    <row r="21" spans="2:12" x14ac:dyDescent="0.25">
      <c r="B21" t="s">
        <v>44</v>
      </c>
      <c r="C21" t="s">
        <v>33</v>
      </c>
      <c r="D21" t="s">
        <v>39</v>
      </c>
      <c r="E21">
        <v>11.132913</v>
      </c>
      <c r="G21" s="2">
        <v>9.5206529999999994</v>
      </c>
      <c r="H21" s="2"/>
    </row>
    <row r="22" spans="2:12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 s="2">
        <v>9.8293160000000004</v>
      </c>
      <c r="H22" s="2"/>
    </row>
    <row r="23" spans="2:12" x14ac:dyDescent="0.25">
      <c r="B23" t="s">
        <v>44</v>
      </c>
      <c r="C23" t="s">
        <v>40</v>
      </c>
      <c r="D23" t="s">
        <v>37</v>
      </c>
      <c r="E23">
        <v>11.047166000000001</v>
      </c>
      <c r="G23" s="2">
        <v>9.8293160000000004</v>
      </c>
      <c r="H23" s="2"/>
    </row>
    <row r="24" spans="2:12" x14ac:dyDescent="0.25">
      <c r="B24" t="s">
        <v>44</v>
      </c>
      <c r="C24" t="s">
        <v>40</v>
      </c>
      <c r="D24" t="s">
        <v>38</v>
      </c>
      <c r="E24">
        <v>11.052873</v>
      </c>
      <c r="G24" s="2">
        <v>9.8293160000000004</v>
      </c>
      <c r="H24" s="2"/>
    </row>
    <row r="25" spans="2:12" x14ac:dyDescent="0.25">
      <c r="B25" t="s">
        <v>44</v>
      </c>
      <c r="C25" t="s">
        <v>40</v>
      </c>
      <c r="D25" t="s">
        <v>39</v>
      </c>
      <c r="E25">
        <v>11.209542000000001</v>
      </c>
      <c r="G25" s="2">
        <v>9.8293160000000004</v>
      </c>
      <c r="H25" s="2"/>
    </row>
    <row r="26" spans="2:12" x14ac:dyDescent="0.25">
      <c r="B26" t="s">
        <v>45</v>
      </c>
      <c r="C26" t="s">
        <v>33</v>
      </c>
      <c r="D26" t="s">
        <v>34</v>
      </c>
      <c r="F26">
        <v>10.9877445</v>
      </c>
      <c r="G26" s="2">
        <v>9.1254899999999992</v>
      </c>
      <c r="H26" s="2"/>
    </row>
    <row r="27" spans="2:12" x14ac:dyDescent="0.25">
      <c r="B27" t="s">
        <v>45</v>
      </c>
      <c r="C27" t="s">
        <v>33</v>
      </c>
      <c r="D27" t="s">
        <v>37</v>
      </c>
      <c r="G27" s="2">
        <v>9.1254899999999992</v>
      </c>
      <c r="H27" s="2"/>
    </row>
    <row r="28" spans="2:12" x14ac:dyDescent="0.25">
      <c r="B28" t="s">
        <v>45</v>
      </c>
      <c r="C28" t="s">
        <v>33</v>
      </c>
      <c r="D28" t="s">
        <v>38</v>
      </c>
      <c r="G28" s="2">
        <v>9.1254899999999992</v>
      </c>
      <c r="H28" s="2"/>
    </row>
    <row r="29" spans="2:12" x14ac:dyDescent="0.25">
      <c r="B29" t="s">
        <v>45</v>
      </c>
      <c r="C29" t="s">
        <v>33</v>
      </c>
      <c r="D29" t="s">
        <v>39</v>
      </c>
      <c r="G29" s="2">
        <v>9.1254899999999992</v>
      </c>
      <c r="H29" s="2"/>
    </row>
    <row r="30" spans="2:12" x14ac:dyDescent="0.25">
      <c r="B30" t="s">
        <v>45</v>
      </c>
      <c r="C30" t="s">
        <v>40</v>
      </c>
      <c r="D30" t="s">
        <v>34</v>
      </c>
      <c r="F30">
        <v>11.62901725</v>
      </c>
      <c r="G30" s="2">
        <v>9.0093949999999996</v>
      </c>
      <c r="H30" s="2"/>
    </row>
    <row r="31" spans="2:12" x14ac:dyDescent="0.25">
      <c r="B31" t="s">
        <v>45</v>
      </c>
      <c r="C31" t="s">
        <v>40</v>
      </c>
      <c r="D31" t="s">
        <v>37</v>
      </c>
      <c r="G31" s="2">
        <v>9.0093949999999996</v>
      </c>
      <c r="H31" s="2"/>
    </row>
    <row r="32" spans="2:12" x14ac:dyDescent="0.25">
      <c r="B32" t="s">
        <v>45</v>
      </c>
      <c r="C32" t="s">
        <v>40</v>
      </c>
      <c r="D32" t="s">
        <v>38</v>
      </c>
      <c r="G32" s="2">
        <v>9.0093949999999996</v>
      </c>
      <c r="H32" s="2"/>
    </row>
    <row r="33" spans="2:8" x14ac:dyDescent="0.25">
      <c r="B33" t="s">
        <v>45</v>
      </c>
      <c r="C33" t="s">
        <v>40</v>
      </c>
      <c r="D33" t="s">
        <v>39</v>
      </c>
      <c r="G33" s="2">
        <v>9.0093949999999996</v>
      </c>
      <c r="H33" s="2"/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5" t="s">
        <v>79</v>
      </c>
    </row>
    <row r="2" spans="1:6" x14ac:dyDescent="0.25">
      <c r="A2" t="s">
        <v>83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5">
        <f>AVERAGE(B2:E2)</f>
        <v>0.43014426261536104</v>
      </c>
    </row>
    <row r="3" spans="1:6" x14ac:dyDescent="0.25">
      <c r="A3" t="s">
        <v>84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5">
        <f t="shared" ref="F3:F11" si="0">AVERAGE(B3:E3)</f>
        <v>0.12694925344462601</v>
      </c>
    </row>
    <row r="4" spans="1:6" x14ac:dyDescent="0.25">
      <c r="A4" t="s">
        <v>85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5">
        <f t="shared" si="0"/>
        <v>0.42816236342916802</v>
      </c>
    </row>
    <row r="5" spans="1:6" x14ac:dyDescent="0.25">
      <c r="A5" t="s">
        <v>86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5">
        <f t="shared" si="0"/>
        <v>-0.12496735426338813</v>
      </c>
    </row>
    <row r="6" spans="1:6" x14ac:dyDescent="0.25">
      <c r="F6" s="15"/>
    </row>
    <row r="7" spans="1:6" x14ac:dyDescent="0.25">
      <c r="B7" t="s">
        <v>35</v>
      </c>
      <c r="F7" s="15" t="s">
        <v>79</v>
      </c>
    </row>
    <row r="8" spans="1:6" x14ac:dyDescent="0.25">
      <c r="A8" t="s">
        <v>83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5">
        <f t="shared" si="0"/>
        <v>0.4701105009951938</v>
      </c>
    </row>
    <row r="9" spans="1:6" x14ac:dyDescent="0.25">
      <c r="A9" t="s">
        <v>84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5">
        <f t="shared" si="0"/>
        <v>0.15558163403204275</v>
      </c>
    </row>
    <row r="10" spans="1:6" x14ac:dyDescent="0.25">
      <c r="A10" t="s">
        <v>85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5">
        <f t="shared" si="0"/>
        <v>0.71512891682274149</v>
      </c>
    </row>
    <row r="11" spans="1:6" x14ac:dyDescent="0.25">
      <c r="A11" t="s">
        <v>86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5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8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51</v>
      </c>
      <c r="P1" t="s">
        <v>52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53</v>
      </c>
      <c r="Q2" t="s">
        <v>14</v>
      </c>
      <c r="R2" t="s">
        <v>15</v>
      </c>
      <c r="S2" t="s">
        <v>16</v>
      </c>
      <c r="T2" t="s">
        <v>54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52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54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51</v>
      </c>
    </row>
    <row r="60" spans="1:15" x14ac:dyDescent="0.25">
      <c r="L60" t="s">
        <v>14</v>
      </c>
      <c r="M60" t="s">
        <v>15</v>
      </c>
      <c r="N60" t="s">
        <v>16</v>
      </c>
      <c r="O60" t="s">
        <v>53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alldata_1step</vt:lpstr>
      <vt:lpstr>soleus_r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2021-11-11T03:34:47Z</dcterms:modified>
  <dc:language>en-US</dc:language>
</cp:coreProperties>
</file>