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CFB25416-573B-4BF6-9D78-B09F08D55CF7}" xr6:coauthVersionLast="47" xr6:coauthVersionMax="47" xr10:uidLastSave="{00000000-0000-0000-0000-000000000000}"/>
  <bookViews>
    <workbookView xWindow="6210" yWindow="4215" windowWidth="21600" windowHeight="11385" activeTab="4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  <sheet name="welk007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1" i="5" l="1"/>
  <c r="Z49" i="5"/>
  <c r="Z27" i="5"/>
  <c r="Z5" i="5"/>
  <c r="I71" i="5"/>
  <c r="I49" i="5"/>
  <c r="I27" i="5"/>
  <c r="I5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I71" i="1"/>
  <c r="I49" i="1"/>
  <c r="I27" i="1"/>
  <c r="I5" i="1"/>
  <c r="AH26" i="5"/>
  <c r="AD26" i="5"/>
  <c r="AH25" i="5"/>
  <c r="AD25" i="5"/>
  <c r="AH24" i="5"/>
  <c r="AD24" i="5"/>
  <c r="AH23" i="5"/>
  <c r="AD23" i="5"/>
  <c r="AH22" i="5"/>
  <c r="AD22" i="5"/>
  <c r="AH21" i="5"/>
  <c r="AD21" i="5"/>
  <c r="AH20" i="5"/>
  <c r="AD20" i="5"/>
  <c r="AH19" i="5"/>
  <c r="AD19" i="5"/>
  <c r="AH18" i="5"/>
  <c r="AD18" i="5"/>
  <c r="AH17" i="5"/>
  <c r="AD17" i="5"/>
  <c r="AH16" i="5"/>
  <c r="AD16" i="5"/>
  <c r="AH15" i="5"/>
  <c r="AD15" i="5"/>
  <c r="AH14" i="5"/>
  <c r="AD14" i="5"/>
  <c r="AH13" i="5"/>
  <c r="AD13" i="5"/>
  <c r="AH12" i="5"/>
  <c r="AD12" i="5"/>
  <c r="AH11" i="5"/>
  <c r="AD11" i="5"/>
  <c r="AH10" i="5"/>
  <c r="AD10" i="5"/>
  <c r="AH10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M10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Z71" i="4"/>
  <c r="Z49" i="4"/>
  <c r="Z27" i="4"/>
  <c r="Z5" i="4"/>
  <c r="I71" i="4"/>
  <c r="I49" i="4"/>
  <c r="I27" i="4"/>
  <c r="I5" i="4"/>
  <c r="AH25" i="3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</calcChain>
</file>

<file path=xl/sharedStrings.xml><?xml version="1.0" encoding="utf-8"?>
<sst xmlns="http://schemas.openxmlformats.org/spreadsheetml/2006/main" count="6525" uniqueCount="168">
  <si>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</si>
  <si>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</si>
  <si>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</si>
  <si>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</si>
  <si>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</si>
  <si>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</si>
  <si>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</si>
  <si>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</si>
  <si>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</si>
  <si>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</si>
  <si>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</si>
  <si>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</si>
  <si>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</si>
  <si>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</si>
  <si>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</si>
  <si>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</si>
  <si>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</si>
  <si>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</si>
  <si>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</si>
  <si>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</si>
  <si>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</si>
  <si>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</si>
  <si>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</si>
  <si>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</si>
  <si>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</si>
  <si>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</si>
  <si>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</si>
  <si>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</si>
  <si>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</si>
  <si>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</si>
  <si>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</si>
  <si>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</si>
  <si>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</si>
  <si>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</si>
  <si>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</si>
  <si>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</si>
  <si>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</si>
  <si>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</si>
  <si>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</si>
  <si>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dz</t>
  </si>
  <si>
    <t>New</t>
  </si>
  <si>
    <t>COM</t>
  </si>
  <si>
    <t>location:</t>
  </si>
  <si>
    <t>welknatural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</si>
  <si>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</si>
  <si>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</si>
  <si>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</si>
  <si>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</si>
  <si>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</si>
  <si>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</si>
  <si>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</si>
  <si>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</si>
  <si>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</si>
  <si>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</si>
  <si>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</si>
  <si>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</si>
  <si>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</si>
  <si>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</si>
  <si>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</si>
  <si>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</si>
  <si>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</si>
  <si>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</si>
  <si>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</si>
  <si>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</si>
  <si>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</si>
  <si>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</si>
  <si>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</si>
  <si>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</si>
  <si>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</si>
  <si>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</si>
  <si>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</si>
  <si>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</si>
  <si>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</si>
  <si>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</si>
  <si>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</si>
  <si>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</si>
  <si>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</si>
  <si>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</si>
  <si>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</si>
  <si>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</si>
  <si>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</si>
  <si>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</si>
  <si>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</si>
  <si>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</si>
  <si>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</si>
  <si>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</si>
  <si>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</si>
  <si>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</si>
  <si>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</si>
  <si>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</si>
  <si>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</si>
  <si>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</si>
  <si>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</si>
  <si>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</si>
  <si>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</si>
  <si>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</si>
  <si>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</si>
  <si>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</si>
  <si>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</si>
  <si>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</si>
  <si>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</si>
  <si>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</si>
  <si>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</si>
  <si>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</si>
  <si>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</si>
  <si>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</si>
  <si>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</si>
  <si>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</si>
  <si>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</si>
  <si>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</si>
  <si>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</si>
  <si>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</si>
  <si>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</si>
  <si>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</si>
  <si>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</si>
  <si>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</si>
  <si>
    <t>=-0.03537,</t>
  </si>
  <si>
    <t>~[-0.000397447,0.334426,0.0308154]</t>
  </si>
  <si>
    <t>14.5382,</t>
  </si>
  <si>
    <t>11.4821,</t>
  </si>
  <si>
    <t>4.57674,</t>
  </si>
  <si>
    <t>0.10641,</t>
  </si>
  <si>
    <t>0.123445,</t>
  </si>
  <si>
    <t>1.54307,</t>
  </si>
  <si>
    <t>0.267383,</t>
  </si>
  <si>
    <t>42.2635,</t>
  </si>
  <si>
    <t>=-0.0413647,</t>
  </si>
  <si>
    <t>~[0.00559728,0.334426,0.0297241]</t>
  </si>
  <si>
    <t>=-0.0411367,</t>
  </si>
  <si>
    <t>~[0.00536924,0.334426,0.0320484]</t>
  </si>
  <si>
    <t>=-0.0338264,</t>
  </si>
  <si>
    <t>~[-0.00194108,0.334426,0.0267107]</t>
  </si>
  <si>
    <t>=-0.0360536,</t>
  </si>
  <si>
    <t>~[0.000286145,0.334426,0.0241276]</t>
  </si>
  <si>
    <t>=-0.0515889,</t>
  </si>
  <si>
    <t>~[0.0158215,0.334426,0.032391]</t>
  </si>
  <si>
    <t>=-0.037267,</t>
  </si>
  <si>
    <t>~[0.00149951,0.334426,0.0527004]</t>
  </si>
  <si>
    <t>=-0.0396001,</t>
  </si>
  <si>
    <t>~[0.00383267,0.334426,0.039322]</t>
  </si>
  <si>
    <t>welk007</t>
  </si>
  <si>
    <t>=-0.1,</t>
  </si>
  <si>
    <t>~[0.0661084,0.314147,-0.1]</t>
  </si>
  <si>
    <t>8.94175,</t>
  </si>
  <si>
    <t>7.06214,</t>
  </si>
  <si>
    <t>2.81494,</t>
  </si>
  <si>
    <t>0.0654478,</t>
  </si>
  <si>
    <t>0.0759255,</t>
  </si>
  <si>
    <t>0.949069,</t>
  </si>
  <si>
    <t>0.164455,</t>
  </si>
  <si>
    <t>25.9943,</t>
  </si>
  <si>
    <t>~[0.0661084,0.314147,0.0384651]</t>
  </si>
  <si>
    <t>=0.0139863,</t>
  </si>
  <si>
    <t>~[-0.0478779,0.314147,0.0404682]</t>
  </si>
  <si>
    <t>=0.0174725,</t>
  </si>
  <si>
    <t>~[-0.0513641,0.314147,0.0274401]</t>
  </si>
  <si>
    <t>=0.00957065,</t>
  </si>
  <si>
    <t>~[-0.0434622,0.314147,0.0417722]</t>
  </si>
  <si>
    <t>=0.00932871,</t>
  </si>
  <si>
    <t>~[-0.0432203,0.314147,0.0411497]</t>
  </si>
  <si>
    <t>=0.0152583,</t>
  </si>
  <si>
    <t>~[-0.0491498,0.314147,0.0636487]</t>
  </si>
  <si>
    <t>=0.0263827,</t>
  </si>
  <si>
    <t>~[-0.0602743,0.314147,0.0610823]</t>
  </si>
  <si>
    <t>=0.0257993,</t>
  </si>
  <si>
    <t>~[-0.0596908,0.314147,0.0676044]</t>
  </si>
  <si>
    <t>=0.0287816,</t>
  </si>
  <si>
    <t>~[-0.0626732,0.314147,0.0659737]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</si>
</sst>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topLeftCell="A43" workbookViewId="0">
      <selection activeCell="J93" sqref="J93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1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141</v>
      </c>
      <c r="H5" t="s">
        <v>39</v>
      </c>
      <c r="I5">
        <f>0.1</f>
        <v>0.1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53</v>
      </c>
      <c r="Y5" t="s">
        <v>39</v>
      </c>
      <c r="Z5">
        <f>-0.0199755</f>
        <v>-1.99755E-2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142</v>
      </c>
      <c r="R6" t="s">
        <v>2</v>
      </c>
      <c r="S6" t="s">
        <v>40</v>
      </c>
      <c r="T6" t="s">
        <v>41</v>
      </c>
      <c r="U6" t="s">
        <v>42</v>
      </c>
      <c r="V6" t="s">
        <v>54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1.855</v>
      </c>
      <c r="L9" s="1" t="s">
        <v>50</v>
      </c>
      <c r="R9" t="s">
        <v>2</v>
      </c>
      <c r="S9" t="s">
        <v>47</v>
      </c>
      <c r="T9" t="s">
        <v>5</v>
      </c>
      <c r="U9" t="s">
        <v>48</v>
      </c>
      <c r="V9">
        <v>2.2248700000000001</v>
      </c>
      <c r="AC9" s="1" t="s">
        <v>50</v>
      </c>
      <c r="AG9" s="1" t="s">
        <v>61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9.2317300000000007</v>
      </c>
      <c r="L10" s="1" t="s">
        <v>3</v>
      </c>
      <c r="M10">
        <f t="shared" ref="M10:M26" si="0">AVERAGE(J10,J32,J54,J76)</f>
        <v>9.2139400000000009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10.567807500000002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7.2911599999999996</v>
      </c>
      <c r="L11" s="1" t="s">
        <v>9</v>
      </c>
      <c r="M11">
        <f t="shared" si="0"/>
        <v>7.2771125000000003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8.3463837500000011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2.9062299999999999</v>
      </c>
      <c r="L12" s="1" t="s">
        <v>11</v>
      </c>
      <c r="M12">
        <f t="shared" si="0"/>
        <v>2.9006275000000001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3.3268350000000004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6.75703E-2</v>
      </c>
      <c r="L13" s="1" t="s">
        <v>13</v>
      </c>
      <c r="M13">
        <f t="shared" si="0"/>
        <v>6.7440100000000003E-2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7.7349475000000001E-2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7.8387799999999994E-2</v>
      </c>
      <c r="L14" s="1" t="s">
        <v>15</v>
      </c>
      <c r="M14">
        <f t="shared" si="0"/>
        <v>7.8236749999999994E-2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8.9732499999999993E-2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0.97984700000000002</v>
      </c>
      <c r="L15" s="1" t="s">
        <v>17</v>
      </c>
      <c r="M15">
        <f t="shared" si="0"/>
        <v>0.97795924999999995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1.1216571249999998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0.16978799999999999</v>
      </c>
      <c r="L16" s="1" t="s">
        <v>19</v>
      </c>
      <c r="M16">
        <f t="shared" si="0"/>
        <v>0.16946074999999999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0.19436062499999998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7.2911599999999996</v>
      </c>
      <c r="L17" s="1" t="s">
        <v>21</v>
      </c>
      <c r="M17">
        <f t="shared" si="0"/>
        <v>7.2771125000000003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8.3463837500000011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2.9062299999999999</v>
      </c>
      <c r="L18" s="1" t="s">
        <v>22</v>
      </c>
      <c r="M18">
        <f t="shared" si="0"/>
        <v>2.9006275000000001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3.3268350000000004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6.75703E-2</v>
      </c>
      <c r="L19" s="1" t="s">
        <v>23</v>
      </c>
      <c r="M19">
        <f t="shared" si="0"/>
        <v>6.7440100000000003E-2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7.7349475000000001E-2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7.8387799999999994E-2</v>
      </c>
      <c r="L20" s="1" t="s">
        <v>24</v>
      </c>
      <c r="M20">
        <f t="shared" si="0"/>
        <v>7.8236749999999994E-2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8.9732499999999993E-2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0.97984700000000002</v>
      </c>
      <c r="L21" s="1" t="s">
        <v>25</v>
      </c>
      <c r="M21">
        <f t="shared" si="0"/>
        <v>0.97795924999999995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1.1216571249999998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0.16978799999999999</v>
      </c>
      <c r="L22" s="1" t="s">
        <v>26</v>
      </c>
      <c r="M22">
        <f t="shared" si="0"/>
        <v>0.16946074999999999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0.19436062499999998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26.837299999999999</v>
      </c>
      <c r="L23" s="1" t="s">
        <v>27</v>
      </c>
      <c r="M23">
        <f t="shared" si="0"/>
        <v>26.785599999999999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30.721374999999998</v>
      </c>
    </row>
    <row r="24" spans="1:34" x14ac:dyDescent="0.25">
      <c r="I24" t="s">
        <v>38</v>
      </c>
      <c r="J24">
        <v>6.6108399999999998E-2</v>
      </c>
      <c r="L24" s="1" t="s">
        <v>38</v>
      </c>
      <c r="M24">
        <f t="shared" si="0"/>
        <v>6.6108399999999998E-2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2.8637449999999998E-2</v>
      </c>
    </row>
    <row r="25" spans="1:34" x14ac:dyDescent="0.25">
      <c r="A25" t="s">
        <v>29</v>
      </c>
      <c r="I25" t="s">
        <v>115</v>
      </c>
      <c r="J25">
        <v>0.31414700000000001</v>
      </c>
      <c r="L25" s="1" t="s">
        <v>115</v>
      </c>
      <c r="M25">
        <f t="shared" si="0"/>
        <v>0.31414700000000001</v>
      </c>
      <c r="R25" t="s">
        <v>29</v>
      </c>
      <c r="Z25" t="s">
        <v>115</v>
      </c>
      <c r="AA25">
        <v>0.32978600000000002</v>
      </c>
      <c r="AC25" s="1" t="s">
        <v>115</v>
      </c>
      <c r="AD25">
        <f t="shared" si="1"/>
        <v>0.32978600000000002</v>
      </c>
      <c r="AG25" s="1" t="s">
        <v>115</v>
      </c>
      <c r="AH25">
        <f t="shared" ref="AH25:AH26" si="3">AVERAGE(J25,J47,J69,J91,AA91,AA69,AA47,AA25)</f>
        <v>0.32196649999999999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-0.1</v>
      </c>
      <c r="L26" s="1" t="s">
        <v>39</v>
      </c>
      <c r="M26">
        <f t="shared" si="0"/>
        <v>-6.5383725000000004E-2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1.99755E-2</v>
      </c>
      <c r="AC26" s="1" t="s">
        <v>39</v>
      </c>
      <c r="AD26">
        <f t="shared" si="1"/>
        <v>2.0636849999999998E-2</v>
      </c>
      <c r="AG26" s="1" t="s">
        <v>39</v>
      </c>
      <c r="AH26">
        <f t="shared" si="3"/>
        <v>-2.2373437499999999E-2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141</v>
      </c>
      <c r="H27" t="s">
        <v>39</v>
      </c>
      <c r="I27">
        <f>-0.0384651</f>
        <v>-3.8465100000000002E-2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55</v>
      </c>
      <c r="Y27" t="s">
        <v>39</v>
      </c>
      <c r="Z27">
        <f>-0.0188213</f>
        <v>-1.8821299999999999E-2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151</v>
      </c>
      <c r="R28" t="s">
        <v>2</v>
      </c>
      <c r="S28" t="s">
        <v>40</v>
      </c>
      <c r="T28" t="s">
        <v>41</v>
      </c>
      <c r="U28" t="s">
        <v>42</v>
      </c>
      <c r="V28" t="s">
        <v>56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1.5170300000000001</v>
      </c>
      <c r="R31" t="s">
        <v>2</v>
      </c>
      <c r="S31" t="s">
        <v>47</v>
      </c>
      <c r="T31" t="s">
        <v>5</v>
      </c>
      <c r="U31" t="s">
        <v>48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143</v>
      </c>
      <c r="G32" t="s">
        <v>8</v>
      </c>
      <c r="H32" t="s">
        <v>5</v>
      </c>
      <c r="I32" t="s">
        <v>6</v>
      </c>
      <c r="J32">
        <v>9.1788900000000009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144</v>
      </c>
      <c r="G33" t="s">
        <v>8</v>
      </c>
      <c r="H33" t="s">
        <v>5</v>
      </c>
      <c r="I33" t="s">
        <v>6</v>
      </c>
      <c r="J33">
        <v>7.2494300000000003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145</v>
      </c>
      <c r="G34" t="s">
        <v>8</v>
      </c>
      <c r="H34" t="s">
        <v>5</v>
      </c>
      <c r="I34" t="s">
        <v>6</v>
      </c>
      <c r="J34">
        <v>2.8895900000000001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146</v>
      </c>
      <c r="G35" t="s">
        <v>8</v>
      </c>
      <c r="H35" t="s">
        <v>5</v>
      </c>
      <c r="I35" t="s">
        <v>6</v>
      </c>
      <c r="J35">
        <v>6.7183599999999996E-2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147</v>
      </c>
      <c r="G36" t="s">
        <v>8</v>
      </c>
      <c r="H36" t="s">
        <v>5</v>
      </c>
      <c r="I36" t="s">
        <v>6</v>
      </c>
      <c r="J36">
        <v>7.79392E-2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148</v>
      </c>
      <c r="G37" t="s">
        <v>8</v>
      </c>
      <c r="H37" t="s">
        <v>5</v>
      </c>
      <c r="I37" t="s">
        <v>6</v>
      </c>
      <c r="J37">
        <v>0.97423999999999999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149</v>
      </c>
      <c r="G38" t="s">
        <v>8</v>
      </c>
      <c r="H38" t="s">
        <v>5</v>
      </c>
      <c r="I38" t="s">
        <v>6</v>
      </c>
      <c r="J38">
        <v>0.16881599999999999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144</v>
      </c>
      <c r="G39" t="s">
        <v>8</v>
      </c>
      <c r="H39" t="s">
        <v>5</v>
      </c>
      <c r="I39" t="s">
        <v>6</v>
      </c>
      <c r="J39">
        <v>7.2494300000000003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145</v>
      </c>
      <c r="G40" t="s">
        <v>8</v>
      </c>
      <c r="H40" t="s">
        <v>5</v>
      </c>
      <c r="I40" t="s">
        <v>6</v>
      </c>
      <c r="J40">
        <v>2.8895900000000001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146</v>
      </c>
      <c r="G41" t="s">
        <v>8</v>
      </c>
      <c r="H41" t="s">
        <v>5</v>
      </c>
      <c r="I41" t="s">
        <v>6</v>
      </c>
      <c r="J41">
        <v>6.7183599999999996E-2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147</v>
      </c>
      <c r="G42" t="s">
        <v>8</v>
      </c>
      <c r="H42" t="s">
        <v>5</v>
      </c>
      <c r="I42" t="s">
        <v>6</v>
      </c>
      <c r="J42">
        <v>7.79392E-2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148</v>
      </c>
      <c r="G43" t="s">
        <v>8</v>
      </c>
      <c r="H43" t="s">
        <v>5</v>
      </c>
      <c r="I43" t="s">
        <v>6</v>
      </c>
      <c r="J43">
        <v>0.97423999999999999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149</v>
      </c>
      <c r="G44" t="s">
        <v>8</v>
      </c>
      <c r="H44" t="s">
        <v>5</v>
      </c>
      <c r="I44" t="s">
        <v>6</v>
      </c>
      <c r="J44">
        <v>0.16881599999999999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150</v>
      </c>
      <c r="G45" t="s">
        <v>8</v>
      </c>
      <c r="H45" t="s">
        <v>5</v>
      </c>
      <c r="I45" t="s">
        <v>6</v>
      </c>
      <c r="J45">
        <v>26.683700000000002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6.6108399999999998E-2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115</v>
      </c>
      <c r="J47">
        <v>0.31414700000000001</v>
      </c>
      <c r="R47" t="s">
        <v>30</v>
      </c>
      <c r="Z47" t="s">
        <v>115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3.8465100000000002E-2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141</v>
      </c>
      <c r="H49" t="s">
        <v>39</v>
      </c>
      <c r="I49">
        <f>0.1</f>
        <v>0.1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57</v>
      </c>
      <c r="Y49" t="s">
        <v>39</v>
      </c>
      <c r="Z49">
        <f>-0.0235318</f>
        <v>-2.3531799999999999E-2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142</v>
      </c>
      <c r="R50" t="s">
        <v>2</v>
      </c>
      <c r="S50" t="s">
        <v>40</v>
      </c>
      <c r="T50" t="s">
        <v>41</v>
      </c>
      <c r="U50" t="s">
        <v>42</v>
      </c>
      <c r="V50" t="s">
        <v>58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1.64018</v>
      </c>
      <c r="R53" t="s">
        <v>2</v>
      </c>
      <c r="S53" t="s">
        <v>47</v>
      </c>
      <c r="T53" t="s">
        <v>5</v>
      </c>
      <c r="U53" t="s">
        <v>48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143</v>
      </c>
      <c r="G54" t="s">
        <v>8</v>
      </c>
      <c r="H54" t="s">
        <v>5</v>
      </c>
      <c r="I54" t="s">
        <v>6</v>
      </c>
      <c r="J54">
        <v>9.19815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144</v>
      </c>
      <c r="G55" t="s">
        <v>8</v>
      </c>
      <c r="H55" t="s">
        <v>5</v>
      </c>
      <c r="I55" t="s">
        <v>6</v>
      </c>
      <c r="J55">
        <v>7.26464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145</v>
      </c>
      <c r="G56" t="s">
        <v>8</v>
      </c>
      <c r="H56" t="s">
        <v>5</v>
      </c>
      <c r="I56" t="s">
        <v>6</v>
      </c>
      <c r="J56">
        <v>2.8956599999999999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146</v>
      </c>
      <c r="G57" t="s">
        <v>8</v>
      </c>
      <c r="H57" t="s">
        <v>5</v>
      </c>
      <c r="I57" t="s">
        <v>6</v>
      </c>
      <c r="J57">
        <v>6.7324499999999995E-2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147</v>
      </c>
      <c r="G58" t="s">
        <v>8</v>
      </c>
      <c r="H58" t="s">
        <v>5</v>
      </c>
      <c r="I58" t="s">
        <v>6</v>
      </c>
      <c r="J58">
        <v>7.8102599999999994E-2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148</v>
      </c>
      <c r="G59" t="s">
        <v>8</v>
      </c>
      <c r="H59" t="s">
        <v>5</v>
      </c>
      <c r="I59" t="s">
        <v>6</v>
      </c>
      <c r="J59">
        <v>0.97628300000000001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149</v>
      </c>
      <c r="G60" t="s">
        <v>8</v>
      </c>
      <c r="H60" t="s">
        <v>5</v>
      </c>
      <c r="I60" t="s">
        <v>6</v>
      </c>
      <c r="J60">
        <v>0.16916999999999999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7.26464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2.8956599999999999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6.7324499999999995E-2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7.8102599999999994E-2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0.97628300000000001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0.16916999999999999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150</v>
      </c>
      <c r="G67" t="s">
        <v>8</v>
      </c>
      <c r="H67" t="s">
        <v>5</v>
      </c>
      <c r="I67" t="s">
        <v>6</v>
      </c>
      <c r="J67">
        <v>26.739699999999999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6.6108399999999998E-2</v>
      </c>
      <c r="Z68" t="s">
        <v>38</v>
      </c>
      <c r="AA68">
        <v>-6.7658600000000003E-3</v>
      </c>
    </row>
    <row r="69" spans="1:27" x14ac:dyDescent="0.25">
      <c r="A69" t="s">
        <v>49</v>
      </c>
      <c r="I69" t="s">
        <v>115</v>
      </c>
      <c r="J69">
        <v>0.31414700000000001</v>
      </c>
      <c r="R69" t="s">
        <v>49</v>
      </c>
      <c r="Z69" t="s">
        <v>115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-0.1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141</v>
      </c>
      <c r="H71" t="s">
        <v>39</v>
      </c>
      <c r="I71">
        <f>0.1</f>
        <v>0.1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59</v>
      </c>
      <c r="Y71" t="s">
        <v>39</v>
      </c>
      <c r="Z71">
        <f>-0.0202188</f>
        <v>-2.0218799999999999E-2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142</v>
      </c>
      <c r="R72" t="s">
        <v>2</v>
      </c>
      <c r="S72" t="s">
        <v>40</v>
      </c>
      <c r="T72" t="s">
        <v>41</v>
      </c>
      <c r="U72" t="s">
        <v>42</v>
      </c>
      <c r="V72" t="s">
        <v>60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1.9526399999999999</v>
      </c>
      <c r="R75" t="s">
        <v>2</v>
      </c>
      <c r="S75" t="s">
        <v>47</v>
      </c>
      <c r="T75" t="s">
        <v>5</v>
      </c>
      <c r="U75" t="s">
        <v>48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143</v>
      </c>
      <c r="G76" t="s">
        <v>8</v>
      </c>
      <c r="H76" t="s">
        <v>5</v>
      </c>
      <c r="I76" t="s">
        <v>6</v>
      </c>
      <c r="J76">
        <v>9.2469900000000003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144</v>
      </c>
      <c r="G77" t="s">
        <v>8</v>
      </c>
      <c r="H77" t="s">
        <v>5</v>
      </c>
      <c r="I77" t="s">
        <v>6</v>
      </c>
      <c r="J77">
        <v>7.3032199999999996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145</v>
      </c>
      <c r="G78" t="s">
        <v>8</v>
      </c>
      <c r="H78" t="s">
        <v>5</v>
      </c>
      <c r="I78" t="s">
        <v>6</v>
      </c>
      <c r="J78">
        <v>2.9110299999999998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146</v>
      </c>
      <c r="G79" t="s">
        <v>8</v>
      </c>
      <c r="H79" t="s">
        <v>5</v>
      </c>
      <c r="I79" t="s">
        <v>6</v>
      </c>
      <c r="J79">
        <v>6.7682000000000006E-2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147</v>
      </c>
      <c r="G80" t="s">
        <v>8</v>
      </c>
      <c r="H80" t="s">
        <v>5</v>
      </c>
      <c r="I80" t="s">
        <v>6</v>
      </c>
      <c r="J80">
        <v>7.8517400000000001E-2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148</v>
      </c>
      <c r="G81" t="s">
        <v>8</v>
      </c>
      <c r="H81" t="s">
        <v>5</v>
      </c>
      <c r="I81" t="s">
        <v>6</v>
      </c>
      <c r="J81">
        <v>0.98146699999999998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149</v>
      </c>
      <c r="G82" t="s">
        <v>8</v>
      </c>
      <c r="H82" t="s">
        <v>5</v>
      </c>
      <c r="I82" t="s">
        <v>6</v>
      </c>
      <c r="J82">
        <v>0.170069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144</v>
      </c>
      <c r="G83" t="s">
        <v>8</v>
      </c>
      <c r="H83" t="s">
        <v>5</v>
      </c>
      <c r="I83" t="s">
        <v>6</v>
      </c>
      <c r="J83">
        <v>7.3032199999999996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145</v>
      </c>
      <c r="G84" t="s">
        <v>8</v>
      </c>
      <c r="H84" t="s">
        <v>5</v>
      </c>
      <c r="I84" t="s">
        <v>6</v>
      </c>
      <c r="J84">
        <v>2.9110299999999998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146</v>
      </c>
      <c r="G85" t="s">
        <v>8</v>
      </c>
      <c r="H85" t="s">
        <v>5</v>
      </c>
      <c r="I85" t="s">
        <v>6</v>
      </c>
      <c r="J85">
        <v>6.7682000000000006E-2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147</v>
      </c>
      <c r="G86" t="s">
        <v>8</v>
      </c>
      <c r="H86" t="s">
        <v>5</v>
      </c>
      <c r="I86" t="s">
        <v>6</v>
      </c>
      <c r="J86">
        <v>7.8517400000000001E-2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148</v>
      </c>
      <c r="G87" t="s">
        <v>8</v>
      </c>
      <c r="H87" t="s">
        <v>5</v>
      </c>
      <c r="I87" t="s">
        <v>6</v>
      </c>
      <c r="J87">
        <v>0.98146699999999998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149</v>
      </c>
      <c r="G88" t="s">
        <v>8</v>
      </c>
      <c r="H88" t="s">
        <v>5</v>
      </c>
      <c r="I88" t="s">
        <v>6</v>
      </c>
      <c r="J88">
        <v>0.170069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150</v>
      </c>
      <c r="G89" t="s">
        <v>8</v>
      </c>
      <c r="H89" t="s">
        <v>5</v>
      </c>
      <c r="I89" t="s">
        <v>6</v>
      </c>
      <c r="J89">
        <v>26.881699999999999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6.6108399999999998E-2</v>
      </c>
      <c r="Z90" t="s">
        <v>38</v>
      </c>
      <c r="AA90">
        <v>-7.6147599999999999E-3</v>
      </c>
    </row>
    <row r="91" spans="1:27" x14ac:dyDescent="0.25">
      <c r="I91" t="s">
        <v>115</v>
      </c>
      <c r="J91">
        <v>0.31414700000000001</v>
      </c>
      <c r="Z91" t="s">
        <v>115</v>
      </c>
      <c r="AA91">
        <v>0.32978600000000002</v>
      </c>
    </row>
    <row r="92" spans="1:27" x14ac:dyDescent="0.25">
      <c r="I92" t="s">
        <v>39</v>
      </c>
      <c r="J92">
        <v>-0.1</v>
      </c>
      <c r="Z92" t="s">
        <v>39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workbookViewId="0">
      <selection activeCell="AH26" sqref="AH26"/>
    </sheetView>
  </sheetViews>
  <sheetFormatPr defaultRowHeight="15" x14ac:dyDescent="0.25"/>
  <sheetData>
    <row r="1" spans="1:34" x14ac:dyDescent="0.25">
      <c r="A1" t="s">
        <v>62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63</v>
      </c>
      <c r="H5" t="s">
        <v>39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79</v>
      </c>
      <c r="Y5" t="s">
        <v>39</v>
      </c>
      <c r="Z5">
        <f>-0.0307667</f>
        <v>-3.0766700000000001E-2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64</v>
      </c>
      <c r="R6" t="s">
        <v>2</v>
      </c>
      <c r="S6" t="s">
        <v>40</v>
      </c>
      <c r="T6" t="s">
        <v>41</v>
      </c>
      <c r="U6" t="s">
        <v>42</v>
      </c>
      <c r="V6" t="s">
        <v>80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2.2825500000000001</v>
      </c>
      <c r="L9" t="s">
        <v>50</v>
      </c>
      <c r="R9" t="s">
        <v>2</v>
      </c>
      <c r="S9" t="s">
        <v>47</v>
      </c>
      <c r="T9" t="s">
        <v>5</v>
      </c>
      <c r="U9" t="s">
        <v>48</v>
      </c>
      <c r="V9">
        <v>1.7764500000000001</v>
      </c>
      <c r="AC9" t="s">
        <v>50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65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65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66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66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5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67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67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68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68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69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69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70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70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71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71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66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66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67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67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68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68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69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69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70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70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71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71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72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72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115</v>
      </c>
      <c r="J25">
        <v>0.32906099999999999</v>
      </c>
      <c r="L25" t="s">
        <v>115</v>
      </c>
      <c r="M25">
        <f t="shared" si="0"/>
        <v>0.32906099999999999</v>
      </c>
      <c r="R25" t="s">
        <v>29</v>
      </c>
      <c r="Z25" t="s">
        <v>115</v>
      </c>
      <c r="AA25">
        <v>0.32906099999999999</v>
      </c>
      <c r="AC25" t="s">
        <v>115</v>
      </c>
      <c r="AD25">
        <f t="shared" si="1"/>
        <v>0.32906099999999999</v>
      </c>
      <c r="AG25" s="1" t="s">
        <v>115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1.9455099999999999E-2</v>
      </c>
      <c r="L26" t="s">
        <v>39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3.0766700000000001E-2</v>
      </c>
      <c r="AC26" t="s">
        <v>39</v>
      </c>
      <c r="AD26">
        <f>AVERAGE(AA26,AA48,AA70,AA92)</f>
        <v>3.1068875000000003E-2</v>
      </c>
      <c r="AG26" s="1" t="s">
        <v>39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73</v>
      </c>
      <c r="H27" t="s">
        <v>39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81</v>
      </c>
      <c r="Y27" t="s">
        <v>39</v>
      </c>
      <c r="Z27">
        <f>-0.0409551</f>
        <v>-4.0955100000000001E-2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74</v>
      </c>
      <c r="R28" t="s">
        <v>2</v>
      </c>
      <c r="S28" t="s">
        <v>40</v>
      </c>
      <c r="T28" t="s">
        <v>41</v>
      </c>
      <c r="U28" t="s">
        <v>42</v>
      </c>
      <c r="V28" t="s">
        <v>82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2.0244599999999999</v>
      </c>
      <c r="R31" t="s">
        <v>2</v>
      </c>
      <c r="S31" t="s">
        <v>47</v>
      </c>
      <c r="T31" t="s">
        <v>5</v>
      </c>
      <c r="U31" t="s">
        <v>48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65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65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66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66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67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67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68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68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69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69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70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70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71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71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66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66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67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67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68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68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69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69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70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70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71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71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72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72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115</v>
      </c>
      <c r="J47">
        <v>0.32906099999999999</v>
      </c>
      <c r="R47" t="s">
        <v>30</v>
      </c>
      <c r="Z47" t="s">
        <v>115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75</v>
      </c>
      <c r="H49" t="s">
        <v>39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83</v>
      </c>
      <c r="Y49" t="s">
        <v>39</v>
      </c>
      <c r="Z49">
        <f>-0.0271923</f>
        <v>-2.7192299999999999E-2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76</v>
      </c>
      <c r="R50" t="s">
        <v>2</v>
      </c>
      <c r="S50" t="s">
        <v>40</v>
      </c>
      <c r="T50" t="s">
        <v>41</v>
      </c>
      <c r="U50" t="s">
        <v>42</v>
      </c>
      <c r="V50" t="s">
        <v>84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2.2914699999999999</v>
      </c>
      <c r="R53" t="s">
        <v>2</v>
      </c>
      <c r="S53" t="s">
        <v>47</v>
      </c>
      <c r="T53" t="s">
        <v>5</v>
      </c>
      <c r="U53" t="s">
        <v>48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65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65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66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66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67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67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68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68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69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69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70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70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71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71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66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66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67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67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68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68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69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69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70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70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71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71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72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72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49</v>
      </c>
      <c r="I69" t="s">
        <v>115</v>
      </c>
      <c r="J69">
        <v>0.32906099999999999</v>
      </c>
      <c r="R69" t="s">
        <v>49</v>
      </c>
      <c r="Z69" t="s">
        <v>115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77</v>
      </c>
      <c r="H71" t="s">
        <v>39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85</v>
      </c>
      <c r="Y71" t="s">
        <v>39</v>
      </c>
      <c r="Z71">
        <f>-0.0253614</f>
        <v>-2.5361399999999999E-2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78</v>
      </c>
      <c r="R72" t="s">
        <v>2</v>
      </c>
      <c r="S72" t="s">
        <v>40</v>
      </c>
      <c r="T72" t="s">
        <v>41</v>
      </c>
      <c r="U72" t="s">
        <v>42</v>
      </c>
      <c r="V72" t="s">
        <v>86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2.1498599999999999</v>
      </c>
      <c r="R75" t="s">
        <v>2</v>
      </c>
      <c r="S75" t="s">
        <v>47</v>
      </c>
      <c r="T75" t="s">
        <v>5</v>
      </c>
      <c r="U75" t="s">
        <v>48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65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65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66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66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67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67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68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68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69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69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70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70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71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71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66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66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67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67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68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68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69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69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70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70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71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71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72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72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115</v>
      </c>
      <c r="J91">
        <v>0.32906099999999999</v>
      </c>
      <c r="Z91" t="s">
        <v>115</v>
      </c>
      <c r="AA91">
        <v>0.32906099999999999</v>
      </c>
    </row>
    <row r="92" spans="1:27" x14ac:dyDescent="0.25">
      <c r="I92" t="s">
        <v>39</v>
      </c>
      <c r="J92">
        <v>1.5443500000000001E-2</v>
      </c>
      <c r="Z92" t="s">
        <v>39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zoomScaleNormal="100" workbookViewId="0">
      <selection activeCell="AG9" sqref="AG9:AI26"/>
    </sheetView>
  </sheetViews>
  <sheetFormatPr defaultRowHeight="15" x14ac:dyDescent="0.25"/>
  <sheetData>
    <row r="1" spans="1:34" x14ac:dyDescent="0.25">
      <c r="A1" t="s">
        <v>88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89</v>
      </c>
      <c r="H5" t="s">
        <v>39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106</v>
      </c>
      <c r="Y5" t="s">
        <v>39</v>
      </c>
      <c r="Z5">
        <f>-0.0289981</f>
        <v>-2.8998099999999999E-2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90</v>
      </c>
      <c r="R6" t="s">
        <v>2</v>
      </c>
      <c r="S6" t="s">
        <v>40</v>
      </c>
      <c r="T6" t="s">
        <v>41</v>
      </c>
      <c r="U6" t="s">
        <v>42</v>
      </c>
      <c r="V6" t="s">
        <v>107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1.66282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1.4882200000000001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91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91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92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92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93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93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94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94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95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95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96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96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97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97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92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92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93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93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94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94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95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95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96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96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97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97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98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98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115</v>
      </c>
      <c r="J25">
        <v>0.31236900000000001</v>
      </c>
      <c r="L25" t="s">
        <v>115</v>
      </c>
      <c r="M25">
        <f t="shared" si="0"/>
        <v>0.31236900000000001</v>
      </c>
      <c r="R25" t="s">
        <v>29</v>
      </c>
      <c r="Z25" t="s">
        <v>115</v>
      </c>
      <c r="AA25">
        <v>0.31236900000000001</v>
      </c>
      <c r="AC25" t="s">
        <v>115</v>
      </c>
      <c r="AD25">
        <f t="shared" si="1"/>
        <v>0.31236900000000001</v>
      </c>
      <c r="AG25" s="1" t="s">
        <v>115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1.89742E-2</v>
      </c>
      <c r="L26" t="s">
        <v>39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2.8998099999999999E-2</v>
      </c>
      <c r="AC26" t="s">
        <v>39</v>
      </c>
      <c r="AD26">
        <f t="shared" si="1"/>
        <v>2.8811324999999999E-2</v>
      </c>
      <c r="AG26" s="1" t="s">
        <v>39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99</v>
      </c>
      <c r="H27" t="s">
        <v>39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108</v>
      </c>
      <c r="Y27" t="s">
        <v>39</v>
      </c>
      <c r="Z27">
        <f>-0.027724</f>
        <v>-2.7723999999999999E-2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100</v>
      </c>
      <c r="R28" t="s">
        <v>2</v>
      </c>
      <c r="S28" t="s">
        <v>40</v>
      </c>
      <c r="T28" t="s">
        <v>41</v>
      </c>
      <c r="U28" t="s">
        <v>42</v>
      </c>
      <c r="V28" t="s">
        <v>109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1.57816</v>
      </c>
      <c r="R31" t="s">
        <v>2</v>
      </c>
      <c r="S31" t="s">
        <v>47</v>
      </c>
      <c r="T31" t="s">
        <v>5</v>
      </c>
      <c r="U31" t="s">
        <v>48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91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91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92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92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93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93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94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94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95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95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96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96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97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97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92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92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93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93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94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94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95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95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96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96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97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97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98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98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115</v>
      </c>
      <c r="J47">
        <v>0.31236900000000001</v>
      </c>
      <c r="R47" t="s">
        <v>30</v>
      </c>
      <c r="Z47" t="s">
        <v>115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101</v>
      </c>
      <c r="H49" t="s">
        <v>39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110</v>
      </c>
      <c r="Y49" t="s">
        <v>39</v>
      </c>
      <c r="Z49">
        <f>-0.0269558</f>
        <v>-2.6955799999999999E-2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102</v>
      </c>
      <c r="R50" t="s">
        <v>2</v>
      </c>
      <c r="S50" t="s">
        <v>40</v>
      </c>
      <c r="T50" t="s">
        <v>41</v>
      </c>
      <c r="U50" t="s">
        <v>42</v>
      </c>
      <c r="V50" t="s">
        <v>111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1.4226399999999999</v>
      </c>
      <c r="R53" t="s">
        <v>2</v>
      </c>
      <c r="S53" t="s">
        <v>47</v>
      </c>
      <c r="T53" t="s">
        <v>5</v>
      </c>
      <c r="U53" t="s">
        <v>48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91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91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92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92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93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93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94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94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95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95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96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96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97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97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92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92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93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93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94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94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95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95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96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96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97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97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98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98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49</v>
      </c>
      <c r="I69" t="s">
        <v>115</v>
      </c>
      <c r="J69">
        <v>0.31236900000000001</v>
      </c>
      <c r="R69" t="s">
        <v>49</v>
      </c>
      <c r="Z69" t="s">
        <v>115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103</v>
      </c>
      <c r="H71" t="s">
        <v>39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112</v>
      </c>
      <c r="Y71" t="s">
        <v>39</v>
      </c>
      <c r="Z71">
        <f>-0.0315674</f>
        <v>-3.1567400000000002E-2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104</v>
      </c>
      <c r="R72" t="s">
        <v>2</v>
      </c>
      <c r="S72" t="s">
        <v>40</v>
      </c>
      <c r="T72" t="s">
        <v>41</v>
      </c>
      <c r="U72" t="s">
        <v>42</v>
      </c>
      <c r="V72" t="s">
        <v>113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1.4857499999999999</v>
      </c>
      <c r="R75" t="s">
        <v>2</v>
      </c>
      <c r="S75" t="s">
        <v>47</v>
      </c>
      <c r="T75" t="s">
        <v>5</v>
      </c>
      <c r="U75" t="s">
        <v>48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91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91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92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92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93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93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94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94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95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95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96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96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97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97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92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92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93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93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94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94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95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95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96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96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97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97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98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98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115</v>
      </c>
      <c r="J91">
        <v>0.31236900000000001</v>
      </c>
      <c r="Z91" t="s">
        <v>115</v>
      </c>
      <c r="AA91">
        <v>0.31236900000000001</v>
      </c>
    </row>
    <row r="92" spans="1:27" x14ac:dyDescent="0.25">
      <c r="I92" t="s">
        <v>39</v>
      </c>
      <c r="J92">
        <v>1.18666E-2</v>
      </c>
      <c r="Z92" t="s">
        <v>39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H92"/>
  <sheetViews>
    <sheetView topLeftCell="G1" workbookViewId="0">
      <selection activeCell="AH10" sqref="AH10"/>
    </sheetView>
  </sheetViews>
  <sheetFormatPr defaultRowHeight="15" x14ac:dyDescent="0.25"/>
  <sheetData>
    <row r="1" spans="1:34" x14ac:dyDescent="0.25">
      <c r="A1" t="s">
        <v>114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116</v>
      </c>
      <c r="H5" t="s">
        <v>39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132</v>
      </c>
      <c r="Y5" t="s">
        <v>39</v>
      </c>
      <c r="Z5">
        <f>-0.0241276</f>
        <v>-2.4127599999999999E-2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117</v>
      </c>
      <c r="R6" t="s">
        <v>2</v>
      </c>
      <c r="S6" t="s">
        <v>40</v>
      </c>
      <c r="T6" t="s">
        <v>41</v>
      </c>
      <c r="U6" t="s">
        <v>42</v>
      </c>
      <c r="V6" t="s">
        <v>133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1.095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1.6103000000000001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118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118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119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119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120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120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121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121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122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122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123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123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124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124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119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119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120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120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121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121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122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122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123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123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124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124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125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125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115</v>
      </c>
      <c r="J25">
        <v>0.334426</v>
      </c>
      <c r="L25" t="s">
        <v>115</v>
      </c>
      <c r="M25">
        <f t="shared" si="0"/>
        <v>0.334426</v>
      </c>
      <c r="R25" t="s">
        <v>29</v>
      </c>
      <c r="Z25" t="s">
        <v>115</v>
      </c>
      <c r="AA25">
        <v>0.334426</v>
      </c>
      <c r="AC25" t="s">
        <v>115</v>
      </c>
      <c r="AD25">
        <f t="shared" si="1"/>
        <v>0.334426</v>
      </c>
      <c r="AG25" s="1" t="s">
        <v>115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3.08154E-2</v>
      </c>
      <c r="L26" t="s">
        <v>39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2.4127599999999999E-2</v>
      </c>
      <c r="AC26" t="s">
        <v>39</v>
      </c>
      <c r="AD26">
        <f t="shared" si="1"/>
        <v>3.7135250000000002E-2</v>
      </c>
      <c r="AG26" s="1" t="s">
        <v>39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126</v>
      </c>
      <c r="H27" t="s">
        <v>39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134</v>
      </c>
      <c r="Y27" t="s">
        <v>39</v>
      </c>
      <c r="Z27">
        <f>-0.032391</f>
        <v>-3.2391000000000003E-2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127</v>
      </c>
      <c r="R28" t="s">
        <v>2</v>
      </c>
      <c r="S28" t="s">
        <v>40</v>
      </c>
      <c r="T28" t="s">
        <v>41</v>
      </c>
      <c r="U28" t="s">
        <v>42</v>
      </c>
      <c r="V28" t="s">
        <v>135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0.74256999999999995</v>
      </c>
      <c r="R31" t="s">
        <v>2</v>
      </c>
      <c r="S31" t="s">
        <v>47</v>
      </c>
      <c r="T31" t="s">
        <v>5</v>
      </c>
      <c r="U31" t="s">
        <v>48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118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118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119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119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120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120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121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121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122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122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123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123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124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124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119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119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120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120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121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121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122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122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123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123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124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124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125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125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115</v>
      </c>
      <c r="J47">
        <v>0.334426</v>
      </c>
      <c r="R47" t="s">
        <v>30</v>
      </c>
      <c r="Z47" t="s">
        <v>115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128</v>
      </c>
      <c r="H49" t="s">
        <v>39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136</v>
      </c>
      <c r="Y49" t="s">
        <v>39</v>
      </c>
      <c r="Z49">
        <f>-0.0527004</f>
        <v>-5.2700400000000001E-2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129</v>
      </c>
      <c r="R50" t="s">
        <v>2</v>
      </c>
      <c r="S50" t="s">
        <v>40</v>
      </c>
      <c r="T50" t="s">
        <v>41</v>
      </c>
      <c r="U50" t="s">
        <v>42</v>
      </c>
      <c r="V50" t="s">
        <v>137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1.0434600000000001</v>
      </c>
      <c r="R53" t="s">
        <v>2</v>
      </c>
      <c r="S53" t="s">
        <v>47</v>
      </c>
      <c r="T53" t="s">
        <v>5</v>
      </c>
      <c r="U53" t="s">
        <v>48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118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118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119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119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120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120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121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121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122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122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123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123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124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124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119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119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120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120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121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121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122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122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123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123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124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124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125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125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49</v>
      </c>
      <c r="I69" t="s">
        <v>115</v>
      </c>
      <c r="J69">
        <v>0.334426</v>
      </c>
      <c r="R69" t="s">
        <v>49</v>
      </c>
      <c r="Z69" t="s">
        <v>115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130</v>
      </c>
      <c r="H71" t="s">
        <v>39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138</v>
      </c>
      <c r="Y71" t="s">
        <v>39</v>
      </c>
      <c r="Z71">
        <f>-0.039322</f>
        <v>-3.9322000000000003E-2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131</v>
      </c>
      <c r="R72" t="s">
        <v>2</v>
      </c>
      <c r="S72" t="s">
        <v>40</v>
      </c>
      <c r="T72" t="s">
        <v>41</v>
      </c>
      <c r="U72" t="s">
        <v>42</v>
      </c>
      <c r="V72" t="s">
        <v>139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1.10507</v>
      </c>
      <c r="R75" t="s">
        <v>2</v>
      </c>
      <c r="S75" t="s">
        <v>47</v>
      </c>
      <c r="T75" t="s">
        <v>5</v>
      </c>
      <c r="U75" t="s">
        <v>48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118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118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119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119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120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120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121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121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122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122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123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123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124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124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119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119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120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120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121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121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122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122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123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123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124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124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125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125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115</v>
      </c>
      <c r="J91">
        <v>0.334426</v>
      </c>
      <c r="Z91" t="s">
        <v>115</v>
      </c>
      <c r="AA91">
        <v>0.334426</v>
      </c>
    </row>
    <row r="92" spans="1:27" x14ac:dyDescent="0.25">
      <c r="I92" t="s">
        <v>39</v>
      </c>
      <c r="J92">
        <v>2.67107E-2</v>
      </c>
      <c r="Z92" t="s">
        <v>39</v>
      </c>
      <c r="AA92">
        <v>3.9322000000000003E-2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46D1-E00B-478F-BC49-0EAED21FA345}">
  <dimension ref="A1:AH92"/>
  <sheetViews>
    <sheetView tabSelected="1" topLeftCell="AD28" workbookViewId="0">
      <selection activeCell="AH26" sqref="AH26"/>
    </sheetView>
  </sheetViews>
  <sheetFormatPr defaultRowHeight="15" x14ac:dyDescent="0.25"/>
  <sheetData>
    <row r="1" spans="1:34" x14ac:dyDescent="0.25">
      <c r="A1" t="s">
        <v>140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152</v>
      </c>
      <c r="H5" t="s">
        <v>39</v>
      </c>
      <c r="I5">
        <f>-0.0404682</f>
        <v>-4.0468200000000003E-2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160</v>
      </c>
      <c r="Y5" t="s">
        <v>39</v>
      </c>
      <c r="Z5">
        <f>-0.0636487</f>
        <v>-6.3648700000000002E-2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153</v>
      </c>
      <c r="R6" t="s">
        <v>2</v>
      </c>
      <c r="S6" t="s">
        <v>40</v>
      </c>
      <c r="T6" t="s">
        <v>41</v>
      </c>
      <c r="U6" t="s">
        <v>42</v>
      </c>
      <c r="V6" t="s">
        <v>161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1.8625700000000001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2.9411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9.2329100000000004</v>
      </c>
      <c r="L10" t="s">
        <v>3</v>
      </c>
      <c r="M10">
        <f>AVERAGE(J10,J32,J54,J76)</f>
        <v>9.2176000000000009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143</v>
      </c>
      <c r="X10" t="s">
        <v>8</v>
      </c>
      <c r="Y10" t="s">
        <v>5</v>
      </c>
      <c r="Z10" t="s">
        <v>6</v>
      </c>
      <c r="AA10">
        <v>9.40151</v>
      </c>
      <c r="AC10" t="s">
        <v>3</v>
      </c>
      <c r="AD10">
        <f>AVERAGE(AA10,AA32,AA54,AA76)</f>
        <v>9.410425</v>
      </c>
      <c r="AG10" s="1" t="s">
        <v>3</v>
      </c>
      <c r="AH10">
        <f>AVERAGE(J10,J32,J54,J76,AA76,AA54,AA32,AA10)</f>
        <v>9.3140125000000005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7.2920999999999996</v>
      </c>
      <c r="L11" t="s">
        <v>9</v>
      </c>
      <c r="M11">
        <f t="shared" ref="M11:M26" si="0">AVERAGE(J11,J33,J55,J77)</f>
        <v>7.2800050000000001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144</v>
      </c>
      <c r="X11" t="s">
        <v>8</v>
      </c>
      <c r="Y11" t="s">
        <v>5</v>
      </c>
      <c r="Z11" t="s">
        <v>6</v>
      </c>
      <c r="AA11">
        <v>7.4252599999999997</v>
      </c>
      <c r="AC11" t="s">
        <v>9</v>
      </c>
      <c r="AD11">
        <f t="shared" ref="AD11:AD26" si="1">AVERAGE(AA11,AA33,AA55,AA77)</f>
        <v>7.4322949999999999</v>
      </c>
      <c r="AG11" s="1" t="s">
        <v>9</v>
      </c>
      <c r="AH11">
        <f t="shared" ref="AH11:AH23" si="2">AVERAGE(J11,J33,J55,J77,AA77,AA55,AA33,AA11)</f>
        <v>7.3561500000000004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2.9066000000000001</v>
      </c>
      <c r="L12" t="s">
        <v>11</v>
      </c>
      <c r="M12">
        <f t="shared" si="0"/>
        <v>2.9017775000000001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145</v>
      </c>
      <c r="X12" t="s">
        <v>8</v>
      </c>
      <c r="Y12" t="s">
        <v>5</v>
      </c>
      <c r="Z12" t="s">
        <v>6</v>
      </c>
      <c r="AA12">
        <v>2.9596800000000001</v>
      </c>
      <c r="AC12" t="s">
        <v>11</v>
      </c>
      <c r="AD12">
        <f t="shared" si="1"/>
        <v>2.962485</v>
      </c>
      <c r="AG12" s="1" t="s">
        <v>11</v>
      </c>
      <c r="AH12">
        <f t="shared" si="2"/>
        <v>2.9321312499999999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6.7578899999999997E-2</v>
      </c>
      <c r="L13" t="s">
        <v>13</v>
      </c>
      <c r="M13">
        <f t="shared" si="0"/>
        <v>6.7466875000000009E-2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146</v>
      </c>
      <c r="X13" t="s">
        <v>8</v>
      </c>
      <c r="Y13" t="s">
        <v>5</v>
      </c>
      <c r="Z13" t="s">
        <v>6</v>
      </c>
      <c r="AA13">
        <v>6.8812999999999999E-2</v>
      </c>
      <c r="AC13" t="s">
        <v>13</v>
      </c>
      <c r="AD13">
        <f t="shared" si="1"/>
        <v>6.8878224999999987E-2</v>
      </c>
      <c r="AG13" s="1" t="s">
        <v>13</v>
      </c>
      <c r="AH13">
        <f t="shared" si="2"/>
        <v>6.8172549999999998E-2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7.8397800000000004E-2</v>
      </c>
      <c r="L14" t="s">
        <v>15</v>
      </c>
      <c r="M14">
        <f t="shared" si="0"/>
        <v>7.8267824999999999E-2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147</v>
      </c>
      <c r="X14" t="s">
        <v>8</v>
      </c>
      <c r="Y14" t="s">
        <v>5</v>
      </c>
      <c r="Z14" t="s">
        <v>6</v>
      </c>
      <c r="AA14">
        <v>7.9829399999999995E-2</v>
      </c>
      <c r="AC14" t="s">
        <v>15</v>
      </c>
      <c r="AD14">
        <f t="shared" si="1"/>
        <v>7.9905125000000007E-2</v>
      </c>
      <c r="AG14" s="1" t="s">
        <v>15</v>
      </c>
      <c r="AH14">
        <f t="shared" si="2"/>
        <v>7.9086474999999989E-2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0.97997299999999998</v>
      </c>
      <c r="L15" t="s">
        <v>17</v>
      </c>
      <c r="M15">
        <f t="shared" si="0"/>
        <v>0.978348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148</v>
      </c>
      <c r="X15" t="s">
        <v>8</v>
      </c>
      <c r="Y15" t="s">
        <v>5</v>
      </c>
      <c r="Z15" t="s">
        <v>6</v>
      </c>
      <c r="AA15">
        <v>0.99786799999999998</v>
      </c>
      <c r="AC15" t="s">
        <v>17</v>
      </c>
      <c r="AD15">
        <f t="shared" si="1"/>
        <v>0.99881400000000009</v>
      </c>
      <c r="AG15" s="1" t="s">
        <v>17</v>
      </c>
      <c r="AH15">
        <f t="shared" si="2"/>
        <v>0.98858099999999993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0.16980999999999999</v>
      </c>
      <c r="L16" t="s">
        <v>19</v>
      </c>
      <c r="M16">
        <f t="shared" si="0"/>
        <v>0.16952825000000002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149</v>
      </c>
      <c r="X16" t="s">
        <v>8</v>
      </c>
      <c r="Y16" t="s">
        <v>5</v>
      </c>
      <c r="Z16" t="s">
        <v>6</v>
      </c>
      <c r="AA16">
        <v>0.17291100000000001</v>
      </c>
      <c r="AC16" t="s">
        <v>19</v>
      </c>
      <c r="AD16">
        <f t="shared" si="1"/>
        <v>0.17307475</v>
      </c>
      <c r="AG16" s="1" t="s">
        <v>19</v>
      </c>
      <c r="AH16">
        <f t="shared" si="2"/>
        <v>0.17130150000000002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7.2920999999999996</v>
      </c>
      <c r="L17" t="s">
        <v>21</v>
      </c>
      <c r="M17">
        <f t="shared" si="0"/>
        <v>7.2800050000000001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144</v>
      </c>
      <c r="X17" t="s">
        <v>8</v>
      </c>
      <c r="Y17" t="s">
        <v>5</v>
      </c>
      <c r="Z17" t="s">
        <v>6</v>
      </c>
      <c r="AA17">
        <v>7.4252599999999997</v>
      </c>
      <c r="AC17" t="s">
        <v>21</v>
      </c>
      <c r="AD17">
        <f t="shared" si="1"/>
        <v>7.4322949999999999</v>
      </c>
      <c r="AG17" s="1" t="s">
        <v>21</v>
      </c>
      <c r="AH17">
        <f t="shared" si="2"/>
        <v>7.3561500000000004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2.9066000000000001</v>
      </c>
      <c r="L18" t="s">
        <v>22</v>
      </c>
      <c r="M18">
        <f t="shared" si="0"/>
        <v>2.9017775000000001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145</v>
      </c>
      <c r="X18" t="s">
        <v>8</v>
      </c>
      <c r="Y18" t="s">
        <v>5</v>
      </c>
      <c r="Z18" t="s">
        <v>6</v>
      </c>
      <c r="AA18">
        <v>2.9596800000000001</v>
      </c>
      <c r="AC18" t="s">
        <v>22</v>
      </c>
      <c r="AD18">
        <f t="shared" si="1"/>
        <v>2.962485</v>
      </c>
      <c r="AG18" s="1" t="s">
        <v>22</v>
      </c>
      <c r="AH18">
        <f t="shared" si="2"/>
        <v>2.9321312499999999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6.7578899999999997E-2</v>
      </c>
      <c r="L19" t="s">
        <v>23</v>
      </c>
      <c r="M19">
        <f t="shared" si="0"/>
        <v>6.7466875000000009E-2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146</v>
      </c>
      <c r="X19" t="s">
        <v>8</v>
      </c>
      <c r="Y19" t="s">
        <v>5</v>
      </c>
      <c r="Z19" t="s">
        <v>6</v>
      </c>
      <c r="AA19">
        <v>6.8812999999999999E-2</v>
      </c>
      <c r="AC19" t="s">
        <v>23</v>
      </c>
      <c r="AD19">
        <f t="shared" si="1"/>
        <v>6.8878224999999987E-2</v>
      </c>
      <c r="AG19" s="1" t="s">
        <v>23</v>
      </c>
      <c r="AH19">
        <f t="shared" si="2"/>
        <v>6.8172549999999998E-2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7.8397800000000004E-2</v>
      </c>
      <c r="L20" t="s">
        <v>24</v>
      </c>
      <c r="M20">
        <f t="shared" si="0"/>
        <v>7.8267824999999999E-2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147</v>
      </c>
      <c r="X20" t="s">
        <v>8</v>
      </c>
      <c r="Y20" t="s">
        <v>5</v>
      </c>
      <c r="Z20" t="s">
        <v>6</v>
      </c>
      <c r="AA20">
        <v>7.9829399999999995E-2</v>
      </c>
      <c r="AC20" t="s">
        <v>24</v>
      </c>
      <c r="AD20">
        <f t="shared" si="1"/>
        <v>7.9905125000000007E-2</v>
      </c>
      <c r="AG20" s="1" t="s">
        <v>24</v>
      </c>
      <c r="AH20">
        <f t="shared" si="2"/>
        <v>7.9086474999999989E-2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0.97997299999999998</v>
      </c>
      <c r="L21" t="s">
        <v>25</v>
      </c>
      <c r="M21">
        <f t="shared" si="0"/>
        <v>0.978348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148</v>
      </c>
      <c r="X21" t="s">
        <v>8</v>
      </c>
      <c r="Y21" t="s">
        <v>5</v>
      </c>
      <c r="Z21" t="s">
        <v>6</v>
      </c>
      <c r="AA21">
        <v>0.99786799999999998</v>
      </c>
      <c r="AC21" t="s">
        <v>25</v>
      </c>
      <c r="AD21">
        <f t="shared" si="1"/>
        <v>0.99881400000000009</v>
      </c>
      <c r="AG21" s="1" t="s">
        <v>25</v>
      </c>
      <c r="AH21">
        <f t="shared" si="2"/>
        <v>0.98858099999999993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0.16980999999999999</v>
      </c>
      <c r="L22" t="s">
        <v>26</v>
      </c>
      <c r="M22">
        <f t="shared" si="0"/>
        <v>0.16952825000000002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149</v>
      </c>
      <c r="X22" t="s">
        <v>8</v>
      </c>
      <c r="Y22" t="s">
        <v>5</v>
      </c>
      <c r="Z22" t="s">
        <v>6</v>
      </c>
      <c r="AA22">
        <v>0.17291100000000001</v>
      </c>
      <c r="AC22" t="s">
        <v>26</v>
      </c>
      <c r="AD22">
        <f t="shared" si="1"/>
        <v>0.17307475</v>
      </c>
      <c r="AG22" s="1" t="s">
        <v>26</v>
      </c>
      <c r="AH22">
        <f t="shared" si="2"/>
        <v>0.17130150000000002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26.840699999999998</v>
      </c>
      <c r="L23" t="s">
        <v>27</v>
      </c>
      <c r="M23">
        <f t="shared" si="0"/>
        <v>26.796250000000001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150</v>
      </c>
      <c r="X23" t="s">
        <v>8</v>
      </c>
      <c r="Y23" t="s">
        <v>5</v>
      </c>
      <c r="Z23" t="s">
        <v>6</v>
      </c>
      <c r="AA23">
        <v>27.3309</v>
      </c>
      <c r="AC23" t="s">
        <v>27</v>
      </c>
      <c r="AD23">
        <f t="shared" si="1"/>
        <v>27.3568</v>
      </c>
      <c r="AG23" s="1" t="s">
        <v>27</v>
      </c>
      <c r="AH23">
        <f t="shared" si="2"/>
        <v>27.076524999999997</v>
      </c>
    </row>
    <row r="24" spans="1:34" x14ac:dyDescent="0.25">
      <c r="I24" t="s">
        <v>38</v>
      </c>
      <c r="J24">
        <v>-4.7877900000000001E-2</v>
      </c>
      <c r="L24" t="s">
        <v>38</v>
      </c>
      <c r="M24">
        <f t="shared" si="0"/>
        <v>-4.6481124999999998E-2</v>
      </c>
      <c r="Z24" t="s">
        <v>38</v>
      </c>
      <c r="AA24">
        <v>-4.91498E-2</v>
      </c>
      <c r="AC24" t="s">
        <v>38</v>
      </c>
      <c r="AD24">
        <f t="shared" si="1"/>
        <v>-5.7947024999999999E-2</v>
      </c>
      <c r="AG24" s="1" t="s">
        <v>38</v>
      </c>
      <c r="AH24">
        <f>AVERAGE(J24,J46,J68,J90,AA90,AA68,AA46,AA24)</f>
        <v>-5.2214074999999999E-2</v>
      </c>
    </row>
    <row r="25" spans="1:34" x14ac:dyDescent="0.25">
      <c r="A25" t="s">
        <v>29</v>
      </c>
      <c r="I25" t="s">
        <v>115</v>
      </c>
      <c r="J25">
        <v>0.31414700000000001</v>
      </c>
      <c r="L25" t="s">
        <v>115</v>
      </c>
      <c r="M25">
        <f t="shared" si="0"/>
        <v>0.31414700000000001</v>
      </c>
      <c r="R25" t="s">
        <v>29</v>
      </c>
      <c r="Z25" t="s">
        <v>115</v>
      </c>
      <c r="AA25">
        <v>0.31414700000000001</v>
      </c>
      <c r="AC25" t="s">
        <v>115</v>
      </c>
      <c r="AD25">
        <f t="shared" si="1"/>
        <v>0.31414700000000001</v>
      </c>
      <c r="AG25" s="1" t="s">
        <v>115</v>
      </c>
      <c r="AH25">
        <f t="shared" ref="AH25:AH26" si="3">AVERAGE(J25,J47,J69,J91,AA91,AA69,AA47,AA25)</f>
        <v>0.31414700000000001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4.0468200000000003E-2</v>
      </c>
      <c r="L26" t="s">
        <v>39</v>
      </c>
      <c r="M26">
        <f t="shared" si="0"/>
        <v>3.7707550000000006E-2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6.3648700000000002E-2</v>
      </c>
      <c r="AC26" t="s">
        <v>39</v>
      </c>
      <c r="AD26">
        <f t="shared" si="1"/>
        <v>6.457727499999999E-2</v>
      </c>
      <c r="AG26" s="1" t="s">
        <v>39</v>
      </c>
      <c r="AH26">
        <f t="shared" si="3"/>
        <v>5.1142412499999998E-2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154</v>
      </c>
      <c r="H27" t="s">
        <v>39</v>
      </c>
      <c r="I27">
        <f>-0.0274401</f>
        <v>-2.7440099999999999E-2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162</v>
      </c>
      <c r="Y27" t="s">
        <v>39</v>
      </c>
      <c r="Z27">
        <f>-0.0610823</f>
        <v>-6.1082299999999999E-2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155</v>
      </c>
      <c r="R28" t="s">
        <v>2</v>
      </c>
      <c r="S28" t="s">
        <v>40</v>
      </c>
      <c r="T28" t="s">
        <v>41</v>
      </c>
      <c r="U28" t="s">
        <v>42</v>
      </c>
      <c r="V28" t="s">
        <v>163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1.55277</v>
      </c>
      <c r="R31" t="s">
        <v>2</v>
      </c>
      <c r="S31" t="s">
        <v>47</v>
      </c>
      <c r="T31" t="s">
        <v>5</v>
      </c>
      <c r="U31" t="s">
        <v>48</v>
      </c>
      <c r="V31">
        <v>2.8892799999999998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143</v>
      </c>
      <c r="G32" t="s">
        <v>8</v>
      </c>
      <c r="H32" t="s">
        <v>5</v>
      </c>
      <c r="I32" t="s">
        <v>6</v>
      </c>
      <c r="J32">
        <v>9.1844800000000006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143</v>
      </c>
      <c r="X32" t="s">
        <v>8</v>
      </c>
      <c r="Y32" t="s">
        <v>5</v>
      </c>
      <c r="Z32" t="s">
        <v>6</v>
      </c>
      <c r="AA32">
        <v>9.3934099999999994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144</v>
      </c>
      <c r="G33" t="s">
        <v>8</v>
      </c>
      <c r="H33" t="s">
        <v>5</v>
      </c>
      <c r="I33" t="s">
        <v>6</v>
      </c>
      <c r="J33">
        <v>7.2538499999999999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144</v>
      </c>
      <c r="X33" t="s">
        <v>8</v>
      </c>
      <c r="Y33" t="s">
        <v>5</v>
      </c>
      <c r="Z33" t="s">
        <v>6</v>
      </c>
      <c r="AA33">
        <v>7.4188599999999996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145</v>
      </c>
      <c r="G34" t="s">
        <v>8</v>
      </c>
      <c r="H34" t="s">
        <v>5</v>
      </c>
      <c r="I34" t="s">
        <v>6</v>
      </c>
      <c r="J34">
        <v>2.8913500000000001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145</v>
      </c>
      <c r="X34" t="s">
        <v>8</v>
      </c>
      <c r="Y34" t="s">
        <v>5</v>
      </c>
      <c r="Z34" t="s">
        <v>6</v>
      </c>
      <c r="AA34">
        <v>2.9571299999999998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146</v>
      </c>
      <c r="G35" t="s">
        <v>8</v>
      </c>
      <c r="H35" t="s">
        <v>5</v>
      </c>
      <c r="I35" t="s">
        <v>6</v>
      </c>
      <c r="J35">
        <v>6.7224500000000006E-2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146</v>
      </c>
      <c r="X35" t="s">
        <v>8</v>
      </c>
      <c r="Y35" t="s">
        <v>5</v>
      </c>
      <c r="Z35" t="s">
        <v>6</v>
      </c>
      <c r="AA35">
        <v>6.8753700000000001E-2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147</v>
      </c>
      <c r="G36" t="s">
        <v>8</v>
      </c>
      <c r="H36" t="s">
        <v>5</v>
      </c>
      <c r="I36" t="s">
        <v>6</v>
      </c>
      <c r="J36">
        <v>7.7986600000000003E-2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147</v>
      </c>
      <c r="X36" t="s">
        <v>8</v>
      </c>
      <c r="Y36" t="s">
        <v>5</v>
      </c>
      <c r="Z36" t="s">
        <v>6</v>
      </c>
      <c r="AA36">
        <v>7.9760700000000004E-2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148</v>
      </c>
      <c r="G37" t="s">
        <v>8</v>
      </c>
      <c r="H37" t="s">
        <v>5</v>
      </c>
      <c r="I37" t="s">
        <v>6</v>
      </c>
      <c r="J37">
        <v>0.97483299999999995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148</v>
      </c>
      <c r="X37" t="s">
        <v>8</v>
      </c>
      <c r="Y37" t="s">
        <v>5</v>
      </c>
      <c r="Z37" t="s">
        <v>6</v>
      </c>
      <c r="AA37">
        <v>0.99700800000000001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149</v>
      </c>
      <c r="G38" t="s">
        <v>8</v>
      </c>
      <c r="H38" t="s">
        <v>5</v>
      </c>
      <c r="I38" t="s">
        <v>6</v>
      </c>
      <c r="J38">
        <v>0.16891900000000001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149</v>
      </c>
      <c r="X38" t="s">
        <v>8</v>
      </c>
      <c r="Y38" t="s">
        <v>5</v>
      </c>
      <c r="Z38" t="s">
        <v>6</v>
      </c>
      <c r="AA38">
        <v>0.172762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144</v>
      </c>
      <c r="G39" t="s">
        <v>8</v>
      </c>
      <c r="H39" t="s">
        <v>5</v>
      </c>
      <c r="I39" t="s">
        <v>6</v>
      </c>
      <c r="J39">
        <v>7.2538499999999999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144</v>
      </c>
      <c r="X39" t="s">
        <v>8</v>
      </c>
      <c r="Y39" t="s">
        <v>5</v>
      </c>
      <c r="Z39" t="s">
        <v>6</v>
      </c>
      <c r="AA39">
        <v>7.4188599999999996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145</v>
      </c>
      <c r="G40" t="s">
        <v>8</v>
      </c>
      <c r="H40" t="s">
        <v>5</v>
      </c>
      <c r="I40" t="s">
        <v>6</v>
      </c>
      <c r="J40">
        <v>2.8913500000000001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145</v>
      </c>
      <c r="X40" t="s">
        <v>8</v>
      </c>
      <c r="Y40" t="s">
        <v>5</v>
      </c>
      <c r="Z40" t="s">
        <v>6</v>
      </c>
      <c r="AA40">
        <v>2.9571299999999998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146</v>
      </c>
      <c r="G41" t="s">
        <v>8</v>
      </c>
      <c r="H41" t="s">
        <v>5</v>
      </c>
      <c r="I41" t="s">
        <v>6</v>
      </c>
      <c r="J41">
        <v>6.7224500000000006E-2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146</v>
      </c>
      <c r="X41" t="s">
        <v>8</v>
      </c>
      <c r="Y41" t="s">
        <v>5</v>
      </c>
      <c r="Z41" t="s">
        <v>6</v>
      </c>
      <c r="AA41">
        <v>6.8753700000000001E-2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147</v>
      </c>
      <c r="G42" t="s">
        <v>8</v>
      </c>
      <c r="H42" t="s">
        <v>5</v>
      </c>
      <c r="I42" t="s">
        <v>6</v>
      </c>
      <c r="J42">
        <v>7.7986600000000003E-2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147</v>
      </c>
      <c r="X42" t="s">
        <v>8</v>
      </c>
      <c r="Y42" t="s">
        <v>5</v>
      </c>
      <c r="Z42" t="s">
        <v>6</v>
      </c>
      <c r="AA42">
        <v>7.9760700000000004E-2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148</v>
      </c>
      <c r="G43" t="s">
        <v>8</v>
      </c>
      <c r="H43" t="s">
        <v>5</v>
      </c>
      <c r="I43" t="s">
        <v>6</v>
      </c>
      <c r="J43">
        <v>0.97483299999999995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148</v>
      </c>
      <c r="X43" t="s">
        <v>8</v>
      </c>
      <c r="Y43" t="s">
        <v>5</v>
      </c>
      <c r="Z43" t="s">
        <v>6</v>
      </c>
      <c r="AA43">
        <v>0.99700800000000001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149</v>
      </c>
      <c r="G44" t="s">
        <v>8</v>
      </c>
      <c r="H44" t="s">
        <v>5</v>
      </c>
      <c r="I44" t="s">
        <v>6</v>
      </c>
      <c r="J44">
        <v>0.16891900000000001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149</v>
      </c>
      <c r="X44" t="s">
        <v>8</v>
      </c>
      <c r="Y44" t="s">
        <v>5</v>
      </c>
      <c r="Z44" t="s">
        <v>6</v>
      </c>
      <c r="AA44">
        <v>0.172762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150</v>
      </c>
      <c r="G45" t="s">
        <v>8</v>
      </c>
      <c r="H45" t="s">
        <v>5</v>
      </c>
      <c r="I45" t="s">
        <v>6</v>
      </c>
      <c r="J45">
        <v>26.7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150</v>
      </c>
      <c r="X45" t="s">
        <v>8</v>
      </c>
      <c r="Y45" t="s">
        <v>5</v>
      </c>
      <c r="Z45" t="s">
        <v>6</v>
      </c>
      <c r="AA45">
        <v>27.307300000000001</v>
      </c>
    </row>
    <row r="46" spans="1:27" x14ac:dyDescent="0.25">
      <c r="I46" t="s">
        <v>38</v>
      </c>
      <c r="J46">
        <v>-5.1364100000000003E-2</v>
      </c>
      <c r="Z46" t="s">
        <v>38</v>
      </c>
      <c r="AA46">
        <v>-6.0274300000000003E-2</v>
      </c>
    </row>
    <row r="47" spans="1:27" x14ac:dyDescent="0.25">
      <c r="A47" t="s">
        <v>30</v>
      </c>
      <c r="I47" t="s">
        <v>115</v>
      </c>
      <c r="J47">
        <v>0.31414700000000001</v>
      </c>
      <c r="R47" t="s">
        <v>30</v>
      </c>
      <c r="Z47" t="s">
        <v>115</v>
      </c>
      <c r="AA47">
        <v>0.31414700000000001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2.7440099999999999E-2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6.1082299999999999E-2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156</v>
      </c>
      <c r="H49" t="s">
        <v>39</v>
      </c>
      <c r="I49">
        <f>-0.0417722</f>
        <v>-4.1772200000000002E-2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164</v>
      </c>
      <c r="Y49" t="s">
        <v>39</v>
      </c>
      <c r="Z49">
        <f>-0.0676044</f>
        <v>-6.7604399999999995E-2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157</v>
      </c>
      <c r="R50" t="s">
        <v>2</v>
      </c>
      <c r="S50" t="s">
        <v>40</v>
      </c>
      <c r="T50" t="s">
        <v>41</v>
      </c>
      <c r="U50" t="s">
        <v>42</v>
      </c>
      <c r="V50" t="s">
        <v>165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1.6167800000000001</v>
      </c>
      <c r="R53" t="s">
        <v>2</v>
      </c>
      <c r="S53" t="s">
        <v>47</v>
      </c>
      <c r="T53" t="s">
        <v>5</v>
      </c>
      <c r="U53" t="s">
        <v>48</v>
      </c>
      <c r="V53">
        <v>3.1208200000000001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143</v>
      </c>
      <c r="G54" t="s">
        <v>8</v>
      </c>
      <c r="H54" t="s">
        <v>5</v>
      </c>
      <c r="I54" t="s">
        <v>6</v>
      </c>
      <c r="J54">
        <v>9.1944900000000001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143</v>
      </c>
      <c r="X54" t="s">
        <v>8</v>
      </c>
      <c r="Y54" t="s">
        <v>5</v>
      </c>
      <c r="Z54" t="s">
        <v>6</v>
      </c>
      <c r="AA54">
        <v>9.4296100000000003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144</v>
      </c>
      <c r="G55" t="s">
        <v>8</v>
      </c>
      <c r="H55" t="s">
        <v>5</v>
      </c>
      <c r="I55" t="s">
        <v>6</v>
      </c>
      <c r="J55">
        <v>7.2617500000000001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144</v>
      </c>
      <c r="X55" t="s">
        <v>8</v>
      </c>
      <c r="Y55" t="s">
        <v>5</v>
      </c>
      <c r="Z55" t="s">
        <v>6</v>
      </c>
      <c r="AA55">
        <v>7.4474400000000003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145</v>
      </c>
      <c r="G56" t="s">
        <v>8</v>
      </c>
      <c r="H56" t="s">
        <v>5</v>
      </c>
      <c r="I56" t="s">
        <v>6</v>
      </c>
      <c r="J56">
        <v>2.8944999999999999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145</v>
      </c>
      <c r="X56" t="s">
        <v>8</v>
      </c>
      <c r="Y56" t="s">
        <v>5</v>
      </c>
      <c r="Z56" t="s">
        <v>6</v>
      </c>
      <c r="AA56">
        <v>2.9685199999999998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146</v>
      </c>
      <c r="G57" t="s">
        <v>8</v>
      </c>
      <c r="H57" t="s">
        <v>5</v>
      </c>
      <c r="I57" t="s">
        <v>6</v>
      </c>
      <c r="J57">
        <v>6.7297700000000002E-2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146</v>
      </c>
      <c r="X57" t="s">
        <v>8</v>
      </c>
      <c r="Y57" t="s">
        <v>5</v>
      </c>
      <c r="Z57" t="s">
        <v>6</v>
      </c>
      <c r="AA57">
        <v>6.9018599999999999E-2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147</v>
      </c>
      <c r="G58" t="s">
        <v>8</v>
      </c>
      <c r="H58" t="s">
        <v>5</v>
      </c>
      <c r="I58" t="s">
        <v>6</v>
      </c>
      <c r="J58">
        <v>7.8071600000000005E-2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147</v>
      </c>
      <c r="X58" t="s">
        <v>8</v>
      </c>
      <c r="Y58" t="s">
        <v>5</v>
      </c>
      <c r="Z58" t="s">
        <v>6</v>
      </c>
      <c r="AA58">
        <v>8.0068E-2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148</v>
      </c>
      <c r="G59" t="s">
        <v>8</v>
      </c>
      <c r="H59" t="s">
        <v>5</v>
      </c>
      <c r="I59" t="s">
        <v>6</v>
      </c>
      <c r="J59">
        <v>0.97589499999999996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148</v>
      </c>
      <c r="X59" t="s">
        <v>8</v>
      </c>
      <c r="Y59" t="s">
        <v>5</v>
      </c>
      <c r="Z59" t="s">
        <v>6</v>
      </c>
      <c r="AA59">
        <v>1.00085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149</v>
      </c>
      <c r="G60" t="s">
        <v>8</v>
      </c>
      <c r="H60" t="s">
        <v>5</v>
      </c>
      <c r="I60" t="s">
        <v>6</v>
      </c>
      <c r="J60">
        <v>0.169103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149</v>
      </c>
      <c r="X60" t="s">
        <v>8</v>
      </c>
      <c r="Y60" t="s">
        <v>5</v>
      </c>
      <c r="Z60" t="s">
        <v>6</v>
      </c>
      <c r="AA60">
        <v>0.173427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7.2617500000000001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144</v>
      </c>
      <c r="X61" t="s">
        <v>8</v>
      </c>
      <c r="Y61" t="s">
        <v>5</v>
      </c>
      <c r="Z61" t="s">
        <v>6</v>
      </c>
      <c r="AA61">
        <v>7.4474400000000003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2.8944999999999999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145</v>
      </c>
      <c r="X62" t="s">
        <v>8</v>
      </c>
      <c r="Y62" t="s">
        <v>5</v>
      </c>
      <c r="Z62" t="s">
        <v>6</v>
      </c>
      <c r="AA62">
        <v>2.9685199999999998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6.7297700000000002E-2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146</v>
      </c>
      <c r="X63" t="s">
        <v>8</v>
      </c>
      <c r="Y63" t="s">
        <v>5</v>
      </c>
      <c r="Z63" t="s">
        <v>6</v>
      </c>
      <c r="AA63">
        <v>6.9018599999999999E-2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7.8071600000000005E-2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147</v>
      </c>
      <c r="X64" t="s">
        <v>8</v>
      </c>
      <c r="Y64" t="s">
        <v>5</v>
      </c>
      <c r="Z64" t="s">
        <v>6</v>
      </c>
      <c r="AA64">
        <v>8.0068E-2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0.97589499999999996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148</v>
      </c>
      <c r="X65" t="s">
        <v>8</v>
      </c>
      <c r="Y65" t="s">
        <v>5</v>
      </c>
      <c r="Z65" t="s">
        <v>6</v>
      </c>
      <c r="AA65">
        <v>1.00085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0.169103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149</v>
      </c>
      <c r="X66" t="s">
        <v>8</v>
      </c>
      <c r="Y66" t="s">
        <v>5</v>
      </c>
      <c r="Z66" t="s">
        <v>6</v>
      </c>
      <c r="AA66">
        <v>0.173427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150</v>
      </c>
      <c r="G67" t="s">
        <v>8</v>
      </c>
      <c r="H67" t="s">
        <v>5</v>
      </c>
      <c r="I67" t="s">
        <v>6</v>
      </c>
      <c r="J67">
        <v>26.729099999999999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150</v>
      </c>
      <c r="X67" t="s">
        <v>8</v>
      </c>
      <c r="Y67" t="s">
        <v>5</v>
      </c>
      <c r="Z67" t="s">
        <v>6</v>
      </c>
      <c r="AA67">
        <v>27.412600000000001</v>
      </c>
    </row>
    <row r="68" spans="1:27" x14ac:dyDescent="0.25">
      <c r="I68" t="s">
        <v>38</v>
      </c>
      <c r="J68">
        <v>-4.3462199999999999E-2</v>
      </c>
      <c r="Z68" t="s">
        <v>38</v>
      </c>
      <c r="AA68">
        <v>-5.9690800000000002E-2</v>
      </c>
    </row>
    <row r="69" spans="1:27" x14ac:dyDescent="0.25">
      <c r="A69" t="s">
        <v>49</v>
      </c>
      <c r="I69" t="s">
        <v>115</v>
      </c>
      <c r="J69">
        <v>0.31414700000000001</v>
      </c>
      <c r="R69" t="s">
        <v>49</v>
      </c>
      <c r="Z69" t="s">
        <v>115</v>
      </c>
      <c r="AA69">
        <v>0.31414700000000001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4.1772200000000002E-2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6.7604399999999995E-2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158</v>
      </c>
      <c r="H71" t="s">
        <v>39</v>
      </c>
      <c r="I71">
        <f>-0.0411497</f>
        <v>-4.1149699999999997E-2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166</v>
      </c>
      <c r="Y71" t="s">
        <v>39</v>
      </c>
      <c r="Z71">
        <f>-0.0659737</f>
        <v>-6.5973699999999996E-2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159</v>
      </c>
      <c r="R72" t="s">
        <v>2</v>
      </c>
      <c r="S72" t="s">
        <v>40</v>
      </c>
      <c r="T72" t="s">
        <v>41</v>
      </c>
      <c r="U72" t="s">
        <v>42</v>
      </c>
      <c r="V72" t="s">
        <v>167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2.0263900000000001</v>
      </c>
      <c r="R75" t="s">
        <v>2</v>
      </c>
      <c r="S75" t="s">
        <v>47</v>
      </c>
      <c r="T75" t="s">
        <v>5</v>
      </c>
      <c r="U75" t="s">
        <v>48</v>
      </c>
      <c r="V75">
        <v>3.04128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143</v>
      </c>
      <c r="G76" t="s">
        <v>8</v>
      </c>
      <c r="H76" t="s">
        <v>5</v>
      </c>
      <c r="I76" t="s">
        <v>6</v>
      </c>
      <c r="J76">
        <v>9.2585200000000007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143</v>
      </c>
      <c r="X76" t="s">
        <v>8</v>
      </c>
      <c r="Y76" t="s">
        <v>5</v>
      </c>
      <c r="Z76" t="s">
        <v>6</v>
      </c>
      <c r="AA76">
        <v>9.4171700000000005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144</v>
      </c>
      <c r="G77" t="s">
        <v>8</v>
      </c>
      <c r="H77" t="s">
        <v>5</v>
      </c>
      <c r="I77" t="s">
        <v>6</v>
      </c>
      <c r="J77">
        <v>7.3123199999999997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144</v>
      </c>
      <c r="X77" t="s">
        <v>8</v>
      </c>
      <c r="Y77" t="s">
        <v>5</v>
      </c>
      <c r="Z77" t="s">
        <v>6</v>
      </c>
      <c r="AA77">
        <v>7.4376199999999999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145</v>
      </c>
      <c r="G78" t="s">
        <v>8</v>
      </c>
      <c r="H78" t="s">
        <v>5</v>
      </c>
      <c r="I78" t="s">
        <v>6</v>
      </c>
      <c r="J78">
        <v>2.91466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145</v>
      </c>
      <c r="X78" t="s">
        <v>8</v>
      </c>
      <c r="Y78" t="s">
        <v>5</v>
      </c>
      <c r="Z78" t="s">
        <v>6</v>
      </c>
      <c r="AA78">
        <v>2.96461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146</v>
      </c>
      <c r="G79" t="s">
        <v>8</v>
      </c>
      <c r="H79" t="s">
        <v>5</v>
      </c>
      <c r="I79" t="s">
        <v>6</v>
      </c>
      <c r="J79">
        <v>6.7766400000000004E-2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146</v>
      </c>
      <c r="X79" t="s">
        <v>8</v>
      </c>
      <c r="Y79" t="s">
        <v>5</v>
      </c>
      <c r="Z79" t="s">
        <v>6</v>
      </c>
      <c r="AA79">
        <v>6.8927600000000006E-2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147</v>
      </c>
      <c r="G80" t="s">
        <v>8</v>
      </c>
      <c r="H80" t="s">
        <v>5</v>
      </c>
      <c r="I80" t="s">
        <v>6</v>
      </c>
      <c r="J80">
        <v>7.8615299999999999E-2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147</v>
      </c>
      <c r="X80" t="s">
        <v>8</v>
      </c>
      <c r="Y80" t="s">
        <v>5</v>
      </c>
      <c r="Z80" t="s">
        <v>6</v>
      </c>
      <c r="AA80">
        <v>7.9962400000000003E-2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148</v>
      </c>
      <c r="G81" t="s">
        <v>8</v>
      </c>
      <c r="H81" t="s">
        <v>5</v>
      </c>
      <c r="I81" t="s">
        <v>6</v>
      </c>
      <c r="J81">
        <v>0.98269099999999998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148</v>
      </c>
      <c r="X81" t="s">
        <v>8</v>
      </c>
      <c r="Y81" t="s">
        <v>5</v>
      </c>
      <c r="Z81" t="s">
        <v>6</v>
      </c>
      <c r="AA81">
        <v>0.99953000000000003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149</v>
      </c>
      <c r="G82" t="s">
        <v>8</v>
      </c>
      <c r="H82" t="s">
        <v>5</v>
      </c>
      <c r="I82" t="s">
        <v>6</v>
      </c>
      <c r="J82">
        <v>0.17028099999999999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149</v>
      </c>
      <c r="X82" t="s">
        <v>8</v>
      </c>
      <c r="Y82" t="s">
        <v>5</v>
      </c>
      <c r="Z82" t="s">
        <v>6</v>
      </c>
      <c r="AA82">
        <v>0.17319899999999999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144</v>
      </c>
      <c r="G83" t="s">
        <v>8</v>
      </c>
      <c r="H83" t="s">
        <v>5</v>
      </c>
      <c r="I83" t="s">
        <v>6</v>
      </c>
      <c r="J83">
        <v>7.3123199999999997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144</v>
      </c>
      <c r="X83" t="s">
        <v>8</v>
      </c>
      <c r="Y83" t="s">
        <v>5</v>
      </c>
      <c r="Z83" t="s">
        <v>6</v>
      </c>
      <c r="AA83">
        <v>7.4376199999999999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145</v>
      </c>
      <c r="G84" t="s">
        <v>8</v>
      </c>
      <c r="H84" t="s">
        <v>5</v>
      </c>
      <c r="I84" t="s">
        <v>6</v>
      </c>
      <c r="J84">
        <v>2.91466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145</v>
      </c>
      <c r="X84" t="s">
        <v>8</v>
      </c>
      <c r="Y84" t="s">
        <v>5</v>
      </c>
      <c r="Z84" t="s">
        <v>6</v>
      </c>
      <c r="AA84">
        <v>2.96461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146</v>
      </c>
      <c r="G85" t="s">
        <v>8</v>
      </c>
      <c r="H85" t="s">
        <v>5</v>
      </c>
      <c r="I85" t="s">
        <v>6</v>
      </c>
      <c r="J85">
        <v>6.7766400000000004E-2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146</v>
      </c>
      <c r="X85" t="s">
        <v>8</v>
      </c>
      <c r="Y85" t="s">
        <v>5</v>
      </c>
      <c r="Z85" t="s">
        <v>6</v>
      </c>
      <c r="AA85">
        <v>6.8927600000000006E-2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147</v>
      </c>
      <c r="G86" t="s">
        <v>8</v>
      </c>
      <c r="H86" t="s">
        <v>5</v>
      </c>
      <c r="I86" t="s">
        <v>6</v>
      </c>
      <c r="J86">
        <v>7.8615299999999999E-2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147</v>
      </c>
      <c r="X86" t="s">
        <v>8</v>
      </c>
      <c r="Y86" t="s">
        <v>5</v>
      </c>
      <c r="Z86" t="s">
        <v>6</v>
      </c>
      <c r="AA86">
        <v>7.9962400000000003E-2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148</v>
      </c>
      <c r="G87" t="s">
        <v>8</v>
      </c>
      <c r="H87" t="s">
        <v>5</v>
      </c>
      <c r="I87" t="s">
        <v>6</v>
      </c>
      <c r="J87">
        <v>0.98269099999999998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148</v>
      </c>
      <c r="X87" t="s">
        <v>8</v>
      </c>
      <c r="Y87" t="s">
        <v>5</v>
      </c>
      <c r="Z87" t="s">
        <v>6</v>
      </c>
      <c r="AA87">
        <v>0.99953000000000003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149</v>
      </c>
      <c r="G88" t="s">
        <v>8</v>
      </c>
      <c r="H88" t="s">
        <v>5</v>
      </c>
      <c r="I88" t="s">
        <v>6</v>
      </c>
      <c r="J88">
        <v>0.17028099999999999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149</v>
      </c>
      <c r="X88" t="s">
        <v>8</v>
      </c>
      <c r="Y88" t="s">
        <v>5</v>
      </c>
      <c r="Z88" t="s">
        <v>6</v>
      </c>
      <c r="AA88">
        <v>0.17319899999999999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150</v>
      </c>
      <c r="G89" t="s">
        <v>8</v>
      </c>
      <c r="H89" t="s">
        <v>5</v>
      </c>
      <c r="I89" t="s">
        <v>6</v>
      </c>
      <c r="J89">
        <v>26.915199999999999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150</v>
      </c>
      <c r="X89" t="s">
        <v>8</v>
      </c>
      <c r="Y89" t="s">
        <v>5</v>
      </c>
      <c r="Z89" t="s">
        <v>6</v>
      </c>
      <c r="AA89">
        <v>27.3764</v>
      </c>
    </row>
    <row r="90" spans="1:27" x14ac:dyDescent="0.25">
      <c r="I90" t="s">
        <v>38</v>
      </c>
      <c r="J90">
        <v>-4.3220300000000003E-2</v>
      </c>
      <c r="Z90" t="s">
        <v>38</v>
      </c>
      <c r="AA90">
        <v>-6.2673199999999998E-2</v>
      </c>
    </row>
    <row r="91" spans="1:27" x14ac:dyDescent="0.25">
      <c r="I91" t="s">
        <v>115</v>
      </c>
      <c r="J91">
        <v>0.31414700000000001</v>
      </c>
      <c r="Z91" t="s">
        <v>115</v>
      </c>
      <c r="AA91">
        <v>0.31414700000000001</v>
      </c>
    </row>
    <row r="92" spans="1:27" x14ac:dyDescent="0.25">
      <c r="I92" t="s">
        <v>39</v>
      </c>
      <c r="J92">
        <v>4.1149699999999997E-2</v>
      </c>
      <c r="Z92" t="s">
        <v>39</v>
      </c>
      <c r="AA92">
        <v>6.5973699999999996E-2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welk001</vt:lpstr>
      <vt:lpstr>welk002</vt:lpstr>
      <vt:lpstr>welk003</vt:lpstr>
      <vt:lpstr>welk004</vt:lpstr>
      <vt:lpstr>welk007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2021-06-16T21:58:25Z</dcterms:created>
  <dcterms:modified xsi:type="dcterms:W3CDTF">2022-03-28T21:29:28Z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