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D71AB045-63C7-42E2-8826-CF41A0D9D72C}" xr6:coauthVersionLast="47" xr6:coauthVersionMax="47" xr10:uidLastSave="{00000000-0000-0000-0000-000000000000}"/>
  <bookViews>
    <workbookView xWindow="28680" yWindow="-120" windowWidth="29040" windowHeight="15840" tabRatio="500" activeTab="5" xr2:uid="{00000000-000D-0000-FFFF-FFFF00000000}"/>
  </bookViews>
  <sheets>
    <sheet name="alldata" sheetId="3" r:id="rId1"/>
    <sheet name="swing t test" sheetId="1" r:id="rId2"/>
    <sheet name="stance t test" sheetId="8" r:id="rId3"/>
    <sheet name="soleus_r" sheetId="13" r:id="rId4"/>
    <sheet name="pythonout" sheetId="5" r:id="rId5"/>
    <sheet name="alldata_1step" sheetId="4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5" i="4"/>
  <c r="J8" i="4" l="1"/>
  <c r="J9" i="4"/>
  <c r="J3" i="4"/>
  <c r="J2" i="4"/>
  <c r="I4" i="4"/>
  <c r="I5" i="4"/>
  <c r="I6" i="4"/>
  <c r="I7" i="4"/>
  <c r="I8" i="4"/>
  <c r="I9" i="4"/>
  <c r="N33" i="4" s="1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M8" i="4" l="1"/>
  <c r="N31" i="4"/>
  <c r="J31" i="4"/>
  <c r="M2" i="4"/>
  <c r="N37" i="4"/>
  <c r="M9" i="4"/>
  <c r="N36" i="4"/>
  <c r="N32" i="4"/>
  <c r="K3" i="4"/>
  <c r="L31" i="4" s="1"/>
  <c r="M10" i="4"/>
  <c r="N38" i="4"/>
  <c r="J36" i="4"/>
  <c r="O2" i="4"/>
  <c r="N30" i="4"/>
  <c r="M11" i="4"/>
  <c r="N39" i="4"/>
  <c r="M3" i="4"/>
  <c r="N2" i="4"/>
  <c r="J30" i="4"/>
  <c r="P2" i="4"/>
  <c r="O30" i="4"/>
  <c r="K8" i="4"/>
  <c r="L36" i="4" s="1"/>
  <c r="M4" i="4"/>
  <c r="J37" i="4"/>
  <c r="O33" i="4"/>
  <c r="N5" i="4"/>
  <c r="M7" i="4"/>
  <c r="N35" i="4"/>
  <c r="M5" i="4"/>
  <c r="K9" i="4"/>
  <c r="M6" i="4"/>
  <c r="N34" i="4"/>
  <c r="F78" i="4"/>
  <c r="J21" i="4" s="1"/>
  <c r="F74" i="4"/>
  <c r="J20" i="4" s="1"/>
  <c r="F70" i="4"/>
  <c r="J19" i="4" s="1"/>
  <c r="F66" i="4"/>
  <c r="J18" i="4" s="1"/>
  <c r="F62" i="4"/>
  <c r="J17" i="4" s="1"/>
  <c r="F58" i="4"/>
  <c r="J16" i="4" s="1"/>
  <c r="F54" i="4"/>
  <c r="J15" i="4" s="1"/>
  <c r="F50" i="4"/>
  <c r="J14" i="4" s="1"/>
  <c r="F46" i="4"/>
  <c r="J13" i="4" s="1"/>
  <c r="F42" i="4"/>
  <c r="J12" i="4" s="1"/>
  <c r="F38" i="4"/>
  <c r="J11" i="4" s="1"/>
  <c r="F34" i="4"/>
  <c r="J10" i="4" s="1"/>
  <c r="F22" i="4"/>
  <c r="J7" i="4" s="1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BG3" i="4" l="1"/>
  <c r="O38" i="4"/>
  <c r="N10" i="4"/>
  <c r="J46" i="4"/>
  <c r="K18" i="4"/>
  <c r="J47" i="4"/>
  <c r="K19" i="4"/>
  <c r="L47" i="4" s="1"/>
  <c r="J48" i="4"/>
  <c r="O39" i="4"/>
  <c r="N11" i="4"/>
  <c r="K20" i="4"/>
  <c r="J49" i="4"/>
  <c r="K21" i="4"/>
  <c r="L49" i="4" s="1"/>
  <c r="O36" i="4"/>
  <c r="J42" i="4"/>
  <c r="N8" i="4"/>
  <c r="K14" i="4"/>
  <c r="J43" i="4"/>
  <c r="K15" i="4"/>
  <c r="L43" i="4" s="1"/>
  <c r="O37" i="4"/>
  <c r="N9" i="4"/>
  <c r="J44" i="4"/>
  <c r="K16" i="4"/>
  <c r="J35" i="4"/>
  <c r="K7" i="4"/>
  <c r="L35" i="4" s="1"/>
  <c r="J45" i="4"/>
  <c r="K17" i="4"/>
  <c r="L45" i="4" s="1"/>
  <c r="L37" i="4"/>
  <c r="P33" i="4"/>
  <c r="Q5" i="4"/>
  <c r="J39" i="4"/>
  <c r="K11" i="4"/>
  <c r="L39" i="4" s="1"/>
  <c r="J38" i="4"/>
  <c r="O34" i="4"/>
  <c r="N6" i="4"/>
  <c r="K10" i="4"/>
  <c r="J41" i="4"/>
  <c r="K13" i="4"/>
  <c r="L41" i="4" s="1"/>
  <c r="N7" i="4"/>
  <c r="J40" i="4"/>
  <c r="O35" i="4"/>
  <c r="K12" i="4"/>
  <c r="BG7" i="4"/>
  <c r="AM3" i="4"/>
  <c r="AM7" i="4"/>
  <c r="F10" i="4"/>
  <c r="J4" i="4" s="1"/>
  <c r="BJ3" i="4" l="1"/>
  <c r="L44" i="4"/>
  <c r="Q9" i="4"/>
  <c r="P37" i="4"/>
  <c r="J32" i="4"/>
  <c r="K4" i="4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F18" i="4"/>
  <c r="J6" i="4" s="1"/>
  <c r="F14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L32" i="4" l="1"/>
  <c r="J5" i="4"/>
  <c r="J34" i="4"/>
  <c r="O32" i="4"/>
  <c r="N4" i="4"/>
  <c r="K6" i="4"/>
  <c r="P3" i="4"/>
  <c r="J2" i="3"/>
  <c r="P2" i="3" s="1"/>
  <c r="O2" i="3"/>
  <c r="M2" i="3"/>
  <c r="M5" i="3"/>
  <c r="J9" i="3"/>
  <c r="J5" i="3"/>
  <c r="O3" i="3"/>
  <c r="M4" i="3"/>
  <c r="J6" i="3"/>
  <c r="P4" i="3" s="1"/>
  <c r="O4" i="3"/>
  <c r="P4" i="4"/>
  <c r="P5" i="3"/>
  <c r="P5" i="4"/>
  <c r="M3" i="3"/>
  <c r="J4" i="3"/>
  <c r="P3" i="3" s="1"/>
  <c r="K2" i="4"/>
  <c r="O5" i="3"/>
  <c r="J33" i="4" l="1"/>
  <c r="I30" i="4" s="1"/>
  <c r="K5" i="4"/>
  <c r="O31" i="4"/>
  <c r="N3" i="4"/>
  <c r="L34" i="4"/>
  <c r="Q4" i="4"/>
  <c r="P32" i="4"/>
  <c r="P30" i="4"/>
  <c r="Q2" i="4"/>
  <c r="L30" i="4"/>
  <c r="BI7" i="4"/>
  <c r="AO7" i="4"/>
  <c r="BH7" i="4"/>
  <c r="AN7" i="4"/>
  <c r="L33" i="4" l="1"/>
  <c r="K30" i="4" s="1"/>
  <c r="AN3" i="4"/>
  <c r="P31" i="4"/>
  <c r="Q3" i="4"/>
  <c r="BH3" i="4"/>
  <c r="Q14" i="4"/>
</calcChain>
</file>

<file path=xl/sharedStrings.xml><?xml version="1.0" encoding="utf-8"?>
<sst xmlns="http://schemas.openxmlformats.org/spreadsheetml/2006/main" count="1194" uniqueCount="117">
  <si>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</si>
  <si>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</si>
  <si>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</si>
  <si>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</si>
  <si>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</si>
  <si>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</si>
  <si>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</si>
  <si>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</si>
  <si>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</si>
  <si>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</si>
  <si>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</si>
  <si>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</si>
  <si>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</si>
  <si>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</si>
  <si>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</si>
  <si>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</si>
  <si>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</si>
  <si>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</si>
  <si>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</si>
  <si>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</si>
  <si>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</si>
  <si>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</si>
  <si>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</si>
  <si>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</si>
  <si>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</si>
  <si>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</si>
  <si>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</si>
  <si>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</si>
  <si>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</si>
  <si>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</si>
  <si>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</si>
  <si>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</si>
  <si>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</si>
  <si>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</si>
  <si>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</si>
  <si>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</si>
  <si>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</si>
  <si>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</si>
  <si>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</si>
  <si>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</si>
  <si>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</si>
  <si>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</si>
  <si>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</si>
  <si>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</si>
  <si>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</si>
  <si>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</si>
  <si>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</si>
  <si>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</si>
  <si>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</si>
  <si>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</si>
  <si>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</si>
  <si>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</si>
  <si>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</si>
  <si>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</si>
  <si>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</si>
  <si>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</si>
  <si>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</si>
  <si>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</si>
  <si>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</si>
  <si>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</si>
  <si>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</si>
  <si>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</si>
  <si>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</si>
  <si>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</si>
  <si>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</si>
  <si>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</si>
  <si>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</si>
  <si>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</si>
  <si>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</si>
  <si>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</si>
  <si>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</si>
  <si>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</si>
  <si>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</si>
  <si>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</si>
  <si>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</si>
  <si>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</si>
  <si>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</si>
  <si>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</si>
  <si>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</si>
  <si>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</si>
  <si>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</si>
  <si>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</si>
  <si>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</si>
  <si>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</si>
  <si>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</si>
  <si>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</si>
  <si>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</si>
  <si>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</si>
  <si>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</si>
  <si>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</si>
  <si>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</si>
  <si>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</si>
  <si>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</si>
  <si>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</si>
  <si>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</si>
  <si>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</si>
  <si>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</si>
  <si>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</si>
  <si>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</si>
  <si>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</si>
  <si>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</si>
  <si>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</si>
  <si>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</si>
  <si>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</si>
  <si>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</si>
  <si>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</si>
  <si>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</si>
  <si>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</si>
  <si>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</si>
  <si>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</si>
  <si>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</si>
  <si>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</si>
  <si>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</si>
  <si>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</si>
  <si>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</t>
  </si>
  <si>
    <t>Squared error without basal</t>
  </si>
  <si>
    <t>MSE without 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</si>
</sst>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8.9249700000000001</c:v>
                </c:pt>
                <c:pt idx="1">
                  <c:v>9.9254034999999998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9.0244367499999996</c:v>
                </c:pt>
                <c:pt idx="1">
                  <c:v>9.1095760000000006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13.055065750000001</c:v>
                </c:pt>
                <c:pt idx="1">
                  <c:v>9.6310232500000001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9.6294970000000006</c:v>
                </c:pt>
                <c:pt idx="1">
                  <c:v>10.581848749999999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9.7281172500000004</c:v>
                </c:pt>
                <c:pt idx="1">
                  <c:v>10.27927375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10.739731750000001</c:v>
                </c:pt>
                <c:pt idx="1">
                  <c:v>11.91831575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3.5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3.5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ser>
          <c:idx val="2"/>
          <c:order val="3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4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6"/>
          <c:tx>
            <c:v>Subject 05</c:v>
          </c:tx>
          <c:spPr>
            <a:ln w="19050">
              <a:noFill/>
            </a:ln>
          </c:spPr>
          <c:xVal>
            <c:numRef>
              <c:f>alldata_1step!$K$10:$K$11</c:f>
              <c:numCache>
                <c:formatCode>General</c:formatCode>
                <c:ptCount val="2"/>
                <c:pt idx="0">
                  <c:v>7.7249699999999999</c:v>
                </c:pt>
                <c:pt idx="1">
                  <c:v>8.7254035000000005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7"/>
          <c:tx>
            <c:v>Subject 07</c:v>
          </c:tx>
          <c:spPr>
            <a:ln w="19050">
              <a:noFill/>
            </a:ln>
          </c:spPr>
          <c:xVal>
            <c:numRef>
              <c:f>alldata_1step!$K$12:$K$13</c:f>
              <c:numCache>
                <c:formatCode>General</c:formatCode>
                <c:ptCount val="2"/>
                <c:pt idx="0">
                  <c:v>7.8244367499999994</c:v>
                </c:pt>
                <c:pt idx="1">
                  <c:v>7.9095760000000004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8"/>
          <c:tx>
            <c:v>Subject 08</c:v>
          </c:tx>
          <c:spPr>
            <a:ln w="19050">
              <a:noFill/>
            </a:ln>
          </c:spPr>
          <c:xVal>
            <c:numRef>
              <c:f>alldata_1step!$K$14:$K$15</c:f>
              <c:numCache>
                <c:formatCode>General</c:formatCode>
                <c:ptCount val="2"/>
                <c:pt idx="0">
                  <c:v>11.855065750000001</c:v>
                </c:pt>
                <c:pt idx="1">
                  <c:v>8.4310232500000009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9"/>
          <c:tx>
            <c:v>Subject 09</c:v>
          </c:tx>
          <c:spPr>
            <a:ln w="19050">
              <a:noFill/>
            </a:ln>
          </c:spPr>
          <c:xVal>
            <c:numRef>
              <c:f>alldata_1step!$K$16:$K$17</c:f>
              <c:numCache>
                <c:formatCode>General</c:formatCode>
                <c:ptCount val="2"/>
                <c:pt idx="0">
                  <c:v>8.4294970000000013</c:v>
                </c:pt>
                <c:pt idx="1">
                  <c:v>9.3818487499999996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10"/>
          <c:tx>
            <c:v>Subject 10</c:v>
          </c:tx>
          <c:spPr>
            <a:ln w="19050">
              <a:noFill/>
            </a:ln>
          </c:spPr>
          <c:xVal>
            <c:numRef>
              <c:f>alldata_1step!$K$18:$K$19</c:f>
              <c:numCache>
                <c:formatCode>General</c:formatCode>
                <c:ptCount val="2"/>
                <c:pt idx="0">
                  <c:v>8.5281172500000011</c:v>
                </c:pt>
                <c:pt idx="1">
                  <c:v>9.0792737500000005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1"/>
          <c:tx>
            <c:v>Subject 13</c:v>
          </c:tx>
          <c:spPr>
            <a:ln w="19050">
              <a:noFill/>
            </a:ln>
          </c:spPr>
          <c:xVal>
            <c:numRef>
              <c:f>alldata_1step!$K$20:$K$21</c:f>
              <c:numCache>
                <c:formatCode>General</c:formatCode>
                <c:ptCount val="2"/>
                <c:pt idx="0">
                  <c:v>9.5397317500000014</c:v>
                </c:pt>
                <c:pt idx="1">
                  <c:v>10.71831575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3"/>
          <c:min val="7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3"/>
          <c:min val="7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(alldata_1step!$M$3:$M$4,alldata_1step!$M$6:$M$12)</c:f>
              <c:numCache>
                <c:formatCode>General</c:formatCode>
                <c:ptCount val="9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-11.46575628278968</c:v>
                </c:pt>
                <c:pt idx="3">
                  <c:v>-1.0764072562170335</c:v>
                </c:pt>
                <c:pt idx="4">
                  <c:v>40.612419139041045</c:v>
                </c:pt>
                <c:pt idx="5">
                  <c:v>-10.151003020593338</c:v>
                </c:pt>
                <c:pt idx="6">
                  <c:v>-6.0704910456081285</c:v>
                </c:pt>
                <c:pt idx="7">
                  <c:v>-10.995981341564779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-11.46575628278968</c:v>
                </c:pt>
                <c:pt idx="5">
                  <c:v>-1.0764072562170335</c:v>
                </c:pt>
                <c:pt idx="6">
                  <c:v>40.612419139041045</c:v>
                </c:pt>
                <c:pt idx="7">
                  <c:v>-10.151003020593338</c:v>
                </c:pt>
                <c:pt idx="8">
                  <c:v>-6.0704910456081285</c:v>
                </c:pt>
                <c:pt idx="9">
                  <c:v>-10.995981341564779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val>
            <c:numRef>
              <c:f>alldata_1step!$N$30:$N$39</c:f>
              <c:numCache>
                <c:formatCode>General</c:formatCode>
                <c:ptCount val="10"/>
                <c:pt idx="0">
                  <c:v>-0.21504700000000021</c:v>
                </c:pt>
                <c:pt idx="1">
                  <c:v>-0.41765799999999942</c:v>
                </c:pt>
                <c:pt idx="2">
                  <c:v>-0.30866300000000102</c:v>
                </c:pt>
                <c:pt idx="3">
                  <c:v>0.11609499999999962</c:v>
                </c:pt>
                <c:pt idx="4">
                  <c:v>-1.4934899999999995</c:v>
                </c:pt>
                <c:pt idx="5">
                  <c:v>-0.16019100000000108</c:v>
                </c:pt>
                <c:pt idx="6">
                  <c:v>-0.9318919999999995</c:v>
                </c:pt>
                <c:pt idx="7">
                  <c:v>-1.2936880000000013</c:v>
                </c:pt>
                <c:pt idx="8">
                  <c:v>-1.0437729999999998</c:v>
                </c:pt>
                <c:pt idx="9">
                  <c:v>-0.82010000000000005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val>
            <c:numRef>
              <c:f>alldata_1step!$O$30:$O$39</c:f>
              <c:numCache>
                <c:formatCode>General</c:formatCode>
                <c:ptCount val="10"/>
                <c:pt idx="0">
                  <c:v>-1.1394537500000013</c:v>
                </c:pt>
                <c:pt idx="1">
                  <c:v>-0.75038875000000083</c:v>
                </c:pt>
                <c:pt idx="2">
                  <c:v>-0.36883224999999875</c:v>
                </c:pt>
                <c:pt idx="3">
                  <c:v>-0.64127275000000061</c:v>
                </c:pt>
                <c:pt idx="4">
                  <c:v>-1.0004334999999998</c:v>
                </c:pt>
                <c:pt idx="5">
                  <c:v>-8.5139250000000999E-2</c:v>
                </c:pt>
                <c:pt idx="6">
                  <c:v>3.4240425000000005</c:v>
                </c:pt>
                <c:pt idx="7">
                  <c:v>-0.95235174999999828</c:v>
                </c:pt>
                <c:pt idx="8">
                  <c:v>-0.55115649999999938</c:v>
                </c:pt>
                <c:pt idx="9">
                  <c:v>-1.178583999999999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ser>
          <c:idx val="0"/>
          <c:order val="2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alldata_1step!$N$30:$N$39</c:f>
              <c:numCache>
                <c:formatCode>General</c:formatCode>
                <c:ptCount val="10"/>
                <c:pt idx="0">
                  <c:v>-0.21504700000000021</c:v>
                </c:pt>
                <c:pt idx="1">
                  <c:v>-0.41765799999999942</c:v>
                </c:pt>
                <c:pt idx="2">
                  <c:v>-0.30866300000000102</c:v>
                </c:pt>
                <c:pt idx="3">
                  <c:v>0.11609499999999962</c:v>
                </c:pt>
                <c:pt idx="4">
                  <c:v>-1.4934899999999995</c:v>
                </c:pt>
                <c:pt idx="5">
                  <c:v>-0.16019100000000108</c:v>
                </c:pt>
                <c:pt idx="6">
                  <c:v>-0.9318919999999995</c:v>
                </c:pt>
                <c:pt idx="7">
                  <c:v>-1.2936880000000013</c:v>
                </c:pt>
                <c:pt idx="8">
                  <c:v>-1.0437729999999998</c:v>
                </c:pt>
                <c:pt idx="9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alldata_1step!$P$30:$P$39</c:f>
              <c:numCache>
                <c:formatCode>General</c:formatCode>
                <c:ptCount val="10"/>
                <c:pt idx="0">
                  <c:v>-1.1394537500000013</c:v>
                </c:pt>
                <c:pt idx="1">
                  <c:v>-0.75038875000000083</c:v>
                </c:pt>
                <c:pt idx="2">
                  <c:v>-0.36883224999999875</c:v>
                </c:pt>
                <c:pt idx="3">
                  <c:v>-0.64127275000000061</c:v>
                </c:pt>
                <c:pt idx="4">
                  <c:v>-1.0004335000000006</c:v>
                </c:pt>
                <c:pt idx="5">
                  <c:v>-8.5139250000000999E-2</c:v>
                </c:pt>
                <c:pt idx="6">
                  <c:v>3.4240425000000005</c:v>
                </c:pt>
                <c:pt idx="7">
                  <c:v>-0.95235174999999828</c:v>
                </c:pt>
                <c:pt idx="8">
                  <c:v>-0.55115649999999938</c:v>
                </c:pt>
                <c:pt idx="9">
                  <c:v>-1.178583999999999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846825</xdr:colOff>
      <xdr:row>58</xdr:row>
      <xdr:rowOff>80257</xdr:rowOff>
    </xdr:from>
    <xdr:to>
      <xdr:col>12</xdr:col>
      <xdr:colOff>1698281</xdr:colOff>
      <xdr:row>92</xdr:row>
      <xdr:rowOff>487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1058751</xdr:colOff>
      <xdr:row>46</xdr:row>
      <xdr:rowOff>108136</xdr:rowOff>
    </xdr:from>
    <xdr:to>
      <xdr:col>18</xdr:col>
      <xdr:colOff>431019</xdr:colOff>
      <xdr:row>89</xdr:row>
      <xdr:rowOff>51075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38</xdr:col>
      <xdr:colOff>204359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18</xdr:row>
      <xdr:rowOff>12006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556723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311620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75</v>
      </c>
      <c r="G1" t="s">
        <v>50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52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3"/>
      <c r="B4" s="3" t="s">
        <v>76</v>
      </c>
      <c r="C4" s="3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t="s">
        <v>3</v>
      </c>
      <c r="B5">
        <v>3.0089970000000004</v>
      </c>
      <c r="C5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t="s">
        <v>4</v>
      </c>
      <c r="B6">
        <v>9.7467034999999966E-2</v>
      </c>
      <c r="C6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t="s">
        <v>6</v>
      </c>
      <c r="B7">
        <v>8</v>
      </c>
      <c r="C7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t="s">
        <v>7</v>
      </c>
      <c r="B8">
        <v>0.7461556513661306</v>
      </c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t="s">
        <v>5</v>
      </c>
      <c r="B9">
        <v>0</v>
      </c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t="s">
        <v>8</v>
      </c>
      <c r="B10">
        <v>7</v>
      </c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t="s">
        <v>9</v>
      </c>
      <c r="B11">
        <v>0.32645180837455229</v>
      </c>
    </row>
    <row r="12" spans="1:16" x14ac:dyDescent="0.25">
      <c r="A12" t="s">
        <v>10</v>
      </c>
      <c r="B12">
        <v>0.37681305123248171</v>
      </c>
      <c r="K12" t="s">
        <v>77</v>
      </c>
      <c r="L12" t="s">
        <v>77</v>
      </c>
      <c r="M12" t="s">
        <v>78</v>
      </c>
    </row>
    <row r="13" spans="1:16" x14ac:dyDescent="0.25">
      <c r="A13" t="s">
        <v>11</v>
      </c>
      <c r="B13">
        <v>1.8945786050900073</v>
      </c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t="s">
        <v>12</v>
      </c>
      <c r="B14">
        <v>0.75362610246496342</v>
      </c>
    </row>
    <row r="15" spans="1:16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24.071976000000003</v>
      </c>
      <c r="D23">
        <v>3.0089970000000004</v>
      </c>
      <c r="E23">
        <v>9.7467034999999966E-2</v>
      </c>
    </row>
    <row r="24" spans="1:7" ht="15.75" thickBot="1" x14ac:dyDescent="0.3">
      <c r="A24" s="2" t="s">
        <v>64</v>
      </c>
      <c r="B24" s="2">
        <v>8</v>
      </c>
      <c r="C24" s="2">
        <v>23.879120999999998</v>
      </c>
      <c r="D24" s="2">
        <v>2.9848901249999997</v>
      </c>
      <c r="E24" s="2">
        <v>6.4262108197267881E-2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2.3245656890626964E-3</v>
      </c>
      <c r="C29">
        <v>1</v>
      </c>
      <c r="D29">
        <v>2.3245656890626964E-3</v>
      </c>
      <c r="E29">
        <v>2.8746404551557241E-2</v>
      </c>
      <c r="F29">
        <v>0.86779140093905838</v>
      </c>
      <c r="G29">
        <v>4.6001099366694227</v>
      </c>
    </row>
    <row r="30" spans="1:7" x14ac:dyDescent="0.25">
      <c r="A30" t="s">
        <v>73</v>
      </c>
      <c r="B30">
        <v>1.1321040023808748</v>
      </c>
      <c r="C30">
        <v>14</v>
      </c>
      <c r="D30">
        <v>8.0864571598633916E-2</v>
      </c>
    </row>
    <row r="32" spans="1:7" ht="15.75" thickBot="1" x14ac:dyDescent="0.3">
      <c r="A32" s="2" t="s">
        <v>74</v>
      </c>
      <c r="B32" s="2">
        <v>1.1344285680699375</v>
      </c>
      <c r="C32" s="2">
        <v>15</v>
      </c>
      <c r="D32" s="2"/>
      <c r="E32" s="2"/>
      <c r="F32" s="2"/>
      <c r="G32" s="2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55</v>
      </c>
      <c r="J1" s="4" t="s">
        <v>49</v>
      </c>
      <c r="K1" s="5" t="s">
        <v>36</v>
      </c>
      <c r="L1" s="5"/>
      <c r="M1" s="5"/>
      <c r="N1" s="6"/>
      <c r="O1" s="4" t="s">
        <v>35</v>
      </c>
      <c r="P1" s="5"/>
      <c r="Q1" s="5"/>
      <c r="R1" s="5"/>
      <c r="S1" s="6"/>
    </row>
    <row r="2" spans="1:19" x14ac:dyDescent="0.25">
      <c r="A2" t="s">
        <v>0</v>
      </c>
      <c r="J2" s="7"/>
      <c r="K2" t="s">
        <v>14</v>
      </c>
      <c r="L2" t="s">
        <v>15</v>
      </c>
      <c r="M2" t="s">
        <v>16</v>
      </c>
      <c r="N2" s="8" t="s">
        <v>51</v>
      </c>
      <c r="O2" s="7"/>
      <c r="S2" s="8"/>
    </row>
    <row r="3" spans="1:19" ht="15.75" thickBot="1" x14ac:dyDescent="0.3">
      <c r="J3" s="7">
        <v>0</v>
      </c>
      <c r="K3" t="s">
        <v>43</v>
      </c>
      <c r="L3" t="s">
        <v>33</v>
      </c>
      <c r="M3" t="s">
        <v>34</v>
      </c>
      <c r="N3" s="8">
        <v>6.6376109999999997</v>
      </c>
      <c r="O3" s="7">
        <v>7.4643920000000001</v>
      </c>
      <c r="P3">
        <v>4</v>
      </c>
      <c r="Q3" t="s">
        <v>43</v>
      </c>
      <c r="R3" t="s">
        <v>40</v>
      </c>
      <c r="S3" s="8" t="s">
        <v>34</v>
      </c>
    </row>
    <row r="4" spans="1:19" x14ac:dyDescent="0.25">
      <c r="A4" s="3"/>
      <c r="B4" s="3" t="s">
        <v>1</v>
      </c>
      <c r="C4" s="3" t="s">
        <v>2</v>
      </c>
      <c r="J4" s="7">
        <v>1</v>
      </c>
      <c r="K4" t="s">
        <v>43</v>
      </c>
      <c r="L4" t="s">
        <v>33</v>
      </c>
      <c r="M4" t="s">
        <v>37</v>
      </c>
      <c r="N4" s="8">
        <v>5.9639850000000001</v>
      </c>
      <c r="O4" s="7">
        <v>7.6236660000000001</v>
      </c>
      <c r="P4">
        <v>5</v>
      </c>
      <c r="Q4" t="s">
        <v>43</v>
      </c>
      <c r="R4" t="s">
        <v>40</v>
      </c>
      <c r="S4" s="8" t="s">
        <v>37</v>
      </c>
    </row>
    <row r="5" spans="1:19" x14ac:dyDescent="0.25">
      <c r="A5" t="s">
        <v>3</v>
      </c>
      <c r="B5">
        <v>6.4791441250000004</v>
      </c>
      <c r="C5">
        <v>7.4053071250000002</v>
      </c>
      <c r="J5" s="7">
        <v>2</v>
      </c>
      <c r="K5" t="s">
        <v>43</v>
      </c>
      <c r="L5" t="s">
        <v>33</v>
      </c>
      <c r="M5" t="s">
        <v>38</v>
      </c>
      <c r="N5" s="8">
        <v>6.6552610000000003</v>
      </c>
      <c r="O5" s="7">
        <v>6.9179539999999999</v>
      </c>
      <c r="P5">
        <v>6</v>
      </c>
      <c r="Q5" t="s">
        <v>43</v>
      </c>
      <c r="R5" t="s">
        <v>40</v>
      </c>
      <c r="S5" s="8" t="s">
        <v>38</v>
      </c>
    </row>
    <row r="6" spans="1:19" x14ac:dyDescent="0.25">
      <c r="A6" t="s">
        <v>4</v>
      </c>
      <c r="B6">
        <v>0.16640886674869651</v>
      </c>
      <c r="C6">
        <v>0.12278253916469642</v>
      </c>
      <c r="J6" s="7">
        <v>3</v>
      </c>
      <c r="K6" t="s">
        <v>43</v>
      </c>
      <c r="L6" t="s">
        <v>33</v>
      </c>
      <c r="M6" t="s">
        <v>39</v>
      </c>
      <c r="N6" s="8">
        <v>5.8253329999999997</v>
      </c>
      <c r="O6" s="7">
        <v>6.8632220000000004</v>
      </c>
      <c r="P6">
        <v>7</v>
      </c>
      <c r="Q6" t="s">
        <v>43</v>
      </c>
      <c r="R6" t="s">
        <v>40</v>
      </c>
      <c r="S6" s="8" t="s">
        <v>39</v>
      </c>
    </row>
    <row r="7" spans="1:19" x14ac:dyDescent="0.25">
      <c r="A7" t="s">
        <v>6</v>
      </c>
      <c r="B7">
        <v>8</v>
      </c>
      <c r="C7">
        <v>8</v>
      </c>
      <c r="J7" s="7">
        <v>8</v>
      </c>
      <c r="K7" t="s">
        <v>44</v>
      </c>
      <c r="L7" t="s">
        <v>33</v>
      </c>
      <c r="M7" t="s">
        <v>34</v>
      </c>
      <c r="N7" s="8">
        <v>6.9033720000000001</v>
      </c>
      <c r="O7" s="7">
        <v>7.3225720000000001</v>
      </c>
      <c r="P7">
        <v>12</v>
      </c>
      <c r="Q7" t="s">
        <v>44</v>
      </c>
      <c r="R7" t="s">
        <v>40</v>
      </c>
      <c r="S7" s="8" t="s">
        <v>34</v>
      </c>
    </row>
    <row r="8" spans="1:19" x14ac:dyDescent="0.25">
      <c r="A8" t="s">
        <v>7</v>
      </c>
      <c r="B8">
        <v>0.32636165876877316</v>
      </c>
      <c r="J8" s="7">
        <v>9</v>
      </c>
      <c r="K8" t="s">
        <v>44</v>
      </c>
      <c r="L8" t="s">
        <v>33</v>
      </c>
      <c r="M8" t="s">
        <v>37</v>
      </c>
      <c r="N8" s="8">
        <v>6.647322</v>
      </c>
      <c r="O8" s="7">
        <v>7.7138470000000003</v>
      </c>
      <c r="P8">
        <v>13</v>
      </c>
      <c r="Q8" t="s">
        <v>44</v>
      </c>
      <c r="R8" t="s">
        <v>40</v>
      </c>
      <c r="S8" s="8" t="s">
        <v>37</v>
      </c>
    </row>
    <row r="9" spans="1:19" x14ac:dyDescent="0.25">
      <c r="A9" t="s">
        <v>5</v>
      </c>
      <c r="B9">
        <v>0</v>
      </c>
      <c r="J9" s="7">
        <v>10</v>
      </c>
      <c r="K9" t="s">
        <v>44</v>
      </c>
      <c r="L9" t="s">
        <v>33</v>
      </c>
      <c r="M9" t="s">
        <v>38</v>
      </c>
      <c r="N9" s="8">
        <v>6.3015169999999996</v>
      </c>
      <c r="O9" s="7">
        <v>7.5333889999999997</v>
      </c>
      <c r="P9">
        <v>14</v>
      </c>
      <c r="Q9" t="s">
        <v>44</v>
      </c>
      <c r="R9" t="s">
        <v>40</v>
      </c>
      <c r="S9" s="8" t="s">
        <v>38</v>
      </c>
    </row>
    <row r="10" spans="1:19" ht="15.75" thickBot="1" x14ac:dyDescent="0.3">
      <c r="A10" t="s">
        <v>8</v>
      </c>
      <c r="B10">
        <v>7</v>
      </c>
      <c r="J10" s="9">
        <v>11</v>
      </c>
      <c r="K10" s="2" t="s">
        <v>44</v>
      </c>
      <c r="L10" s="2" t="s">
        <v>33</v>
      </c>
      <c r="M10" s="2" t="s">
        <v>39</v>
      </c>
      <c r="N10" s="10">
        <v>6.898752</v>
      </c>
      <c r="O10" s="9">
        <v>7.8034150000000002</v>
      </c>
      <c r="P10" s="2">
        <v>15</v>
      </c>
      <c r="Q10" s="2" t="s">
        <v>44</v>
      </c>
      <c r="R10" s="2" t="s">
        <v>40</v>
      </c>
      <c r="S10" s="10" t="s">
        <v>39</v>
      </c>
    </row>
    <row r="11" spans="1:19" x14ac:dyDescent="0.25">
      <c r="A11" t="s">
        <v>9</v>
      </c>
      <c r="B11">
        <v>-5.9186912624042964</v>
      </c>
    </row>
    <row r="12" spans="1:19" x14ac:dyDescent="0.25">
      <c r="A12" t="s">
        <v>10</v>
      </c>
      <c r="B12">
        <v>2.94144982007533E-4</v>
      </c>
    </row>
    <row r="13" spans="1:19" x14ac:dyDescent="0.25">
      <c r="A13" t="s">
        <v>11</v>
      </c>
      <c r="B13">
        <v>1.8945786050900073</v>
      </c>
      <c r="N13" t="s">
        <v>80</v>
      </c>
      <c r="O13" t="s">
        <v>79</v>
      </c>
      <c r="P13" t="s">
        <v>78</v>
      </c>
    </row>
    <row r="14" spans="1:19" x14ac:dyDescent="0.25">
      <c r="A14" t="s">
        <v>12</v>
      </c>
      <c r="B14">
        <v>5.8828996401506599E-4</v>
      </c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51.833153000000003</v>
      </c>
      <c r="D23">
        <v>6.4791441250000004</v>
      </c>
      <c r="E23">
        <v>0.16640886674869651</v>
      </c>
    </row>
    <row r="24" spans="1:7" ht="15.75" thickBot="1" x14ac:dyDescent="0.3">
      <c r="A24" s="2" t="s">
        <v>64</v>
      </c>
      <c r="B24" s="2">
        <v>8</v>
      </c>
      <c r="C24" s="2">
        <v>59.242457000000002</v>
      </c>
      <c r="D24" s="2">
        <v>7.4053071250000002</v>
      </c>
      <c r="E24" s="2">
        <v>0.12278253916469642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3.4311116102760018</v>
      </c>
      <c r="C29">
        <v>1</v>
      </c>
      <c r="D29">
        <v>3.4311116102760018</v>
      </c>
      <c r="E29">
        <v>23.729001209002398</v>
      </c>
      <c r="F29">
        <v>2.4723268614697236E-4</v>
      </c>
      <c r="G29">
        <v>4.6001099366694227</v>
      </c>
    </row>
    <row r="30" spans="1:7" x14ac:dyDescent="0.25">
      <c r="A30" t="s">
        <v>73</v>
      </c>
      <c r="B30">
        <v>2.0243398413937506</v>
      </c>
      <c r="C30">
        <v>14</v>
      </c>
      <c r="D30">
        <v>0.14459570295669646</v>
      </c>
    </row>
    <row r="32" spans="1:7" ht="15.75" thickBot="1" x14ac:dyDescent="0.3">
      <c r="A32" s="2" t="s">
        <v>74</v>
      </c>
      <c r="B32" s="2">
        <v>5.4554514516697523</v>
      </c>
      <c r="C32" s="2">
        <v>15</v>
      </c>
      <c r="D32" s="2"/>
      <c r="E32" s="2"/>
      <c r="F32" s="2"/>
      <c r="G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1" t="s">
        <v>77</v>
      </c>
    </row>
    <row r="2" spans="1:6" x14ac:dyDescent="0.25">
      <c r="A2" t="s">
        <v>81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1">
        <f>AVERAGE(B2:E2)</f>
        <v>0.43014426261536104</v>
      </c>
    </row>
    <row r="3" spans="1:6" x14ac:dyDescent="0.25">
      <c r="A3" t="s">
        <v>82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1">
        <f t="shared" ref="F3:F11" si="0">AVERAGE(B3:E3)</f>
        <v>0.12694925344462601</v>
      </c>
    </row>
    <row r="4" spans="1:6" x14ac:dyDescent="0.25">
      <c r="A4" t="s">
        <v>83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1">
        <f t="shared" si="0"/>
        <v>0.42816236342916802</v>
      </c>
    </row>
    <row r="5" spans="1:6" x14ac:dyDescent="0.25">
      <c r="A5" t="s">
        <v>84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1">
        <f t="shared" si="0"/>
        <v>-0.12496735426338813</v>
      </c>
    </row>
    <row r="6" spans="1:6" x14ac:dyDescent="0.25">
      <c r="F6" s="11"/>
    </row>
    <row r="7" spans="1:6" x14ac:dyDescent="0.25">
      <c r="B7" t="s">
        <v>35</v>
      </c>
      <c r="F7" s="11" t="s">
        <v>77</v>
      </c>
    </row>
    <row r="8" spans="1:6" x14ac:dyDescent="0.25">
      <c r="A8" t="s">
        <v>81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1">
        <f t="shared" si="0"/>
        <v>0.4701105009951938</v>
      </c>
    </row>
    <row r="9" spans="1:6" x14ac:dyDescent="0.25">
      <c r="A9" t="s">
        <v>82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1">
        <f t="shared" si="0"/>
        <v>0.15558163403204275</v>
      </c>
    </row>
    <row r="10" spans="1:6" x14ac:dyDescent="0.25">
      <c r="A10" t="s">
        <v>83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1">
        <f t="shared" si="0"/>
        <v>0.71512891682274149</v>
      </c>
    </row>
    <row r="11" spans="1:6" x14ac:dyDescent="0.25">
      <c r="A11" t="s">
        <v>84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1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5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49</v>
      </c>
      <c r="P1" t="s">
        <v>50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51</v>
      </c>
      <c r="Q2" t="s">
        <v>14</v>
      </c>
      <c r="R2" t="s">
        <v>15</v>
      </c>
      <c r="S2" t="s">
        <v>16</v>
      </c>
      <c r="T2" t="s">
        <v>52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50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52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49</v>
      </c>
    </row>
    <row r="60" spans="1:15" x14ac:dyDescent="0.25">
      <c r="L60" t="s">
        <v>14</v>
      </c>
      <c r="M60" t="s">
        <v>15</v>
      </c>
      <c r="N60" t="s">
        <v>16</v>
      </c>
      <c r="O60" t="s">
        <v>51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81"/>
  <sheetViews>
    <sheetView tabSelected="1" topLeftCell="I47" zoomScale="70" zoomScaleNormal="70" workbookViewId="0">
      <selection activeCell="Q94" sqref="Q94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15.140625" customWidth="1"/>
    <col min="13" max="13" width="30" bestFit="1" customWidth="1"/>
    <col min="14" max="14" width="44" customWidth="1"/>
    <col min="15" max="15" width="38.7109375" bestFit="1" customWidth="1"/>
    <col min="16" max="16" width="29.140625" customWidth="1"/>
    <col min="17" max="17" width="43.7109375" customWidth="1"/>
    <col min="32" max="32" width="9.85546875" bestFit="1" customWidth="1"/>
    <col min="37" max="37" width="8.7109375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46</v>
      </c>
      <c r="J1" t="s">
        <v>47</v>
      </c>
      <c r="K1" t="s">
        <v>48</v>
      </c>
      <c r="L1" t="s">
        <v>23</v>
      </c>
      <c r="M1" t="s">
        <v>111</v>
      </c>
      <c r="N1" t="s">
        <v>112</v>
      </c>
      <c r="O1" s="13" t="s">
        <v>26</v>
      </c>
      <c r="P1" s="13" t="s">
        <v>27</v>
      </c>
      <c r="Q1" t="s">
        <v>113</v>
      </c>
      <c r="AF1" t="s">
        <v>85</v>
      </c>
      <c r="AG1" t="s">
        <v>50</v>
      </c>
      <c r="AM1" t="s">
        <v>93</v>
      </c>
      <c r="AN1" t="s">
        <v>94</v>
      </c>
      <c r="AO1" t="s">
        <v>97</v>
      </c>
      <c r="AP1" t="s">
        <v>98</v>
      </c>
      <c r="AQ1" t="s">
        <v>86</v>
      </c>
      <c r="AZ1" t="s">
        <v>87</v>
      </c>
      <c r="BA1" t="s">
        <v>49</v>
      </c>
      <c r="BG1" t="s">
        <v>93</v>
      </c>
      <c r="BH1" t="s">
        <v>100</v>
      </c>
      <c r="BI1" t="s">
        <v>99</v>
      </c>
      <c r="BJ1" t="s">
        <v>98</v>
      </c>
      <c r="BK1" t="s">
        <v>88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3" t="e">
        <f>(I2-#REF!)/#REF!*100</f>
        <v>#REF!</v>
      </c>
      <c r="P2" s="13" t="e">
        <f>(J2-#REF!)/#REF!*100</f>
        <v>#REF!</v>
      </c>
      <c r="Q2">
        <f>(K2-K3)/K3*100</f>
        <v>-10.753270260491925</v>
      </c>
      <c r="AH2" t="s">
        <v>14</v>
      </c>
      <c r="AI2" t="s">
        <v>15</v>
      </c>
      <c r="AJ2" t="s">
        <v>16</v>
      </c>
      <c r="AK2" t="s">
        <v>52</v>
      </c>
      <c r="AL2" t="s">
        <v>89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3" t="e">
        <f>(#REF!-#REF!)/(#REF!)*100</f>
        <v>#REF!</v>
      </c>
      <c r="P3" s="13" t="e">
        <f>(#REF!-#REF!)/(#REF!)*100</f>
        <v>#REF!</v>
      </c>
      <c r="Q3">
        <f>(K4-K5)/K5*100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2">
        <f>AVERAGE(AK3:AK6)</f>
        <v>2.7496100000000006</v>
      </c>
      <c r="AM3" s="12">
        <f>AL3-AW3</f>
        <v>-5.135199999999962E-2</v>
      </c>
      <c r="AN3">
        <f>AM3/K5*100</f>
        <v>-0.55001923519617146</v>
      </c>
      <c r="AO3" s="12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2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2">
        <f>AVERAGE(BE3:BE6)</f>
        <v>6.2705475000000002</v>
      </c>
      <c r="BG3" s="12">
        <f>BF3-BQ3</f>
        <v>-0.94676099999999952</v>
      </c>
      <c r="BH3">
        <f>BG3/K5*100</f>
        <v>-10.140535152156996</v>
      </c>
      <c r="BI3" s="12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2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3" t="e">
        <f>(I3-#REF!)/#REF!*100</f>
        <v>#REF!</v>
      </c>
      <c r="P4" s="13" t="e">
        <f>(J3-#REF!)/#REF!*100</f>
        <v>#REF!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102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101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3" t="e">
        <f>(#REF!-#REF!)/#REF!*100</f>
        <v>#REF!</v>
      </c>
      <c r="P5" s="13" t="e">
        <f>(#REF!-#REF!)/#REF!*100</f>
        <v>#REF!</v>
      </c>
      <c r="Q5">
        <f>(K8-K9)/K9*100</f>
        <v>-6.1489278867575043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95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95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95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95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-11.209376614151081</v>
      </c>
      <c r="O6" s="13"/>
      <c r="P6" s="13"/>
      <c r="Q6">
        <f>(K10-K11)/K11*100</f>
        <v>-11.46575628278968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103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104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-0.94343007058031636</v>
      </c>
      <c r="O7" s="13"/>
      <c r="P7" s="13"/>
      <c r="Q7">
        <f>(K12-K13)/K13*100</f>
        <v>-1.0764072562170335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2">
        <f>AVERAGE(AK7:AK10)</f>
        <v>3.2683840000000002</v>
      </c>
      <c r="AM7" s="12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2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2">
        <f>AVERAGE(BE7:BE10)</f>
        <v>6.6877407499999997</v>
      </c>
      <c r="BG7" s="12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2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26.227692495535692</v>
      </c>
      <c r="O8" s="13"/>
      <c r="P8" s="13"/>
      <c r="Q8">
        <f>(K14-K15)/K15*100</f>
        <v>40.612419139041045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-9.8899428495589987</v>
      </c>
      <c r="O9" s="13"/>
      <c r="P9" s="13"/>
      <c r="Q9">
        <f>(K16-K17)/K17*100</f>
        <v>-10.151003020593338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95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95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95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95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I10">
        <f>AVERAGE(G34:G37)</f>
        <v>9.4284049999999997</v>
      </c>
      <c r="J10">
        <f>F34</f>
        <v>8.9249700000000001</v>
      </c>
      <c r="K10">
        <f t="shared" si="0"/>
        <v>7.7249699999999999</v>
      </c>
      <c r="L10">
        <v>5</v>
      </c>
      <c r="M10">
        <f>(I18-I19)/(I19)*100</f>
        <v>-8.4879916370220343</v>
      </c>
      <c r="N10">
        <f>(J18-J19)/J18*100</f>
        <v>-5.6656029716335849</v>
      </c>
      <c r="O10" s="13"/>
      <c r="P10" s="13"/>
      <c r="Q10">
        <f>(K18-K19)/K19*100</f>
        <v>-6.0704910456081285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>
        <f>AVERAGE(G38:G41)</f>
        <v>10.921894999999999</v>
      </c>
      <c r="J11">
        <f>F38</f>
        <v>9.9254034999999998</v>
      </c>
      <c r="K11">
        <f t="shared" si="0"/>
        <v>8.7254035000000005</v>
      </c>
      <c r="L11">
        <v>5</v>
      </c>
      <c r="M11">
        <f>(I20-I21)/(I21)*100</f>
        <v>-7.4979090698643125</v>
      </c>
      <c r="N11">
        <f>(J20-J21)/J20*100</f>
        <v>-10.974054356618348</v>
      </c>
      <c r="O11" s="13"/>
      <c r="P11" s="13"/>
      <c r="Q11">
        <f>(K20-K21)/K21*100</f>
        <v>-10.995981341564779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AVERAGE(G42:G45)</f>
        <v>9.3817959999999996</v>
      </c>
      <c r="J12">
        <f>F42</f>
        <v>9.0244367499999996</v>
      </c>
      <c r="K12">
        <f t="shared" si="0"/>
        <v>7.8244367499999994</v>
      </c>
      <c r="L12">
        <v>7</v>
      </c>
      <c r="O12" s="13"/>
      <c r="P12" s="13"/>
      <c r="AM12" t="s">
        <v>96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I13">
        <f>AVERAGE(G46:G49)</f>
        <v>9.5419870000000007</v>
      </c>
      <c r="J13">
        <f>F46</f>
        <v>9.1095760000000006</v>
      </c>
      <c r="K13">
        <f t="shared" si="0"/>
        <v>7.9095760000000004</v>
      </c>
      <c r="L13">
        <v>7</v>
      </c>
      <c r="O13" s="13"/>
      <c r="P13" s="13"/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I14">
        <f>AVERAGE(G50:G53)</f>
        <v>9.3557030000000001</v>
      </c>
      <c r="J14">
        <f>F50</f>
        <v>13.055065750000001</v>
      </c>
      <c r="K14">
        <f t="shared" si="0"/>
        <v>11.855065750000001</v>
      </c>
      <c r="L14">
        <v>8</v>
      </c>
      <c r="M14" t="s">
        <v>41</v>
      </c>
      <c r="O14" s="13"/>
      <c r="P14" s="13"/>
      <c r="Q14" t="e">
        <f>AVERAGE(S5:S6)</f>
        <v>#DIV/0!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I15">
        <f>AVERAGE(G54:G57)</f>
        <v>10.287595</v>
      </c>
      <c r="J15">
        <f>F54</f>
        <v>9.6310232500000001</v>
      </c>
      <c r="K15">
        <f t="shared" si="0"/>
        <v>8.4310232500000009</v>
      </c>
      <c r="L15">
        <v>8</v>
      </c>
      <c r="O15" s="13"/>
      <c r="P15" s="13"/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I16">
        <f>AVERAGE(G58:G61)</f>
        <v>9.8159379999999992</v>
      </c>
      <c r="J16">
        <f>F58</f>
        <v>9.6294970000000006</v>
      </c>
      <c r="K16">
        <f t="shared" si="0"/>
        <v>8.4294970000000013</v>
      </c>
      <c r="L16">
        <v>9</v>
      </c>
      <c r="O16" s="13"/>
      <c r="P16" s="13"/>
    </row>
    <row r="17" spans="2:16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I17">
        <f>AVERAGE(G62:G65)</f>
        <v>11.109626</v>
      </c>
      <c r="J17">
        <f>F62</f>
        <v>10.581848749999999</v>
      </c>
      <c r="K17">
        <f t="shared" si="0"/>
        <v>9.3818487499999996</v>
      </c>
      <c r="L17">
        <v>9</v>
      </c>
      <c r="O17" s="13"/>
      <c r="P17" s="13"/>
    </row>
    <row r="18" spans="2:16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I18">
        <f>AVERAGE(G66:G69)</f>
        <v>11.253282</v>
      </c>
      <c r="J18">
        <f>F66</f>
        <v>9.7281172500000004</v>
      </c>
      <c r="K18">
        <f t="shared" si="0"/>
        <v>8.5281172500000011</v>
      </c>
      <c r="L18">
        <v>10</v>
      </c>
      <c r="O18" s="13"/>
      <c r="P18" s="13"/>
    </row>
    <row r="19" spans="2:16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I19">
        <f>AVERAGE(G70:G73)</f>
        <v>12.297055</v>
      </c>
      <c r="J19">
        <f>F70</f>
        <v>10.27927375</v>
      </c>
      <c r="K19">
        <f t="shared" si="0"/>
        <v>9.0792737500000005</v>
      </c>
      <c r="L19">
        <v>10</v>
      </c>
      <c r="O19" s="13"/>
      <c r="P19" s="13"/>
    </row>
    <row r="20" spans="2:16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I20">
        <f>AVERAGE(G74:G77)</f>
        <v>10.117616</v>
      </c>
      <c r="J20">
        <f>F74</f>
        <v>10.739731750000001</v>
      </c>
      <c r="K20">
        <f t="shared" si="0"/>
        <v>9.5397317500000014</v>
      </c>
      <c r="L20">
        <v>13</v>
      </c>
      <c r="O20" s="13"/>
      <c r="P20" s="13"/>
    </row>
    <row r="21" spans="2:16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I21">
        <f>AVERAGE(G78:G81)</f>
        <v>10.937716</v>
      </c>
      <c r="J21">
        <f>F78</f>
        <v>11.91831575</v>
      </c>
      <c r="K21">
        <f t="shared" si="0"/>
        <v>10.71831575</v>
      </c>
      <c r="L21">
        <v>13</v>
      </c>
      <c r="O21" s="13"/>
      <c r="P21" s="13"/>
    </row>
    <row r="22" spans="2:16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3"/>
      <c r="P22" s="13"/>
    </row>
    <row r="23" spans="2:16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O23" s="13" t="s">
        <v>42</v>
      </c>
      <c r="P23" s="13"/>
    </row>
    <row r="24" spans="2:16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</row>
    <row r="25" spans="2:16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</row>
    <row r="26" spans="2:16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</row>
    <row r="27" spans="2:16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16" x14ac:dyDescent="0.25">
      <c r="B28" t="s">
        <v>45</v>
      </c>
      <c r="C28" t="s">
        <v>33</v>
      </c>
      <c r="D28" t="s">
        <v>38</v>
      </c>
      <c r="G28">
        <v>9.1254899999999992</v>
      </c>
    </row>
    <row r="29" spans="2:16" x14ac:dyDescent="0.25">
      <c r="B29" t="s">
        <v>45</v>
      </c>
      <c r="C29" t="s">
        <v>33</v>
      </c>
      <c r="D29" t="s">
        <v>39</v>
      </c>
      <c r="G29">
        <v>9.1254899999999992</v>
      </c>
      <c r="I29" t="s">
        <v>53</v>
      </c>
      <c r="J29" t="s">
        <v>114</v>
      </c>
      <c r="K29" t="s">
        <v>116</v>
      </c>
      <c r="L29" t="s">
        <v>115</v>
      </c>
      <c r="N29" t="s">
        <v>90</v>
      </c>
      <c r="O29" t="s">
        <v>91</v>
      </c>
      <c r="P29" t="s">
        <v>92</v>
      </c>
    </row>
    <row r="30" spans="2:16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1.9750345489298506</v>
      </c>
      <c r="J30">
        <f>(J2-I2)^2</f>
        <v>0.16330933734025113</v>
      </c>
      <c r="K30">
        <f>AVERAGE(L30:L49)</f>
        <v>2.5612753489298496</v>
      </c>
      <c r="L30">
        <f>(K2-I2)^2</f>
        <v>2.573186537340252</v>
      </c>
      <c r="N30" s="14">
        <f>I2-I3</f>
        <v>-0.21504700000000021</v>
      </c>
      <c r="O30">
        <f>J2-J3</f>
        <v>-1.1394537500000013</v>
      </c>
      <c r="P30">
        <f>K2-K3</f>
        <v>-1.1394537500000013</v>
      </c>
    </row>
    <row r="31" spans="2:16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1" si="1">(J3-I3)^2</f>
        <v>0.27070298482656213</v>
      </c>
      <c r="L31">
        <f t="shared" ref="L31:L49" si="2">(K3-I3)^2</f>
        <v>0.46200398482656202</v>
      </c>
      <c r="N31" s="14">
        <f>I4-I5</f>
        <v>-0.41765799999999942</v>
      </c>
      <c r="O31">
        <f>J4-J5</f>
        <v>-0.75038875000000083</v>
      </c>
      <c r="P31">
        <f>K4-K5</f>
        <v>-0.75038875000000083</v>
      </c>
    </row>
    <row r="32" spans="2:16" x14ac:dyDescent="0.25">
      <c r="B32" t="s">
        <v>45</v>
      </c>
      <c r="C32" t="s">
        <v>40</v>
      </c>
      <c r="D32" t="s">
        <v>38</v>
      </c>
      <c r="G32">
        <v>9.0093949999999996</v>
      </c>
      <c r="J32">
        <f t="shared" si="1"/>
        <v>0.6611332362009994</v>
      </c>
      <c r="L32">
        <f t="shared" si="2"/>
        <v>0.14969083620099974</v>
      </c>
      <c r="N32" s="14">
        <f>I6-I7</f>
        <v>-0.30866300000000102</v>
      </c>
      <c r="O32">
        <f>J6-J7</f>
        <v>-0.36883224999999875</v>
      </c>
      <c r="P32">
        <f>K6-K7</f>
        <v>-0.36883224999999875</v>
      </c>
    </row>
    <row r="33" spans="2:16" x14ac:dyDescent="0.25">
      <c r="B33" t="s">
        <v>45</v>
      </c>
      <c r="C33" t="s">
        <v>40</v>
      </c>
      <c r="D33" t="s">
        <v>39</v>
      </c>
      <c r="G33">
        <v>9.0093949999999996</v>
      </c>
      <c r="J33">
        <f t="shared" si="1"/>
        <v>1.3129303993080648</v>
      </c>
      <c r="L33">
        <f t="shared" si="2"/>
        <v>2.9341993080623107E-3</v>
      </c>
      <c r="N33" s="14">
        <f>I8-I9</f>
        <v>0.11609499999999962</v>
      </c>
      <c r="O33">
        <f>J8-J9</f>
        <v>-0.64127275000000061</v>
      </c>
      <c r="P33">
        <f>K8-K9</f>
        <v>-0.64127275000000061</v>
      </c>
    </row>
    <row r="34" spans="2:16" x14ac:dyDescent="0.25">
      <c r="B34" t="s">
        <v>105</v>
      </c>
      <c r="C34" t="s">
        <v>33</v>
      </c>
      <c r="D34" t="s">
        <v>34</v>
      </c>
      <c r="E34">
        <v>8.5934810000000006</v>
      </c>
      <c r="F34">
        <f>AVERAGE(E34:E37)</f>
        <v>8.9249700000000001</v>
      </c>
      <c r="G34">
        <v>9.4284049999999997</v>
      </c>
      <c r="J34">
        <f t="shared" si="1"/>
        <v>1.4386323249000033</v>
      </c>
      <c r="L34">
        <f t="shared" si="2"/>
        <v>3.2489999999767559E-7</v>
      </c>
      <c r="N34" s="14">
        <f>I10-I11</f>
        <v>-1.4934899999999995</v>
      </c>
      <c r="O34">
        <f>J10-J11</f>
        <v>-1.0004334999999998</v>
      </c>
      <c r="P34">
        <f>K10-K11</f>
        <v>-1.0004335000000006</v>
      </c>
    </row>
    <row r="35" spans="2:16" x14ac:dyDescent="0.25">
      <c r="B35" t="s">
        <v>105</v>
      </c>
      <c r="C35" t="s">
        <v>33</v>
      </c>
      <c r="D35" t="s">
        <v>37</v>
      </c>
      <c r="E35">
        <v>8.8216180000000008</v>
      </c>
      <c r="G35">
        <v>9.4284049999999997</v>
      </c>
      <c r="J35">
        <f t="shared" si="1"/>
        <v>1.5865902706005601</v>
      </c>
      <c r="L35">
        <f t="shared" si="2"/>
        <v>3.5520706005624726E-3</v>
      </c>
      <c r="N35" s="14">
        <f>I12-I13</f>
        <v>-0.16019100000000108</v>
      </c>
      <c r="O35">
        <f>J12-J13</f>
        <v>-8.5139250000000999E-2</v>
      </c>
      <c r="P35">
        <f>K12-K13</f>
        <v>-8.5139250000000999E-2</v>
      </c>
    </row>
    <row r="36" spans="2:16" x14ac:dyDescent="0.25">
      <c r="B36" t="s">
        <v>105</v>
      </c>
      <c r="C36" t="s">
        <v>33</v>
      </c>
      <c r="D36" t="s">
        <v>38</v>
      </c>
      <c r="E36">
        <v>9.0670350000000006</v>
      </c>
      <c r="G36">
        <v>9.4284049999999997</v>
      </c>
      <c r="J36">
        <f t="shared" si="1"/>
        <v>3.4679918227702524</v>
      </c>
      <c r="L36">
        <f t="shared" si="2"/>
        <v>0.43858102277025174</v>
      </c>
      <c r="N36" s="14">
        <f>I14-I15</f>
        <v>-0.9318919999999995</v>
      </c>
      <c r="O36">
        <f>J14-J15</f>
        <v>3.4240425000000005</v>
      </c>
      <c r="P36">
        <f>K14-K15</f>
        <v>3.4240425000000005</v>
      </c>
    </row>
    <row r="37" spans="2:16" x14ac:dyDescent="0.25">
      <c r="B37" t="s">
        <v>105</v>
      </c>
      <c r="C37" t="s">
        <v>33</v>
      </c>
      <c r="D37" t="s">
        <v>39</v>
      </c>
      <c r="E37">
        <v>9.217746</v>
      </c>
      <c r="G37">
        <v>9.4284049999999997</v>
      </c>
      <c r="J37">
        <f t="shared" si="1"/>
        <v>6.8624207326950666</v>
      </c>
      <c r="L37">
        <f t="shared" si="2"/>
        <v>2.0153273326950667</v>
      </c>
      <c r="N37" s="14">
        <f>I16-I17</f>
        <v>-1.2936880000000013</v>
      </c>
      <c r="O37">
        <f>J16-J17</f>
        <v>-0.95235174999999828</v>
      </c>
      <c r="P37">
        <f>K16-K17</f>
        <v>-0.95235174999999828</v>
      </c>
    </row>
    <row r="38" spans="2:16" x14ac:dyDescent="0.25">
      <c r="B38" t="s">
        <v>105</v>
      </c>
      <c r="C38" t="s">
        <v>40</v>
      </c>
      <c r="D38" t="s">
        <v>34</v>
      </c>
      <c r="E38">
        <v>10.541696</v>
      </c>
      <c r="F38">
        <f>AVERAGE(E38:E41)</f>
        <v>9.9254034999999998</v>
      </c>
      <c r="G38">
        <v>10.921894999999999</v>
      </c>
      <c r="J38">
        <f t="shared" si="1"/>
        <v>0.25344679922499963</v>
      </c>
      <c r="L38">
        <f t="shared" si="2"/>
        <v>2.9016907992249994</v>
      </c>
      <c r="N38" s="14">
        <f>I18-I19</f>
        <v>-1.0437729999999998</v>
      </c>
      <c r="O38">
        <f>J18-J19</f>
        <v>-0.55115649999999938</v>
      </c>
      <c r="P38">
        <f>K18-K19</f>
        <v>-0.55115649999999938</v>
      </c>
    </row>
    <row r="39" spans="2:16" x14ac:dyDescent="0.25">
      <c r="B39" t="s">
        <v>105</v>
      </c>
      <c r="C39" t="s">
        <v>40</v>
      </c>
      <c r="D39" t="s">
        <v>37</v>
      </c>
      <c r="E39">
        <v>9.8150580000000005</v>
      </c>
      <c r="G39">
        <v>10.921894999999999</v>
      </c>
      <c r="J39">
        <f t="shared" si="1"/>
        <v>0.9929953095722488</v>
      </c>
      <c r="L39">
        <f t="shared" si="2"/>
        <v>4.8245749095722443</v>
      </c>
      <c r="N39" s="14">
        <f>I20-I21</f>
        <v>-0.82010000000000005</v>
      </c>
      <c r="O39">
        <f>J20-J21</f>
        <v>-1.178583999999999</v>
      </c>
      <c r="P39">
        <f>K20-K21</f>
        <v>-1.178583999999999</v>
      </c>
    </row>
    <row r="40" spans="2:16" x14ac:dyDescent="0.25">
      <c r="B40" t="s">
        <v>105</v>
      </c>
      <c r="C40" t="s">
        <v>40</v>
      </c>
      <c r="D40" t="s">
        <v>38</v>
      </c>
      <c r="E40">
        <v>9.6736260000000005</v>
      </c>
      <c r="G40">
        <v>10.921894999999999</v>
      </c>
      <c r="J40">
        <f t="shared" si="1"/>
        <v>0.12770563356056253</v>
      </c>
      <c r="L40">
        <f t="shared" si="2"/>
        <v>2.4253678335605633</v>
      </c>
    </row>
    <row r="41" spans="2:16" x14ac:dyDescent="0.25">
      <c r="B41" t="s">
        <v>105</v>
      </c>
      <c r="C41" t="s">
        <v>40</v>
      </c>
      <c r="D41" t="s">
        <v>39</v>
      </c>
      <c r="E41">
        <v>9.6712340000000001</v>
      </c>
      <c r="G41">
        <v>10.921894999999999</v>
      </c>
      <c r="J41">
        <f t="shared" si="1"/>
        <v>0.18697927292100008</v>
      </c>
      <c r="L41">
        <f t="shared" si="2"/>
        <v>2.6647656729210007</v>
      </c>
    </row>
    <row r="42" spans="2:16" x14ac:dyDescent="0.25">
      <c r="B42" t="s">
        <v>106</v>
      </c>
      <c r="C42" t="s">
        <v>33</v>
      </c>
      <c r="D42" t="s">
        <v>34</v>
      </c>
      <c r="E42">
        <v>8.9168299999999991</v>
      </c>
      <c r="F42">
        <f>AVERAGE(E42:E45)</f>
        <v>9.0244367499999996</v>
      </c>
      <c r="G42">
        <v>9.3817959999999996</v>
      </c>
      <c r="J42">
        <f>(J14-I14)^2</f>
        <v>13.685284756087567</v>
      </c>
      <c r="L42">
        <f t="shared" si="2"/>
        <v>6.2468141560875692</v>
      </c>
    </row>
    <row r="43" spans="2:16" x14ac:dyDescent="0.25">
      <c r="B43" t="s">
        <v>106</v>
      </c>
      <c r="C43" t="s">
        <v>33</v>
      </c>
      <c r="D43" t="s">
        <v>37</v>
      </c>
      <c r="E43">
        <v>8.4183760000000003</v>
      </c>
      <c r="G43">
        <v>9.3817959999999996</v>
      </c>
      <c r="J43">
        <f>(J15-I15)^2</f>
        <v>0.4310864628980618</v>
      </c>
      <c r="L43">
        <f t="shared" si="2"/>
        <v>3.446858662898058</v>
      </c>
    </row>
    <row r="44" spans="2:16" x14ac:dyDescent="0.25">
      <c r="B44" t="s">
        <v>106</v>
      </c>
      <c r="C44" t="s">
        <v>33</v>
      </c>
      <c r="D44" t="s">
        <v>38</v>
      </c>
      <c r="E44">
        <v>9.6063010000000002</v>
      </c>
      <c r="G44">
        <v>9.3817959999999996</v>
      </c>
      <c r="J44">
        <f t="shared" ref="J44:J49" si="3">(J16-I16)^2</f>
        <v>3.476024648099945E-2</v>
      </c>
      <c r="L44">
        <f t="shared" si="2"/>
        <v>1.9222186464809938</v>
      </c>
    </row>
    <row r="45" spans="2:16" x14ac:dyDescent="0.25">
      <c r="B45" t="s">
        <v>106</v>
      </c>
      <c r="C45" t="s">
        <v>33</v>
      </c>
      <c r="D45" t="s">
        <v>39</v>
      </c>
      <c r="E45">
        <v>9.1562400000000004</v>
      </c>
      <c r="G45">
        <v>9.3817959999999996</v>
      </c>
      <c r="J45">
        <f t="shared" si="3"/>
        <v>0.27854882561756411</v>
      </c>
      <c r="L45">
        <f t="shared" si="2"/>
        <v>2.9852142256175656</v>
      </c>
    </row>
    <row r="46" spans="2:16" x14ac:dyDescent="0.25">
      <c r="B46" t="s">
        <v>106</v>
      </c>
      <c r="C46" t="s">
        <v>40</v>
      </c>
      <c r="D46" t="s">
        <v>34</v>
      </c>
      <c r="E46">
        <v>8.8664000000000005</v>
      </c>
      <c r="F46">
        <f>AVERAGE(E46:E49)</f>
        <v>9.1095760000000006</v>
      </c>
      <c r="G46">
        <v>9.5419870000000007</v>
      </c>
      <c r="J46">
        <f t="shared" si="3"/>
        <v>2.3261275146425628</v>
      </c>
      <c r="L46">
        <f t="shared" si="2"/>
        <v>7.4265229146425593</v>
      </c>
    </row>
    <row r="47" spans="2:16" x14ac:dyDescent="0.25">
      <c r="B47" t="s">
        <v>106</v>
      </c>
      <c r="C47" t="s">
        <v>40</v>
      </c>
      <c r="D47" t="s">
        <v>37</v>
      </c>
      <c r="E47">
        <v>9.1042640000000006</v>
      </c>
      <c r="G47">
        <v>9.5419870000000007</v>
      </c>
      <c r="J47">
        <f t="shared" si="3"/>
        <v>4.0714411728515643</v>
      </c>
      <c r="L47">
        <f t="shared" si="2"/>
        <v>10.354116172851562</v>
      </c>
    </row>
    <row r="48" spans="2:16" x14ac:dyDescent="0.25">
      <c r="B48" t="s">
        <v>106</v>
      </c>
      <c r="C48" t="s">
        <v>40</v>
      </c>
      <c r="D48" t="s">
        <v>38</v>
      </c>
      <c r="E48">
        <v>9.2590160000000008</v>
      </c>
      <c r="G48">
        <v>9.5419870000000007</v>
      </c>
      <c r="J48">
        <f t="shared" si="3"/>
        <v>0.38702800639806345</v>
      </c>
      <c r="L48">
        <f t="shared" si="2"/>
        <v>0.33395020639806083</v>
      </c>
    </row>
    <row r="49" spans="2:12" x14ac:dyDescent="0.25">
      <c r="B49" t="s">
        <v>106</v>
      </c>
      <c r="C49" t="s">
        <v>40</v>
      </c>
      <c r="D49" t="s">
        <v>39</v>
      </c>
      <c r="E49">
        <v>9.2086240000000004</v>
      </c>
      <c r="G49">
        <v>9.5419870000000007</v>
      </c>
      <c r="J49">
        <f t="shared" si="3"/>
        <v>0.96157586970006181</v>
      </c>
      <c r="L49">
        <f t="shared" si="2"/>
        <v>4.8136469700062336E-2</v>
      </c>
    </row>
    <row r="50" spans="2:12" x14ac:dyDescent="0.25">
      <c r="B50" t="s">
        <v>107</v>
      </c>
      <c r="C50" t="s">
        <v>33</v>
      </c>
      <c r="D50" t="s">
        <v>34</v>
      </c>
      <c r="E50">
        <v>8.3306170000000002</v>
      </c>
      <c r="F50">
        <f>AVERAGE(E50:E53)</f>
        <v>13.055065750000001</v>
      </c>
      <c r="G50">
        <v>9.3557030000000001</v>
      </c>
    </row>
    <row r="51" spans="2:12" x14ac:dyDescent="0.25">
      <c r="B51" t="s">
        <v>107</v>
      </c>
      <c r="C51" t="s">
        <v>33</v>
      </c>
      <c r="D51" t="s">
        <v>37</v>
      </c>
      <c r="E51">
        <v>8.6614710000000006</v>
      </c>
      <c r="G51">
        <v>9.3557030000000001</v>
      </c>
    </row>
    <row r="52" spans="2:12" x14ac:dyDescent="0.25">
      <c r="B52" t="s">
        <v>107</v>
      </c>
      <c r="C52" t="s">
        <v>33</v>
      </c>
      <c r="D52" t="s">
        <v>38</v>
      </c>
      <c r="E52">
        <v>17.156562000000001</v>
      </c>
      <c r="G52">
        <v>9.3557030000000001</v>
      </c>
    </row>
    <row r="53" spans="2:12" x14ac:dyDescent="0.25">
      <c r="B53" t="s">
        <v>107</v>
      </c>
      <c r="C53" t="s">
        <v>33</v>
      </c>
      <c r="D53" t="s">
        <v>39</v>
      </c>
      <c r="E53">
        <v>18.071612999999999</v>
      </c>
      <c r="G53">
        <v>9.3557030000000001</v>
      </c>
    </row>
    <row r="54" spans="2:12" x14ac:dyDescent="0.25">
      <c r="B54" t="s">
        <v>107</v>
      </c>
      <c r="C54" t="s">
        <v>40</v>
      </c>
      <c r="D54" t="s">
        <v>34</v>
      </c>
      <c r="E54">
        <v>9.7113940000000003</v>
      </c>
      <c r="F54">
        <f>AVERAGE(E54:E57)</f>
        <v>9.6310232500000001</v>
      </c>
      <c r="G54">
        <v>10.287595</v>
      </c>
    </row>
    <row r="55" spans="2:12" x14ac:dyDescent="0.25">
      <c r="B55" t="s">
        <v>107</v>
      </c>
      <c r="C55" t="s">
        <v>40</v>
      </c>
      <c r="D55" t="s">
        <v>37</v>
      </c>
      <c r="E55">
        <v>9.3742979999999996</v>
      </c>
      <c r="G55">
        <v>10.287595</v>
      </c>
    </row>
    <row r="56" spans="2:12" x14ac:dyDescent="0.25">
      <c r="B56" t="s">
        <v>107</v>
      </c>
      <c r="C56" t="s">
        <v>40</v>
      </c>
      <c r="D56" t="s">
        <v>38</v>
      </c>
      <c r="E56">
        <v>9.9144349999999992</v>
      </c>
      <c r="G56">
        <v>10.287595</v>
      </c>
    </row>
    <row r="57" spans="2:12" x14ac:dyDescent="0.25">
      <c r="B57" t="s">
        <v>107</v>
      </c>
      <c r="C57" t="s">
        <v>40</v>
      </c>
      <c r="D57" t="s">
        <v>39</v>
      </c>
      <c r="E57">
        <v>9.5239659999999997</v>
      </c>
      <c r="G57">
        <v>10.287595</v>
      </c>
    </row>
    <row r="58" spans="2:12" x14ac:dyDescent="0.25">
      <c r="B58" t="s">
        <v>108</v>
      </c>
      <c r="C58" t="s">
        <v>33</v>
      </c>
      <c r="D58" t="s">
        <v>34</v>
      </c>
      <c r="E58">
        <v>9.3780129999999993</v>
      </c>
      <c r="F58">
        <f>AVERAGE(E58:E61)</f>
        <v>9.6294970000000006</v>
      </c>
      <c r="G58">
        <v>9.8159379999999992</v>
      </c>
    </row>
    <row r="59" spans="2:12" x14ac:dyDescent="0.25">
      <c r="B59" t="s">
        <v>108</v>
      </c>
      <c r="C59" t="s">
        <v>33</v>
      </c>
      <c r="D59" t="s">
        <v>37</v>
      </c>
      <c r="E59">
        <v>9.3205600000000004</v>
      </c>
      <c r="G59">
        <v>9.8159379999999992</v>
      </c>
    </row>
    <row r="60" spans="2:12" x14ac:dyDescent="0.25">
      <c r="B60" t="s">
        <v>108</v>
      </c>
      <c r="C60" t="s">
        <v>33</v>
      </c>
      <c r="D60" t="s">
        <v>38</v>
      </c>
      <c r="E60">
        <v>10.022251000000001</v>
      </c>
      <c r="G60">
        <v>9.8159379999999992</v>
      </c>
    </row>
    <row r="61" spans="2:12" x14ac:dyDescent="0.25">
      <c r="B61" t="s">
        <v>108</v>
      </c>
      <c r="C61" t="s">
        <v>33</v>
      </c>
      <c r="D61" t="s">
        <v>39</v>
      </c>
      <c r="E61">
        <v>9.7971640000000004</v>
      </c>
      <c r="G61">
        <v>9.8159379999999992</v>
      </c>
    </row>
    <row r="62" spans="2:12" x14ac:dyDescent="0.25">
      <c r="B62" t="s">
        <v>108</v>
      </c>
      <c r="C62" t="s">
        <v>40</v>
      </c>
      <c r="D62" t="s">
        <v>34</v>
      </c>
      <c r="E62">
        <v>10.804575</v>
      </c>
      <c r="F62">
        <f>AVERAGE(E62:E65)</f>
        <v>10.581848749999999</v>
      </c>
      <c r="G62">
        <v>11.109626</v>
      </c>
    </row>
    <row r="63" spans="2:12" x14ac:dyDescent="0.25">
      <c r="B63" t="s">
        <v>108</v>
      </c>
      <c r="C63" t="s">
        <v>40</v>
      </c>
      <c r="D63" t="s">
        <v>37</v>
      </c>
      <c r="E63">
        <v>10.474228</v>
      </c>
      <c r="G63">
        <v>11.109626</v>
      </c>
    </row>
    <row r="64" spans="2:12" x14ac:dyDescent="0.25">
      <c r="B64" t="s">
        <v>108</v>
      </c>
      <c r="C64" t="s">
        <v>40</v>
      </c>
      <c r="D64" t="s">
        <v>38</v>
      </c>
      <c r="E64">
        <v>10.419724</v>
      </c>
      <c r="G64">
        <v>11.109626</v>
      </c>
    </row>
    <row r="65" spans="2:7" x14ac:dyDescent="0.25">
      <c r="B65" t="s">
        <v>108</v>
      </c>
      <c r="C65" t="s">
        <v>40</v>
      </c>
      <c r="D65" t="s">
        <v>39</v>
      </c>
      <c r="E65">
        <v>10.628868000000001</v>
      </c>
      <c r="G65">
        <v>11.109626</v>
      </c>
    </row>
    <row r="66" spans="2:7" x14ac:dyDescent="0.25">
      <c r="B66" t="s">
        <v>109</v>
      </c>
      <c r="C66" t="s">
        <v>33</v>
      </c>
      <c r="D66" t="s">
        <v>34</v>
      </c>
      <c r="E66">
        <v>9.7236550000000008</v>
      </c>
      <c r="F66">
        <f>AVERAGE(E66:E69)</f>
        <v>9.7281172500000004</v>
      </c>
      <c r="G66">
        <v>11.253282</v>
      </c>
    </row>
    <row r="67" spans="2:7" x14ac:dyDescent="0.25">
      <c r="B67" t="s">
        <v>109</v>
      </c>
      <c r="C67" t="s">
        <v>33</v>
      </c>
      <c r="D67" t="s">
        <v>37</v>
      </c>
      <c r="E67">
        <v>9.6921990000000005</v>
      </c>
      <c r="G67">
        <v>11.253282</v>
      </c>
    </row>
    <row r="68" spans="2:7" x14ac:dyDescent="0.25">
      <c r="B68" t="s">
        <v>109</v>
      </c>
      <c r="C68" t="s">
        <v>33</v>
      </c>
      <c r="D68" t="s">
        <v>38</v>
      </c>
      <c r="E68">
        <v>9.8228039999999996</v>
      </c>
      <c r="G68">
        <v>11.253282</v>
      </c>
    </row>
    <row r="69" spans="2:7" x14ac:dyDescent="0.25">
      <c r="B69" t="s">
        <v>109</v>
      </c>
      <c r="C69" t="s">
        <v>33</v>
      </c>
      <c r="D69" t="s">
        <v>39</v>
      </c>
      <c r="E69">
        <v>9.6738110000000006</v>
      </c>
      <c r="G69">
        <v>11.253282</v>
      </c>
    </row>
    <row r="70" spans="2:7" x14ac:dyDescent="0.25">
      <c r="B70" t="s">
        <v>109</v>
      </c>
      <c r="C70" t="s">
        <v>40</v>
      </c>
      <c r="D70" t="s">
        <v>34</v>
      </c>
      <c r="E70">
        <v>10.454656999999999</v>
      </c>
      <c r="F70">
        <f>AVERAGE(E70:E73)</f>
        <v>10.27927375</v>
      </c>
      <c r="G70">
        <v>12.297055</v>
      </c>
    </row>
    <row r="71" spans="2:7" x14ac:dyDescent="0.25">
      <c r="B71" t="s">
        <v>109</v>
      </c>
      <c r="C71" t="s">
        <v>40</v>
      </c>
      <c r="D71" t="s">
        <v>37</v>
      </c>
      <c r="E71">
        <v>10.180792</v>
      </c>
      <c r="G71">
        <v>12.297055</v>
      </c>
    </row>
    <row r="72" spans="2:7" x14ac:dyDescent="0.25">
      <c r="B72" t="s">
        <v>109</v>
      </c>
      <c r="C72" t="s">
        <v>40</v>
      </c>
      <c r="D72" t="s">
        <v>38</v>
      </c>
      <c r="E72">
        <v>10.18181</v>
      </c>
      <c r="G72">
        <v>12.297055</v>
      </c>
    </row>
    <row r="73" spans="2:7" x14ac:dyDescent="0.25">
      <c r="B73" t="s">
        <v>109</v>
      </c>
      <c r="C73" t="s">
        <v>40</v>
      </c>
      <c r="D73" t="s">
        <v>39</v>
      </c>
      <c r="E73">
        <v>10.299836000000001</v>
      </c>
      <c r="G73">
        <v>12.297055</v>
      </c>
    </row>
    <row r="74" spans="2:7" x14ac:dyDescent="0.25">
      <c r="B74" t="s">
        <v>110</v>
      </c>
      <c r="C74" t="s">
        <v>33</v>
      </c>
      <c r="D74" t="s">
        <v>34</v>
      </c>
      <c r="E74">
        <v>10.557674</v>
      </c>
      <c r="F74">
        <f>AVERAGE(E74:E77)</f>
        <v>10.739731750000001</v>
      </c>
      <c r="G74">
        <v>10.117616</v>
      </c>
    </row>
    <row r="75" spans="2:7" x14ac:dyDescent="0.25">
      <c r="B75" t="s">
        <v>110</v>
      </c>
      <c r="C75" t="s">
        <v>33</v>
      </c>
      <c r="D75" t="s">
        <v>37</v>
      </c>
      <c r="E75">
        <v>10.991721999999999</v>
      </c>
      <c r="G75">
        <v>10.117616</v>
      </c>
    </row>
    <row r="76" spans="2:7" x14ac:dyDescent="0.25">
      <c r="B76" t="s">
        <v>110</v>
      </c>
      <c r="C76" t="s">
        <v>33</v>
      </c>
      <c r="D76" t="s">
        <v>38</v>
      </c>
      <c r="E76">
        <v>10.843082000000001</v>
      </c>
      <c r="G76">
        <v>10.117616</v>
      </c>
    </row>
    <row r="77" spans="2:7" x14ac:dyDescent="0.25">
      <c r="B77" t="s">
        <v>110</v>
      </c>
      <c r="C77" t="s">
        <v>33</v>
      </c>
      <c r="D77" t="s">
        <v>39</v>
      </c>
      <c r="E77">
        <v>10.566449</v>
      </c>
      <c r="G77">
        <v>10.117616</v>
      </c>
    </row>
    <row r="78" spans="2:7" x14ac:dyDescent="0.25">
      <c r="B78" t="s">
        <v>110</v>
      </c>
      <c r="C78" t="s">
        <v>40</v>
      </c>
      <c r="D78" t="s">
        <v>34</v>
      </c>
      <c r="E78">
        <v>12.530212000000001</v>
      </c>
      <c r="F78">
        <f>AVERAGE(E78:E81)</f>
        <v>11.91831575</v>
      </c>
      <c r="G78">
        <v>10.937716</v>
      </c>
    </row>
    <row r="79" spans="2:7" x14ac:dyDescent="0.25">
      <c r="B79" t="s">
        <v>110</v>
      </c>
      <c r="C79" t="s">
        <v>40</v>
      </c>
      <c r="D79" t="s">
        <v>37</v>
      </c>
      <c r="E79">
        <v>11.267878</v>
      </c>
      <c r="G79">
        <v>10.937716</v>
      </c>
    </row>
    <row r="80" spans="2:7" x14ac:dyDescent="0.25">
      <c r="B80" t="s">
        <v>110</v>
      </c>
      <c r="C80" t="s">
        <v>40</v>
      </c>
      <c r="D80" t="s">
        <v>38</v>
      </c>
      <c r="E80">
        <v>11.919216</v>
      </c>
      <c r="G80">
        <v>10.937716</v>
      </c>
    </row>
    <row r="81" spans="2:7" x14ac:dyDescent="0.25">
      <c r="B81" t="s">
        <v>110</v>
      </c>
      <c r="C81" t="s">
        <v>40</v>
      </c>
      <c r="D81" t="s">
        <v>39</v>
      </c>
      <c r="E81">
        <v>11.955957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soleus_r</vt:lpstr>
      <vt:lpstr>pythonout</vt:lpstr>
      <vt:lpstr>alldata_1step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2022-08-10T21:34:42Z</dcterms:modified>
  <dc:language>en-US</dc:language>
</cp:coreProperties>
</file>