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stirmizi_its_jnj_com/Documents/Desktop/"/>
    </mc:Choice>
  </mc:AlternateContent>
  <xr:revisionPtr revIDLastSave="616" documentId="8_{D03BBB40-B7A9-48F8-A742-E6EE5377FE04}" xr6:coauthVersionLast="47" xr6:coauthVersionMax="47" xr10:uidLastSave="{156ADE08-A513-47B4-B60E-676718357611}"/>
  <bookViews>
    <workbookView xWindow="-120" yWindow="-120" windowWidth="29040" windowHeight="15840" xr2:uid="{00000000-000D-0000-FFFF-FFFF00000000}"/>
  </bookViews>
  <sheets>
    <sheet name="Crowdfunding" sheetId="1" r:id="rId1"/>
    <sheet name="Pivot Table 1 Category" sheetId="4" r:id="rId2"/>
    <sheet name="Pivot Table 2 Sub-Category" sheetId="5" r:id="rId3"/>
    <sheet name="Line Chart" sheetId="9" r:id="rId4"/>
    <sheet name="Crowdfunding Goal Analysis" sheetId="10" r:id="rId5"/>
    <sheet name="Statistical Analysis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1" l="1"/>
  <c r="K9" i="11"/>
  <c r="K8" i="11"/>
  <c r="K7" i="11"/>
  <c r="K6" i="11"/>
  <c r="K5" i="11"/>
  <c r="H5" i="11"/>
  <c r="H10" i="11"/>
  <c r="H9" i="11"/>
  <c r="H8" i="11"/>
  <c r="H7" i="11"/>
  <c r="H6" i="1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C13" i="10"/>
  <c r="B13" i="10"/>
  <c r="D12" i="10"/>
  <c r="D11" i="10"/>
  <c r="D10" i="10"/>
  <c r="D9" i="10"/>
  <c r="D8" i="10"/>
  <c r="D7" i="10"/>
  <c r="D6" i="10"/>
  <c r="D4" i="10"/>
  <c r="C4" i="10"/>
  <c r="D3" i="10"/>
  <c r="C12" i="10"/>
  <c r="C11" i="10"/>
  <c r="C10" i="10"/>
  <c r="C9" i="10"/>
  <c r="C8" i="10"/>
  <c r="C7" i="10"/>
  <c r="C6" i="10"/>
  <c r="B6" i="10"/>
  <c r="D5" i="10"/>
  <c r="C5" i="10"/>
  <c r="B5" i="10"/>
  <c r="C3" i="10"/>
  <c r="B12" i="10"/>
  <c r="B11" i="10"/>
  <c r="B10" i="10"/>
  <c r="B9" i="10"/>
  <c r="B8" i="10"/>
  <c r="B7" i="10"/>
  <c r="B3" i="10"/>
  <c r="B4" i="10"/>
  <c r="B2" i="10"/>
  <c r="D2" i="10"/>
  <c r="C2" i="10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V29" i="1"/>
  <c r="V61" i="1"/>
  <c r="V93" i="1"/>
  <c r="V175" i="1"/>
  <c r="V213" i="1"/>
  <c r="V218" i="1"/>
  <c r="V221" i="1"/>
  <c r="V245" i="1"/>
  <c r="V246" i="1"/>
  <c r="V277" i="1"/>
  <c r="V282" i="1"/>
  <c r="V314" i="1"/>
  <c r="V322" i="1"/>
  <c r="V346" i="1"/>
  <c r="V349" i="1"/>
  <c r="V373" i="1"/>
  <c r="V378" i="1"/>
  <c r="V385" i="1"/>
  <c r="V405" i="1"/>
  <c r="V413" i="1"/>
  <c r="V417" i="1"/>
  <c r="V449" i="1"/>
  <c r="V450" i="1"/>
  <c r="V474" i="1"/>
  <c r="V481" i="1"/>
  <c r="V506" i="1"/>
  <c r="V514" i="1"/>
  <c r="V553" i="1"/>
  <c r="V590" i="1"/>
  <c r="V617" i="1"/>
  <c r="V622" i="1"/>
  <c r="V684" i="1"/>
  <c r="V688" i="1"/>
  <c r="V705" i="1"/>
  <c r="V708" i="1"/>
  <c r="V728" i="1"/>
  <c r="V729" i="1"/>
  <c r="V748" i="1"/>
  <c r="V752" i="1"/>
  <c r="V769" i="1"/>
  <c r="V772" i="1"/>
  <c r="V792" i="1"/>
  <c r="V793" i="1"/>
  <c r="V812" i="1"/>
  <c r="V816" i="1"/>
  <c r="V833" i="1"/>
  <c r="V836" i="1"/>
  <c r="V856" i="1"/>
  <c r="V857" i="1"/>
  <c r="V876" i="1"/>
  <c r="V880" i="1"/>
  <c r="V897" i="1"/>
  <c r="V900" i="1"/>
  <c r="V920" i="1"/>
  <c r="V921" i="1"/>
  <c r="V940" i="1"/>
  <c r="V944" i="1"/>
  <c r="V961" i="1"/>
  <c r="V964" i="1"/>
  <c r="V977" i="1"/>
  <c r="V980" i="1"/>
  <c r="V993" i="1"/>
  <c r="V996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V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V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V156" i="1" s="1"/>
  <c r="S157" i="1"/>
  <c r="V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V168" i="1" s="1"/>
  <c r="S169" i="1"/>
  <c r="V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S176" i="1"/>
  <c r="V176" i="1" s="1"/>
  <c r="S177" i="1"/>
  <c r="V177" i="1" s="1"/>
  <c r="S178" i="1"/>
  <c r="V178" i="1" s="1"/>
  <c r="S179" i="1"/>
  <c r="V179" i="1" s="1"/>
  <c r="S180" i="1"/>
  <c r="V180" i="1" s="1"/>
  <c r="S181" i="1"/>
  <c r="V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V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S214" i="1"/>
  <c r="V214" i="1" s="1"/>
  <c r="S215" i="1"/>
  <c r="V215" i="1" s="1"/>
  <c r="S216" i="1"/>
  <c r="V216" i="1" s="1"/>
  <c r="S217" i="1"/>
  <c r="V217" i="1" s="1"/>
  <c r="S218" i="1"/>
  <c r="S219" i="1"/>
  <c r="V219" i="1" s="1"/>
  <c r="S220" i="1"/>
  <c r="V220" i="1" s="1"/>
  <c r="S221" i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V228" i="1" s="1"/>
  <c r="S229" i="1"/>
  <c r="V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V240" i="1" s="1"/>
  <c r="S241" i="1"/>
  <c r="V241" i="1" s="1"/>
  <c r="S242" i="1"/>
  <c r="V242" i="1" s="1"/>
  <c r="S243" i="1"/>
  <c r="V243" i="1" s="1"/>
  <c r="S244" i="1"/>
  <c r="V244" i="1" s="1"/>
  <c r="S245" i="1"/>
  <c r="S246" i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V252" i="1" s="1"/>
  <c r="S253" i="1"/>
  <c r="V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S278" i="1"/>
  <c r="V278" i="1" s="1"/>
  <c r="S279" i="1"/>
  <c r="V279" i="1" s="1"/>
  <c r="S280" i="1"/>
  <c r="V280" i="1" s="1"/>
  <c r="S281" i="1"/>
  <c r="V281" i="1" s="1"/>
  <c r="S282" i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V288" i="1" s="1"/>
  <c r="S289" i="1"/>
  <c r="V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V300" i="1" s="1"/>
  <c r="S301" i="1"/>
  <c r="V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V312" i="1" s="1"/>
  <c r="S313" i="1"/>
  <c r="V313" i="1" s="1"/>
  <c r="S314" i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S323" i="1"/>
  <c r="V323" i="1" s="1"/>
  <c r="S324" i="1"/>
  <c r="V324" i="1" s="1"/>
  <c r="S325" i="1"/>
  <c r="V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S347" i="1"/>
  <c r="V347" i="1" s="1"/>
  <c r="S348" i="1"/>
  <c r="V348" i="1" s="1"/>
  <c r="S349" i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V360" i="1" s="1"/>
  <c r="S361" i="1"/>
  <c r="V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V372" i="1" s="1"/>
  <c r="S373" i="1"/>
  <c r="S374" i="1"/>
  <c r="V374" i="1" s="1"/>
  <c r="S375" i="1"/>
  <c r="V375" i="1" s="1"/>
  <c r="S376" i="1"/>
  <c r="V376" i="1" s="1"/>
  <c r="S377" i="1"/>
  <c r="V377" i="1" s="1"/>
  <c r="S378" i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V384" i="1" s="1"/>
  <c r="S385" i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S414" i="1"/>
  <c r="V414" i="1" s="1"/>
  <c r="S415" i="1"/>
  <c r="V415" i="1" s="1"/>
  <c r="S416" i="1"/>
  <c r="V416" i="1" s="1"/>
  <c r="S417" i="1"/>
  <c r="S418" i="1"/>
  <c r="V418" i="1" s="1"/>
  <c r="S419" i="1"/>
  <c r="V419" i="1" s="1"/>
  <c r="S420" i="1"/>
  <c r="V420" i="1" s="1"/>
  <c r="S421" i="1"/>
  <c r="V421" i="1" s="1"/>
  <c r="S422" i="1"/>
  <c r="V422" i="1" s="1"/>
  <c r="S423" i="1"/>
  <c r="V423" i="1" s="1"/>
  <c r="S424" i="1"/>
  <c r="V424" i="1" s="1"/>
  <c r="S425" i="1"/>
  <c r="V425" i="1" s="1"/>
  <c r="S426" i="1"/>
  <c r="V426" i="1" s="1"/>
  <c r="S427" i="1"/>
  <c r="V427" i="1" s="1"/>
  <c r="S428" i="1"/>
  <c r="V428" i="1" s="1"/>
  <c r="S429" i="1"/>
  <c r="V429" i="1" s="1"/>
  <c r="S430" i="1"/>
  <c r="V430" i="1" s="1"/>
  <c r="S431" i="1"/>
  <c r="V431" i="1" s="1"/>
  <c r="S432" i="1"/>
  <c r="V432" i="1" s="1"/>
  <c r="S433" i="1"/>
  <c r="V433" i="1" s="1"/>
  <c r="S434" i="1"/>
  <c r="V434" i="1" s="1"/>
  <c r="S435" i="1"/>
  <c r="V435" i="1" s="1"/>
  <c r="S436" i="1"/>
  <c r="V436" i="1" s="1"/>
  <c r="S437" i="1"/>
  <c r="V437" i="1" s="1"/>
  <c r="S438" i="1"/>
  <c r="V438" i="1" s="1"/>
  <c r="S439" i="1"/>
  <c r="V439" i="1" s="1"/>
  <c r="S440" i="1"/>
  <c r="V440" i="1" s="1"/>
  <c r="S441" i="1"/>
  <c r="V441" i="1" s="1"/>
  <c r="S442" i="1"/>
  <c r="V442" i="1" s="1"/>
  <c r="S443" i="1"/>
  <c r="V443" i="1" s="1"/>
  <c r="S444" i="1"/>
  <c r="V444" i="1" s="1"/>
  <c r="S445" i="1"/>
  <c r="V445" i="1" s="1"/>
  <c r="S446" i="1"/>
  <c r="V446" i="1" s="1"/>
  <c r="S447" i="1"/>
  <c r="V447" i="1" s="1"/>
  <c r="S448" i="1"/>
  <c r="V448" i="1" s="1"/>
  <c r="S449" i="1"/>
  <c r="S450" i="1"/>
  <c r="S451" i="1"/>
  <c r="V451" i="1" s="1"/>
  <c r="S452" i="1"/>
  <c r="V452" i="1" s="1"/>
  <c r="S453" i="1"/>
  <c r="V453" i="1" s="1"/>
  <c r="S454" i="1"/>
  <c r="V454" i="1" s="1"/>
  <c r="S455" i="1"/>
  <c r="V455" i="1" s="1"/>
  <c r="S456" i="1"/>
  <c r="V456" i="1" s="1"/>
  <c r="S457" i="1"/>
  <c r="V457" i="1" s="1"/>
  <c r="S458" i="1"/>
  <c r="V458" i="1" s="1"/>
  <c r="S459" i="1"/>
  <c r="V459" i="1" s="1"/>
  <c r="S460" i="1"/>
  <c r="V460" i="1" s="1"/>
  <c r="S461" i="1"/>
  <c r="V461" i="1" s="1"/>
  <c r="S462" i="1"/>
  <c r="V462" i="1" s="1"/>
  <c r="S463" i="1"/>
  <c r="V463" i="1" s="1"/>
  <c r="S464" i="1"/>
  <c r="V464" i="1" s="1"/>
  <c r="S465" i="1"/>
  <c r="V465" i="1" s="1"/>
  <c r="S466" i="1"/>
  <c r="V466" i="1" s="1"/>
  <c r="S467" i="1"/>
  <c r="V467" i="1" s="1"/>
  <c r="S468" i="1"/>
  <c r="V468" i="1" s="1"/>
  <c r="S469" i="1"/>
  <c r="V469" i="1" s="1"/>
  <c r="S470" i="1"/>
  <c r="V470" i="1" s="1"/>
  <c r="S471" i="1"/>
  <c r="V471" i="1" s="1"/>
  <c r="S472" i="1"/>
  <c r="V472" i="1" s="1"/>
  <c r="S473" i="1"/>
  <c r="V473" i="1" s="1"/>
  <c r="S474" i="1"/>
  <c r="S475" i="1"/>
  <c r="V475" i="1" s="1"/>
  <c r="S476" i="1"/>
  <c r="V476" i="1" s="1"/>
  <c r="S477" i="1"/>
  <c r="V477" i="1" s="1"/>
  <c r="S478" i="1"/>
  <c r="V478" i="1" s="1"/>
  <c r="S479" i="1"/>
  <c r="V479" i="1" s="1"/>
  <c r="S480" i="1"/>
  <c r="V480" i="1" s="1"/>
  <c r="S481" i="1"/>
  <c r="S482" i="1"/>
  <c r="V482" i="1" s="1"/>
  <c r="S483" i="1"/>
  <c r="V483" i="1" s="1"/>
  <c r="S484" i="1"/>
  <c r="V484" i="1" s="1"/>
  <c r="S485" i="1"/>
  <c r="V485" i="1" s="1"/>
  <c r="S486" i="1"/>
  <c r="V486" i="1" s="1"/>
  <c r="S487" i="1"/>
  <c r="V487" i="1" s="1"/>
  <c r="S488" i="1"/>
  <c r="V488" i="1" s="1"/>
  <c r="S489" i="1"/>
  <c r="V489" i="1" s="1"/>
  <c r="S490" i="1"/>
  <c r="V490" i="1" s="1"/>
  <c r="S491" i="1"/>
  <c r="V491" i="1" s="1"/>
  <c r="S492" i="1"/>
  <c r="V492" i="1" s="1"/>
  <c r="S493" i="1"/>
  <c r="V493" i="1" s="1"/>
  <c r="S494" i="1"/>
  <c r="V494" i="1" s="1"/>
  <c r="S495" i="1"/>
  <c r="V495" i="1" s="1"/>
  <c r="S496" i="1"/>
  <c r="V496" i="1" s="1"/>
  <c r="S497" i="1"/>
  <c r="V497" i="1" s="1"/>
  <c r="S498" i="1"/>
  <c r="V498" i="1" s="1"/>
  <c r="S499" i="1"/>
  <c r="V499" i="1" s="1"/>
  <c r="S500" i="1"/>
  <c r="V500" i="1" s="1"/>
  <c r="S501" i="1"/>
  <c r="V501" i="1" s="1"/>
  <c r="S502" i="1"/>
  <c r="V502" i="1" s="1"/>
  <c r="S503" i="1"/>
  <c r="V503" i="1" s="1"/>
  <c r="S504" i="1"/>
  <c r="V504" i="1" s="1"/>
  <c r="S505" i="1"/>
  <c r="V505" i="1" s="1"/>
  <c r="S506" i="1"/>
  <c r="S507" i="1"/>
  <c r="V507" i="1" s="1"/>
  <c r="S508" i="1"/>
  <c r="V508" i="1" s="1"/>
  <c r="S509" i="1"/>
  <c r="V509" i="1" s="1"/>
  <c r="S510" i="1"/>
  <c r="V510" i="1" s="1"/>
  <c r="S511" i="1"/>
  <c r="V511" i="1" s="1"/>
  <c r="S512" i="1"/>
  <c r="V512" i="1" s="1"/>
  <c r="S513" i="1"/>
  <c r="V513" i="1" s="1"/>
  <c r="S514" i="1"/>
  <c r="S515" i="1"/>
  <c r="V515" i="1" s="1"/>
  <c r="S516" i="1"/>
  <c r="V516" i="1" s="1"/>
  <c r="S517" i="1"/>
  <c r="V517" i="1" s="1"/>
  <c r="S518" i="1"/>
  <c r="V518" i="1" s="1"/>
  <c r="S519" i="1"/>
  <c r="V519" i="1" s="1"/>
  <c r="S520" i="1"/>
  <c r="V520" i="1" s="1"/>
  <c r="S521" i="1"/>
  <c r="V521" i="1" s="1"/>
  <c r="S522" i="1"/>
  <c r="V522" i="1" s="1"/>
  <c r="S523" i="1"/>
  <c r="V523" i="1" s="1"/>
  <c r="S524" i="1"/>
  <c r="V524" i="1" s="1"/>
  <c r="S525" i="1"/>
  <c r="V525" i="1" s="1"/>
  <c r="S526" i="1"/>
  <c r="V526" i="1" s="1"/>
  <c r="S527" i="1"/>
  <c r="V527" i="1" s="1"/>
  <c r="S528" i="1"/>
  <c r="V528" i="1" s="1"/>
  <c r="S529" i="1"/>
  <c r="V529" i="1" s="1"/>
  <c r="S530" i="1"/>
  <c r="V530" i="1" s="1"/>
  <c r="S531" i="1"/>
  <c r="V531" i="1" s="1"/>
  <c r="S532" i="1"/>
  <c r="V532" i="1" s="1"/>
  <c r="S533" i="1"/>
  <c r="V533" i="1" s="1"/>
  <c r="S534" i="1"/>
  <c r="V534" i="1" s="1"/>
  <c r="S535" i="1"/>
  <c r="V535" i="1" s="1"/>
  <c r="S536" i="1"/>
  <c r="V536" i="1" s="1"/>
  <c r="S537" i="1"/>
  <c r="V537" i="1" s="1"/>
  <c r="S538" i="1"/>
  <c r="V538" i="1" s="1"/>
  <c r="S539" i="1"/>
  <c r="V539" i="1" s="1"/>
  <c r="S540" i="1"/>
  <c r="V540" i="1" s="1"/>
  <c r="S541" i="1"/>
  <c r="V541" i="1" s="1"/>
  <c r="S542" i="1"/>
  <c r="V542" i="1" s="1"/>
  <c r="S543" i="1"/>
  <c r="V543" i="1" s="1"/>
  <c r="S544" i="1"/>
  <c r="V544" i="1" s="1"/>
  <c r="S545" i="1"/>
  <c r="V545" i="1" s="1"/>
  <c r="S546" i="1"/>
  <c r="V546" i="1" s="1"/>
  <c r="S547" i="1"/>
  <c r="V547" i="1" s="1"/>
  <c r="S548" i="1"/>
  <c r="V548" i="1" s="1"/>
  <c r="S549" i="1"/>
  <c r="V549" i="1" s="1"/>
  <c r="S550" i="1"/>
  <c r="V550" i="1" s="1"/>
  <c r="S551" i="1"/>
  <c r="V551" i="1" s="1"/>
  <c r="S552" i="1"/>
  <c r="V552" i="1" s="1"/>
  <c r="S553" i="1"/>
  <c r="S554" i="1"/>
  <c r="V554" i="1" s="1"/>
  <c r="S555" i="1"/>
  <c r="V555" i="1" s="1"/>
  <c r="S556" i="1"/>
  <c r="V556" i="1" s="1"/>
  <c r="S557" i="1"/>
  <c r="V557" i="1" s="1"/>
  <c r="S558" i="1"/>
  <c r="V558" i="1" s="1"/>
  <c r="S559" i="1"/>
  <c r="V559" i="1" s="1"/>
  <c r="S560" i="1"/>
  <c r="V560" i="1" s="1"/>
  <c r="S561" i="1"/>
  <c r="V561" i="1" s="1"/>
  <c r="S562" i="1"/>
  <c r="V562" i="1" s="1"/>
  <c r="S563" i="1"/>
  <c r="V563" i="1" s="1"/>
  <c r="S564" i="1"/>
  <c r="V564" i="1" s="1"/>
  <c r="S565" i="1"/>
  <c r="V565" i="1" s="1"/>
  <c r="S566" i="1"/>
  <c r="V566" i="1" s="1"/>
  <c r="S567" i="1"/>
  <c r="V567" i="1" s="1"/>
  <c r="S568" i="1"/>
  <c r="V568" i="1" s="1"/>
  <c r="S569" i="1"/>
  <c r="V569" i="1" s="1"/>
  <c r="S570" i="1"/>
  <c r="V570" i="1" s="1"/>
  <c r="S571" i="1"/>
  <c r="V571" i="1" s="1"/>
  <c r="S572" i="1"/>
  <c r="V572" i="1" s="1"/>
  <c r="S573" i="1"/>
  <c r="V573" i="1" s="1"/>
  <c r="S574" i="1"/>
  <c r="V574" i="1" s="1"/>
  <c r="S575" i="1"/>
  <c r="V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S585" i="1"/>
  <c r="V585" i="1" s="1"/>
  <c r="S586" i="1"/>
  <c r="V586" i="1" s="1"/>
  <c r="S587" i="1"/>
  <c r="V587" i="1" s="1"/>
  <c r="S588" i="1"/>
  <c r="V588" i="1" s="1"/>
  <c r="S589" i="1"/>
  <c r="V589" i="1" s="1"/>
  <c r="S590" i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S597" i="1"/>
  <c r="V597" i="1" s="1"/>
  <c r="S598" i="1"/>
  <c r="V598" i="1" s="1"/>
  <c r="S599" i="1"/>
  <c r="V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S609" i="1"/>
  <c r="V609" i="1" s="1"/>
  <c r="S610" i="1"/>
  <c r="V610" i="1" s="1"/>
  <c r="S611" i="1"/>
  <c r="V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S618" i="1"/>
  <c r="V618" i="1" s="1"/>
  <c r="S619" i="1"/>
  <c r="V619" i="1" s="1"/>
  <c r="S620" i="1"/>
  <c r="V620" i="1" s="1"/>
  <c r="S621" i="1"/>
  <c r="V621" i="1" s="1"/>
  <c r="S622" i="1"/>
  <c r="S623" i="1"/>
  <c r="V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V629" i="1" s="1"/>
  <c r="S630" i="1"/>
  <c r="V630" i="1" s="1"/>
  <c r="S631" i="1"/>
  <c r="V631" i="1" s="1"/>
  <c r="S632" i="1"/>
  <c r="V632" i="1" s="1"/>
  <c r="S633" i="1"/>
  <c r="V633" i="1" s="1"/>
  <c r="S634" i="1"/>
  <c r="V634" i="1" s="1"/>
  <c r="S635" i="1"/>
  <c r="V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V646" i="1" s="1"/>
  <c r="S647" i="1"/>
  <c r="V647" i="1" s="1"/>
  <c r="S648" i="1"/>
  <c r="V648" i="1" s="1"/>
  <c r="S649" i="1"/>
  <c r="V649" i="1" s="1"/>
  <c r="S650" i="1"/>
  <c r="V650" i="1" s="1"/>
  <c r="S651" i="1"/>
  <c r="V651" i="1" s="1"/>
  <c r="S652" i="1"/>
  <c r="V652" i="1" s="1"/>
  <c r="S653" i="1"/>
  <c r="V653" i="1" s="1"/>
  <c r="S654" i="1"/>
  <c r="V654" i="1" s="1"/>
  <c r="S655" i="1"/>
  <c r="V655" i="1" s="1"/>
  <c r="S656" i="1"/>
  <c r="V656" i="1" s="1"/>
  <c r="S657" i="1"/>
  <c r="V657" i="1" s="1"/>
  <c r="S658" i="1"/>
  <c r="V658" i="1" s="1"/>
  <c r="S659" i="1"/>
  <c r="V659" i="1" s="1"/>
  <c r="S660" i="1"/>
  <c r="V660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S669" i="1"/>
  <c r="V669" i="1" s="1"/>
  <c r="S670" i="1"/>
  <c r="V670" i="1" s="1"/>
  <c r="S671" i="1"/>
  <c r="V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S681" i="1"/>
  <c r="V681" i="1" s="1"/>
  <c r="S682" i="1"/>
  <c r="V682" i="1" s="1"/>
  <c r="S683" i="1"/>
  <c r="V683" i="1" s="1"/>
  <c r="S684" i="1"/>
  <c r="S685" i="1"/>
  <c r="V685" i="1" s="1"/>
  <c r="S686" i="1"/>
  <c r="V686" i="1" s="1"/>
  <c r="S687" i="1"/>
  <c r="V687" i="1" s="1"/>
  <c r="S688" i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705" i="1"/>
  <c r="S706" i="1"/>
  <c r="V706" i="1" s="1"/>
  <c r="S707" i="1"/>
  <c r="V707" i="1" s="1"/>
  <c r="S708" i="1"/>
  <c r="S709" i="1"/>
  <c r="V709" i="1" s="1"/>
  <c r="S710" i="1"/>
  <c r="V710" i="1" s="1"/>
  <c r="S711" i="1"/>
  <c r="V711" i="1" s="1"/>
  <c r="S712" i="1"/>
  <c r="V712" i="1" s="1"/>
  <c r="S713" i="1"/>
  <c r="V713" i="1" s="1"/>
  <c r="S714" i="1"/>
  <c r="V714" i="1" s="1"/>
  <c r="S715" i="1"/>
  <c r="V715" i="1" s="1"/>
  <c r="S716" i="1"/>
  <c r="V716" i="1" s="1"/>
  <c r="S717" i="1"/>
  <c r="V717" i="1" s="1"/>
  <c r="S718" i="1"/>
  <c r="V718" i="1" s="1"/>
  <c r="S719" i="1"/>
  <c r="V719" i="1" s="1"/>
  <c r="S720" i="1"/>
  <c r="V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S729" i="1"/>
  <c r="S730" i="1"/>
  <c r="V730" i="1" s="1"/>
  <c r="S731" i="1"/>
  <c r="V731" i="1" s="1"/>
  <c r="S732" i="1"/>
  <c r="V732" i="1" s="1"/>
  <c r="S733" i="1"/>
  <c r="V733" i="1" s="1"/>
  <c r="S734" i="1"/>
  <c r="V734" i="1" s="1"/>
  <c r="S735" i="1"/>
  <c r="V735" i="1" s="1"/>
  <c r="S736" i="1"/>
  <c r="V736" i="1" s="1"/>
  <c r="S737" i="1"/>
  <c r="V737" i="1" s="1"/>
  <c r="S738" i="1"/>
  <c r="V738" i="1" s="1"/>
  <c r="S739" i="1"/>
  <c r="V739" i="1" s="1"/>
  <c r="S740" i="1"/>
  <c r="V740" i="1" s="1"/>
  <c r="S741" i="1"/>
  <c r="V741" i="1" s="1"/>
  <c r="S742" i="1"/>
  <c r="V742" i="1" s="1"/>
  <c r="S743" i="1"/>
  <c r="V743" i="1" s="1"/>
  <c r="S744" i="1"/>
  <c r="V744" i="1" s="1"/>
  <c r="S745" i="1"/>
  <c r="V745" i="1" s="1"/>
  <c r="S746" i="1"/>
  <c r="V746" i="1" s="1"/>
  <c r="S747" i="1"/>
  <c r="V747" i="1" s="1"/>
  <c r="S748" i="1"/>
  <c r="S749" i="1"/>
  <c r="V749" i="1" s="1"/>
  <c r="S750" i="1"/>
  <c r="V750" i="1" s="1"/>
  <c r="S751" i="1"/>
  <c r="V751" i="1" s="1"/>
  <c r="S752" i="1"/>
  <c r="S753" i="1"/>
  <c r="V753" i="1" s="1"/>
  <c r="S754" i="1"/>
  <c r="V754" i="1" s="1"/>
  <c r="S755" i="1"/>
  <c r="V755" i="1" s="1"/>
  <c r="S756" i="1"/>
  <c r="V756" i="1" s="1"/>
  <c r="S757" i="1"/>
  <c r="V757" i="1" s="1"/>
  <c r="S758" i="1"/>
  <c r="V758" i="1" s="1"/>
  <c r="S759" i="1"/>
  <c r="V759" i="1" s="1"/>
  <c r="S760" i="1"/>
  <c r="V760" i="1" s="1"/>
  <c r="S761" i="1"/>
  <c r="V761" i="1" s="1"/>
  <c r="S762" i="1"/>
  <c r="V762" i="1" s="1"/>
  <c r="S763" i="1"/>
  <c r="V763" i="1" s="1"/>
  <c r="S764" i="1"/>
  <c r="V764" i="1" s="1"/>
  <c r="S765" i="1"/>
  <c r="V765" i="1" s="1"/>
  <c r="S766" i="1"/>
  <c r="V766" i="1" s="1"/>
  <c r="S767" i="1"/>
  <c r="V767" i="1" s="1"/>
  <c r="S768" i="1"/>
  <c r="V768" i="1" s="1"/>
  <c r="S769" i="1"/>
  <c r="S770" i="1"/>
  <c r="V770" i="1" s="1"/>
  <c r="S771" i="1"/>
  <c r="V771" i="1" s="1"/>
  <c r="S772" i="1"/>
  <c r="S773" i="1"/>
  <c r="V773" i="1" s="1"/>
  <c r="S774" i="1"/>
  <c r="V774" i="1" s="1"/>
  <c r="S775" i="1"/>
  <c r="V775" i="1" s="1"/>
  <c r="S776" i="1"/>
  <c r="V776" i="1" s="1"/>
  <c r="S777" i="1"/>
  <c r="V777" i="1" s="1"/>
  <c r="S778" i="1"/>
  <c r="V778" i="1" s="1"/>
  <c r="S779" i="1"/>
  <c r="V779" i="1" s="1"/>
  <c r="S780" i="1"/>
  <c r="V780" i="1" s="1"/>
  <c r="S781" i="1"/>
  <c r="V781" i="1" s="1"/>
  <c r="S782" i="1"/>
  <c r="V782" i="1" s="1"/>
  <c r="S783" i="1"/>
  <c r="V783" i="1" s="1"/>
  <c r="S784" i="1"/>
  <c r="V784" i="1" s="1"/>
  <c r="S785" i="1"/>
  <c r="V785" i="1" s="1"/>
  <c r="S786" i="1"/>
  <c r="V786" i="1" s="1"/>
  <c r="S787" i="1"/>
  <c r="V787" i="1" s="1"/>
  <c r="S788" i="1"/>
  <c r="V788" i="1" s="1"/>
  <c r="S789" i="1"/>
  <c r="V789" i="1" s="1"/>
  <c r="S790" i="1"/>
  <c r="V790" i="1" s="1"/>
  <c r="S791" i="1"/>
  <c r="V791" i="1" s="1"/>
  <c r="S792" i="1"/>
  <c r="S793" i="1"/>
  <c r="S794" i="1"/>
  <c r="V794" i="1" s="1"/>
  <c r="S795" i="1"/>
  <c r="V795" i="1" s="1"/>
  <c r="S796" i="1"/>
  <c r="V796" i="1" s="1"/>
  <c r="S797" i="1"/>
  <c r="V797" i="1" s="1"/>
  <c r="S798" i="1"/>
  <c r="V798" i="1" s="1"/>
  <c r="S799" i="1"/>
  <c r="V799" i="1" s="1"/>
  <c r="S800" i="1"/>
  <c r="V800" i="1" s="1"/>
  <c r="S801" i="1"/>
  <c r="V801" i="1" s="1"/>
  <c r="S802" i="1"/>
  <c r="V802" i="1" s="1"/>
  <c r="S803" i="1"/>
  <c r="V803" i="1" s="1"/>
  <c r="S804" i="1"/>
  <c r="V804" i="1" s="1"/>
  <c r="S805" i="1"/>
  <c r="V805" i="1" s="1"/>
  <c r="S806" i="1"/>
  <c r="V806" i="1" s="1"/>
  <c r="S807" i="1"/>
  <c r="V807" i="1" s="1"/>
  <c r="S808" i="1"/>
  <c r="V808" i="1" s="1"/>
  <c r="S809" i="1"/>
  <c r="V809" i="1" s="1"/>
  <c r="S810" i="1"/>
  <c r="V810" i="1" s="1"/>
  <c r="S811" i="1"/>
  <c r="V811" i="1" s="1"/>
  <c r="S812" i="1"/>
  <c r="S813" i="1"/>
  <c r="V813" i="1" s="1"/>
  <c r="S814" i="1"/>
  <c r="V814" i="1" s="1"/>
  <c r="S815" i="1"/>
  <c r="V815" i="1" s="1"/>
  <c r="S816" i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S834" i="1"/>
  <c r="V834" i="1" s="1"/>
  <c r="S835" i="1"/>
  <c r="V835" i="1" s="1"/>
  <c r="S836" i="1"/>
  <c r="S837" i="1"/>
  <c r="V837" i="1" s="1"/>
  <c r="S838" i="1"/>
  <c r="V838" i="1" s="1"/>
  <c r="S839" i="1"/>
  <c r="V839" i="1" s="1"/>
  <c r="S840" i="1"/>
  <c r="V840" i="1" s="1"/>
  <c r="S841" i="1"/>
  <c r="V841" i="1" s="1"/>
  <c r="S842" i="1"/>
  <c r="V842" i="1" s="1"/>
  <c r="S843" i="1"/>
  <c r="V843" i="1" s="1"/>
  <c r="S844" i="1"/>
  <c r="V844" i="1" s="1"/>
  <c r="S845" i="1"/>
  <c r="V845" i="1" s="1"/>
  <c r="S846" i="1"/>
  <c r="V846" i="1" s="1"/>
  <c r="S847" i="1"/>
  <c r="V847" i="1" s="1"/>
  <c r="S848" i="1"/>
  <c r="V848" i="1" s="1"/>
  <c r="S849" i="1"/>
  <c r="V849" i="1" s="1"/>
  <c r="S850" i="1"/>
  <c r="V850" i="1" s="1"/>
  <c r="S851" i="1"/>
  <c r="V851" i="1" s="1"/>
  <c r="S852" i="1"/>
  <c r="V852" i="1" s="1"/>
  <c r="S853" i="1"/>
  <c r="V853" i="1" s="1"/>
  <c r="S854" i="1"/>
  <c r="V854" i="1" s="1"/>
  <c r="S855" i="1"/>
  <c r="V855" i="1" s="1"/>
  <c r="S856" i="1"/>
  <c r="S857" i="1"/>
  <c r="S858" i="1"/>
  <c r="V858" i="1" s="1"/>
  <c r="S859" i="1"/>
  <c r="V859" i="1" s="1"/>
  <c r="S860" i="1"/>
  <c r="V860" i="1" s="1"/>
  <c r="S861" i="1"/>
  <c r="V861" i="1" s="1"/>
  <c r="S862" i="1"/>
  <c r="V862" i="1" s="1"/>
  <c r="S863" i="1"/>
  <c r="V863" i="1" s="1"/>
  <c r="S864" i="1"/>
  <c r="V864" i="1" s="1"/>
  <c r="S865" i="1"/>
  <c r="V865" i="1" s="1"/>
  <c r="S866" i="1"/>
  <c r="V866" i="1" s="1"/>
  <c r="S867" i="1"/>
  <c r="V867" i="1" s="1"/>
  <c r="S868" i="1"/>
  <c r="V868" i="1" s="1"/>
  <c r="S869" i="1"/>
  <c r="V869" i="1" s="1"/>
  <c r="S870" i="1"/>
  <c r="V870" i="1" s="1"/>
  <c r="S871" i="1"/>
  <c r="V871" i="1" s="1"/>
  <c r="S872" i="1"/>
  <c r="V872" i="1" s="1"/>
  <c r="S873" i="1"/>
  <c r="V873" i="1" s="1"/>
  <c r="S874" i="1"/>
  <c r="V874" i="1" s="1"/>
  <c r="S875" i="1"/>
  <c r="V875" i="1" s="1"/>
  <c r="S876" i="1"/>
  <c r="S877" i="1"/>
  <c r="V877" i="1" s="1"/>
  <c r="S878" i="1"/>
  <c r="V878" i="1" s="1"/>
  <c r="S879" i="1"/>
  <c r="V879" i="1" s="1"/>
  <c r="S880" i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S898" i="1"/>
  <c r="V898" i="1" s="1"/>
  <c r="S899" i="1"/>
  <c r="V899" i="1" s="1"/>
  <c r="S900" i="1"/>
  <c r="S901" i="1"/>
  <c r="V901" i="1" s="1"/>
  <c r="S902" i="1"/>
  <c r="V902" i="1" s="1"/>
  <c r="S903" i="1"/>
  <c r="V903" i="1" s="1"/>
  <c r="S904" i="1"/>
  <c r="V904" i="1" s="1"/>
  <c r="S905" i="1"/>
  <c r="V905" i="1" s="1"/>
  <c r="S906" i="1"/>
  <c r="V906" i="1" s="1"/>
  <c r="S907" i="1"/>
  <c r="V907" i="1" s="1"/>
  <c r="S908" i="1"/>
  <c r="V908" i="1" s="1"/>
  <c r="S909" i="1"/>
  <c r="V909" i="1" s="1"/>
  <c r="S910" i="1"/>
  <c r="V910" i="1" s="1"/>
  <c r="S911" i="1"/>
  <c r="V911" i="1" s="1"/>
  <c r="S912" i="1"/>
  <c r="V912" i="1" s="1"/>
  <c r="S913" i="1"/>
  <c r="V913" i="1" s="1"/>
  <c r="S914" i="1"/>
  <c r="V914" i="1" s="1"/>
  <c r="S915" i="1"/>
  <c r="V915" i="1" s="1"/>
  <c r="S916" i="1"/>
  <c r="V916" i="1" s="1"/>
  <c r="S917" i="1"/>
  <c r="V917" i="1" s="1"/>
  <c r="S918" i="1"/>
  <c r="V918" i="1" s="1"/>
  <c r="S919" i="1"/>
  <c r="V919" i="1" s="1"/>
  <c r="S920" i="1"/>
  <c r="S921" i="1"/>
  <c r="S922" i="1"/>
  <c r="V922" i="1" s="1"/>
  <c r="S923" i="1"/>
  <c r="V923" i="1" s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S933" i="1"/>
  <c r="V933" i="1" s="1"/>
  <c r="S934" i="1"/>
  <c r="V934" i="1" s="1"/>
  <c r="S935" i="1"/>
  <c r="V935" i="1" s="1"/>
  <c r="S936" i="1"/>
  <c r="V936" i="1" s="1"/>
  <c r="S937" i="1"/>
  <c r="V937" i="1" s="1"/>
  <c r="S938" i="1"/>
  <c r="V938" i="1" s="1"/>
  <c r="S939" i="1"/>
  <c r="V939" i="1" s="1"/>
  <c r="S940" i="1"/>
  <c r="S941" i="1"/>
  <c r="V941" i="1" s="1"/>
  <c r="S942" i="1"/>
  <c r="V942" i="1" s="1"/>
  <c r="S943" i="1"/>
  <c r="V943" i="1" s="1"/>
  <c r="S944" i="1"/>
  <c r="S945" i="1"/>
  <c r="V945" i="1" s="1"/>
  <c r="S946" i="1"/>
  <c r="V946" i="1" s="1"/>
  <c r="S947" i="1"/>
  <c r="V947" i="1" s="1"/>
  <c r="S948" i="1"/>
  <c r="V948" i="1" s="1"/>
  <c r="S949" i="1"/>
  <c r="V949" i="1" s="1"/>
  <c r="S950" i="1"/>
  <c r="V950" i="1" s="1"/>
  <c r="S951" i="1"/>
  <c r="V951" i="1" s="1"/>
  <c r="S952" i="1"/>
  <c r="V952" i="1" s="1"/>
  <c r="S953" i="1"/>
  <c r="V953" i="1" s="1"/>
  <c r="S954" i="1"/>
  <c r="V954" i="1" s="1"/>
  <c r="S955" i="1"/>
  <c r="V955" i="1" s="1"/>
  <c r="S956" i="1"/>
  <c r="V956" i="1" s="1"/>
  <c r="S957" i="1"/>
  <c r="V957" i="1" s="1"/>
  <c r="S958" i="1"/>
  <c r="V958" i="1" s="1"/>
  <c r="S959" i="1"/>
  <c r="V959" i="1" s="1"/>
  <c r="S960" i="1"/>
  <c r="V960" i="1" s="1"/>
  <c r="S961" i="1"/>
  <c r="S962" i="1"/>
  <c r="V962" i="1" s="1"/>
  <c r="S963" i="1"/>
  <c r="V963" i="1" s="1"/>
  <c r="S964" i="1"/>
  <c r="S965" i="1"/>
  <c r="V965" i="1" s="1"/>
  <c r="S966" i="1"/>
  <c r="V966" i="1" s="1"/>
  <c r="S967" i="1"/>
  <c r="V967" i="1" s="1"/>
  <c r="S968" i="1"/>
  <c r="V968" i="1" s="1"/>
  <c r="S969" i="1"/>
  <c r="V969" i="1" s="1"/>
  <c r="S970" i="1"/>
  <c r="V970" i="1" s="1"/>
  <c r="S971" i="1"/>
  <c r="V971" i="1" s="1"/>
  <c r="S972" i="1"/>
  <c r="V972" i="1" s="1"/>
  <c r="S973" i="1"/>
  <c r="V973" i="1" s="1"/>
  <c r="S974" i="1"/>
  <c r="V974" i="1" s="1"/>
  <c r="S975" i="1"/>
  <c r="V975" i="1" s="1"/>
  <c r="S976" i="1"/>
  <c r="V976" i="1" s="1"/>
  <c r="S977" i="1"/>
  <c r="S978" i="1"/>
  <c r="V978" i="1" s="1"/>
  <c r="S979" i="1"/>
  <c r="V979" i="1" s="1"/>
  <c r="S980" i="1"/>
  <c r="S981" i="1"/>
  <c r="V981" i="1" s="1"/>
  <c r="S982" i="1"/>
  <c r="V982" i="1" s="1"/>
  <c r="S983" i="1"/>
  <c r="V983" i="1" s="1"/>
  <c r="S984" i="1"/>
  <c r="V984" i="1" s="1"/>
  <c r="S985" i="1"/>
  <c r="V985" i="1" s="1"/>
  <c r="S986" i="1"/>
  <c r="V986" i="1" s="1"/>
  <c r="S987" i="1"/>
  <c r="V987" i="1" s="1"/>
  <c r="S988" i="1"/>
  <c r="V988" i="1" s="1"/>
  <c r="S989" i="1"/>
  <c r="V989" i="1" s="1"/>
  <c r="S990" i="1"/>
  <c r="V990" i="1" s="1"/>
  <c r="S991" i="1"/>
  <c r="V991" i="1" s="1"/>
  <c r="S992" i="1"/>
  <c r="V992" i="1" s="1"/>
  <c r="S993" i="1"/>
  <c r="S994" i="1"/>
  <c r="V994" i="1" s="1"/>
  <c r="S995" i="1"/>
  <c r="V995" i="1" s="1"/>
  <c r="S996" i="1"/>
  <c r="S997" i="1"/>
  <c r="V997" i="1" s="1"/>
  <c r="S998" i="1"/>
  <c r="V998" i="1" s="1"/>
  <c r="S999" i="1"/>
  <c r="V999" i="1" s="1"/>
  <c r="S1000" i="1"/>
  <c r="V1000" i="1" s="1"/>
  <c r="S1001" i="1"/>
  <c r="V1001" i="1" s="1"/>
  <c r="S2" i="1"/>
  <c r="V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<sst xmlns="http://schemas.openxmlformats.org/spreadsheetml/2006/main" count="9071" uniqueCount="2116">
  <si>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</si>
  <si>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</si>
  <si>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</si>
  <si>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</si>
  <si>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</si>
  <si>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</si>
  <si>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</si>
  <si>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</si>
  <si>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</si>
  <si>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</si>
  <si>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</si>
  <si>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</si>
  <si>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</si>
  <si>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</si>
  <si>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</si>
  <si>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</si>
  <si>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</si>
  <si>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</si>
  <si>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</si>
  <si>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</si>
  <si>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</si>
  <si>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</si>
  <si>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</si>
  <si>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</si>
  <si>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</si>
  <si>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</si>
  <si>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</si>
  <si>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</si>
  <si>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</si>
  <si>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</si>
  <si>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</si>
  <si>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</si>
  <si>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</si>
  <si>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</si>
  <si>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</si>
  <si>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</si>
  <si>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</si>
  <si>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</si>
  <si>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</si>
  <si>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</si>
  <si>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</si>
  <si>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</si>
  <si>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</si>
  <si>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</si>
  <si>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</si>
  <si>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</si>
  <si>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</si>
  <si>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</si>
  <si>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</si>
  <si>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</si>
  <si>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</si>
  <si>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</si>
  <si>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</si>
  <si>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</si>
  <si>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</si>
  <si>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</si>
  <si>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</si>
  <si>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</si>
  <si>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</si>
  <si>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</si>
  <si>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</si>
  <si>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</si>
  <si>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</si>
  <si>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</si>
  <si>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</si>
  <si>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</si>
  <si>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</si>
  <si>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</si>
  <si>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</si>
  <si>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</si>
  <si>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</si>
  <si>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</si>
  <si>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</si>
  <si>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</si>
  <si>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</si>
  <si>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</si>
  <si>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</si>
  <si>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</si>
  <si>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</si>
  <si>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</si>
  <si>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</si>
  <si>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</si>
  <si>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</si>
  <si>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</si>
  <si>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</si>
  <si>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</si>
  <si>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</si>
  <si>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</si>
  <si>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</si>
  <si>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</si>
  <si>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</si>
  <si>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</si>
  <si>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</si>
  <si>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</si>
  <si>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</si>
  <si>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</si>
  <si>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</si>
  <si>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</si>
  <si>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</si>
  <si>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</si>
  <si>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</si>
  <si>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</si>
  <si>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</si>
  <si>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</si>
  <si>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</si>
  <si>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</si>
  <si>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</si>
  <si>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</si>
  <si>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</si>
  <si>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</si>
  <si>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</si>
  <si>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</si>
  <si>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</si>
  <si>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</si>
  <si>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</si>
  <si>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</si>
  <si>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</si>
  <si>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</si>
  <si>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</si>
  <si>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</si>
  <si>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</si>
  <si>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</si>
  <si>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</si>
  <si>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</si>
  <si>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</si>
  <si>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</si>
  <si>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</si>
  <si>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</si>
  <si>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</si>
  <si>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</si>
  <si>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</si>
  <si>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</si>
  <si>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</si>
  <si>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</si>
  <si>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</si>
  <si>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</si>
  <si>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</si>
  <si>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</si>
  <si>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</si>
  <si>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</si>
  <si>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</si>
  <si>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</si>
  <si>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</si>
  <si>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</si>
  <si>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</si>
  <si>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</si>
  <si>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</si>
  <si>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</si>
  <si>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</si>
  <si>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</si>
  <si>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</si>
  <si>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</si>
  <si>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</si>
  <si>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</si>
  <si>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</si>
  <si>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</si>
  <si>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</si>
  <si>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</si>
  <si>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</si>
  <si>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</si>
  <si>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</si>
  <si>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</si>
  <si>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</si>
  <si>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</si>
  <si>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</si>
  <si>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</si>
  <si>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</si>
  <si>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</si>
  <si>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</si>
  <si>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</si>
  <si>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</si>
  <si>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</si>
  <si>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</si>
  <si>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</si>
  <si>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</si>
  <si>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</si>
  <si>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</si>
  <si>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</si>
  <si>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</si>
  <si>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</si>
  <si>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</si>
  <si>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</si>
  <si>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</si>
  <si>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</si>
  <si>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</si>
  <si>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</si>
  <si>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</si>
  <si>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</si>
  <si>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</si>
  <si>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</si>
  <si>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</si>
  <si>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</si>
  <si>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</si>
  <si>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</si>
  <si>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</si>
  <si>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</si>
  <si>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</si>
  <si>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</si>
  <si>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</si>
  <si>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</si>
  <si>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</si>
  <si>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</si>
  <si>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</si>
  <si>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</si>
  <si>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</si>
  <si>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</si>
  <si>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</si>
  <si>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</si>
  <si>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</si>
  <si>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</si>
  <si>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</si>
  <si>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</si>
  <si>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</si>
  <si>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</si>
  <si>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</si>
  <si>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</si>
  <si>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</si>
  <si>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</si>
  <si>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</si>
  <si>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</si>
  <si>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</si>
  <si>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</si>
  <si>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</si>
  <si>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</si>
  <si>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</si>
  <si>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</si>
  <si>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</si>
  <si>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</si>
  <si>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</si>
  <si>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</si>
  <si>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</si>
  <si>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</si>
  <si>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</si>
  <si>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</si>
  <si>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</si>
  <si>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</si>
  <si>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</si>
  <si>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</si>
  <si>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</si>
  <si>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</si>
  <si>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</si>
  <si>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</si>
  <si>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</si>
  <si>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</si>
  <si>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</si>
  <si>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</si>
  <si>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</si>
  <si>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</si>
  <si>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</si>
  <si>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</si>
  <si>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</si>
  <si>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</si>
  <si>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</si>
  <si>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</si>
  <si>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</si>
  <si>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</si>
  <si>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</si>
  <si>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</si>
  <si>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</si>
  <si>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</si>
  <si>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</si>
  <si>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</si>
  <si>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</si>
  <si>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</si>
  <si>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</si>
  <si>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</si>
  <si>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</si>
  <si>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</si>
  <si>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</si>
  <si>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</si>
  <si>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</si>
  <si>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</si>
  <si>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</si>
  <si>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</si>
  <si>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</si>
  <si>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</si>
  <si>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</si>
  <si>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</si>
  <si>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</si>
  <si>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</si>
  <si>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</si>
  <si>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</si>
  <si>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</si>
  <si>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</si>
  <si>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</si>
  <si>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</si>
  <si>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</si>
  <si>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</si>
  <si>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</si>
  <si>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</si>
  <si>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</si>
  <si>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</si>
  <si>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</si>
  <si>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</si>
  <si>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</si>
  <si>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</si>
  <si>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</si>
  <si>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</si>
  <si>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</si>
  <si>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</si>
  <si>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</si>
  <si>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</si>
  <si>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</si>
  <si>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</si>
  <si>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</si>
  <si>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</si>
  <si>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</si>
  <si>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</si>
  <si>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</si>
  <si>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</si>
  <si>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</si>
  <si>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</si>
  <si>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</si>
  <si>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</si>
  <si>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</si>
  <si>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</si>
  <si>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</si>
  <si>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</si>
  <si>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</si>
  <si>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</si>
  <si>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</si>
  <si>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</si>
  <si>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</si>
  <si>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</si>
  <si>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</si>
  <si>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</si>
  <si>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</si>
  <si>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</si>
  <si>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</si>
  <si>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</si>
  <si>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</si>
  <si>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</si>
  <si>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</si>
  <si>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</si>
  <si>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</si>
  <si>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</si>
  <si>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</si>
  <si>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</si>
  <si>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</si>
  <si>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</si>
  <si>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</si>
  <si>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</si>
  <si>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</si>
  <si>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</si>
  <si>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</si>
  <si>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</si>
  <si>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</si>
  <si>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</si>
  <si>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</si>
  <si>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</si>
  <si>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</si>
  <si>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</si>
  <si>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</si>
  <si>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</si>
  <si>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</si>
  <si>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</si>
  <si>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</si>
  <si>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</si>
  <si>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</si>
  <si>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</si>
  <si>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</si>
  <si>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</si>
  <si>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</si>
  <si>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</si>
  <si>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</si>
  <si>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</si>
  <si>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</si>
  <si>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</si>
  <si>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</si>
  <si>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</si>
  <si>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</si>
  <si>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</si>
  <si>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</si>
  <si>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</si>
  <si>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</si>
  <si>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</si>
  <si>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</si>
  <si>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</si>
  <si>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</si>
  <si>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</si>
  <si>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</si>
  <si>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</si>
  <si>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</si>
  <si>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</si>
  <si>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</si>
  <si>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</si>
  <si>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</si>
  <si>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</si>
  <si>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</si>
  <si>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</si>
  <si>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</si>
  <si>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</si>
  <si>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</si>
  <si>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</si>
  <si>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</si>
  <si>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</si>
  <si>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</si>
  <si>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</si>
  <si>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</si>
  <si>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</si>
  <si>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</si>
  <si>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</si>
  <si>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</si>
  <si>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</si>
  <si>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</si>
  <si>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</si>
  <si>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</si>
  <si>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</si>
  <si>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</si>
  <si>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</si>
  <si>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</si>
  <si>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</si>
  <si>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</si>
  <si>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</si>
  <si>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</si>
  <si>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</si>
  <si>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</si>
  <si>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</si>
  <si>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</si>
  <si>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</si>
  <si>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</si>
  <si>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</si>
  <si>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</si>
  <si>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</si>
  <si>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</si>
  <si>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</si>
  <si>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</si>
  <si>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</si>
  <si>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</si>
  <si>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</si>
  <si>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</si>
  <si>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</si>
  <si>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</si>
  <si>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</si>
  <si>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</si>
  <si>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</si>
  <si>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</si>
  <si>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</si>
  <si>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</si>
  <si>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</si>
  <si>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</si>
  <si>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</si>
  <si>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</si>
  <si>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</si>
  <si>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</si>
  <si>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</si>
  <si>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</si>
  <si>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</si>
  <si>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</si>
  <si>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</si>
  <si>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</si>
  <si>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</si>
  <si>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</si>
  <si>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</si>
  <si>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</si>
  <si>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</si>
  <si>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</si>
  <si>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</si>
  <si>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</si>
  <si>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</si>
  <si>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</si>
  <si>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</si>
  <si>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</si>
  <si>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</si>
  <si>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</si>
  <si>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</si>
  <si>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</si>
  <si>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</si>
  <si>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</si>
  <si>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</si>
  <si>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</si>
  <si>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</si>
  <si>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</si>
  <si>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</si>
  <si>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</si>
  <si>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</si>
  <si>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</si>
  <si>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</si>
  <si>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</si>
  <si>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</si>
  <si>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</si>
  <si>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</si>
  <si>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</si>
  <si>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</si>
  <si>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</si>
  <si>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</si>
  <si>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</si>
  <si>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</si>
  <si>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</si>
  <si>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</si>
  <si>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</si>
  <si>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</si>
  <si>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</si>
  <si>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</si>
  <si>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</si>
  <si>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</si>
  <si>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</si>
  <si>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</si>
  <si>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</si>
  <si>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</si>
  <si>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</si>
  <si>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</si>
  <si>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</si>
  <si>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</si>
  <si>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</si>
  <si>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</si>
  <si>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</si>
  <si>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</si>
  <si>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</si>
  <si>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</si>
  <si>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</si>
  <si>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</si>
  <si>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</si>
  <si>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</si>
  <si>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</si>
  <si>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</si>
  <si>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</si>
  <si>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</si>
  <si>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</si>
  <si>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</si>
  <si>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</si>
  <si>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</si>
  <si>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</si>
  <si>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</si>
  <si>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</si>
  <si>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</si>
  <si>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</si>
  <si>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</si>
  <si>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</si>
  <si>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</si>
  <si>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</si>
  <si>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</si>
  <si>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</si>
  <si>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</si>
  <si>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</si>
  <si>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</si>
  <si>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</si>
  <si>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</si>
  <si>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</si>
  <si>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</si>
  <si>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</si>
  <si>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</si>
  <si>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</si>
  <si>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</si>
  <si>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</si>
  <si>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</si>
  <si>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</si>
  <si>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</si>
  <si>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</si>
  <si>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</si>
  <si>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</si>
  <si>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</si>
  <si>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</si>
  <si>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</si>
  <si>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</si>
  <si>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</si>
  <si>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</si>
  <si>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</si>
  <si>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</si>
  <si>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</si>
  <si>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</si>
  <si>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</si>
  <si>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</si>
  <si>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</si>
  <si>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</si>
  <si>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</si>
  <si>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</si>
  <si>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</si>
  <si>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</si>
  <si>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</si>
  <si>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</si>
  <si>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</si>
  <si>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</si>
  <si>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</si>
  <si>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</si>
  <si>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</si>
  <si>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</si>
  <si>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</si>
  <si>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</si>
  <si>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</si>
  <si>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</si>
  <si>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</si>
  <si>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</si>
  <si>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</si>
  <si>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</si>
  <si>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</si>
  <si>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</si>
  <si>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</si>
  <si>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</si>
  <si>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</si>
  <si>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</si>
  <si>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</si>
  <si>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</si>
  <si>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</si>
  <si>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</si>
  <si>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</si>
  <si>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</si>
  <si>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</si>
  <si>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</si>
  <si>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</si>
  <si>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</si>
  <si>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</si>
  <si>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</si>
  <si>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</si>
  <si>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</si>
  <si>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</si>
  <si>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</si>
  <si>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</si>
  <si>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</si>
  <si>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</si>
  <si>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</si>
  <si>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</si>
  <si>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</si>
  <si>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</si>
  <si>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</si>
  <si>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</si>
  <si>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</si>
  <si>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</si>
  <si>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</si>
  <si>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</si>
  <si>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</si>
  <si>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</si>
  <si>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</si>
  <si>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</si>
  <si>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</si>
  <si>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</si>
  <si>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</si>
  <si>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</si>
  <si>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</si>
  <si>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</si>
  <si>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</si>
  <si>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</si>
  <si>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</si>
  <si>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</si>
  <si>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</si>
  <si>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</si>
  <si>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</si>
  <si>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</si>
  <si>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</si>
  <si>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</si>
  <si>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</si>
  <si>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</si>
  <si>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</si>
  <si>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</si>
  <si>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</si>
  <si>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</si>
  <si>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</si>
  <si>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</si>
  <si>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</si>
  <si>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</si>
  <si>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</si>
  <si>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</si>
  <si>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</si>
  <si>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</si>
  <si>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</si>
  <si>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</si>
  <si>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</si>
  <si>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</si>
  <si>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</si>
  <si>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</si>
  <si>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</si>
  <si>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</si>
  <si>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</si>
  <si>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</si>
  <si>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</si>
  <si>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</si>
  <si>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</si>
  <si>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</si>
  <si>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</si>
  <si>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</si>
  <si>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</si>
  <si>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</si>
  <si>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</si>
  <si>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</si>
  <si>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</si>
  <si>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</si>
  <si>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</si>
  <si>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</si>
  <si>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</si>
  <si>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</si>
  <si>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</si>
  <si>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</si>
  <si>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</si>
  <si>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</si>
  <si>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</si>
  <si>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</si>
  <si>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</si>
  <si>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</si>
  <si>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</si>
  <si>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</si>
  <si>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</si>
  <si>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</si>
  <si>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</si>
  <si>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</si>
  <si>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</si>
  <si>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</si>
  <si>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</si>
  <si>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</si>
  <si>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</si>
  <si>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</si>
  <si>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</si>
  <si>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</si>
  <si>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</si>
  <si>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</si>
  <si>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</si>
  <si>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</si>
  <si>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</si>
  <si>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</si>
  <si>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</si>
  <si>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</si>
  <si>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</si>
  <si>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</si>
  <si>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</si>
  <si>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</si>
  <si>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</si>
  <si>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</si>
  <si>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</si>
  <si>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</si>
  <si>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</si>
  <si>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</si>
  <si>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</si>
  <si>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</si>
  <si>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</si>
  <si>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</si>
  <si>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</si>
  <si>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</si>
  <si>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</si>
  <si>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</si>
  <si>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</si>
  <si>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</si>
  <si>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</si>
  <si>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</si>
  <si>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</si>
  <si>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</si>
  <si>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</si>
  <si>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</si>
  <si>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</si>
  <si>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</si>
  <si>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</si>
  <si>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</si>
  <si>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</si>
  <si>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</si>
  <si>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</si>
  <si>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</si>
  <si>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</si>
  <si>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</si>
  <si>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</si>
  <si>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</si>
  <si>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</si>
  <si>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</si>
  <si>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</si>
  <si>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</si>
  <si>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</si>
  <si>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</si>
  <si>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</si>
  <si>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</si>
  <si>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</si>
  <si>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</si>
  <si>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</si>
  <si>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</si>
  <si>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</si>
  <si>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</si>
  <si>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</si>
  <si>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</si>
  <si>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</si>
  <si>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</si>
  <si>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</si>
  <si>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</si>
  <si>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</si>
  <si>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</si>
  <si>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</si>
  <si>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</si>
  <si>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</si>
  <si>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</si>
  <si>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</si>
  <si>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</si>
  <si>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</si>
  <si>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</si>
  <si>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</si>
  <si>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</si>
  <si>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</si>
  <si>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</si>
  <si>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</si>
  <si>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</si>
  <si>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</si>
  <si>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</si>
  <si>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</si>
  <si>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</si>
  <si>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</si>
  <si>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</si>
  <si>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</si>
  <si>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</si>
  <si>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</si>
  <si>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</si>
  <si>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</si>
  <si>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</si>
  <si>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</si>
  <si>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</si>
  <si>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</si>
  <si>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</si>
  <si>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</si>
  <si>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</si>
  <si>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</si>
  <si>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</si>
  <si>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</si>
  <si>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</si>
  <si>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</si>
  <si>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</si>
  <si>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</si>
  <si>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</si>
  <si>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</si>
  <si>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</si>
  <si>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</si>
  <si>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</si>
  <si>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</si>
  <si>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</si>
  <si>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</si>
  <si>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</si>
  <si>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</si>
  <si>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</si>
  <si>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</si>
  <si>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</si>
  <si>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</si>
  <si>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</si>
  <si>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</si>
  <si>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</si>
  <si>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</si>
  <si>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</si>
  <si>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</si>
  <si>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</si>
  <si>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</si>
  <si>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</si>
  <si>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</si>
  <si>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</si>
  <si>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</si>
  <si>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</si>
  <si>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</si>
  <si>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</si>
  <si>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</si>
  <si>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</si>
  <si>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</si>
  <si>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</si>
  <si>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</si>
  <si>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</si>
  <si>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</si>
  <si>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</si>
  <si>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</si>
  <si>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</si>
  <si>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</si>
  <si>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</si>
  <si>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</si>
  <si>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</si>
  <si>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</si>
  <si>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</si>
  <si>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</si>
  <si>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</si>
  <si>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</si>
  <si>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</si>
  <si>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</si>
  <si>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</si>
  <si>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</si>
  <si>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</si>
  <si>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</si>
  <si>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</si>
  <si>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</si>
  <si>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</si>
  <si>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</si>
  <si>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</si>
  <si>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</si>
  <si>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</si>
  <si>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</si>
  <si>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</si>
  <si>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</si>
  <si>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</si>
  <si>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</si>
  <si>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</si>
  <si>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</si>
  <si>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</si>
  <si>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</si>
  <si>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</si>
  <si>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</si>
  <si>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</si>
  <si>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</si>
  <si>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</si>
  <si>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</si>
  <si>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</si>
  <si>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</si>
  <si>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</si>
  <si>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</si>
  <si>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</si>
  <si>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</si>
  <si>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</si>
  <si>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</si>
  <si>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</si>
  <si>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</si>
  <si>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</si>
  <si>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</si>
  <si>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</si>
  <si>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</si>
  <si>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</si>
  <si>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</si>
  <si>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</si>
  <si>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</si>
  <si>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</si>
  <si>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</si>
  <si>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</si>
  <si>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</si>
  <si>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</si>
  <si>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</si>
  <si>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</si>
  <si>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</si>
  <si>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</si>
  <si>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</si>
  <si>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</si>
  <si>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</si>
  <si>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</si>
  <si>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</si>
  <si>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</si>
  <si>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</si>
  <si>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</si>
  <si>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</si>
  <si>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</si>
  <si>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</si>
  <si>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</si>
  <si>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</si>
  <si>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</si>
  <si>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</si>
  <si>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</si>
  <si>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</si>
  <si>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</si>
  <si>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</si>
  <si>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</si>
  <si>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</si>
  <si>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</si>
  <si>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</si>
  <si>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</si>
  <si>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</si>
  <si>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</si>
  <si>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</si>
  <si>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</si>
  <si>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</si>
  <si>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</si>
  <si>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</si>
  <si>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</si>
  <si>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</si>
  <si>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</si>
  <si>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</si>
  <si>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</si>
  <si>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</si>
  <si>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</si>
  <si>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</si>
  <si>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</si>
  <si>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</si>
  <si>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</si>
  <si>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</si>
  <si>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</si>
  <si>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</si>
  <si>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</si>
  <si>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</si>
  <si>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</si>
  <si>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</si>
  <si>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</si>
  <si>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</si>
  <si>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</si>
  <si>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</si>
  <si>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</si>
  <si>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</si>
  <si>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</si>
  <si>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</si>
  <si>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</si>
  <si>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</si>
  <si>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</si>
  <si>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</si>
  <si>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</si>
  <si>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</si>
  <si>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</si>
  <si>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</si>
  <si>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</si>
  <si>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</si>
  <si>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</si>
  <si>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</si>
  <si>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</si>
  <si>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</si>
  <si>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</si>
  <si>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</si>
  <si>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</si>
  <si>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</si>
  <si>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</si>
  <si>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</si>
  <si>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</si>
  <si>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</si>
  <si>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</si>
  <si>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</si>
  <si>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</si>
  <si>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</si>
  <si>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</si>
  <si>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</si>
  <si>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</si>
  <si>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</si>
  <si>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</si>
  <si>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</si>
  <si>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</si>
  <si>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</si>
  <si>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</si>
  <si>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</si>
  <si>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</si>
  <si>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</si>
  <si>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</si>
  <si>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</si>
  <si>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</si>
  <si>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</si>
  <si>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</si>
  <si>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</si>
  <si>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</si>
  <si>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</si>
  <si>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</si>
  <si>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</si>
  <si>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</si>
  <si>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</si>
  <si>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</si>
  <si>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</si>
  <si>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</si>
  <si>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</si>
  <si>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</si>
  <si>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</si>
  <si>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</si>
  <si>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</si>
  <si>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</si>
  <si>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</si>
  <si>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</si>
  <si>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</si>
  <si>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</si>
  <si>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</si>
  <si>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</si>
  <si>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</si>
  <si>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</si>
  <si>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</si>
  <si>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</si>
  <si>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</si>
  <si>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</si>
  <si>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</si>
  <si>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</si>
  <si>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</si>
  <si>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</si>
  <si>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</si>
  <si>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</si>
  <si>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</si>
  <si>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</si>
  <si>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</si>
  <si>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</si>
  <si>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</si>
  <si>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</si>
  <si>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</si>
  <si>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</si>
  <si>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</si>
  <si>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</si>
  <si>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</si>
  <si>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</si>
  <si>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</si>
  <si>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</si>
  <si>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</si>
  <si>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</si>
  <si>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</si>
  <si>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</si>
  <si>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</si>
  <si>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</si>
  <si>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</si>
  <si>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</si>
  <si>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</si>
  <si>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</si>
  <si>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</si>
  <si>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</si>
  <si>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</si>
  <si>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</si>
  <si>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</si>
  <si>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</si>
  <si>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</si>
  <si>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</si>
  <si>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</si>
  <si>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</si>
  <si>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</si>
  <si>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</si>
  <si>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</si>
  <si>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</si>
  <si>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</si>
  <si>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</si>
  <si>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</si>
  <si>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</si>
  <si>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</si>
  <si>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</si>
  <si>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</si>
  <si>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</si>
  <si>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</si>
  <si>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</si>
  <si>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</si>
  <si>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</si>
  <si>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</si>
  <si>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</si>
  <si>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</si>
  <si>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</si>
  <si>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</si>
  <si>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</si>
  <si>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</si>
  <si>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</si>
  <si>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</si>
  <si>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</si>
  <si>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</si>
  <si>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</si>
  <si>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</si>
  <si>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</si>
  <si>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</si>
  <si>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</si>
  <si>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</si>
  <si>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</si>
  <si>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</si>
  <si>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</si>
  <si>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</si>
  <si>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</si>
  <si>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</si>
  <si>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</si>
  <si>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</si>
  <si>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</si>
  <si>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</si>
  <si>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</si>
  <si>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</si>
  <si>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</si>
  <si>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</si>
  <si>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</si>
  <si>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</si>
  <si>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</si>
  <si>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</si>
  <si>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</si>
  <si>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</si>
  <si>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</si>
  <si>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</si>
  <si>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</si>
  <si>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</si>
  <si>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</si>
  <si>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</si>
  <si>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</si>
  <si>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</si>
  <si>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</si>
  <si>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</si>
  <si>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</si>
  <si>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</si>
  <si>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</si>
  <si>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</si>
  <si>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</si>
  <si>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</si>
  <si>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</si>
  <si>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</si>
  <si>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</si>
  <si>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</si>
  <si>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</si>
  <si>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</si>
  <si>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</si>
  <si>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</si>
  <si>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</si>
  <si>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</si>
  <si>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</si>
  <si>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</si>
  <si>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</si>
  <si>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</si>
  <si>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</si>
  <si>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</si>
  <si>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</si>
  <si>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</si>
  <si>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</si>
  <si>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</si>
  <si>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</si>
  <si>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</si>
  <si>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</si>
  <si>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</si>
  <si>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</si>
  <si>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</si>
  <si>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</si>
  <si>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</si>
  <si>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</si>
  <si>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</si>
  <si>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</si>
  <si>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</si>
  <si>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</si>
  <si>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</si>
  <si>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</si>
  <si>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</si>
  <si>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</si>
  <si>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</si>
  <si>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</si>
  <si>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</si>
  <si>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</si>
  <si>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</si>
  <si>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</si>
  <si>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</si>
  <si>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</si>
  <si>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</si>
  <si>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</si>
  <si>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</si>
  <si>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</si>
  <si>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</si>
  <si>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</si>
  <si>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</si>
  <si>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</si>
  <si>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</si>
  <si>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</si>
  <si>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</si>
  <si>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</si>
  <si>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</si>
  <si>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</si>
  <si>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</si>
  <si>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</si>
  <si>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</si>
  <si>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</si>
  <si>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</si>
  <si>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</si>
  <si>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</si>
  <si>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</si>
  <si>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</si>
  <si>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</si>
  <si>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</si>
  <si>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</si>
  <si>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</si>
  <si>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</si>
  <si>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</si>
  <si>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</si>
  <si>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</si>
  <si>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</si>
  <si>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</si>
  <si>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</si>
  <si>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</si>
  <si>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</si>
  <si>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</si>
  <si>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</si>
  <si>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</si>
  <si>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</si>
  <si>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</si>
  <si>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</si>
  <si>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</si>
  <si>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</si>
  <si>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</si>
  <si>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</si>
  <si>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</si>
  <si>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</si>
  <si>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</si>
  <si>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</si>
  <si>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</si>
  <si>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</si>
  <si>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</si>
  <si>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</si>
  <si>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</si>
  <si>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</si>
  <si>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</si>
  <si>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</si>
  <si>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</si>
  <si>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</si>
  <si>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</si>
  <si>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</si>
  <si>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</si>
  <si>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</si>
  <si>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</si>
  <si>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</si>
  <si>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</si>
  <si>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</si>
  <si>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</si>
  <si>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</si>
  <si>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</si>
  <si>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</si>
  <si>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</si>
  <si>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</si>
  <si>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</si>
  <si>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</si>
  <si>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</si>
  <si>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</si>
  <si>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</si>
  <si>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</si>
  <si>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</si>
  <si>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</si>
  <si>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</si>
  <si>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</si>
  <si>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</si>
  <si>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</si>
  <si>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</si>
  <si>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</si>
  <si>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</si>
  <si>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</si>
  <si>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</si>
  <si>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</si>
  <si>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</si>
  <si>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</si>
  <si>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</si>
  <si>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</si>
  <si>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</si>
  <si>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</si>
  <si>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</si>
  <si>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</si>
  <si>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</si>
  <si>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</si>
  <si>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</si>
  <si>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</si>
  <si>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</si>
  <si>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</si>
  <si>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</si>
  <si>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</si>
  <si>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</si>
  <si>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</si>
  <si>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</si>
  <si>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</si>
  <si>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</si>
  <si>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</si>
  <si>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</si>
  <si>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</si>
  <si>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</si>
  <si>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</si>
  <si>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</si>
  <si>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</si>
  <si>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</si>
  <si>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</si>
  <si>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</si>
  <si>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</si>
  <si>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</si>
  <si>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</si>
  <si>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</si>
  <si>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</si>
  <si>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</si>
  <si>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</si>
  <si>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</si>
  <si>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</si>
  <si>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</si>
  <si>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</si>
  <si>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</si>
  <si>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</si>
  <si>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</si>
  <si>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</si>
  <si>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</si>
  <si>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</si>
  <si>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</si>
  <si>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</si>
  <si>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</si>
  <si>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</si>
  <si>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</si>
  <si>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</si>
  <si>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</si>
  <si>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</si>
  <si>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</si>
  <si>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</si>
  <si>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</si>
  <si>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</si>
  <si>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</si>
  <si>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</si>
  <si>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</si>
  <si>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</si>
  <si>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</si>
  <si>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</si>
  <si>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</si>
  <si>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</si>
  <si>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</si>
  <si>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</si>
  <si>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</si>
  <si>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</si>
  <si>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</si>
  <si>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</si>
  <si>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</si>
  <si>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</si>
  <si>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</si>
  <si>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</si>
  <si>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</si>
  <si>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</si>
  <si>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</si>
  <si>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</si>
  <si>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</si>
  <si>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</si>
  <si>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</si>
  <si>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</si>
  <si>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</si>
  <si>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</si>
  <si>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</si>
  <si>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</si>
  <si>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</si>
  <si>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</si>
  <si>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</si>
  <si>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</si>
  <si>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</si>
  <si>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</si>
  <si>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</si>
  <si>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</si>
  <si>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</si>
  <si>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</si>
  <si>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</si>
  <si>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</si>
  <si>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</si>
  <si>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</si>
  <si>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</si>
  <si>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</si>
  <si>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</si>
  <si>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</si>
  <si>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</si>
  <si>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</si>
  <si>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</si>
  <si>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</si>
  <si>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</si>
  <si>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</si>
  <si>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</si>
  <si>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</si>
  <si>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</si>
  <si>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</si>
  <si>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</si>
  <si>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</si>
  <si>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</si>
  <si>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</si>
  <si>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</si>
  <si>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</si>
  <si>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</si>
  <si>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</si>
  <si>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</si>
  <si>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</si>
  <si>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</si>
  <si>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</si>
  <si>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</si>
  <si>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</si>
  <si>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</si>
  <si>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</si>
  <si>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</si>
  <si>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</si>
  <si>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</si>
  <si>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</si>
  <si>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</si>
  <si>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</si>
  <si>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</si>
  <si>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</si>
  <si>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</si>
  <si>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</si>
  <si>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</si>
  <si>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</si>
  <si>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</si>
  <si>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</si>
  <si>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</si>
  <si>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</si>
  <si>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</si>
  <si>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</si>
  <si>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</si>
  <si>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</si>
  <si>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</si>
  <si>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</si>
  <si>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</si>
  <si>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</si>
  <si>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</si>
  <si>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</si>
  <si>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</si>
  <si>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</si>
  <si>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</si>
  <si>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</si>
  <si>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</si>
  <si>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</si>
  <si>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</si>
  <si>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</si>
  <si>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</si>
  <si>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</si>
  <si>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</si>
  <si>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</si>
  <si>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</si>
  <si>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</si>
  <si>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</si>
  <si>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</si>
  <si>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</si>
  <si>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</si>
  <si>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</si>
  <si>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</si>
  <si>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</si>
  <si>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</si>
  <si>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</si>
  <si>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</si>
  <si>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</si>
  <si>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</si>
  <si>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</si>
  <si>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</si>
  <si>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</si>
  <si>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</si>
  <si>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</si>
  <si>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</si>
  <si>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</si>
  <si>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</si>
  <si>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</si>
  <si>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</si>
  <si>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</si>
  <si>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</si>
  <si>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</si>
  <si>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</si>
  <si>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</si>
  <si>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</si>
  <si>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</si>
  <si>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</si>
  <si>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</si>
  <si>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</si>
  <si>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</si>
  <si>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</si>
  <si>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</si>
  <si>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</si>
  <si>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</si>
  <si>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</si>
  <si>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</si>
  <si>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</si>
  <si>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</si>
  <si>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</si>
  <si>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</si>
  <si>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</si>
  <si>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</si>
  <si>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</si>
  <si>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</si>
  <si>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</si>
  <si>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</si>
  <si>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</si>
  <si>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</si>
  <si>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</si>
  <si>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</si>
  <si>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</si>
  <si>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</si>
  <si>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</si>
  <si>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</si>
  <si>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</si>
  <si>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</si>
  <si>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</si>
  <si>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</si>
  <si>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</si>
  <si>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</si>
  <si>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</si>
  <si>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</si>
  <si>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</si>
  <si>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</si>
  <si>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</si>
  <si>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</si>
  <si>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</si>
  <si>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</si>
  <si>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</si>
  <si>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</si>
  <si>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</si>
  <si>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</si>
  <si>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</si>
  <si>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</si>
  <si>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</si>
  <si>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</si>
  <si>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</si>
  <si>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</si>
  <si>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</si>
  <si>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</si>
  <si>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</si>
  <si>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</si>
  <si>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</si>
  <si>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</si>
  <si>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</si>
  <si>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</si>
  <si>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</si>
  <si>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</si>
  <si>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</si>
  <si>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</si>
  <si>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</si>
  <si>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</si>
  <si>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</si>
  <si>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</si>
  <si>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</si>
  <si>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</si>
  <si>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</si>
  <si>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</si>
  <si>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</si>
  <si>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</si>
  <si>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</si>
  <si>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</si>
  <si>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</si>
  <si>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</si>
  <si>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</si>
  <si>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</si>
  <si>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</si>
  <si>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</si>
  <si>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</si>
  <si>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</si>
  <si>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</si>
  <si>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</si>
  <si>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</si>
  <si>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</si>
  <si>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</si>
  <si>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</si>
  <si>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</si>
  <si>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</si>
  <si>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</si>
  <si>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</si>
  <si>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</si>
  <si>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</si>
  <si>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</si>
  <si>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</si>
  <si>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</si>
  <si>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</si>
  <si>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</si>
  <si>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</si>
  <si>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</si>
  <si>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</si>
  <si>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</si>
  <si>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</si>
  <si>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</si>
  <si>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</si>
  <si>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</si>
  <si>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</si>
  <si>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</si>
  <si>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</si>
  <si>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</si>
  <si>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</si>
  <si>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</si>
  <si>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</si>
  <si>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</si>
  <si>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</si>
  <si>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</si>
  <si>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</si>
  <si>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</si>
  <si>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</si>
  <si>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</si>
  <si>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</si>
  <si>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</si>
  <si>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</si>
  <si>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</si>
  <si>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</si>
  <si>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</si>
  <si>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</si>
  <si>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</si>
  <si>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</si>
  <si>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</si>
  <si>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</si>
  <si>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</si>
  <si>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</si>
  <si>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</si>
  <si>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</si>
  <si>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</si>
  <si>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</si>
  <si>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</si>
  <si>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</si>
  <si>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</si>
  <si>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</si>
  <si>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</si>
  <si>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</si>
  <si>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</si>
  <si>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</si>
  <si>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</si>
  <si>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</si>
  <si>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</si>
  <si>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</si>
  <si>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</si>
  <si>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</si>
  <si>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</si>
  <si>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</si>
  <si>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</si>
  <si>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</si>
  <si>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</si>
  <si>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</si>
  <si>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</si>
  <si>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</si>
  <si>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</si>
  <si>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</si>
  <si>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</si>
  <si>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</si>
  <si>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</si>
  <si>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</si>
  <si>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</si>
  <si>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</si>
  <si>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</si>
  <si>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</si>
  <si>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</si>
  <si>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</si>
  <si>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</si>
  <si>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</si>
  <si>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</si>
  <si>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</si>
  <si>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</si>
  <si>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</si>
  <si>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</si>
  <si>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</si>
  <si>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</si>
  <si>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</si>
  <si>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</si>
  <si>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</si>
  <si>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</si>
  <si>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</si>
  <si>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</si>
  <si>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</si>
  <si>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</si>
  <si>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</si>
  <si>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</si>
  <si>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</si>
  <si>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</si>
  <si>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</si>
  <si>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</si>
  <si>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</si>
  <si>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</si>
  <si>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</si>
  <si>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</si>
  <si>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</si>
  <si>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</si>
  <si>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</si>
  <si>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</si>
  <si>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</si>
  <si>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</si>
  <si>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</si>
  <si>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</si>
  <si>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</si>
  <si>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</si>
  <si>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</si>
  <si>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</si>
  <si>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</si>
  <si>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</si>
  <si>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</si>
  <si>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</si>
  <si>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</si>
  <si>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</si>
  <si>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</si>
  <si>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</si>
  <si>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</si>
  <si>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</si>
  <si>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</si>
  <si>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</si>
  <si>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</si>
  <si>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</si>
  <si>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</si>
  <si>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</si>
  <si>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</si>
  <si>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</si>
  <si>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</si>
  <si>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</si>
  <si>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</si>
  <si>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</si>
  <si>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</si>
  <si>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</si>
  <si>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</si>
  <si>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</si>
  <si>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</si>
  <si>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</si>
  <si>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</si>
  <si>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</si>
  <si>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</si>
  <si>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</si>
  <si>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</si>
  <si>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</si>
  <si>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</si>
  <si>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</si>
  <si>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</si>
  <si>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</si>
  <si>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</si>
  <si>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</si>
  <si>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</si>
  <si>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</si>
  <si>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</si>
  <si>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</si>
  <si>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</si>
  <si>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</si>
  <si>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</si>
  <si>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</si>
  <si>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</si>
  <si>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</si>
  <si>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</si>
  <si>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</si>
  <si>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</si>
  <si>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</si>
  <si>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</si>
  <si>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</si>
  <si>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</si>
  <si>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</si>
  <si>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</si>
  <si>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</si>
  <si>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</si>
  <si>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</si>
  <si>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</si>
  <si>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</si>
  <si>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</si>
  <si>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</si>
  <si>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</si>
  <si>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</si>
  <si>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</si>
  <si>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</si>
  <si>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</si>
  <si>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</si>
  <si>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</si>
  <si>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</si>
  <si>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</si>
  <si>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</si>
  <si>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</si>
  <si>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</si>
  <si>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</si>
  <si>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</si>
  <si>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</si>
  <si>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</si>
  <si>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</si>
  <si>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</si>
  <si>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</si>
  <si>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</si>
  <si>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</si>
  <si>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</si>
  <si>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</si>
  <si>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</si>
  <si>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</si>
  <si>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</si>
  <si>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</si>
  <si>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</si>
  <si>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</si>
  <si>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</si>
  <si>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</si>
  <si>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</si>
  <si>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</si>
  <si>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</si>
  <si>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</si>
  <si>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</si>
  <si>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</si>
  <si>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</si>
  <si>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</si>
  <si>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</si>
  <si>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</si>
  <si>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</si>
  <si>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</si>
  <si>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</si>
  <si>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</si>
  <si>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</si>
  <si>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</si>
  <si>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</si>
  <si>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</si>
  <si>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</si>
  <si>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</si>
  <si>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</si>
  <si>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</si>
  <si>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</si>
  <si>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</si>
  <si>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</si>
  <si>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</si>
  <si>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</si>
  <si>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</si>
  <si>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</si>
  <si>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</si>
  <si>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</si>
  <si>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</si>
  <si>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</si>
  <si>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</si>
  <si>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</si>
  <si>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</si>
  <si>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</si>
  <si>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</si>
  <si>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</si>
  <si>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</si>
  <si>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</si>
  <si>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</si>
  <si>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</si>
  <si>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</si>
  <si>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</si>
  <si>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</si>
  <si>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</si>
  <si>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</si>
  <si>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</si>
  <si>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</si>
  <si>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</si>
  <si>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</si>
  <si>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</si>
  <si>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</si>
  <si>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</si>
  <si>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</si>
  <si>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</si>
  <si>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</si>
  <si>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</si>
  <si>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</si>
  <si>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</si>
  <si>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</si>
  <si>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</si>
  <si>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</si>
  <si>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</si>
  <si>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</si>
  <si>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</si>
  <si>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</si>
  <si>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</si>
  <si>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</si>
  <si>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</si>
  <si>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</si>
  <si>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</si>
  <si>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</si>
  <si>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</si>
  <si>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</si>
  <si>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</si>
  <si>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</si>
  <si>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</si>
  <si>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</si>
  <si>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</si>
  <si>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</si>
  <si>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</si>
  <si>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</si>
  <si>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</si>
  <si>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</si>
  <si>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</si>
  <si>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</si>
  <si>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</si>
  <si>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</si>
  <si>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</si>
  <si>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</si>
  <si>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</si>
  <si>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</si>
  <si>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</si>
  <si>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</si>
  <si>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</si>
  <si>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</si>
  <si>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</si>
  <si>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</si>
  <si>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</si>
  <si>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</si>
  <si>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</si>
  <si>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</si>
  <si>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</si>
  <si>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</si>
  <si>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</si>
  <si>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</si>
  <si>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</si>
  <si>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</si>
  <si>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</si>
  <si>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</si>
  <si>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</si>
  <si>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</si>
  <si>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</si>
  <si>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</si>
  <si>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</si>
  <si>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</si>
  <si>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</si>
  <si>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</si>
  <si>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</si>
  <si>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</si>
  <si>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</si>
  <si>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</si>
  <si>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</si>
  <si>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</si>
  <si>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</si>
  <si>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</si>
  <si>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</si>
  <si>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</si>
  <si>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</si>
  <si>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</si>
  <si>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</si>
  <si>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</si>
  <si>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</si>
  <si>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</si>
  <si>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</si>
  <si>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</si>
  <si>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</si>
  <si>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</si>
  <si>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</si>
  <si>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</si>
  <si>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</si>
  <si>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</si>
  <si>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</si>
  <si>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</si>
  <si>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</si>
  <si>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</si>
  <si>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</si>
  <si>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</si>
  <si>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</si>
  <si>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</si>
  <si>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</si>
  <si>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</si>
  <si>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</si>
  <si>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</si>
  <si>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</si>
  <si>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</si>
  <si>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</si>
  <si>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</si>
  <si>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</si>
  <si>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</si>
  <si>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</si>
  <si>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</si>
  <si>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</si>
  <si>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</si>
  <si>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</si>
  <si>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</si>
  <si>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</si>
  <si>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</si>
  <si>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</si>
  <si>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</si>
  <si>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</si>
  <si>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</si>
  <si>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</si>
  <si>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</si>
  <si>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</si>
  <si>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</si>
  <si>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</si>
  <si>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</si>
  <si>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</si>
  <si>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</si>
  <si>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</si>
  <si>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</si>
  <si>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</si>
  <si>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</si>
  <si>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</si>
  <si>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</si>
  <si>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</si>
  <si>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</si>
  <si>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</si>
  <si>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</si>
  <si>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</si>
  <si>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</si>
  <si>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</si>
  <si>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</si>
  <si>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</si>
  <si>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</si>
  <si>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</si>
  <si>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</si>
  <si>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</si>
  <si>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</si>
  <si>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</si>
  <si>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</si>
  <si>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</si>
  <si>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</si>
  <si>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</si>
  <si>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</si>
  <si>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</si>
  <si>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</si>
  <si>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</si>
  <si>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</si>
  <si>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</si>
  <si>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</si>
  <si>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</si>
  <si>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</si>
  <si>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</si>
  <si>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</si>
  <si>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</si>
  <si>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</si>
  <si>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</si>
  <si>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</si>
  <si>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</si>
  <si>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</si>
  <si>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</si>
  <si>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</si>
  <si>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</si>
  <si>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</si>
  <si>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</si>
  <si>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</si>
  <si>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average donation </t>
  </si>
  <si>
    <t>Percent funded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</si>
  <si>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</si>
  <si>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</si>
  <si>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</si>
  <si>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</si>
  <si>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</si>
  <si>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</si>
  <si>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</si>
  <si>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</si>
  <si>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</si>
  <si>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</si>
  <si>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</si>
  <si>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</si>
  <si>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</si>
  <si>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</si>
  <si>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</si>
  <si>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</si>
  <si>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</si>
  <si>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</si>
  <si>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</si>
  <si>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</si>
  <si>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</si>
  <si>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</si>
  <si>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</si>
  <si>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</si>
  <si>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</si>
  <si>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</si>
  <si>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</si>
  <si>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</si>
  <si>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</si>
  <si>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</si>
  <si>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</si>
  <si>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</si>
  <si>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</si>
  <si>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</si>
  <si>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</si>
  <si>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</si>
  <si>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</si>
  <si>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</si>
  <si>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</si>
  <si>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</si>
  <si>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Epoch</t>
  </si>
  <si>
    <t>Since day passed</t>
  </si>
  <si>
    <t xml:space="preserve">Date Created Conversion </t>
  </si>
  <si>
    <t xml:space="preserve">Date Finished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</si>
  <si>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</si>
  <si>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</si>
  <si>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</si>
  <si>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</si>
  <si>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</si>
  <si>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</si>
  <si>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</si>
  <si>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</si>
  <si>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</si>
  <si>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</si>
  <si>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</si>
  <si>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</si>
  <si>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</si>
  <si>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Failed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</si>
  <si>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</si>
  <si>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</si>
  <si>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</si>
  <si>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</si>
  <si>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</si>
  <si>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 xml:space="preserve">Percentage Successful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</si>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</sst>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A-4E62-B225-586E88654E5B}"/>
            </c:ext>
          </c:extLst>
        </c:ser>
        <c:ser>
          <c:idx val="1"/>
          <c:order val="1"/>
          <c:tx>
            <c:strRef>
              <c:f>'Pivot Table 1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A-4E62-B225-586E88654E5B}"/>
            </c:ext>
          </c:extLst>
        </c:ser>
        <c:ser>
          <c:idx val="2"/>
          <c:order val="2"/>
          <c:tx>
            <c:strRef>
              <c:f>'Pivot Table 1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A-4E62-B225-586E88654E5B}"/>
            </c:ext>
          </c:extLst>
        </c:ser>
        <c:ser>
          <c:idx val="3"/>
          <c:order val="3"/>
          <c:tx>
            <c:strRef>
              <c:f>'Pivot Table 1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A-4E62-B225-586E8865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706640"/>
        <c:axId val="906703400"/>
      </c:barChart>
      <c:catAx>
        <c:axId val="9067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03400"/>
        <c:crosses val="autoZero"/>
        <c:auto val="1"/>
        <c:lblAlgn val="ctr"/>
        <c:lblOffset val="100"/>
        <c:noMultiLvlLbl val="0"/>
      </c:catAx>
      <c:valAx>
        <c:axId val="90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F-418A-B3CE-4880237D512D}"/>
            </c:ext>
          </c:extLst>
        </c:ser>
        <c:ser>
          <c:idx val="1"/>
          <c:order val="1"/>
          <c:tx>
            <c:strRef>
              <c:f>'Pivot Table 2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F-418A-B3CE-4880237D512D}"/>
            </c:ext>
          </c:extLst>
        </c:ser>
        <c:ser>
          <c:idx val="2"/>
          <c:order val="2"/>
          <c:tx>
            <c:strRef>
              <c:f>'Pivot Table 2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F-418A-B3CE-4880237D512D}"/>
            </c:ext>
          </c:extLst>
        </c:ser>
        <c:ser>
          <c:idx val="3"/>
          <c:order val="3"/>
          <c:tx>
            <c:strRef>
              <c:f>'Pivot Table 2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F-418A-B3CE-4880237D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070320"/>
        <c:axId val="910069240"/>
      </c:barChart>
      <c:catAx>
        <c:axId val="9100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69240"/>
        <c:crosses val="autoZero"/>
        <c:auto val="1"/>
        <c:lblAlgn val="ctr"/>
        <c:lblOffset val="100"/>
        <c:noMultiLvlLbl val="0"/>
      </c:catAx>
      <c:valAx>
        <c:axId val="9100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Chart!PivotTable3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6-4530-9D31-E122CF09CB6F}"/>
            </c:ext>
          </c:extLst>
        </c:ser>
        <c:ser>
          <c:idx val="1"/>
          <c:order val="1"/>
          <c:tx>
            <c:strRef>
              <c:f>'Line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530-9D31-E122CF09CB6F}"/>
            </c:ext>
          </c:extLst>
        </c:ser>
        <c:ser>
          <c:idx val="2"/>
          <c:order val="2"/>
          <c:tx>
            <c:strRef>
              <c:f>'Line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6-4530-9D31-E122CF09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80840"/>
        <c:axId val="905679040"/>
      </c:lineChart>
      <c:catAx>
        <c:axId val="9056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9040"/>
        <c:crosses val="autoZero"/>
        <c:auto val="1"/>
        <c:lblAlgn val="ctr"/>
        <c:lblOffset val="100"/>
        <c:noMultiLvlLbl val="0"/>
      </c:catAx>
      <c:valAx>
        <c:axId val="9056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C-45CA-BA2A-4F5F1ECFA62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C-45CA-BA2A-4F5F1ECFA62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C-45CA-BA2A-4F5F1ECF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187368"/>
        <c:axId val="804184848"/>
      </c:lineChart>
      <c:catAx>
        <c:axId val="80418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84848"/>
        <c:crosses val="autoZero"/>
        <c:auto val="1"/>
        <c:lblAlgn val="ctr"/>
        <c:lblOffset val="100"/>
        <c:noMultiLvlLbl val="0"/>
      </c:catAx>
      <c:valAx>
        <c:axId val="804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8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1</xdr:row>
      <xdr:rowOff>152400</xdr:rowOff>
    </xdr:from>
    <xdr:to>
      <xdr:col>11</xdr:col>
      <xdr:colOff>538162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64D8-32CF-28D4-1752-15780E46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5</xdr:row>
      <xdr:rowOff>28575</xdr:rowOff>
    </xdr:from>
    <xdr:to>
      <xdr:col>12</xdr:col>
      <xdr:colOff>461962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07314-D64B-6EB3-F750-BDB25F1C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28575</xdr:rowOff>
    </xdr:from>
    <xdr:to>
      <xdr:col>15</xdr:col>
      <xdr:colOff>61912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6129A-290D-D21B-811E-BB315BAAC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16</xdr:row>
      <xdr:rowOff>152400</xdr:rowOff>
    </xdr:from>
    <xdr:to>
      <xdr:col>5</xdr:col>
      <xdr:colOff>214312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544DD-4256-FF5A-1EBC-D3315A90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mizi, Syeda [JRDUS]" refreshedDate="45018.818205902775" createdVersion="8" refreshedVersion="8" minRefreshableVersion="3" recordCount="1000" xr:uid="{4F23425D-A86E-48EB-8EF6-78861037D15B}">
  <cacheSource type="worksheet">
    <worksheetSource ref="A1:R1001" sheet="Crowdfunding Categorize (2)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Parent Category 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2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mizi, Syeda [JRDUS]" refreshedDate="45018.850482407404" createdVersion="8" refreshedVersion="8" minRefreshableVersion="3" recordCount="1000" xr:uid="{CF913851-9576-4B87-AB9E-F3A5E36BAF60}">
  <cacheSource type="worksheet">
    <worksheetSource ref="C6:Y1006" sheet="Transformed Data"/>
  </cacheSource>
  <cacheFields count="2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298" count="986">
        <n v="0"/>
        <n v="1040"/>
        <n v="131.47878228782301"/>
        <n v="58.976190476190503"/>
        <n v="69.276315789473699"/>
        <n v="173.61842105263199"/>
        <n v="20.961538461538499"/>
        <n v="327.57777777777801"/>
        <n v="19.932788374205298"/>
        <n v="51.741935483871003"/>
        <n v="266.11538461538498"/>
        <n v="48.095238095238102"/>
        <n v="89.349206349206298"/>
        <n v="245.11904761904799"/>
        <n v="66.769503546099301"/>
        <n v="47.307881773398996"/>
        <n v="649.47058823529403"/>
        <n v="159.39125295508299"/>
        <n v="66.912087912087898"/>
        <n v="48.529600000000002"/>
        <n v="112.242792109256"/>
        <n v="40.992553191489399"/>
        <n v="128.07106598984799"/>
        <n v="332.04444444444403"/>
        <n v="112.83225108225101"/>
        <n v="216.43636363636401"/>
        <n v="48.199069767441898"/>
        <n v="79.95"/>
        <n v="105.225535168196"/>
        <n v="328.89978213507601"/>
        <n v="160.611111111111"/>
        <n v="310"/>
        <n v="86.807920792079202"/>
        <n v="377.820717131474"/>
        <n v="150.806451612903"/>
        <n v="150.301195219124"/>
        <n v="157.28571428571399"/>
        <n v="139.98765432098801"/>
        <n v="325.322580645161"/>
        <n v="50.7777777777778"/>
        <n v="169.06818181818201"/>
        <n v="212.92857142857099"/>
        <n v="443.944444444444"/>
        <n v="185.93902439024399"/>
        <n v="658.8125"/>
        <n v="47.684210526315802"/>
        <n v="114.783783783784"/>
        <n v="475.26666666666699"/>
        <n v="386.97297297297303"/>
        <n v="189.625"/>
        <n v="2"/>
        <n v="91.8678051865908"/>
        <n v="34.1527777777778"/>
        <n v="140.40909090909099"/>
        <n v="89.866666666666703"/>
        <n v="177.969696969697"/>
        <n v="143.66249999999999"/>
        <n v="215.27586206896601"/>
        <n v="227.111111111111"/>
        <n v="275.07142857142901"/>
        <n v="144.37048832271799"/>
        <n v="92.745983935742998"/>
        <n v="722.6"/>
        <n v="11.851063829787201"/>
        <n v="97.642857142857096"/>
        <n v="236.147540983607"/>
        <n v="45.068965517241402"/>
        <n v="162.38567493112899"/>
        <n v="254.52631578947401"/>
        <n v="24.063291139240501"/>
        <n v="123.74140625"/>
        <n v="108.066666666667"/>
        <n v="670.33333333333303"/>
        <n v="660.92857142857099"/>
        <n v="122.461538461538"/>
        <n v="150.57731958762901"/>
        <n v="78.106590724165997"/>
        <n v="46.947368421052602"/>
        <n v="300.8"/>
        <n v="69.598615916954998"/>
        <n v="637.45454545454504"/>
        <n v="225.33928571428601"/>
        <n v="1497.3"/>
        <n v="37.590225563909797"/>
        <n v="132.36942675159199"/>
        <n v="131.224489795918"/>
        <n v="167.63513513513499"/>
        <n v="61.984886649874099"/>
        <n v="260.75"/>
        <n v="252.58823529411799"/>
        <n v="78.615384615384599"/>
        <n v="48.404406999351899"/>
        <n v="258.875"/>
        <n v="60.548713235294102"/>
        <n v="303.68965517241401"/>
        <n v="113"/>
        <n v="217.37876614060301"/>
        <n v="926.69230769230796"/>
        <n v="33.692229038854798"/>
        <n v="196.72368421052599"/>
        <n v="1"/>
        <n v="1021.44444444444"/>
        <n v="281.67567567567602"/>
        <n v="24.61"/>
        <n v="143.140100671141"/>
        <n v="144.54411764705901"/>
        <n v="359.12820512820502"/>
        <n v="186.48571428571401"/>
        <n v="595.26666666666699"/>
        <n v="59.211538461538503"/>
        <n v="14.9627808988764"/>
        <n v="119.95602605863201"/>
        <n v="268.82978723404301"/>
        <n v="376.87878787878799"/>
        <n v="727.15789473684197"/>
        <n v="87.211757648470297"/>
        <n v="88"/>
        <n v="173.93877551020401"/>
        <n v="117.611111111111"/>
        <n v="214.96"/>
        <n v="149.496671105193"/>
        <n v="219.33995584989"/>
        <n v="64.367690058479496"/>
        <n v="18.6223972988182"/>
        <n v="367.769230769231"/>
        <n v="159.905660377358"/>
        <n v="38.633185349611502"/>
        <n v="51.421511627907002"/>
        <n v="60.334277620396598"/>
        <n v="3.2026936026935999"/>
        <n v="155.46875"/>
        <n v="100.85974499089301"/>
        <n v="116.181818181818"/>
        <n v="310.777777777778"/>
        <n v="89.736683417085402"/>
        <n v="71.272727272727295"/>
        <n v="3.2862318840579698"/>
        <n v="261.777777777778"/>
        <n v="96"/>
        <n v="20.8968512486428"/>
        <n v="223.16363636363599"/>
        <n v="101.59097978227101"/>
        <n v="230.04"/>
        <n v="135.59259259259301"/>
        <n v="129.1"/>
        <n v="236.512"/>
        <n v="17.25"/>
        <n v="112.493975903614"/>
        <n v="121.021505376344"/>
        <n v="219.870967741935"/>
        <n v="64.166909620991206"/>
        <n v="423.067469879518"/>
        <n v="92.984160506863802"/>
        <n v="58.756567425569202"/>
        <n v="65.022222222222197"/>
        <n v="73.939560439560395"/>
        <n v="52.6666666666667"/>
        <n v="220.95238095238099"/>
        <n v="100.011506276151"/>
        <n v="162.3125"/>
        <n v="78.181818181818201"/>
        <n v="149.73770491803299"/>
        <n v="253.25714285714301"/>
        <n v="100.169435215947"/>
        <n v="121.99004424778801"/>
        <n v="137.132653061224"/>
        <n v="415.53846153846098"/>
        <n v="31.309133489461399"/>
        <n v="424.08154506437802"/>
        <n v="2.93886230728336"/>
        <n v="10.6326530612245"/>
        <n v="82.875"/>
        <n v="163.014477766287"/>
        <n v="894.66666666666697"/>
        <n v="26.191501103752799"/>
        <n v="74.834782608695605"/>
        <n v="416.47680412371102"/>
        <n v="96.2083333333333"/>
        <n v="357.71910112359501"/>
        <n v="308.45714285714303"/>
        <n v="61.802325581395301"/>
        <n v="722.32472324723199"/>
        <n v="69.117647058823493"/>
        <n v="293.055555555556"/>
        <n v="71.8"/>
        <n v="31.934684684684701"/>
        <n v="229.87375415282401"/>
        <n v="32.012195121951201"/>
        <n v="23.525352848928399"/>
        <n v="68.594594594594597"/>
        <n v="37.952380952380999"/>
        <n v="19.992957746478901"/>
        <n v="45.636363636363598"/>
        <n v="122.76056338028199"/>
        <n v="361.75316455696202"/>
        <n v="63.146341463414601"/>
        <n v="298.20475319926902"/>
        <n v="9.5585443037974702"/>
        <n v="53.7777777777778"/>
        <n v="681.19047619047603"/>
        <n v="78.831325301204799"/>
        <n v="134.40792216817201"/>
        <n v="3.3719999999999999"/>
        <n v="431.84615384615398"/>
        <n v="38.844444444444399"/>
        <n v="425.7"/>
        <n v="101.122397155917"/>
        <n v="21.1886889460154"/>
        <n v="67.425531914893597"/>
        <n v="94.923371647509597"/>
        <n v="151.85185185185199"/>
        <n v="195.163822525597"/>
        <n v="1023.14285714286"/>
        <n v="3.8418367346938802"/>
        <n v="155.07066557107601"/>
        <n v="44.753477588871696"/>
        <n v="215.947368421053"/>
        <n v="332.127098321343"/>
        <n v="8.4430379746835396"/>
        <n v="98.6255144032922"/>
        <n v="137.979166666667"/>
        <n v="93.810996563573894"/>
        <n v="403.63930885529197"/>
        <n v="260.17404129793499"/>
        <n v="366.63333333333298"/>
        <n v="168.72085385878501"/>
        <n v="119.90717911530101"/>
        <n v="193.68925233644899"/>
        <n v="420.16666666666703"/>
        <n v="76.7083333333333"/>
        <n v="171.26470588235301"/>
        <n v="157.894736842105"/>
        <n v="109.08"/>
        <n v="41.732558139534902"/>
        <n v="10.9443037974684"/>
        <n v="159.37634408602199"/>
        <n v="422.41666666666703"/>
        <n v="97.71875"/>
        <n v="418.78911564625798"/>
        <n v="101.916320474777"/>
        <n v="127.72619047619"/>
        <n v="445.21739130434798"/>
        <n v="569.71428571428601"/>
        <n v="509.34482758620697"/>
        <n v="325.53333333333302"/>
        <n v="932.616161616162"/>
        <n v="211.33870967741899"/>
        <n v="273.32520325203302"/>
        <n v="3"/>
        <n v="54.084507042253499"/>
        <n v="626.29999999999995"/>
        <n v="89.021399176954702"/>
        <n v="184.89130434782601"/>
        <n v="120.167701863354"/>
        <n v="23.390243902439"/>
        <n v="146"/>
        <n v="268.48"/>
        <n v="597.5"/>
        <n v="157.69841269841299"/>
        <n v="31.2016607354686"/>
        <n v="313.41176470588198"/>
        <n v="370.89655172413802"/>
        <n v="362.66447368421098"/>
        <n v="123.08163265306101"/>
        <n v="76.7667560321716"/>
        <n v="233.62012987013"/>
        <n v="180.53333333333299"/>
        <n v="252.62857142857101"/>
        <n v="27.176538240368"/>
        <n v="1.27065712426805"/>
        <n v="304.00978473581199"/>
        <n v="137.230769230769"/>
        <n v="32.2083333333333"/>
        <n v="241.51282051282101"/>
        <n v="96.8"/>
        <n v="1066.42857142857"/>
        <n v="325.88888888888903"/>
        <n v="170.7"/>
        <n v="581.44000000000005"/>
        <n v="91.520972644376897"/>
        <n v="108.04761904761899"/>
        <n v="18.728395061728399"/>
        <n v="83.193877551020407"/>
        <n v="706.33333333333303"/>
        <n v="17.446030330062399"/>
        <n v="209.73015873015899"/>
        <n v="97.785714285714306"/>
        <n v="1684.25"/>
        <n v="54.402135231316699"/>
        <n v="456.61111111111097"/>
        <n v="9.8219178082191796"/>
        <n v="16.384615384615401"/>
        <n v="1339.6666666666699"/>
        <n v="35.650077760497702"/>
        <n v="54.950819672131097"/>
        <n v="94.2361111111111"/>
        <n v="143.914285714286"/>
        <n v="51.421052631578902"/>
        <n v="5"/>
        <n v="1344.6666666666699"/>
        <n v="31.844940867279899"/>
        <n v="82.617647058823493"/>
        <n v="546.142857142857"/>
        <n v="286.21428571428601"/>
        <n v="7.9076923076923098"/>
        <n v="132.13677811550201"/>
        <n v="74.077834179356998"/>
        <n v="75.292682926829301"/>
        <n v="20.3333333333333"/>
        <n v="203.365079365079"/>
        <n v="310.22842639593898"/>
        <n v="395.31818181818198"/>
        <n v="294.71428571428601"/>
        <n v="33.894736842105303"/>
        <n v="66.6770833333333"/>
        <n v="19.227272727272702"/>
        <n v="15.842105263157899"/>
        <n v="38.702380952380999"/>
        <n v="9.5876777251184802"/>
        <n v="94.144366197183103"/>
        <n v="166.562340966921"/>
        <n v="24.134831460674199"/>
        <n v="164.05633802816899"/>
        <n v="90.723076923076903"/>
        <n v="46.1944444444444"/>
        <n v="38.538461538461497"/>
        <n v="133.562310030395"/>
        <n v="22.896588486140701"/>
        <n v="184.95548961424299"/>
        <n v="443.72727272727298"/>
        <n v="199.980676328502"/>
        <n v="123.958333333333"/>
        <n v="186.61329305135999"/>
        <n v="114.285385500575"/>
        <n v="97.032531824610999"/>
        <n v="122.81904761904801"/>
        <n v="179.14326647564499"/>
        <n v="79.951577402788004"/>
        <n v="94.242587601078199"/>
        <n v="84.669291338582696"/>
        <n v="66.521920668058499"/>
        <n v="53.922222222222203"/>
        <n v="41.983299595141702"/>
        <n v="14.6947969543147"/>
        <n v="34.475000000000001"/>
        <n v="1400.7777777777801"/>
        <n v="71.770351758794007"/>
        <n v="53.074115044247797"/>
        <n v="127.70715249662599"/>
        <n v="34.892857142857103"/>
        <n v="410.59821428571399"/>
        <n v="123.737704918033"/>
        <n v="58.973684210526301"/>
        <n v="36.892473118279597"/>
        <n v="184.91304347826099"/>
        <n v="11.814432989690699"/>
        <n v="298.7"/>
        <n v="226.35175879396999"/>
        <n v="173.56363636363599"/>
        <n v="371.756756756757"/>
        <n v="160.19230769230799"/>
        <n v="1616.3333333333301"/>
        <n v="733.4375"/>
        <n v="592.11111111111097"/>
        <n v="18.8888888888889"/>
        <n v="276.80769230769198"/>
        <n v="273.01851851851802"/>
        <n v="159.36331255565401"/>
        <n v="67.869978858350905"/>
        <n v="1591.55555555556"/>
        <n v="730.18222222222198"/>
        <n v="13.185782556750301"/>
        <n v="54.7777777777778"/>
        <n v="361.02941176470603"/>
        <n v="10.2575452716298"/>
        <n v="13.962962962962999"/>
        <n v="40.4444444444444"/>
        <n v="160.32"/>
        <n v="183.94339622641499"/>
        <n v="63.769230769230802"/>
        <n v="225.38095238095201"/>
        <n v="172.00961538461499"/>
        <n v="146.16709511568101"/>
        <n v="76.423616236162403"/>
        <n v="39.261467889908303"/>
        <n v="11.2700348432056"/>
        <n v="122.11084337349401"/>
        <n v="186.541666666667"/>
        <n v="7.2731788079470201"/>
        <n v="65.642371234207999"/>
        <n v="228.96178343949001"/>
        <n v="469.375"/>
        <n v="130.11267605633799"/>
        <n v="167.054229934924"/>
        <n v="173.864197530864"/>
        <n v="717.76470588235304"/>
        <n v="63.8509763617677"/>
        <n v="1530.2222222222199"/>
        <n v="40.356164383561598"/>
        <n v="86.220633299284998"/>
        <n v="315.58486707566499"/>
        <n v="89.618243243243199"/>
        <n v="182.14503816793899"/>
        <n v="355.88235294117601"/>
        <n v="131.83695652173901"/>
        <n v="46.315634218289098"/>
        <n v="36.132726089785301"/>
        <n v="104.628205128205"/>
        <n v="668.857142857143"/>
        <n v="62.072823218997399"/>
        <n v="84.699787460148798"/>
        <n v="11.0590308370044"/>
        <n v="43.838781575037103"/>
        <n v="55.470588235294102"/>
        <n v="57.3995113011607"/>
        <n v="123.43497363796099"/>
        <n v="128.46"/>
        <n v="63.989361702127702"/>
        <n v="127.298850574713"/>
        <n v="10.6380243572395"/>
        <n v="40.470588235294102"/>
        <n v="287.66666666666703"/>
        <n v="572.944444444444"/>
        <n v="112.904297994269"/>
        <n v="46.387573964497001"/>
        <n v="90.675916230366497"/>
        <n v="67.740740740740705"/>
        <n v="192.49019607843101"/>
        <n v="82.714285714285694"/>
        <n v="54.16392092257"/>
        <n v="16.7222222222222"/>
        <n v="116.87664041994699"/>
        <n v="1052.1538461538501"/>
        <n v="123.07407407407401"/>
        <n v="178.63855421686699"/>
        <n v="355.281690140845"/>
        <n v="161.906341463415"/>
        <n v="24.9142857142857"/>
        <n v="198.722222222222"/>
        <n v="34.752688172043001"/>
        <n v="176.41935483871001"/>
        <n v="511.38095238095201"/>
        <n v="82.044117647058798"/>
        <n v="24.326030927835099"/>
        <n v="50.482758620689701"/>
        <n v="967"/>
        <n v="4"/>
        <n v="122.845013477089"/>
        <n v="63.4375"/>
        <n v="56.331688596491198"/>
        <n v="44.075000000000003"/>
        <n v="118.37253218884101"/>
        <n v="104.124316939891"/>
        <n v="26.64"/>
        <n v="351.20118343195298"/>
        <n v="90.063492063492106"/>
        <n v="171.625"/>
        <n v="141.04655870445299"/>
        <n v="30.579449152542399"/>
        <n v="108.164556962025"/>
        <n v="133.455056179775"/>
        <n v="187.85106382978699"/>
        <n v="332"/>
        <n v="575.21428571428601"/>
        <n v="40.5"/>
        <n v="184.42857142857099"/>
        <n v="285.805555555556"/>
        <n v="319"/>
        <n v="39.234070221066297"/>
        <n v="178.14"/>
        <n v="365.15"/>
        <n v="113.94594594594599"/>
        <n v="29.828720626631899"/>
        <n v="54.270588235294099"/>
        <n v="236.341569767442"/>
        <n v="512.91666666666697"/>
        <n v="100.651162790698"/>
        <n v="81.348423194303194"/>
        <n v="16.404761904761902"/>
        <n v="52.774617067833702"/>
        <n v="260.20608108108098"/>
        <n v="30.732891832229601"/>
        <n v="13.5"/>
        <n v="178.625566636446"/>
        <n v="220.05660377358501"/>
        <n v="101.51086956521701"/>
        <n v="191.5"/>
        <n v="305.34683098591501"/>
        <n v="23.995287958115199"/>
        <n v="723.77777777777806"/>
        <n v="547.36"/>
        <n v="414.5"/>
        <n v="0.90696409140370005"/>
        <n v="34.173469387755098"/>
        <n v="23.948810754912099"/>
        <n v="48.072649572649603"/>
        <n v="70.1451822916667"/>
        <n v="529.92307692307702"/>
        <n v="180.32549019607799"/>
        <n v="92.32"/>
        <n v="13.9010011123471"/>
        <n v="927.07777777777801"/>
        <n v="39.857142857142897"/>
        <n v="112.229299363057"/>
        <n v="70.925816023738903"/>
        <n v="119.089743589744"/>
        <n v="24.017591339648199"/>
        <n v="139.318681318681"/>
        <n v="39.277108433734902"/>
        <n v="22.4390771449171"/>
        <n v="55.779069767441896"/>
        <n v="42.523125996810201"/>
        <n v="112"/>
        <n v="7.0681818181818201"/>
        <n v="101.745638716939"/>
        <n v="425.75"/>
        <n v="145.539473684211"/>
        <n v="32.453465346534699"/>
        <n v="700.33333333333303"/>
        <n v="83.904860392967905"/>
        <n v="84.190476190476204"/>
        <n v="155.95180722891601"/>
        <n v="99.619450317124702"/>
        <n v="80.3"/>
        <n v="11.2549019607843"/>
        <n v="91.740952380952393"/>
        <n v="95.521156936261406"/>
        <n v="502.875"/>
        <n v="159.24394463667801"/>
        <n v="15.0224466891134"/>
        <n v="482.03846153846098"/>
        <n v="149.96938775510199"/>
        <n v="117.221563981043"/>
        <n v="37.695968274950403"/>
        <n v="72.653061224489804"/>
        <n v="265.98113207547198"/>
        <n v="24.2056179775281"/>
        <n v="2.5064935064935101"/>
        <n v="16.329799764428699"/>
        <n v="276.5"/>
        <n v="88.803571428571402"/>
        <n v="163.57142857142901"/>
        <n v="969"/>
        <n v="270.91376701966698"/>
        <n v="284.21355932203397"/>
        <n v="58.6329816768462"/>
        <n v="98.511111111111106"/>
        <n v="43.975381008206298"/>
        <n v="151.663157894737"/>
        <n v="223.634920634921"/>
        <n v="239.75"/>
        <n v="199.333333333333"/>
        <n v="137.344827586207"/>
        <n v="100.969610636277"/>
        <n v="794.16"/>
        <n v="369.7"/>
        <n v="12.818181818181801"/>
        <n v="138.027027027027"/>
        <n v="83.813278008298795"/>
        <n v="204.60063224446799"/>
        <n v="44.344086021505397"/>
        <n v="218.60294117647101"/>
        <n v="186.03314917127099"/>
        <n v="237.33830845771101"/>
        <n v="305.65384615384602"/>
        <n v="94.142857142857096"/>
        <n v="54.4"/>
        <n v="111.880597014925"/>
        <n v="369.14814814814798"/>
        <n v="62.930372148859497"/>
        <n v="64.927835051546396"/>
        <n v="18.853658536585399"/>
        <n v="16.7544041450777"/>
        <n v="101.11290322580599"/>
        <n v="341.50228310502303"/>
        <n v="64.016666666666694"/>
        <n v="52.080459770114899"/>
        <n v="322.40211640211601"/>
        <n v="119.508101851852"/>
        <n v="146.797752808989"/>
        <n v="950.57142857142901"/>
        <n v="72.893617021276597"/>
        <n v="79.008248730964496"/>
        <n v="64.721518987341796"/>
        <n v="82.028169014084497"/>
        <n v="1037.6666666666699"/>
        <n v="12.9100765306122"/>
        <n v="154.842105263158"/>
        <n v="7.0991735537190097"/>
        <n v="208.52773826457999"/>
        <n v="99.683544303797504"/>
        <n v="201.59756097561001"/>
        <n v="162.09032258064499"/>
        <n v="3.6436208125445502"/>
        <n v="206.634920634921"/>
        <n v="128.236286919831"/>
        <n v="119.660377358491"/>
        <n v="170.730552423901"/>
        <n v="187.21212121212099"/>
        <n v="188.38235294117601"/>
        <n v="131.298691860465"/>
        <n v="283.97435897435901"/>
        <n v="120.42"/>
        <n v="419.05607476635498"/>
        <n v="13.853658536585399"/>
        <n v="139.435483870968"/>
        <n v="174"/>
        <n v="155.49056603773599"/>
        <n v="170.44705882352901"/>
        <n v="189.515625"/>
        <n v="249.71428571428601"/>
        <n v="48.860523665659599"/>
        <n v="28.461970393057701"/>
        <n v="268.02325581395303"/>
        <n v="619.80078125"/>
        <n v="3.1301587301587301"/>
        <n v="159.921527041357"/>
        <n v="279.39215686274503"/>
        <n v="77.373333333333306"/>
        <n v="206.328125"/>
        <n v="694.25"/>
        <n v="151.789473684211"/>
        <n v="64.582072176949893"/>
        <n v="62.873684210526299"/>
        <n v="310.39864864864899"/>
        <n v="42.859916782246898"/>
        <n v="83.119402985074601"/>
        <n v="78.531302876480595"/>
        <n v="114.093525179856"/>
        <n v="64.537683358624193"/>
        <n v="79.411764705882305"/>
        <n v="11.419117647058799"/>
        <n v="56.1860465116279"/>
        <n v="16.501669449081799"/>
        <n v="119.968085106383"/>
        <n v="145.45652173913001"/>
        <n v="221.38255033556999"/>
        <n v="48.396694214876"/>
        <n v="92.911504424778798"/>
        <n v="88.599797365754796"/>
        <n v="41.4"/>
        <n v="63.056795131845803"/>
        <n v="48.482333607230899"/>
        <n v="88.479410269445907"/>
        <n v="126.84"/>
        <n v="2338.8333333333298"/>
        <n v="508.38857142857103"/>
        <n v="191.47826086956499"/>
        <n v="42.127533783783797"/>
        <n v="8.24"/>
        <n v="60.064638783269999"/>
        <n v="47.232808616404299"/>
        <n v="81.736263736263695"/>
        <n v="54.187265917603"/>
        <n v="97.868131868131897"/>
        <n v="77.239999999999995"/>
        <n v="33.464735516372798"/>
        <n v="239.58823529411799"/>
        <n v="64.0322580645161"/>
        <n v="176.15942028985501"/>
        <n v="20.338181818181798"/>
        <n v="358.64754098360697"/>
        <n v="468.85802469135803"/>
        <n v="122.056352459016"/>
        <n v="55.931783729156102"/>
        <n v="43.660714285714299"/>
        <n v="33.538371411833602"/>
        <n v="122.979381443299"/>
        <n v="189.74959871589101"/>
        <n v="83.622641509434004"/>
        <n v="17.968844221105499"/>
        <n v="1036.5"/>
        <n v="97.405219780219795"/>
        <n v="86.386203150461697"/>
        <n v="150.166666666667"/>
        <n v="358.43478260869603"/>
        <n v="542.857142857143"/>
        <n v="67.500714285714295"/>
        <n v="191.74666666666701"/>
        <n v="932"/>
        <n v="429.27586206896598"/>
        <n v="100.657534246575"/>
        <n v="226.611111111111"/>
        <n v="142.38"/>
        <n v="90.633333333333297"/>
        <n v="63.966740576496697"/>
        <n v="84.131868131868103"/>
        <n v="133.934782608696"/>
        <n v="59.042047531992701"/>
        <n v="152.80062063615199"/>
        <n v="446.69121140142499"/>
        <n v="84.391891891891902"/>
        <n v="175.026923076923"/>
        <n v="54.137931034482797"/>
        <n v="311.87381703469998"/>
        <n v="122.781609195402"/>
        <n v="99.026517383618199"/>
        <n v="127.84686346863499"/>
        <n v="158.616438356164"/>
        <n v="707.05882352941205"/>
        <n v="142.38775510204101"/>
        <n v="147.86046511627899"/>
        <n v="20.322580645161299"/>
        <n v="1840.625"/>
        <n v="161.94202898550699"/>
        <n v="472.820779220779"/>
        <n v="24.466101694915299"/>
        <n v="517.65"/>
        <n v="247.642857142857"/>
        <n v="100.204819277108"/>
        <n v="153"/>
        <n v="37.091954022988503"/>
        <n v="4.3923948220064704"/>
        <n v="156.50721649484501"/>
        <n v="270.40816326530597"/>
        <n v="134.05952380952399"/>
        <n v="50.398033126294003"/>
        <n v="88.815837937384899"/>
        <n v="165"/>
        <n v="17.5"/>
        <n v="185.66071428571399"/>
        <n v="412.663194444444"/>
        <n v="90.25"/>
        <n v="91.984615384615395"/>
        <n v="527.00632911392404"/>
        <n v="319.142857142857"/>
        <n v="354.18867924528303"/>
        <n v="32.896103896103902"/>
        <n v="135.89189189189199"/>
        <n v="2.0843373493975901"/>
        <n v="61"/>
        <n v="30.037735849056599"/>
        <n v="1179.1666666666699"/>
        <n v="1126.0833333333301"/>
        <n v="12.9230769230769"/>
        <n v="712"/>
        <n v="30.304347826087"/>
        <n v="212.508960573477"/>
        <n v="228.857142857143"/>
        <n v="34.959979476654702"/>
        <n v="157.29069767441899"/>
        <n v="232.305555555556"/>
        <n v="92.448275862068996"/>
        <n v="256.70212765957399"/>
        <n v="168.47017045454501"/>
        <n v="166.57777777777801"/>
        <n v="772.07692307692298"/>
        <n v="406.857142857143"/>
        <n v="564.20608108108104"/>
        <n v="68.426865671641806"/>
        <n v="34.351966873705997"/>
        <n v="655.45454545454504"/>
        <n v="177.25714285714301"/>
        <n v="113.178571428571"/>
        <n v="728.18181818181802"/>
        <n v="208.333333333333"/>
        <n v="31.171232876712299"/>
        <n v="56.967078189300402"/>
        <n v="231"/>
        <n v="86.867834394904506"/>
        <n v="270.74418604651203"/>
        <n v="49.446428571428598"/>
        <n v="113.359625668449"/>
        <n v="190.555555555556"/>
        <n v="135.5"/>
        <n v="10.297872340425499"/>
        <n v="65.544223826714799"/>
        <n v="49.026652452025601"/>
        <n v="787.92307692307702"/>
        <n v="80.306347746090196"/>
        <n v="106.294117647059"/>
        <n v="50.735632183908002"/>
        <n v="215.31372549019599"/>
        <n v="141.22972972973"/>
        <n v="115.337457817773"/>
        <n v="193.119402985075"/>
        <n v="729.73333333333301"/>
        <n v="99.663398692810503"/>
        <n v="88.1666666666667"/>
        <n v="37.233333333333299"/>
        <n v="30.540075309306101"/>
        <n v="25.714285714285701"/>
        <n v="34"/>
        <n v="1185.9090909090901"/>
        <n v="125.39393939393899"/>
        <n v="14.3943661971831"/>
        <n v="54.807692307692299"/>
        <n v="109.631578947368"/>
        <n v="188.470588235294"/>
        <n v="87.008284023668594"/>
        <n v="202.91304347826099"/>
        <n v="197.03225806451599"/>
        <n v="107"/>
        <n v="268.730769230769"/>
        <n v="50.845360824742301"/>
        <n v="1180.2857142857099"/>
        <n v="264"/>
        <n v="30.442307692307701"/>
        <n v="62.880681818181799"/>
        <n v="193.125"/>
        <n v="77.1027027027027"/>
        <n v="225.527638190955"/>
        <n v="239.40625"/>
        <n v="92.1875"/>
        <n v="130.23333333333301"/>
        <n v="615.21739130434798"/>
        <n v="368.79532163742698"/>
        <n v="1094.8571428571399"/>
        <n v="50.662921348314597"/>
        <n v="800.6"/>
        <n v="291.28571428571399"/>
        <n v="349.96666666666698"/>
        <n v="357.07317073170702"/>
        <n v="126.48941176470601"/>
        <n v="387.5"/>
        <n v="457.03571428571399"/>
        <n v="266.695652173913"/>
        <n v="69"/>
        <n v="51.34375"/>
        <n v="1.17105263157895"/>
        <n v="108.97734294541701"/>
        <n v="315.17592592592598"/>
        <n v="157.691176470588"/>
        <n v="153.808219178082"/>
        <n v="89.738979118329496"/>
        <n v="75.135802469135797"/>
        <n v="852.88135593220295"/>
        <n v="138.90625"/>
        <n v="190.18181818181799"/>
        <n v="100.24333619948401"/>
        <n v="142.75824175824201"/>
        <n v="563.13333333333298"/>
        <n v="30.715909090909101"/>
        <n v="99.397727272727295"/>
        <n v="197.54935622317601"/>
        <n v="508.5"/>
        <n v="237.744680851064"/>
        <n v="338.46875"/>
        <n v="133.08955223880599"/>
        <n v="207.8"/>
        <n v="51.122448979591802"/>
        <n v="652.05847953216403"/>
        <n v="113.63099415204699"/>
        <n v="102.37606837606801"/>
        <n v="356.58333333333297"/>
        <n v="139.86792452830201"/>
        <n v="69.45"/>
        <n v="35.5342465753425"/>
        <n v="251.65"/>
        <n v="105.875"/>
        <n v="187.42857142857099"/>
        <n v="386.78571428571399"/>
        <n v="347.07142857142901"/>
        <n v="185.82098765432099"/>
        <n v="43.241247264770202"/>
        <n v="162.4375"/>
        <n v="184.84285714285701"/>
        <n v="23.703520691785101"/>
        <n v="89.870129870129901"/>
        <n v="272.60419580419602"/>
        <n v="170.04255319148899"/>
        <n v="188.285035629454"/>
        <n v="346.93532338308501"/>
        <n v="69.177215189873394"/>
        <n v="25.433734939758999"/>
        <n v="77.400977995109997"/>
        <n v="37.481481481481502"/>
        <n v="543.79999999999995"/>
        <n v="228.52189349112399"/>
        <n v="38.948339483394797"/>
        <n v="370"/>
        <n v="237.91176470588201"/>
        <n v="64.036299765807996"/>
        <n v="118.277777777778"/>
        <n v="84.824037184594999"/>
        <n v="29.346153846153801"/>
        <n v="209.89655172413799"/>
        <n v="169.78571428571399"/>
        <n v="115.959077380952"/>
        <n v="258.60000000000002"/>
        <n v="230.583333333333"/>
        <n v="128.21428571428601"/>
        <n v="188.70588235294099"/>
        <n v="6.9511889862327898"/>
        <n v="774.43434343434296"/>
        <n v="27.693181818181799"/>
        <n v="52.479620323841402"/>
        <n v="407.09677419354801"/>
        <n v="156.17857142857099"/>
        <n v="252.42857142857099"/>
        <n v="1.7292682926829299"/>
        <n v="12.2307692307692"/>
        <n v="163.98734177215201"/>
        <n v="162.981818181818"/>
        <n v="20.252747252747302"/>
        <n v="319.24083769633501"/>
        <n v="478.944444444444"/>
        <n v="19.556634304207101"/>
        <n v="198.94827586206901"/>
        <n v="795"/>
        <n v="50.6210826210826"/>
        <n v="57.4375"/>
        <n v="155.62827640984901"/>
        <n v="36.297297297297298"/>
        <n v="58.25"/>
        <n v="237.394736842105"/>
        <n v="58.75"/>
        <n v="182.56603773584899"/>
        <n v="0.75436408977556102"/>
        <n v="175.95330739299601"/>
        <n v="237.88235294117601"/>
        <n v="488.05076142131998"/>
        <n v="224.066666666667"/>
        <n v="18.1264367816092"/>
        <n v="45.8472222222222"/>
        <n v="117.31541218638"/>
        <n v="217.309090909091"/>
        <n v="112.28571428571399"/>
        <n v="72.518987341772203"/>
        <n v="212.304347826087"/>
        <n v="239.746575342466"/>
        <n v="181.935483870968"/>
        <n v="164.13114754098399"/>
        <n v="1.63759689922481"/>
        <n v="49.643859649122803"/>
        <n v="109.70652173913"/>
        <n v="49.217948717948701"/>
        <n v="62.232323232323203"/>
        <n v="13.058139534883701"/>
        <n v="64.6354166666667"/>
        <n v="159.58666666666701"/>
        <n v="81.42"/>
        <n v="32.444767441860499"/>
        <n v="9.9141184124918702"/>
        <n v="26.6944444444444"/>
        <n v="62.957446808510603"/>
        <n v="161.35593220339001"/>
        <n v="1096.93793103448"/>
        <n v="70.094158075601399"/>
        <n v="60"/>
        <n v="367.09859154929597"/>
        <n v="1109"/>
        <n v="19.0287846481876"/>
        <n v="126.87755102040801"/>
        <n v="734.63636363636397"/>
        <n v="4.5731034482758597"/>
        <n v="85.054545454545405"/>
        <n v="119.298245614035"/>
        <n v="296.027777777778"/>
        <n v="84.694915254237301"/>
        <n v="355.78378378378397"/>
        <n v="386.40909090909099"/>
        <n v="792.23529411764696"/>
        <n v="137.03393665158401"/>
        <n v="338.20833333333297"/>
        <n v="108.22784810126601"/>
        <n v="60.7576396206533"/>
        <n v="27.7254901960784"/>
        <n v="228.393442622951"/>
        <n v="21.6151940545004"/>
        <n v="373.875"/>
        <n v="154.92592592592601"/>
        <n v="322.14999999999998"/>
        <n v="73.957142857142898"/>
        <n v="864.1"/>
        <n v="143.26245847176099"/>
        <n v="40.281762295081997"/>
        <n v="178.22388059701501"/>
        <n v="84.9305555555556"/>
        <n v="145.93648334624299"/>
        <n v="152.461538461538"/>
        <n v="67.129542790152399"/>
        <n v="40.307692307692299"/>
        <n v="216.79032258064501"/>
        <n v="52.1170212765957"/>
        <n v="499.58333333333297"/>
        <n v="87.679487179487197"/>
        <n v="113.17346938775501"/>
        <n v="426.54838709677398"/>
        <n v="77.632653061224502"/>
        <n v="52.496810772501803"/>
        <n v="157.46762589928099"/>
        <n v="72.939393939393895"/>
        <n v="60.565789473684198"/>
        <n v="56.791291291291301"/>
        <n v="56.542754275427498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"/>
    </cacheField>
    <cacheField name="Parent Category 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2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Epoch" numFmtId="14">
      <sharedItems containsSemiMixedTypes="0" containsNonDate="0" containsDate="1" containsString="0" minDate="1970-01-01T00:00:00" maxDate="1970-01-02T00:00:00"/>
    </cacheField>
    <cacheField name="Since day passed" numFmtId="2">
      <sharedItems containsSemiMixedTypes="0" containsString="0" containsNumber="1" minValue="14618.25" maxValue="18288.25"/>
    </cacheField>
    <cacheField name="Since day passed2" numFmtId="2">
      <sharedItems containsSemiMixedTypes="0" containsString="0" containsNumber="1" minValue="14618.25" maxValue="18302.25"/>
    </cacheField>
    <cacheField name="category &amp; sub-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 base="2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Finished Conversion 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6" base="2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2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2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2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x v="0"/>
    <x v="0"/>
    <s v="CAD"/>
    <x v="0"/>
    <x v="0"/>
    <x v="0"/>
    <b v="0"/>
    <s v="food/food trucks"/>
  </r>
  <r>
    <n v="1"/>
    <s v="Odom Inc"/>
    <s v="Managed bottom-line architecture"/>
    <n v="1400"/>
    <n v="14560"/>
    <x v="1"/>
    <x v="1"/>
    <n v="158"/>
    <n v="92.151898734177209"/>
    <x v="1"/>
    <x v="1"/>
    <x v="1"/>
    <s v="USD"/>
    <x v="1"/>
    <x v="1"/>
    <x v="0"/>
    <b v="1"/>
    <s v="music/rock"/>
  </r>
  <r>
    <n v="2"/>
    <s v="Melton, Robinson and Fritz"/>
    <s v="Function-based leadingedge pricing structure"/>
    <n v="108400"/>
    <n v="142523"/>
    <x v="2"/>
    <x v="1"/>
    <n v="1425"/>
    <n v="100.01614035087719"/>
    <x v="2"/>
    <x v="2"/>
    <x v="2"/>
    <s v="AUD"/>
    <x v="2"/>
    <x v="2"/>
    <x v="0"/>
    <b v="0"/>
    <s v="technology/web"/>
  </r>
  <r>
    <n v="3"/>
    <s v="Mcdonald, Gonzalez and Ross"/>
    <s v="Vision-oriented fresh-thinking conglomeration"/>
    <n v="4200"/>
    <n v="2477"/>
    <x v="3"/>
    <x v="0"/>
    <n v="24"/>
    <n v="103.20833333333333"/>
    <x v="1"/>
    <x v="1"/>
    <x v="1"/>
    <s v="USD"/>
    <x v="3"/>
    <x v="3"/>
    <x v="0"/>
    <b v="0"/>
    <s v="music/rock"/>
  </r>
  <r>
    <n v="4"/>
    <s v="Larson-Little"/>
    <s v="Proactive foreground core"/>
    <n v="7600"/>
    <n v="5265"/>
    <x v="4"/>
    <x v="0"/>
    <n v="53"/>
    <n v="99.339622641509436"/>
    <x v="3"/>
    <x v="3"/>
    <x v="1"/>
    <s v="USD"/>
    <x v="4"/>
    <x v="4"/>
    <x v="0"/>
    <b v="0"/>
    <s v="theater/plays"/>
  </r>
  <r>
    <n v="5"/>
    <s v="Harris Group"/>
    <s v="Open-source optimizing database"/>
    <n v="7600"/>
    <n v="13195"/>
    <x v="5"/>
    <x v="1"/>
    <n v="174"/>
    <n v="75.833333333333329"/>
    <x v="3"/>
    <x v="3"/>
    <x v="3"/>
    <s v="DKK"/>
    <x v="5"/>
    <x v="5"/>
    <x v="0"/>
    <b v="0"/>
    <s v="theater/plays"/>
  </r>
  <r>
    <n v="6"/>
    <s v="Ortiz, Coleman and Mitchell"/>
    <s v="Operative upward-trending algorithm"/>
    <n v="5200"/>
    <n v="1090"/>
    <x v="6"/>
    <x v="0"/>
    <n v="18"/>
    <n v="60.555555555555557"/>
    <x v="4"/>
    <x v="4"/>
    <x v="4"/>
    <s v="GBP"/>
    <x v="6"/>
    <x v="6"/>
    <x v="0"/>
    <b v="0"/>
    <s v="film &amp; video/documentary"/>
  </r>
  <r>
    <n v="7"/>
    <s v="Carter-Guzman"/>
    <s v="Centralized cohesive challenge"/>
    <n v="4500"/>
    <n v="14741"/>
    <x v="7"/>
    <x v="1"/>
    <n v="227"/>
    <n v="64.93832599118943"/>
    <x v="3"/>
    <x v="3"/>
    <x v="3"/>
    <s v="DKK"/>
    <x v="7"/>
    <x v="7"/>
    <x v="0"/>
    <b v="0"/>
    <s v="theater/plays"/>
  </r>
  <r>
    <n v="8"/>
    <s v="Nunez-Richards"/>
    <s v="Exclusive attitude-oriented intranet"/>
    <n v="110100"/>
    <n v="21946"/>
    <x v="8"/>
    <x v="2"/>
    <n v="708"/>
    <n v="30.997175141242938"/>
    <x v="3"/>
    <x v="3"/>
    <x v="3"/>
    <s v="DKK"/>
    <x v="8"/>
    <x v="8"/>
    <x v="0"/>
    <b v="0"/>
    <s v="theater/plays"/>
  </r>
  <r>
    <n v="9"/>
    <s v="Rangel, Holt and Jones"/>
    <s v="Open-source fresh-thinking model"/>
    <n v="6200"/>
    <n v="3208"/>
    <x v="9"/>
    <x v="0"/>
    <n v="44"/>
    <n v="72.909090909090907"/>
    <x v="1"/>
    <x v="5"/>
    <x v="1"/>
    <s v="USD"/>
    <x v="9"/>
    <x v="9"/>
    <x v="0"/>
    <b v="0"/>
    <s v="music/electric music"/>
  </r>
  <r>
    <n v="10"/>
    <s v="Green Ltd"/>
    <s v="Monitored empowering installation"/>
    <n v="5200"/>
    <n v="13838"/>
    <x v="10"/>
    <x v="1"/>
    <n v="220"/>
    <n v="62.9"/>
    <x v="4"/>
    <x v="6"/>
    <x v="1"/>
    <s v="USD"/>
    <x v="10"/>
    <x v="10"/>
    <x v="0"/>
    <b v="0"/>
    <s v="film &amp; video/drama"/>
  </r>
  <r>
    <n v="11"/>
    <s v="Perez, Johnson and Gardner"/>
    <s v="Grass-roots zero administration system engine"/>
    <n v="6300"/>
    <n v="3030"/>
    <x v="11"/>
    <x v="0"/>
    <n v="27"/>
    <n v="112.22222222222223"/>
    <x v="3"/>
    <x v="3"/>
    <x v="1"/>
    <s v="USD"/>
    <x v="11"/>
    <x v="11"/>
    <x v="0"/>
    <b v="1"/>
    <s v="theater/plays"/>
  </r>
  <r>
    <n v="12"/>
    <s v="Kim Ltd"/>
    <s v="Assimilated hybrid intranet"/>
    <n v="6300"/>
    <n v="5629"/>
    <x v="12"/>
    <x v="0"/>
    <n v="55"/>
    <n v="102.34545454545454"/>
    <x v="4"/>
    <x v="6"/>
    <x v="1"/>
    <s v="USD"/>
    <x v="12"/>
    <x v="12"/>
    <x v="0"/>
    <b v="0"/>
    <s v="film &amp; video/drama"/>
  </r>
  <r>
    <n v="13"/>
    <s v="Walker, Taylor and Coleman"/>
    <s v="Multi-tiered directional open architecture"/>
    <n v="4200"/>
    <n v="10295"/>
    <x v="13"/>
    <x v="1"/>
    <n v="98"/>
    <n v="105.05102040816327"/>
    <x v="1"/>
    <x v="7"/>
    <x v="1"/>
    <s v="USD"/>
    <x v="13"/>
    <x v="13"/>
    <x v="0"/>
    <b v="0"/>
    <s v="music/indie rock"/>
  </r>
  <r>
    <n v="14"/>
    <s v="Rodriguez, Rose and Stewart"/>
    <s v="Cloned directional synergy"/>
    <n v="28200"/>
    <n v="18829"/>
    <x v="14"/>
    <x v="0"/>
    <n v="200"/>
    <n v="94.144999999999996"/>
    <x v="1"/>
    <x v="7"/>
    <x v="1"/>
    <s v="USD"/>
    <x v="14"/>
    <x v="14"/>
    <x v="0"/>
    <b v="0"/>
    <s v="music/indie rock"/>
  </r>
  <r>
    <n v="15"/>
    <s v="Wright, Hunt and Rowe"/>
    <s v="Extended eco-centric pricing structure"/>
    <n v="81200"/>
    <n v="38414"/>
    <x v="15"/>
    <x v="0"/>
    <n v="452"/>
    <n v="84.986725663716811"/>
    <x v="2"/>
    <x v="8"/>
    <x v="1"/>
    <s v="USD"/>
    <x v="15"/>
    <x v="15"/>
    <x v="0"/>
    <b v="0"/>
    <s v="technology/wearables"/>
  </r>
  <r>
    <n v="16"/>
    <s v="Hines Inc"/>
    <s v="Cross-platform systemic adapter"/>
    <n v="1700"/>
    <n v="11041"/>
    <x v="16"/>
    <x v="1"/>
    <n v="100"/>
    <n v="110.41"/>
    <x v="5"/>
    <x v="9"/>
    <x v="1"/>
    <s v="USD"/>
    <x v="16"/>
    <x v="16"/>
    <x v="0"/>
    <b v="0"/>
    <s v="publishing/nonfiction"/>
  </r>
  <r>
    <n v="17"/>
    <s v="Cochran-Nguyen"/>
    <s v="Seamless 4thgeneration methodology"/>
    <n v="84600"/>
    <n v="134845"/>
    <x v="17"/>
    <x v="1"/>
    <n v="1249"/>
    <n v="107.96236989591674"/>
    <x v="4"/>
    <x v="10"/>
    <x v="1"/>
    <s v="USD"/>
    <x v="17"/>
    <x v="17"/>
    <x v="0"/>
    <b v="0"/>
    <s v="film &amp; video/animation"/>
  </r>
  <r>
    <n v="18"/>
    <s v="Johnson-Gould"/>
    <s v="Exclusive needs-based adapter"/>
    <n v="9100"/>
    <n v="6089"/>
    <x v="18"/>
    <x v="3"/>
    <n v="135"/>
    <n v="45.103703703703701"/>
    <x v="3"/>
    <x v="3"/>
    <x v="1"/>
    <s v="USD"/>
    <x v="18"/>
    <x v="18"/>
    <x v="0"/>
    <b v="0"/>
    <s v="theater/plays"/>
  </r>
  <r>
    <n v="19"/>
    <s v="Perez-Hess"/>
    <s v="Down-sized cohesive archive"/>
    <n v="62500"/>
    <n v="30331"/>
    <x v="19"/>
    <x v="0"/>
    <n v="674"/>
    <n v="45.001483679525222"/>
    <x v="3"/>
    <x v="3"/>
    <x v="1"/>
    <s v="USD"/>
    <x v="19"/>
    <x v="19"/>
    <x v="0"/>
    <b v="1"/>
    <s v="theater/plays"/>
  </r>
  <r>
    <n v="20"/>
    <s v="Reeves, Thompson and Richardson"/>
    <s v="Proactive composite alliance"/>
    <n v="131800"/>
    <n v="147936"/>
    <x v="20"/>
    <x v="1"/>
    <n v="1396"/>
    <n v="105.97134670487107"/>
    <x v="4"/>
    <x v="6"/>
    <x v="1"/>
    <s v="USD"/>
    <x v="20"/>
    <x v="20"/>
    <x v="0"/>
    <b v="0"/>
    <s v="film &amp; video/drama"/>
  </r>
  <r>
    <n v="21"/>
    <s v="Simmons-Reynolds"/>
    <s v="Re-engineered intangible definition"/>
    <n v="94000"/>
    <n v="38533"/>
    <x v="21"/>
    <x v="0"/>
    <n v="558"/>
    <n v="69.055555555555557"/>
    <x v="3"/>
    <x v="3"/>
    <x v="1"/>
    <s v="USD"/>
    <x v="21"/>
    <x v="21"/>
    <x v="0"/>
    <b v="0"/>
    <s v="theater/plays"/>
  </r>
  <r>
    <n v="22"/>
    <s v="Collier Inc"/>
    <s v="Enhanced dynamic definition"/>
    <n v="59100"/>
    <n v="75690"/>
    <x v="22"/>
    <x v="1"/>
    <n v="890"/>
    <n v="85.044943820224717"/>
    <x v="3"/>
    <x v="3"/>
    <x v="1"/>
    <s v="USD"/>
    <x v="22"/>
    <x v="22"/>
    <x v="0"/>
    <b v="0"/>
    <s v="theater/plays"/>
  </r>
  <r>
    <n v="23"/>
    <s v="Gray-Jenkins"/>
    <s v="Devolved next generation adapter"/>
    <n v="4500"/>
    <n v="14942"/>
    <x v="23"/>
    <x v="1"/>
    <n v="142"/>
    <n v="105.22535211267606"/>
    <x v="4"/>
    <x v="4"/>
    <x v="4"/>
    <s v="GBP"/>
    <x v="23"/>
    <x v="23"/>
    <x v="0"/>
    <b v="0"/>
    <s v="film &amp; video/documentary"/>
  </r>
  <r>
    <n v="24"/>
    <s v="Scott, Wilson and Martin"/>
    <s v="Cross-platform intermediate frame"/>
    <n v="92400"/>
    <n v="104257"/>
    <x v="24"/>
    <x v="1"/>
    <n v="2673"/>
    <n v="39.003741114852225"/>
    <x v="2"/>
    <x v="8"/>
    <x v="1"/>
    <s v="USD"/>
    <x v="24"/>
    <x v="24"/>
    <x v="0"/>
    <b v="0"/>
    <s v="technology/wearables"/>
  </r>
  <r>
    <n v="25"/>
    <s v="Caldwell, Velazquez and Wilson"/>
    <s v="Monitored impactful analyzer"/>
    <n v="5500"/>
    <n v="11904"/>
    <x v="25"/>
    <x v="1"/>
    <n v="163"/>
    <n v="73.030674846625772"/>
    <x v="6"/>
    <x v="11"/>
    <x v="1"/>
    <s v="USD"/>
    <x v="25"/>
    <x v="25"/>
    <x v="0"/>
    <b v="1"/>
    <s v="games/video games"/>
  </r>
  <r>
    <n v="26"/>
    <s v="Spencer-Bates"/>
    <s v="Optional responsive customer loyalty"/>
    <n v="107500"/>
    <n v="51814"/>
    <x v="26"/>
    <x v="3"/>
    <n v="1480"/>
    <n v="35.009459459459457"/>
    <x v="3"/>
    <x v="3"/>
    <x v="1"/>
    <s v="USD"/>
    <x v="26"/>
    <x v="26"/>
    <x v="0"/>
    <b v="0"/>
    <s v="theater/plays"/>
  </r>
  <r>
    <n v="27"/>
    <s v="Best, Carr and Williams"/>
    <s v="Diverse transitional migration"/>
    <n v="2000"/>
    <n v="1599"/>
    <x v="27"/>
    <x v="0"/>
    <n v="15"/>
    <n v="106.6"/>
    <x v="1"/>
    <x v="1"/>
    <x v="1"/>
    <s v="USD"/>
    <x v="27"/>
    <x v="27"/>
    <x v="0"/>
    <b v="0"/>
    <s v="music/rock"/>
  </r>
  <r>
    <n v="28"/>
    <s v="Campbell, Brown and Powell"/>
    <s v="Synchronized global task-force"/>
    <n v="130800"/>
    <n v="137635"/>
    <x v="28"/>
    <x v="1"/>
    <n v="2220"/>
    <n v="61.997747747747745"/>
    <x v="3"/>
    <x v="3"/>
    <x v="1"/>
    <s v="USD"/>
    <x v="28"/>
    <x v="28"/>
    <x v="0"/>
    <b v="1"/>
    <s v="theater/plays"/>
  </r>
  <r>
    <n v="29"/>
    <s v="Johnson, Parker and Haynes"/>
    <s v="Focused 6thgeneration forecast"/>
    <n v="45900"/>
    <n v="150965"/>
    <x v="29"/>
    <x v="1"/>
    <n v="1606"/>
    <n v="94.000622665006233"/>
    <x v="4"/>
    <x v="12"/>
    <x v="5"/>
    <s v="CHF"/>
    <x v="29"/>
    <x v="29"/>
    <x v="0"/>
    <b v="0"/>
    <s v="film &amp; video/shorts"/>
  </r>
  <r>
    <n v="30"/>
    <s v="Clark-Cooke"/>
    <s v="Down-sized analyzing challenge"/>
    <n v="9000"/>
    <n v="14455"/>
    <x v="30"/>
    <x v="1"/>
    <n v="129"/>
    <n v="112.05426356589147"/>
    <x v="4"/>
    <x v="10"/>
    <x v="1"/>
    <s v="USD"/>
    <x v="30"/>
    <x v="30"/>
    <x v="0"/>
    <b v="0"/>
    <s v="film &amp; video/animation"/>
  </r>
  <r>
    <n v="31"/>
    <s v="Schroeder Ltd"/>
    <s v="Progressive needs-based focus group"/>
    <n v="3500"/>
    <n v="10850"/>
    <x v="31"/>
    <x v="1"/>
    <n v="226"/>
    <n v="48.008849557522126"/>
    <x v="6"/>
    <x v="11"/>
    <x v="4"/>
    <s v="GBP"/>
    <x v="31"/>
    <x v="31"/>
    <x v="0"/>
    <b v="0"/>
    <s v="games/video games"/>
  </r>
  <r>
    <n v="32"/>
    <s v="Jackson PLC"/>
    <s v="Ergonomic 6thgeneration success"/>
    <n v="101000"/>
    <n v="87676"/>
    <x v="32"/>
    <x v="0"/>
    <n v="2307"/>
    <n v="38.004334633723452"/>
    <x v="4"/>
    <x v="4"/>
    <x v="6"/>
    <s v="EUR"/>
    <x v="32"/>
    <x v="32"/>
    <x v="0"/>
    <b v="0"/>
    <s v="film &amp; video/documentary"/>
  </r>
  <r>
    <n v="33"/>
    <s v="Blair, Collins and Carter"/>
    <s v="Exclusive interactive approach"/>
    <n v="50200"/>
    <n v="189666"/>
    <x v="33"/>
    <x v="1"/>
    <n v="5419"/>
    <n v="35.000184535892231"/>
    <x v="3"/>
    <x v="3"/>
    <x v="1"/>
    <s v="USD"/>
    <x v="33"/>
    <x v="33"/>
    <x v="0"/>
    <b v="0"/>
    <s v="theater/plays"/>
  </r>
  <r>
    <n v="34"/>
    <s v="Maldonado and Sons"/>
    <s v="Reverse-engineered asynchronous archive"/>
    <n v="9300"/>
    <n v="14025"/>
    <x v="34"/>
    <x v="1"/>
    <n v="165"/>
    <n v="85"/>
    <x v="4"/>
    <x v="4"/>
    <x v="1"/>
    <s v="USD"/>
    <x v="34"/>
    <x v="34"/>
    <x v="0"/>
    <b v="0"/>
    <s v="film &amp; video/documentary"/>
  </r>
  <r>
    <n v="35"/>
    <s v="Mitchell and Sons"/>
    <s v="Synergized intangible challenge"/>
    <n v="125500"/>
    <n v="188628"/>
    <x v="35"/>
    <x v="1"/>
    <n v="1965"/>
    <n v="95.993893129770996"/>
    <x v="4"/>
    <x v="6"/>
    <x v="3"/>
    <s v="DKK"/>
    <x v="35"/>
    <x v="35"/>
    <x v="0"/>
    <b v="1"/>
    <s v="film &amp; video/drama"/>
  </r>
  <r>
    <n v="36"/>
    <s v="Jackson-Lewis"/>
    <s v="Monitored multi-state encryption"/>
    <n v="700"/>
    <n v="1101"/>
    <x v="36"/>
    <x v="1"/>
    <n v="16"/>
    <n v="68.8125"/>
    <x v="3"/>
    <x v="3"/>
    <x v="1"/>
    <s v="USD"/>
    <x v="36"/>
    <x v="36"/>
    <x v="0"/>
    <b v="0"/>
    <s v="theater/plays"/>
  </r>
  <r>
    <n v="37"/>
    <s v="Black, Armstrong and Anderson"/>
    <s v="Profound attitude-oriented functionalities"/>
    <n v="8100"/>
    <n v="11339"/>
    <x v="37"/>
    <x v="1"/>
    <n v="107"/>
    <n v="105.97196261682242"/>
    <x v="5"/>
    <x v="13"/>
    <x v="1"/>
    <s v="USD"/>
    <x v="37"/>
    <x v="37"/>
    <x v="0"/>
    <b v="1"/>
    <s v="publishing/fiction"/>
  </r>
  <r>
    <n v="38"/>
    <s v="Maldonado-Gonzalez"/>
    <s v="Digitized client-driven database"/>
    <n v="3100"/>
    <n v="10085"/>
    <x v="38"/>
    <x v="1"/>
    <n v="134"/>
    <n v="75.261194029850742"/>
    <x v="7"/>
    <x v="14"/>
    <x v="1"/>
    <s v="USD"/>
    <x v="38"/>
    <x v="38"/>
    <x v="0"/>
    <b v="0"/>
    <s v="photography/photography books"/>
  </r>
  <r>
    <n v="39"/>
    <s v="Kim-Rice"/>
    <s v="Organized bi-directional function"/>
    <n v="9900"/>
    <n v="5027"/>
    <x v="39"/>
    <x v="0"/>
    <n v="88"/>
    <n v="57.125"/>
    <x v="3"/>
    <x v="3"/>
    <x v="3"/>
    <s v="DKK"/>
    <x v="39"/>
    <x v="39"/>
    <x v="0"/>
    <b v="0"/>
    <s v="theater/plays"/>
  </r>
  <r>
    <n v="40"/>
    <s v="Garcia, Garcia and Lopez"/>
    <s v="Reduced stable middleware"/>
    <n v="8800"/>
    <n v="14878"/>
    <x v="40"/>
    <x v="1"/>
    <n v="198"/>
    <n v="75.141414141414145"/>
    <x v="2"/>
    <x v="8"/>
    <x v="1"/>
    <s v="USD"/>
    <x v="40"/>
    <x v="40"/>
    <x v="0"/>
    <b v="1"/>
    <s v="technology/wearables"/>
  </r>
  <r>
    <n v="41"/>
    <s v="Watts Group"/>
    <s v="Universal 5thgeneration neural-net"/>
    <n v="5600"/>
    <n v="11924"/>
    <x v="41"/>
    <x v="1"/>
    <n v="111"/>
    <n v="107.42342342342343"/>
    <x v="1"/>
    <x v="1"/>
    <x v="6"/>
    <s v="EUR"/>
    <x v="41"/>
    <x v="41"/>
    <x v="0"/>
    <b v="1"/>
    <s v="music/rock"/>
  </r>
  <r>
    <n v="42"/>
    <s v="Werner-Bryant"/>
    <s v="Virtual uniform frame"/>
    <n v="1800"/>
    <n v="7991"/>
    <x v="42"/>
    <x v="1"/>
    <n v="222"/>
    <n v="35.995495495495497"/>
    <x v="0"/>
    <x v="0"/>
    <x v="1"/>
    <s v="USD"/>
    <x v="42"/>
    <x v="42"/>
    <x v="0"/>
    <b v="0"/>
    <s v="food/food trucks"/>
  </r>
  <r>
    <n v="43"/>
    <s v="Schmitt-Mendoza"/>
    <s v="Profound explicit paradigm"/>
    <n v="90200"/>
    <n v="167717"/>
    <x v="43"/>
    <x v="1"/>
    <n v="6212"/>
    <n v="26.998873148744366"/>
    <x v="5"/>
    <x v="15"/>
    <x v="1"/>
    <s v="USD"/>
    <x v="43"/>
    <x v="43"/>
    <x v="0"/>
    <b v="0"/>
    <s v="publishing/radio &amp; podcasts"/>
  </r>
  <r>
    <n v="44"/>
    <s v="Reid-Mccullough"/>
    <s v="Visionary real-time groupware"/>
    <n v="1600"/>
    <n v="10541"/>
    <x v="44"/>
    <x v="1"/>
    <n v="98"/>
    <n v="107.56122448979592"/>
    <x v="5"/>
    <x v="13"/>
    <x v="3"/>
    <s v="DKK"/>
    <x v="44"/>
    <x v="44"/>
    <x v="0"/>
    <b v="0"/>
    <s v="publishing/fiction"/>
  </r>
  <r>
    <n v="45"/>
    <s v="Woods-Clark"/>
    <s v="Networked tertiary Graphical User Interface"/>
    <n v="9500"/>
    <n v="4530"/>
    <x v="45"/>
    <x v="0"/>
    <n v="48"/>
    <n v="94.375"/>
    <x v="3"/>
    <x v="3"/>
    <x v="1"/>
    <s v="USD"/>
    <x v="45"/>
    <x v="45"/>
    <x v="0"/>
    <b v="1"/>
    <s v="theater/plays"/>
  </r>
  <r>
    <n v="46"/>
    <s v="Vaughn, Hunt and Caldwell"/>
    <s v="Virtual grid-enabled task-force"/>
    <n v="3700"/>
    <n v="4247"/>
    <x v="46"/>
    <x v="1"/>
    <n v="92"/>
    <n v="46.163043478260867"/>
    <x v="1"/>
    <x v="1"/>
    <x v="1"/>
    <s v="USD"/>
    <x v="46"/>
    <x v="46"/>
    <x v="0"/>
    <b v="0"/>
    <s v="music/rock"/>
  </r>
  <r>
    <n v="47"/>
    <s v="Bennett and Sons"/>
    <s v="Function-based multi-state software"/>
    <n v="1500"/>
    <n v="7129"/>
    <x v="47"/>
    <x v="1"/>
    <n v="149"/>
    <n v="47.845637583892618"/>
    <x v="3"/>
    <x v="3"/>
    <x v="1"/>
    <s v="USD"/>
    <x v="47"/>
    <x v="47"/>
    <x v="0"/>
    <b v="0"/>
    <s v="theater/plays"/>
  </r>
  <r>
    <n v="48"/>
    <s v="Lamb Inc"/>
    <s v="Optimized leadingedge concept"/>
    <n v="33300"/>
    <n v="128862"/>
    <x v="48"/>
    <x v="1"/>
    <n v="2431"/>
    <n v="53.007815713698065"/>
    <x v="3"/>
    <x v="3"/>
    <x v="1"/>
    <s v="USD"/>
    <x v="48"/>
    <x v="48"/>
    <x v="0"/>
    <b v="0"/>
    <s v="theater/plays"/>
  </r>
  <r>
    <n v="49"/>
    <s v="Casey-Kelly"/>
    <s v="Sharable holistic interface"/>
    <n v="7200"/>
    <n v="13653"/>
    <x v="49"/>
    <x v="1"/>
    <n v="303"/>
    <n v="45.059405940594061"/>
    <x v="1"/>
    <x v="1"/>
    <x v="1"/>
    <s v="USD"/>
    <x v="49"/>
    <x v="49"/>
    <x v="0"/>
    <b v="0"/>
    <s v="music/rock"/>
  </r>
  <r>
    <n v="50"/>
    <s v="Jones, Taylor and Moore"/>
    <s v="Down-sized system-worthy secured line"/>
    <n v="100"/>
    <n v="2"/>
    <x v="50"/>
    <x v="0"/>
    <n v="1"/>
    <n v="2"/>
    <x v="1"/>
    <x v="16"/>
    <x v="6"/>
    <s v="EUR"/>
    <x v="50"/>
    <x v="50"/>
    <x v="0"/>
    <b v="0"/>
    <s v="music/metal"/>
  </r>
  <r>
    <n v="51"/>
    <s v="Bradshaw, Gill and Donovan"/>
    <s v="Inverse secondary infrastructure"/>
    <n v="158100"/>
    <n v="145243"/>
    <x v="51"/>
    <x v="0"/>
    <n v="1467"/>
    <n v="99.006816632583508"/>
    <x v="2"/>
    <x v="8"/>
    <x v="4"/>
    <s v="GBP"/>
    <x v="51"/>
    <x v="51"/>
    <x v="0"/>
    <b v="1"/>
    <s v="technology/wearables"/>
  </r>
  <r>
    <n v="52"/>
    <s v="Hernandez, Rodriguez and Clark"/>
    <s v="Organic foreground leverage"/>
    <n v="7200"/>
    <n v="2459"/>
    <x v="52"/>
    <x v="0"/>
    <n v="75"/>
    <n v="32.786666666666669"/>
    <x v="3"/>
    <x v="3"/>
    <x v="1"/>
    <s v="USD"/>
    <x v="52"/>
    <x v="52"/>
    <x v="0"/>
    <b v="0"/>
    <s v="theater/plays"/>
  </r>
  <r>
    <n v="53"/>
    <s v="Smith-Jones"/>
    <s v="Reverse-engineered static concept"/>
    <n v="8800"/>
    <n v="12356"/>
    <x v="53"/>
    <x v="1"/>
    <n v="209"/>
    <n v="59.119617224880386"/>
    <x v="4"/>
    <x v="6"/>
    <x v="1"/>
    <s v="USD"/>
    <x v="53"/>
    <x v="53"/>
    <x v="0"/>
    <b v="0"/>
    <s v="film &amp; video/drama"/>
  </r>
  <r>
    <n v="54"/>
    <s v="Roy PLC"/>
    <s v="Multi-channeled neutral customer loyalty"/>
    <n v="6000"/>
    <n v="5392"/>
    <x v="54"/>
    <x v="0"/>
    <n v="120"/>
    <n v="44.93333333333333"/>
    <x v="2"/>
    <x v="8"/>
    <x v="1"/>
    <s v="USD"/>
    <x v="54"/>
    <x v="54"/>
    <x v="0"/>
    <b v="0"/>
    <s v="technology/wearables"/>
  </r>
  <r>
    <n v="55"/>
    <s v="Wright, Brooks and Villarreal"/>
    <s v="Reverse-engineered bifurcated strategy"/>
    <n v="6600"/>
    <n v="11746"/>
    <x v="55"/>
    <x v="1"/>
    <n v="131"/>
    <n v="89.664122137404576"/>
    <x v="1"/>
    <x v="17"/>
    <x v="1"/>
    <s v="USD"/>
    <x v="55"/>
    <x v="55"/>
    <x v="0"/>
    <b v="0"/>
    <s v="music/jazz"/>
  </r>
  <r>
    <n v="56"/>
    <s v="Flores, Miller and Johnson"/>
    <s v="Horizontal context-sensitive knowledge user"/>
    <n v="8000"/>
    <n v="11493"/>
    <x v="56"/>
    <x v="1"/>
    <n v="164"/>
    <n v="70.079268292682926"/>
    <x v="2"/>
    <x v="8"/>
    <x v="1"/>
    <s v="USD"/>
    <x v="56"/>
    <x v="56"/>
    <x v="0"/>
    <b v="0"/>
    <s v="technology/wearables"/>
  </r>
  <r>
    <n v="57"/>
    <s v="Bridges, Freeman and Kim"/>
    <s v="Cross-group multi-state task-force"/>
    <n v="2900"/>
    <n v="6243"/>
    <x v="57"/>
    <x v="1"/>
    <n v="201"/>
    <n v="31.059701492537314"/>
    <x v="6"/>
    <x v="11"/>
    <x v="1"/>
    <s v="USD"/>
    <x v="57"/>
    <x v="57"/>
    <x v="0"/>
    <b v="0"/>
    <s v="games/video games"/>
  </r>
  <r>
    <n v="58"/>
    <s v="Anderson-Perez"/>
    <s v="Expanded 3rdgeneration strategy"/>
    <n v="2700"/>
    <n v="6132"/>
    <x v="58"/>
    <x v="1"/>
    <n v="211"/>
    <n v="29.061611374407583"/>
    <x v="3"/>
    <x v="3"/>
    <x v="1"/>
    <s v="USD"/>
    <x v="58"/>
    <x v="58"/>
    <x v="0"/>
    <b v="0"/>
    <s v="theater/plays"/>
  </r>
  <r>
    <n v="59"/>
    <s v="Wright, Fox and Marks"/>
    <s v="Assimilated real-time support"/>
    <n v="1400"/>
    <n v="3851"/>
    <x v="59"/>
    <x v="1"/>
    <n v="128"/>
    <n v="30.0859375"/>
    <x v="3"/>
    <x v="3"/>
    <x v="1"/>
    <s v="USD"/>
    <x v="59"/>
    <x v="59"/>
    <x v="0"/>
    <b v="1"/>
    <s v="theater/plays"/>
  </r>
  <r>
    <n v="60"/>
    <s v="Crawford-Peters"/>
    <s v="User-centric regional database"/>
    <n v="94200"/>
    <n v="135997"/>
    <x v="60"/>
    <x v="1"/>
    <n v="1600"/>
    <n v="84.998125000000002"/>
    <x v="3"/>
    <x v="3"/>
    <x v="0"/>
    <s v="CAD"/>
    <x v="60"/>
    <x v="60"/>
    <x v="0"/>
    <b v="0"/>
    <s v="theater/plays"/>
  </r>
  <r>
    <n v="61"/>
    <s v="Romero-Hoffman"/>
    <s v="Open-source zero administration complexity"/>
    <n v="199200"/>
    <n v="184750"/>
    <x v="61"/>
    <x v="0"/>
    <n v="2253"/>
    <n v="82.001775410563695"/>
    <x v="3"/>
    <x v="3"/>
    <x v="0"/>
    <s v="CAD"/>
    <x v="61"/>
    <x v="61"/>
    <x v="0"/>
    <b v="0"/>
    <s v="theater/plays"/>
  </r>
  <r>
    <n v="62"/>
    <s v="Sparks-West"/>
    <s v="Organized incremental standardization"/>
    <n v="2000"/>
    <n v="14452"/>
    <x v="62"/>
    <x v="1"/>
    <n v="249"/>
    <n v="58.040160642570278"/>
    <x v="2"/>
    <x v="2"/>
    <x v="1"/>
    <s v="USD"/>
    <x v="62"/>
    <x v="62"/>
    <x v="0"/>
    <b v="0"/>
    <s v="technology/web"/>
  </r>
  <r>
    <n v="63"/>
    <s v="Baker, Morgan and Brown"/>
    <s v="Assimilated didactic open system"/>
    <n v="4700"/>
    <n v="557"/>
    <x v="63"/>
    <x v="0"/>
    <n v="5"/>
    <n v="111.4"/>
    <x v="3"/>
    <x v="3"/>
    <x v="1"/>
    <s v="USD"/>
    <x v="63"/>
    <x v="63"/>
    <x v="0"/>
    <b v="0"/>
    <s v="theater/plays"/>
  </r>
  <r>
    <n v="64"/>
    <s v="Mosley-Gilbert"/>
    <s v="Vision-oriented logistical intranet"/>
    <n v="2800"/>
    <n v="2734"/>
    <x v="64"/>
    <x v="0"/>
    <n v="38"/>
    <n v="71.94736842105263"/>
    <x v="2"/>
    <x v="2"/>
    <x v="1"/>
    <s v="USD"/>
    <x v="64"/>
    <x v="64"/>
    <x v="0"/>
    <b v="1"/>
    <s v="technology/web"/>
  </r>
  <r>
    <n v="65"/>
    <s v="Berry-Boyer"/>
    <s v="Mandatory incremental projection"/>
    <n v="6100"/>
    <n v="14405"/>
    <x v="65"/>
    <x v="1"/>
    <n v="236"/>
    <n v="61.038135593220339"/>
    <x v="3"/>
    <x v="3"/>
    <x v="1"/>
    <s v="USD"/>
    <x v="65"/>
    <x v="65"/>
    <x v="0"/>
    <b v="0"/>
    <s v="theater/plays"/>
  </r>
  <r>
    <n v="66"/>
    <s v="Sanders-Allen"/>
    <s v="Grass-roots needs-based encryption"/>
    <n v="2900"/>
    <n v="1307"/>
    <x v="66"/>
    <x v="0"/>
    <n v="12"/>
    <n v="108.91666666666667"/>
    <x v="3"/>
    <x v="3"/>
    <x v="1"/>
    <s v="USD"/>
    <x v="66"/>
    <x v="66"/>
    <x v="0"/>
    <b v="1"/>
    <s v="theater/plays"/>
  </r>
  <r>
    <n v="67"/>
    <s v="Lopez Inc"/>
    <s v="Team-oriented 6thgeneration middleware"/>
    <n v="72600"/>
    <n v="117892"/>
    <x v="67"/>
    <x v="1"/>
    <n v="4065"/>
    <n v="29.001722017220171"/>
    <x v="2"/>
    <x v="8"/>
    <x v="4"/>
    <s v="GBP"/>
    <x v="67"/>
    <x v="67"/>
    <x v="0"/>
    <b v="1"/>
    <s v="technology/wearables"/>
  </r>
  <r>
    <n v="68"/>
    <s v="Moreno-Turner"/>
    <s v="Inverse multi-tasking installation"/>
    <n v="5700"/>
    <n v="14508"/>
    <x v="68"/>
    <x v="1"/>
    <n v="246"/>
    <n v="58.975609756097562"/>
    <x v="3"/>
    <x v="3"/>
    <x v="6"/>
    <s v="EUR"/>
    <x v="68"/>
    <x v="68"/>
    <x v="0"/>
    <b v="1"/>
    <s v="theater/plays"/>
  </r>
  <r>
    <n v="69"/>
    <s v="Jones-Watson"/>
    <s v="Switchable disintermediate moderator"/>
    <n v="7900"/>
    <n v="1901"/>
    <x v="69"/>
    <x v="3"/>
    <n v="17"/>
    <n v="111.82352941176471"/>
    <x v="3"/>
    <x v="3"/>
    <x v="1"/>
    <s v="USD"/>
    <x v="69"/>
    <x v="69"/>
    <x v="0"/>
    <b v="0"/>
    <s v="theater/plays"/>
  </r>
  <r>
    <n v="70"/>
    <s v="Barker Inc"/>
    <s v="Re-engineered 24/7 task-force"/>
    <n v="128000"/>
    <n v="158389"/>
    <x v="70"/>
    <x v="1"/>
    <n v="2475"/>
    <n v="63.995555555555555"/>
    <x v="3"/>
    <x v="3"/>
    <x v="6"/>
    <s v="EUR"/>
    <x v="70"/>
    <x v="70"/>
    <x v="0"/>
    <b v="1"/>
    <s v="theater/plays"/>
  </r>
  <r>
    <n v="71"/>
    <s v="Tate, Bass and House"/>
    <s v="Organic object-oriented budgetary management"/>
    <n v="6000"/>
    <n v="6484"/>
    <x v="71"/>
    <x v="1"/>
    <n v="76"/>
    <n v="85.315789473684205"/>
    <x v="3"/>
    <x v="3"/>
    <x v="1"/>
    <s v="USD"/>
    <x v="71"/>
    <x v="49"/>
    <x v="0"/>
    <b v="0"/>
    <s v="theater/plays"/>
  </r>
  <r>
    <n v="72"/>
    <s v="Hampton, Lewis and Ray"/>
    <s v="Seamless coherent parallelism"/>
    <n v="600"/>
    <n v="4022"/>
    <x v="72"/>
    <x v="1"/>
    <n v="54"/>
    <n v="74.481481481481481"/>
    <x v="4"/>
    <x v="10"/>
    <x v="1"/>
    <s v="USD"/>
    <x v="72"/>
    <x v="71"/>
    <x v="0"/>
    <b v="0"/>
    <s v="film &amp; video/animation"/>
  </r>
  <r>
    <n v="73"/>
    <s v="Collins-Goodman"/>
    <s v="Cross-platform even-keeled initiative"/>
    <n v="1400"/>
    <n v="9253"/>
    <x v="73"/>
    <x v="1"/>
    <n v="88"/>
    <n v="105.14772727272727"/>
    <x v="1"/>
    <x v="17"/>
    <x v="1"/>
    <s v="USD"/>
    <x v="73"/>
    <x v="72"/>
    <x v="0"/>
    <b v="0"/>
    <s v="music/jazz"/>
  </r>
  <r>
    <n v="74"/>
    <s v="Davis-Michael"/>
    <s v="Progressive tertiary framework"/>
    <n v="3900"/>
    <n v="4776"/>
    <x v="74"/>
    <x v="1"/>
    <n v="85"/>
    <n v="56.188235294117646"/>
    <x v="1"/>
    <x v="16"/>
    <x v="4"/>
    <s v="GBP"/>
    <x v="74"/>
    <x v="73"/>
    <x v="0"/>
    <b v="0"/>
    <s v="music/metal"/>
  </r>
  <r>
    <n v="75"/>
    <s v="White, Torres and Bishop"/>
    <s v="Multi-layered dynamic protocol"/>
    <n v="9700"/>
    <n v="14606"/>
    <x v="75"/>
    <x v="1"/>
    <n v="170"/>
    <n v="85.917647058823533"/>
    <x v="7"/>
    <x v="14"/>
    <x v="1"/>
    <s v="USD"/>
    <x v="75"/>
    <x v="74"/>
    <x v="0"/>
    <b v="0"/>
    <s v="photography/photography books"/>
  </r>
  <r>
    <n v="76"/>
    <s v="Martin, Conway and Larsen"/>
    <s v="Horizontal next generation function"/>
    <n v="122900"/>
    <n v="95993"/>
    <x v="76"/>
    <x v="0"/>
    <n v="1684"/>
    <n v="57.00296912114014"/>
    <x v="3"/>
    <x v="3"/>
    <x v="1"/>
    <s v="USD"/>
    <x v="76"/>
    <x v="75"/>
    <x v="1"/>
    <b v="1"/>
    <s v="theater/plays"/>
  </r>
  <r>
    <n v="77"/>
    <s v="Acevedo-Huffman"/>
    <s v="Pre-emptive impactful model"/>
    <n v="9500"/>
    <n v="4460"/>
    <x v="77"/>
    <x v="0"/>
    <n v="56"/>
    <n v="79.642857142857139"/>
    <x v="4"/>
    <x v="10"/>
    <x v="1"/>
    <s v="USD"/>
    <x v="77"/>
    <x v="76"/>
    <x v="0"/>
    <b v="1"/>
    <s v="film &amp; video/animation"/>
  </r>
  <r>
    <n v="78"/>
    <s v="Montgomery, Larson and Spencer"/>
    <s v="User-centric bifurcated knowledge user"/>
    <n v="4500"/>
    <n v="13536"/>
    <x v="78"/>
    <x v="1"/>
    <n v="330"/>
    <n v="41.018181818181816"/>
    <x v="5"/>
    <x v="18"/>
    <x v="1"/>
    <s v="USD"/>
    <x v="78"/>
    <x v="77"/>
    <x v="0"/>
    <b v="0"/>
    <s v="publishing/translations"/>
  </r>
  <r>
    <n v="79"/>
    <s v="Soto LLC"/>
    <s v="Triple-buffered reciprocal project"/>
    <n v="57800"/>
    <n v="40228"/>
    <x v="79"/>
    <x v="0"/>
    <n v="838"/>
    <n v="48.004773269689736"/>
    <x v="3"/>
    <x v="3"/>
    <x v="1"/>
    <s v="USD"/>
    <x v="79"/>
    <x v="78"/>
    <x v="0"/>
    <b v="0"/>
    <s v="theater/plays"/>
  </r>
  <r>
    <n v="80"/>
    <s v="Sutton, Barrett and Tucker"/>
    <s v="Cross-platform needs-based approach"/>
    <n v="1100"/>
    <n v="7012"/>
    <x v="80"/>
    <x v="1"/>
    <n v="127"/>
    <n v="55.212598425196852"/>
    <x v="6"/>
    <x v="11"/>
    <x v="1"/>
    <s v="USD"/>
    <x v="80"/>
    <x v="79"/>
    <x v="0"/>
    <b v="0"/>
    <s v="games/video games"/>
  </r>
  <r>
    <n v="81"/>
    <s v="Gomez, Bailey and Flores"/>
    <s v="User-friendly static contingency"/>
    <n v="16800"/>
    <n v="37857"/>
    <x v="81"/>
    <x v="1"/>
    <n v="411"/>
    <n v="92.109489051094897"/>
    <x v="1"/>
    <x v="1"/>
    <x v="1"/>
    <s v="USD"/>
    <x v="81"/>
    <x v="80"/>
    <x v="0"/>
    <b v="0"/>
    <s v="music/rock"/>
  </r>
  <r>
    <n v="82"/>
    <s v="Porter-George"/>
    <s v="Reactive content-based framework"/>
    <n v="1000"/>
    <n v="14973"/>
    <x v="82"/>
    <x v="1"/>
    <n v="180"/>
    <n v="83.183333333333337"/>
    <x v="6"/>
    <x v="11"/>
    <x v="4"/>
    <s v="GBP"/>
    <x v="82"/>
    <x v="4"/>
    <x v="0"/>
    <b v="1"/>
    <s v="games/video games"/>
  </r>
  <r>
    <n v="83"/>
    <s v="Fitzgerald PLC"/>
    <s v="Realigned user-facing concept"/>
    <n v="106400"/>
    <n v="39996"/>
    <x v="83"/>
    <x v="0"/>
    <n v="1000"/>
    <n v="39.996000000000002"/>
    <x v="1"/>
    <x v="5"/>
    <x v="1"/>
    <s v="USD"/>
    <x v="83"/>
    <x v="81"/>
    <x v="0"/>
    <b v="0"/>
    <s v="music/electric music"/>
  </r>
  <r>
    <n v="84"/>
    <s v="Cisneros-Burton"/>
    <s v="Public-key zero tolerance orchestration"/>
    <n v="31400"/>
    <n v="41564"/>
    <x v="84"/>
    <x v="1"/>
    <n v="374"/>
    <n v="111.1336898395722"/>
    <x v="2"/>
    <x v="8"/>
    <x v="1"/>
    <s v="USD"/>
    <x v="84"/>
    <x v="82"/>
    <x v="0"/>
    <b v="0"/>
    <s v="technology/wearables"/>
  </r>
  <r>
    <n v="85"/>
    <s v="Hill, Lawson and Wilkinson"/>
    <s v="Multi-tiered eco-centric architecture"/>
    <n v="4900"/>
    <n v="6430"/>
    <x v="85"/>
    <x v="1"/>
    <n v="71"/>
    <n v="90.563380281690144"/>
    <x v="1"/>
    <x v="7"/>
    <x v="2"/>
    <s v="AUD"/>
    <x v="85"/>
    <x v="83"/>
    <x v="0"/>
    <b v="0"/>
    <s v="music/indie rock"/>
  </r>
  <r>
    <n v="86"/>
    <s v="Davis-Smith"/>
    <s v="Organic motivating firmware"/>
    <n v="7400"/>
    <n v="12405"/>
    <x v="86"/>
    <x v="1"/>
    <n v="203"/>
    <n v="61.108374384236456"/>
    <x v="3"/>
    <x v="3"/>
    <x v="1"/>
    <s v="USD"/>
    <x v="86"/>
    <x v="84"/>
    <x v="1"/>
    <b v="0"/>
    <s v="theater/plays"/>
  </r>
  <r>
    <n v="87"/>
    <s v="Farrell and Sons"/>
    <s v="Synergized 4thgeneration conglomeration"/>
    <n v="198500"/>
    <n v="123040"/>
    <x v="87"/>
    <x v="0"/>
    <n v="1482"/>
    <n v="83.022941970310384"/>
    <x v="1"/>
    <x v="1"/>
    <x v="2"/>
    <s v="AUD"/>
    <x v="87"/>
    <x v="85"/>
    <x v="0"/>
    <b v="1"/>
    <s v="music/rock"/>
  </r>
  <r>
    <n v="88"/>
    <s v="Clark Group"/>
    <s v="Grass-roots fault-tolerant policy"/>
    <n v="4800"/>
    <n v="12516"/>
    <x v="88"/>
    <x v="1"/>
    <n v="113"/>
    <n v="110.76106194690266"/>
    <x v="5"/>
    <x v="18"/>
    <x v="1"/>
    <s v="USD"/>
    <x v="88"/>
    <x v="86"/>
    <x v="0"/>
    <b v="0"/>
    <s v="publishing/translations"/>
  </r>
  <r>
    <n v="89"/>
    <s v="White, Singleton and Zimmerman"/>
    <s v="Monitored scalable knowledgebase"/>
    <n v="3400"/>
    <n v="8588"/>
    <x v="89"/>
    <x v="1"/>
    <n v="96"/>
    <n v="89.458333333333329"/>
    <x v="3"/>
    <x v="3"/>
    <x v="1"/>
    <s v="USD"/>
    <x v="89"/>
    <x v="87"/>
    <x v="0"/>
    <b v="0"/>
    <s v="theater/plays"/>
  </r>
  <r>
    <n v="90"/>
    <s v="Kramer Group"/>
    <s v="Synergistic explicit parallelism"/>
    <n v="7800"/>
    <n v="6132"/>
    <x v="90"/>
    <x v="0"/>
    <n v="106"/>
    <n v="57.849056603773583"/>
    <x v="3"/>
    <x v="3"/>
    <x v="1"/>
    <s v="USD"/>
    <x v="90"/>
    <x v="88"/>
    <x v="0"/>
    <b v="1"/>
    <s v="theater/plays"/>
  </r>
  <r>
    <n v="91"/>
    <s v="Frazier, Patrick and Smith"/>
    <s v="Enhanced systemic analyzer"/>
    <n v="154300"/>
    <n v="74688"/>
    <x v="91"/>
    <x v="0"/>
    <n v="679"/>
    <n v="109.99705449189985"/>
    <x v="5"/>
    <x v="18"/>
    <x v="6"/>
    <s v="EUR"/>
    <x v="91"/>
    <x v="89"/>
    <x v="0"/>
    <b v="0"/>
    <s v="publishing/translations"/>
  </r>
  <r>
    <n v="92"/>
    <s v="Santos, Bell and Lloyd"/>
    <s v="Object-based analyzing knowledge user"/>
    <n v="20000"/>
    <n v="51775"/>
    <x v="92"/>
    <x v="1"/>
    <n v="498"/>
    <n v="103.96586345381526"/>
    <x v="6"/>
    <x v="11"/>
    <x v="5"/>
    <s v="CHF"/>
    <x v="92"/>
    <x v="40"/>
    <x v="0"/>
    <b v="1"/>
    <s v="games/video games"/>
  </r>
  <r>
    <n v="93"/>
    <s v="Hall and Sons"/>
    <s v="Pre-emptive radical architecture"/>
    <n v="108800"/>
    <n v="65877"/>
    <x v="93"/>
    <x v="3"/>
    <n v="610"/>
    <n v="107.99508196721311"/>
    <x v="3"/>
    <x v="3"/>
    <x v="1"/>
    <s v="USD"/>
    <x v="93"/>
    <x v="90"/>
    <x v="0"/>
    <b v="1"/>
    <s v="theater/plays"/>
  </r>
  <r>
    <n v="94"/>
    <s v="Hanson Inc"/>
    <s v="Grass-roots web-enabled contingency"/>
    <n v="2900"/>
    <n v="8807"/>
    <x v="94"/>
    <x v="1"/>
    <n v="180"/>
    <n v="48.927777777777777"/>
    <x v="2"/>
    <x v="2"/>
    <x v="4"/>
    <s v="GBP"/>
    <x v="94"/>
    <x v="91"/>
    <x v="0"/>
    <b v="0"/>
    <s v="technology/web"/>
  </r>
  <r>
    <n v="95"/>
    <s v="Sanchez LLC"/>
    <s v="Stand-alone system-worthy standardization"/>
    <n v="900"/>
    <n v="1017"/>
    <x v="95"/>
    <x v="1"/>
    <n v="27"/>
    <n v="37.666666666666664"/>
    <x v="4"/>
    <x v="4"/>
    <x v="1"/>
    <s v="USD"/>
    <x v="95"/>
    <x v="92"/>
    <x v="0"/>
    <b v="0"/>
    <s v="film &amp; video/documentary"/>
  </r>
  <r>
    <n v="96"/>
    <s v="Howard Ltd"/>
    <s v="Down-sized systematic policy"/>
    <n v="69700"/>
    <n v="151513"/>
    <x v="96"/>
    <x v="1"/>
    <n v="2331"/>
    <n v="64.999141999141997"/>
    <x v="3"/>
    <x v="3"/>
    <x v="1"/>
    <s v="USD"/>
    <x v="96"/>
    <x v="36"/>
    <x v="0"/>
    <b v="0"/>
    <s v="theater/plays"/>
  </r>
  <r>
    <n v="97"/>
    <s v="Stewart LLC"/>
    <s v="Cloned bi-directional architecture"/>
    <n v="1300"/>
    <n v="12047"/>
    <x v="97"/>
    <x v="1"/>
    <n v="113"/>
    <n v="106.61061946902655"/>
    <x v="0"/>
    <x v="0"/>
    <x v="1"/>
    <s v="USD"/>
    <x v="48"/>
    <x v="93"/>
    <x v="0"/>
    <b v="0"/>
    <s v="food/food trucks"/>
  </r>
  <r>
    <n v="98"/>
    <s v="Arias, Allen and Miller"/>
    <s v="Seamless transitional portal"/>
    <n v="97800"/>
    <n v="32951"/>
    <x v="98"/>
    <x v="0"/>
    <n v="1220"/>
    <n v="27.009016393442622"/>
    <x v="6"/>
    <x v="11"/>
    <x v="2"/>
    <s v="AUD"/>
    <x v="97"/>
    <x v="94"/>
    <x v="0"/>
    <b v="0"/>
    <s v="games/video games"/>
  </r>
  <r>
    <n v="99"/>
    <s v="Baker-Morris"/>
    <s v="Fully-configurable motivating approach"/>
    <n v="7600"/>
    <n v="14951"/>
    <x v="99"/>
    <x v="1"/>
    <n v="164"/>
    <n v="91.16463414634147"/>
    <x v="3"/>
    <x v="3"/>
    <x v="1"/>
    <s v="USD"/>
    <x v="98"/>
    <x v="95"/>
    <x v="0"/>
    <b v="0"/>
    <s v="theater/plays"/>
  </r>
  <r>
    <n v="100"/>
    <s v="Tucker, Fox and Green"/>
    <s v="Upgradable fault-tolerant approach"/>
    <n v="100"/>
    <n v="1"/>
    <x v="100"/>
    <x v="0"/>
    <n v="1"/>
    <n v="1"/>
    <x v="3"/>
    <x v="3"/>
    <x v="1"/>
    <s v="USD"/>
    <x v="99"/>
    <x v="96"/>
    <x v="0"/>
    <b v="0"/>
    <s v="theater/plays"/>
  </r>
  <r>
    <n v="101"/>
    <s v="Douglas LLC"/>
    <s v="Reduced heuristic moratorium"/>
    <n v="900"/>
    <n v="9193"/>
    <x v="101"/>
    <x v="1"/>
    <n v="164"/>
    <n v="56.054878048780488"/>
    <x v="1"/>
    <x v="5"/>
    <x v="1"/>
    <s v="USD"/>
    <x v="100"/>
    <x v="97"/>
    <x v="0"/>
    <b v="1"/>
    <s v="music/electric music"/>
  </r>
  <r>
    <n v="102"/>
    <s v="Garcia Inc"/>
    <s v="Front-line web-enabled model"/>
    <n v="3700"/>
    <n v="10422"/>
    <x v="102"/>
    <x v="1"/>
    <n v="336"/>
    <n v="31.017857142857142"/>
    <x v="2"/>
    <x v="8"/>
    <x v="1"/>
    <s v="USD"/>
    <x v="101"/>
    <x v="98"/>
    <x v="0"/>
    <b v="1"/>
    <s v="technology/wearables"/>
  </r>
  <r>
    <n v="103"/>
    <s v="Frye, Hunt and Powell"/>
    <s v="Polarized incremental emulation"/>
    <n v="10000"/>
    <n v="2461"/>
    <x v="103"/>
    <x v="0"/>
    <n v="37"/>
    <n v="66.513513513513516"/>
    <x v="1"/>
    <x v="5"/>
    <x v="6"/>
    <s v="EUR"/>
    <x v="102"/>
    <x v="99"/>
    <x v="0"/>
    <b v="0"/>
    <s v="music/electric music"/>
  </r>
  <r>
    <n v="104"/>
    <s v="Smith, Wells and Nguyen"/>
    <s v="Self-enabling grid-enabled initiative"/>
    <n v="119200"/>
    <n v="170623"/>
    <x v="104"/>
    <x v="1"/>
    <n v="1917"/>
    <n v="89.005216484089729"/>
    <x v="1"/>
    <x v="7"/>
    <x v="1"/>
    <s v="USD"/>
    <x v="103"/>
    <x v="100"/>
    <x v="0"/>
    <b v="0"/>
    <s v="music/indie rock"/>
  </r>
  <r>
    <n v="105"/>
    <s v="Charles-Johnson"/>
    <s v="Total fresh-thinking system engine"/>
    <n v="6800"/>
    <n v="9829"/>
    <x v="105"/>
    <x v="1"/>
    <n v="95"/>
    <n v="103.46315789473684"/>
    <x v="2"/>
    <x v="2"/>
    <x v="1"/>
    <s v="USD"/>
    <x v="104"/>
    <x v="101"/>
    <x v="0"/>
    <b v="0"/>
    <s v="technology/web"/>
  </r>
  <r>
    <n v="106"/>
    <s v="Brandt, Carter and Wood"/>
    <s v="Ameliorated clear-thinking circuit"/>
    <n v="3900"/>
    <n v="14006"/>
    <x v="106"/>
    <x v="1"/>
    <n v="147"/>
    <n v="95.278911564625844"/>
    <x v="3"/>
    <x v="3"/>
    <x v="1"/>
    <s v="USD"/>
    <x v="105"/>
    <x v="102"/>
    <x v="0"/>
    <b v="0"/>
    <s v="theater/plays"/>
  </r>
  <r>
    <n v="107"/>
    <s v="Tucker, Schmidt and Reid"/>
    <s v="Multi-layered encompassing installation"/>
    <n v="3500"/>
    <n v="6527"/>
    <x v="107"/>
    <x v="1"/>
    <n v="86"/>
    <n v="75.895348837209298"/>
    <x v="3"/>
    <x v="3"/>
    <x v="1"/>
    <s v="USD"/>
    <x v="106"/>
    <x v="103"/>
    <x v="0"/>
    <b v="1"/>
    <s v="theater/plays"/>
  </r>
  <r>
    <n v="108"/>
    <s v="Decker Inc"/>
    <s v="Universal encompassing implementation"/>
    <n v="1500"/>
    <n v="8929"/>
    <x v="108"/>
    <x v="1"/>
    <n v="83"/>
    <n v="107.57831325301204"/>
    <x v="4"/>
    <x v="4"/>
    <x v="1"/>
    <s v="USD"/>
    <x v="107"/>
    <x v="104"/>
    <x v="0"/>
    <b v="0"/>
    <s v="film &amp; video/documentary"/>
  </r>
  <r>
    <n v="109"/>
    <s v="Romero and Sons"/>
    <s v="Object-based client-server application"/>
    <n v="5200"/>
    <n v="3079"/>
    <x v="109"/>
    <x v="0"/>
    <n v="60"/>
    <n v="51.31666666666667"/>
    <x v="4"/>
    <x v="19"/>
    <x v="1"/>
    <s v="USD"/>
    <x v="108"/>
    <x v="105"/>
    <x v="0"/>
    <b v="0"/>
    <s v="film &amp; video/television"/>
  </r>
  <r>
    <n v="110"/>
    <s v="Castillo-Carey"/>
    <s v="Cross-platform solution-oriented process improvement"/>
    <n v="142400"/>
    <n v="21307"/>
    <x v="110"/>
    <x v="0"/>
    <n v="296"/>
    <n v="71.983108108108112"/>
    <x v="0"/>
    <x v="0"/>
    <x v="1"/>
    <s v="USD"/>
    <x v="109"/>
    <x v="106"/>
    <x v="0"/>
    <b v="0"/>
    <s v="food/food trucks"/>
  </r>
  <r>
    <n v="111"/>
    <s v="Hart-Briggs"/>
    <s v="Re-engineered user-facing approach"/>
    <n v="61400"/>
    <n v="73653"/>
    <x v="111"/>
    <x v="1"/>
    <n v="676"/>
    <n v="108.95414201183432"/>
    <x v="5"/>
    <x v="15"/>
    <x v="1"/>
    <s v="USD"/>
    <x v="110"/>
    <x v="107"/>
    <x v="0"/>
    <b v="0"/>
    <s v="publishing/radio &amp; podcasts"/>
  </r>
  <r>
    <n v="112"/>
    <s v="Jones-Meyer"/>
    <s v="Re-engineered client-driven hub"/>
    <n v="4700"/>
    <n v="12635"/>
    <x v="112"/>
    <x v="1"/>
    <n v="361"/>
    <n v="35"/>
    <x v="2"/>
    <x v="2"/>
    <x v="2"/>
    <s v="AUD"/>
    <x v="111"/>
    <x v="108"/>
    <x v="0"/>
    <b v="0"/>
    <s v="technology/web"/>
  </r>
  <r>
    <n v="113"/>
    <s v="Wright, Hartman and Yu"/>
    <s v="User-friendly tertiary array"/>
    <n v="3300"/>
    <n v="12437"/>
    <x v="113"/>
    <x v="1"/>
    <n v="131"/>
    <n v="94.938931297709928"/>
    <x v="0"/>
    <x v="0"/>
    <x v="1"/>
    <s v="USD"/>
    <x v="112"/>
    <x v="109"/>
    <x v="0"/>
    <b v="0"/>
    <s v="food/food trucks"/>
  </r>
  <r>
    <n v="114"/>
    <s v="Harper-Davis"/>
    <s v="Robust heuristic encoding"/>
    <n v="1900"/>
    <n v="13816"/>
    <x v="114"/>
    <x v="1"/>
    <n v="126"/>
    <n v="109.65079365079364"/>
    <x v="2"/>
    <x v="8"/>
    <x v="1"/>
    <s v="USD"/>
    <x v="113"/>
    <x v="110"/>
    <x v="0"/>
    <b v="1"/>
    <s v="technology/wearables"/>
  </r>
  <r>
    <n v="115"/>
    <s v="Barrett PLC"/>
    <s v="Team-oriented clear-thinking capacity"/>
    <n v="166700"/>
    <n v="145382"/>
    <x v="115"/>
    <x v="0"/>
    <n v="3304"/>
    <n v="44.001815980629537"/>
    <x v="5"/>
    <x v="13"/>
    <x v="6"/>
    <s v="EUR"/>
    <x v="114"/>
    <x v="111"/>
    <x v="0"/>
    <b v="0"/>
    <s v="publishing/fiction"/>
  </r>
  <r>
    <n v="116"/>
    <s v="David-Clark"/>
    <s v="De-engineered motivating standardization"/>
    <n v="7200"/>
    <n v="6336"/>
    <x v="116"/>
    <x v="0"/>
    <n v="73"/>
    <n v="86.794520547945211"/>
    <x v="3"/>
    <x v="3"/>
    <x v="1"/>
    <s v="USD"/>
    <x v="115"/>
    <x v="112"/>
    <x v="0"/>
    <b v="0"/>
    <s v="theater/plays"/>
  </r>
  <r>
    <n v="117"/>
    <s v="Chaney-Dennis"/>
    <s v="Business-focused 24hour groupware"/>
    <n v="4900"/>
    <n v="8523"/>
    <x v="117"/>
    <x v="1"/>
    <n v="275"/>
    <n v="30.992727272727272"/>
    <x v="4"/>
    <x v="19"/>
    <x v="1"/>
    <s v="USD"/>
    <x v="116"/>
    <x v="113"/>
    <x v="0"/>
    <b v="0"/>
    <s v="film &amp; video/television"/>
  </r>
  <r>
    <n v="118"/>
    <s v="Robinson, Lopez and Christensen"/>
    <s v="Organic next generation protocol"/>
    <n v="5400"/>
    <n v="6351"/>
    <x v="118"/>
    <x v="1"/>
    <n v="67"/>
    <n v="94.791044776119406"/>
    <x v="7"/>
    <x v="14"/>
    <x v="1"/>
    <s v="USD"/>
    <x v="117"/>
    <x v="114"/>
    <x v="0"/>
    <b v="0"/>
    <s v="photography/photography books"/>
  </r>
  <r>
    <n v="119"/>
    <s v="Clark and Sons"/>
    <s v="Reverse-engineered full-range Internet solution"/>
    <n v="5000"/>
    <n v="10748"/>
    <x v="119"/>
    <x v="1"/>
    <n v="154"/>
    <n v="69.79220779220779"/>
    <x v="4"/>
    <x v="4"/>
    <x v="1"/>
    <s v="USD"/>
    <x v="118"/>
    <x v="115"/>
    <x v="0"/>
    <b v="1"/>
    <s v="film &amp; video/documentary"/>
  </r>
  <r>
    <n v="120"/>
    <s v="Vega Group"/>
    <s v="Synchronized regional synergy"/>
    <n v="75100"/>
    <n v="112272"/>
    <x v="120"/>
    <x v="1"/>
    <n v="1782"/>
    <n v="63.003367003367003"/>
    <x v="6"/>
    <x v="20"/>
    <x v="1"/>
    <s v="USD"/>
    <x v="119"/>
    <x v="116"/>
    <x v="0"/>
    <b v="1"/>
    <s v="games/mobile games"/>
  </r>
  <r>
    <n v="121"/>
    <s v="Brown-Brown"/>
    <s v="Multi-lateral homogeneous success"/>
    <n v="45300"/>
    <n v="99361"/>
    <x v="121"/>
    <x v="1"/>
    <n v="903"/>
    <n v="110.0343300110742"/>
    <x v="6"/>
    <x v="11"/>
    <x v="1"/>
    <s v="USD"/>
    <x v="33"/>
    <x v="117"/>
    <x v="0"/>
    <b v="0"/>
    <s v="games/video games"/>
  </r>
  <r>
    <n v="122"/>
    <s v="Taylor PLC"/>
    <s v="Seamless zero-defect solution"/>
    <n v="136800"/>
    <n v="88055"/>
    <x v="122"/>
    <x v="0"/>
    <n v="3387"/>
    <n v="25.997933274284026"/>
    <x v="5"/>
    <x v="13"/>
    <x v="1"/>
    <s v="USD"/>
    <x v="120"/>
    <x v="95"/>
    <x v="0"/>
    <b v="0"/>
    <s v="publishing/fiction"/>
  </r>
  <r>
    <n v="123"/>
    <s v="Edwards-Lewis"/>
    <s v="Enhanced scalable concept"/>
    <n v="177700"/>
    <n v="33092"/>
    <x v="123"/>
    <x v="0"/>
    <n v="662"/>
    <n v="49.987915407854985"/>
    <x v="3"/>
    <x v="3"/>
    <x v="0"/>
    <s v="CAD"/>
    <x v="121"/>
    <x v="118"/>
    <x v="1"/>
    <b v="0"/>
    <s v="theater/plays"/>
  </r>
  <r>
    <n v="124"/>
    <s v="Stanton, Neal and Rodriguez"/>
    <s v="Polarized uniform software"/>
    <n v="2600"/>
    <n v="9562"/>
    <x v="124"/>
    <x v="1"/>
    <n v="94"/>
    <n v="101.72340425531915"/>
    <x v="7"/>
    <x v="14"/>
    <x v="6"/>
    <s v="EUR"/>
    <x v="122"/>
    <x v="119"/>
    <x v="0"/>
    <b v="0"/>
    <s v="photography/photography books"/>
  </r>
  <r>
    <n v="125"/>
    <s v="Pratt LLC"/>
    <s v="Stand-alone web-enabled moderator"/>
    <n v="5300"/>
    <n v="8475"/>
    <x v="125"/>
    <x v="1"/>
    <n v="180"/>
    <n v="47.083333333333336"/>
    <x v="3"/>
    <x v="3"/>
    <x v="1"/>
    <s v="USD"/>
    <x v="123"/>
    <x v="120"/>
    <x v="0"/>
    <b v="0"/>
    <s v="theater/plays"/>
  </r>
  <r>
    <n v="126"/>
    <s v="Gross PLC"/>
    <s v="Proactive methodical benchmark"/>
    <n v="180200"/>
    <n v="69617"/>
    <x v="126"/>
    <x v="0"/>
    <n v="774"/>
    <n v="89.944444444444443"/>
    <x v="3"/>
    <x v="3"/>
    <x v="1"/>
    <s v="USD"/>
    <x v="124"/>
    <x v="121"/>
    <x v="0"/>
    <b v="1"/>
    <s v="theater/plays"/>
  </r>
  <r>
    <n v="127"/>
    <s v="Martinez, Gomez and Dalton"/>
    <s v="Team-oriented 6thgeneration matrix"/>
    <n v="103200"/>
    <n v="53067"/>
    <x v="127"/>
    <x v="0"/>
    <n v="672"/>
    <n v="78.96875"/>
    <x v="3"/>
    <x v="3"/>
    <x v="0"/>
    <s v="CAD"/>
    <x v="125"/>
    <x v="122"/>
    <x v="0"/>
    <b v="0"/>
    <s v="theater/plays"/>
  </r>
  <r>
    <n v="128"/>
    <s v="Allen-Curtis"/>
    <s v="Phased human-resource core"/>
    <n v="70600"/>
    <n v="42596"/>
    <x v="128"/>
    <x v="3"/>
    <n v="532"/>
    <n v="80.067669172932327"/>
    <x v="1"/>
    <x v="1"/>
    <x v="1"/>
    <s v="USD"/>
    <x v="126"/>
    <x v="123"/>
    <x v="0"/>
    <b v="0"/>
    <s v="music/rock"/>
  </r>
  <r>
    <n v="129"/>
    <s v="Morgan-Martinez"/>
    <s v="Mandatory tertiary implementation"/>
    <n v="148500"/>
    <n v="4756"/>
    <x v="129"/>
    <x v="3"/>
    <n v="55"/>
    <n v="86.472727272727269"/>
    <x v="0"/>
    <x v="0"/>
    <x v="2"/>
    <s v="AUD"/>
    <x v="127"/>
    <x v="97"/>
    <x v="0"/>
    <b v="0"/>
    <s v="food/food trucks"/>
  </r>
  <r>
    <n v="130"/>
    <s v="Luna, Anderson and Fox"/>
    <s v="Secured directional encryption"/>
    <n v="9600"/>
    <n v="14925"/>
    <x v="130"/>
    <x v="1"/>
    <n v="533"/>
    <n v="28.001876172607879"/>
    <x v="4"/>
    <x v="6"/>
    <x v="3"/>
    <s v="DKK"/>
    <x v="128"/>
    <x v="124"/>
    <x v="0"/>
    <b v="0"/>
    <s v="film &amp; video/drama"/>
  </r>
  <r>
    <n v="131"/>
    <s v="Fleming, Zhang and Henderson"/>
    <s v="Distributed 5thgeneration implementation"/>
    <n v="164700"/>
    <n v="166116"/>
    <x v="131"/>
    <x v="1"/>
    <n v="2443"/>
    <n v="67.996725337699544"/>
    <x v="2"/>
    <x v="2"/>
    <x v="4"/>
    <s v="GBP"/>
    <x v="129"/>
    <x v="125"/>
    <x v="0"/>
    <b v="0"/>
    <s v="technology/web"/>
  </r>
  <r>
    <n v="132"/>
    <s v="Flowers and Sons"/>
    <s v="Virtual static core"/>
    <n v="3300"/>
    <n v="3834"/>
    <x v="132"/>
    <x v="1"/>
    <n v="89"/>
    <n v="43.078651685393261"/>
    <x v="3"/>
    <x v="3"/>
    <x v="1"/>
    <s v="USD"/>
    <x v="130"/>
    <x v="126"/>
    <x v="0"/>
    <b v="1"/>
    <s v="theater/plays"/>
  </r>
  <r>
    <n v="133"/>
    <s v="Gates PLC"/>
    <s v="Secured content-based product"/>
    <n v="4500"/>
    <n v="13985"/>
    <x v="133"/>
    <x v="1"/>
    <n v="159"/>
    <n v="87.95597484276729"/>
    <x v="1"/>
    <x v="21"/>
    <x v="1"/>
    <s v="USD"/>
    <x v="131"/>
    <x v="127"/>
    <x v="0"/>
    <b v="0"/>
    <s v="music/world music"/>
  </r>
  <r>
    <n v="134"/>
    <s v="Caldwell LLC"/>
    <s v="Secured executive concept"/>
    <n v="99500"/>
    <n v="89288"/>
    <x v="134"/>
    <x v="0"/>
    <n v="940"/>
    <n v="94.987234042553197"/>
    <x v="4"/>
    <x v="4"/>
    <x v="5"/>
    <s v="CHF"/>
    <x v="132"/>
    <x v="128"/>
    <x v="0"/>
    <b v="1"/>
    <s v="film &amp; video/documentary"/>
  </r>
  <r>
    <n v="135"/>
    <s v="Le, Burton and Evans"/>
    <s v="Balanced zero-defect software"/>
    <n v="7700"/>
    <n v="5488"/>
    <x v="135"/>
    <x v="0"/>
    <n v="117"/>
    <n v="46.905982905982903"/>
    <x v="3"/>
    <x v="3"/>
    <x v="1"/>
    <s v="USD"/>
    <x v="133"/>
    <x v="129"/>
    <x v="0"/>
    <b v="1"/>
    <s v="theater/plays"/>
  </r>
  <r>
    <n v="136"/>
    <s v="Briggs PLC"/>
    <s v="Distributed context-sensitive flexibility"/>
    <n v="82800"/>
    <n v="2721"/>
    <x v="136"/>
    <x v="3"/>
    <n v="58"/>
    <n v="46.913793103448278"/>
    <x v="4"/>
    <x v="6"/>
    <x v="1"/>
    <s v="USD"/>
    <x v="134"/>
    <x v="130"/>
    <x v="0"/>
    <b v="1"/>
    <s v="film &amp; video/drama"/>
  </r>
  <r>
    <n v="137"/>
    <s v="Hudson-Nguyen"/>
    <s v="Down-sized disintermediate support"/>
    <n v="1800"/>
    <n v="4712"/>
    <x v="137"/>
    <x v="1"/>
    <n v="50"/>
    <n v="94.24"/>
    <x v="5"/>
    <x v="9"/>
    <x v="1"/>
    <s v="USD"/>
    <x v="135"/>
    <x v="131"/>
    <x v="0"/>
    <b v="0"/>
    <s v="publishing/nonfiction"/>
  </r>
  <r>
    <n v="138"/>
    <s v="Hogan Ltd"/>
    <s v="Stand-alone mission-critical moratorium"/>
    <n v="9600"/>
    <n v="9216"/>
    <x v="138"/>
    <x v="0"/>
    <n v="115"/>
    <n v="80.139130434782615"/>
    <x v="6"/>
    <x v="20"/>
    <x v="1"/>
    <s v="USD"/>
    <x v="136"/>
    <x v="132"/>
    <x v="0"/>
    <b v="0"/>
    <s v="games/mobile games"/>
  </r>
  <r>
    <n v="139"/>
    <s v="Hamilton, Wright and Chavez"/>
    <s v="Down-sized empowering protocol"/>
    <n v="92100"/>
    <n v="19246"/>
    <x v="139"/>
    <x v="0"/>
    <n v="326"/>
    <n v="59.036809815950917"/>
    <x v="2"/>
    <x v="8"/>
    <x v="1"/>
    <s v="USD"/>
    <x v="137"/>
    <x v="133"/>
    <x v="0"/>
    <b v="1"/>
    <s v="technology/wearables"/>
  </r>
  <r>
    <n v="140"/>
    <s v="Bautista-Cross"/>
    <s v="Fully-configurable coherent Internet solution"/>
    <n v="5500"/>
    <n v="12274"/>
    <x v="140"/>
    <x v="1"/>
    <n v="186"/>
    <n v="65.989247311827953"/>
    <x v="4"/>
    <x v="4"/>
    <x v="1"/>
    <s v="USD"/>
    <x v="138"/>
    <x v="134"/>
    <x v="0"/>
    <b v="0"/>
    <s v="film &amp; video/documentary"/>
  </r>
  <r>
    <n v="141"/>
    <s v="Jackson LLC"/>
    <s v="Distributed motivating algorithm"/>
    <n v="64300"/>
    <n v="65323"/>
    <x v="141"/>
    <x v="1"/>
    <n v="1071"/>
    <n v="60.992530345471522"/>
    <x v="2"/>
    <x v="2"/>
    <x v="1"/>
    <s v="USD"/>
    <x v="139"/>
    <x v="135"/>
    <x v="0"/>
    <b v="0"/>
    <s v="technology/web"/>
  </r>
  <r>
    <n v="142"/>
    <s v="Figueroa Ltd"/>
    <s v="Expanded solution-oriented benchmark"/>
    <n v="5000"/>
    <n v="11502"/>
    <x v="142"/>
    <x v="1"/>
    <n v="117"/>
    <n v="98.307692307692307"/>
    <x v="2"/>
    <x v="2"/>
    <x v="1"/>
    <s v="USD"/>
    <x v="107"/>
    <x v="136"/>
    <x v="0"/>
    <b v="0"/>
    <s v="technology/web"/>
  </r>
  <r>
    <n v="143"/>
    <s v="Avila-Jones"/>
    <s v="Implemented discrete secured line"/>
    <n v="5400"/>
    <n v="7322"/>
    <x v="143"/>
    <x v="1"/>
    <n v="70"/>
    <n v="104.6"/>
    <x v="1"/>
    <x v="7"/>
    <x v="1"/>
    <s v="USD"/>
    <x v="140"/>
    <x v="137"/>
    <x v="0"/>
    <b v="0"/>
    <s v="music/indie rock"/>
  </r>
  <r>
    <n v="144"/>
    <s v="Martin, Lopez and Hunter"/>
    <s v="Multi-lateral actuating installation"/>
    <n v="9000"/>
    <n v="11619"/>
    <x v="144"/>
    <x v="1"/>
    <n v="135"/>
    <n v="86.066666666666663"/>
    <x v="3"/>
    <x v="3"/>
    <x v="1"/>
    <s v="USD"/>
    <x v="141"/>
    <x v="138"/>
    <x v="0"/>
    <b v="0"/>
    <s v="theater/plays"/>
  </r>
  <r>
    <n v="145"/>
    <s v="Fields-Moore"/>
    <s v="Secured reciprocal array"/>
    <n v="25000"/>
    <n v="59128"/>
    <x v="145"/>
    <x v="1"/>
    <n v="768"/>
    <n v="76.989583333333329"/>
    <x v="2"/>
    <x v="8"/>
    <x v="5"/>
    <s v="CHF"/>
    <x v="142"/>
    <x v="139"/>
    <x v="0"/>
    <b v="0"/>
    <s v="technology/wearables"/>
  </r>
  <r>
    <n v="146"/>
    <s v="Harris-Golden"/>
    <s v="Optional bandwidth-monitored middleware"/>
    <n v="8800"/>
    <n v="1518"/>
    <x v="146"/>
    <x v="3"/>
    <n v="51"/>
    <n v="29.764705882352942"/>
    <x v="3"/>
    <x v="3"/>
    <x v="1"/>
    <s v="USD"/>
    <x v="143"/>
    <x v="140"/>
    <x v="0"/>
    <b v="0"/>
    <s v="theater/plays"/>
  </r>
  <r>
    <n v="147"/>
    <s v="Moss, Norman and Dunlap"/>
    <s v="Upgradable upward-trending workforce"/>
    <n v="8300"/>
    <n v="9337"/>
    <x v="147"/>
    <x v="1"/>
    <n v="199"/>
    <n v="46.91959798994975"/>
    <x v="3"/>
    <x v="3"/>
    <x v="1"/>
    <s v="USD"/>
    <x v="144"/>
    <x v="141"/>
    <x v="0"/>
    <b v="1"/>
    <s v="theater/plays"/>
  </r>
  <r>
    <n v="148"/>
    <s v="White, Larson and Wright"/>
    <s v="Upgradable hybrid capability"/>
    <n v="9300"/>
    <n v="11255"/>
    <x v="148"/>
    <x v="1"/>
    <n v="107"/>
    <n v="105.18691588785046"/>
    <x v="2"/>
    <x v="8"/>
    <x v="1"/>
    <s v="USD"/>
    <x v="145"/>
    <x v="142"/>
    <x v="0"/>
    <b v="0"/>
    <s v="technology/wearables"/>
  </r>
  <r>
    <n v="149"/>
    <s v="Payne, Oliver and Burch"/>
    <s v="Managed fresh-thinking flexibility"/>
    <n v="6200"/>
    <n v="13632"/>
    <x v="149"/>
    <x v="1"/>
    <n v="195"/>
    <n v="69.907692307692301"/>
    <x v="1"/>
    <x v="7"/>
    <x v="1"/>
    <s v="USD"/>
    <x v="146"/>
    <x v="143"/>
    <x v="0"/>
    <b v="0"/>
    <s v="music/indie rock"/>
  </r>
  <r>
    <n v="150"/>
    <s v="Brown, Palmer and Pace"/>
    <s v="Networked stable workforce"/>
    <n v="100"/>
    <n v="1"/>
    <x v="100"/>
    <x v="0"/>
    <n v="1"/>
    <n v="1"/>
    <x v="1"/>
    <x v="1"/>
    <x v="1"/>
    <s v="USD"/>
    <x v="147"/>
    <x v="144"/>
    <x v="0"/>
    <b v="0"/>
    <s v="music/rock"/>
  </r>
  <r>
    <n v="151"/>
    <s v="Parker LLC"/>
    <s v="Customizable intermediate extranet"/>
    <n v="137200"/>
    <n v="88037"/>
    <x v="150"/>
    <x v="0"/>
    <n v="1467"/>
    <n v="60.011588275391958"/>
    <x v="1"/>
    <x v="5"/>
    <x v="1"/>
    <s v="USD"/>
    <x v="148"/>
    <x v="145"/>
    <x v="0"/>
    <b v="0"/>
    <s v="music/electric music"/>
  </r>
  <r>
    <n v="152"/>
    <s v="Bowen, Mcdonald and Hall"/>
    <s v="User-centric fault-tolerant task-force"/>
    <n v="41500"/>
    <n v="175573"/>
    <x v="151"/>
    <x v="1"/>
    <n v="3376"/>
    <n v="52.006220379146917"/>
    <x v="1"/>
    <x v="7"/>
    <x v="1"/>
    <s v="USD"/>
    <x v="149"/>
    <x v="146"/>
    <x v="0"/>
    <b v="0"/>
    <s v="music/indie rock"/>
  </r>
  <r>
    <n v="153"/>
    <s v="Whitehead, Bell and Hughes"/>
    <s v="Multi-tiered radical definition"/>
    <n v="189400"/>
    <n v="176112"/>
    <x v="152"/>
    <x v="0"/>
    <n v="5681"/>
    <n v="31.000176025347649"/>
    <x v="3"/>
    <x v="3"/>
    <x v="1"/>
    <s v="USD"/>
    <x v="150"/>
    <x v="147"/>
    <x v="0"/>
    <b v="0"/>
    <s v="theater/plays"/>
  </r>
  <r>
    <n v="154"/>
    <s v="Rodriguez-Brown"/>
    <s v="Devolved foreground benchmark"/>
    <n v="171300"/>
    <n v="100650"/>
    <x v="153"/>
    <x v="0"/>
    <n v="1059"/>
    <n v="95.042492917847028"/>
    <x v="1"/>
    <x v="7"/>
    <x v="1"/>
    <s v="USD"/>
    <x v="151"/>
    <x v="148"/>
    <x v="0"/>
    <b v="1"/>
    <s v="music/indie rock"/>
  </r>
  <r>
    <n v="155"/>
    <s v="Hall-Schaefer"/>
    <s v="Distributed eco-centric methodology"/>
    <n v="139500"/>
    <n v="90706"/>
    <x v="154"/>
    <x v="0"/>
    <n v="1194"/>
    <n v="75.968174204355108"/>
    <x v="3"/>
    <x v="3"/>
    <x v="1"/>
    <s v="USD"/>
    <x v="152"/>
    <x v="149"/>
    <x v="0"/>
    <b v="0"/>
    <s v="theater/plays"/>
  </r>
  <r>
    <n v="156"/>
    <s v="Meza-Rogers"/>
    <s v="Streamlined encompassing encryption"/>
    <n v="36400"/>
    <n v="26914"/>
    <x v="155"/>
    <x v="3"/>
    <n v="379"/>
    <n v="71.013192612137203"/>
    <x v="1"/>
    <x v="1"/>
    <x v="2"/>
    <s v="AUD"/>
    <x v="153"/>
    <x v="150"/>
    <x v="0"/>
    <b v="0"/>
    <s v="music/rock"/>
  </r>
  <r>
    <n v="157"/>
    <s v="Curtis-Curtis"/>
    <s v="User-friendly reciprocal initiative"/>
    <n v="4200"/>
    <n v="2212"/>
    <x v="156"/>
    <x v="0"/>
    <n v="30"/>
    <n v="73.733333333333334"/>
    <x v="7"/>
    <x v="14"/>
    <x v="2"/>
    <s v="AUD"/>
    <x v="154"/>
    <x v="151"/>
    <x v="0"/>
    <b v="0"/>
    <s v="photography/photography books"/>
  </r>
  <r>
    <n v="158"/>
    <s v="Carlson Inc"/>
    <s v="Ergonomic fresh-thinking installation"/>
    <n v="2100"/>
    <n v="4640"/>
    <x v="157"/>
    <x v="1"/>
    <n v="41"/>
    <n v="113.17073170731707"/>
    <x v="1"/>
    <x v="1"/>
    <x v="1"/>
    <s v="USD"/>
    <x v="155"/>
    <x v="152"/>
    <x v="0"/>
    <b v="0"/>
    <s v="music/rock"/>
  </r>
  <r>
    <n v="159"/>
    <s v="Clarke, Anderson and Lee"/>
    <s v="Robust explicit hardware"/>
    <n v="191200"/>
    <n v="191222"/>
    <x v="158"/>
    <x v="1"/>
    <n v="1821"/>
    <n v="105.00933552992861"/>
    <x v="3"/>
    <x v="3"/>
    <x v="1"/>
    <s v="USD"/>
    <x v="156"/>
    <x v="153"/>
    <x v="0"/>
    <b v="1"/>
    <s v="theater/plays"/>
  </r>
  <r>
    <n v="160"/>
    <s v="Evans Group"/>
    <s v="Stand-alone actuating support"/>
    <n v="8000"/>
    <n v="12985"/>
    <x v="159"/>
    <x v="1"/>
    <n v="164"/>
    <n v="79.176829268292678"/>
    <x v="2"/>
    <x v="8"/>
    <x v="1"/>
    <s v="USD"/>
    <x v="157"/>
    <x v="154"/>
    <x v="0"/>
    <b v="0"/>
    <s v="technology/wearables"/>
  </r>
  <r>
    <n v="161"/>
    <s v="Bruce Group"/>
    <s v="Cross-platform methodical process improvement"/>
    <n v="5500"/>
    <n v="4300"/>
    <x v="160"/>
    <x v="0"/>
    <n v="75"/>
    <n v="57.333333333333336"/>
    <x v="2"/>
    <x v="2"/>
    <x v="1"/>
    <s v="USD"/>
    <x v="158"/>
    <x v="155"/>
    <x v="0"/>
    <b v="1"/>
    <s v="technology/web"/>
  </r>
  <r>
    <n v="162"/>
    <s v="Keith, Alvarez and Potter"/>
    <s v="Extended bottom-line open architecture"/>
    <n v="6100"/>
    <n v="9134"/>
    <x v="161"/>
    <x v="1"/>
    <n v="157"/>
    <n v="58.178343949044589"/>
    <x v="1"/>
    <x v="1"/>
    <x v="5"/>
    <s v="CHF"/>
    <x v="159"/>
    <x v="156"/>
    <x v="0"/>
    <b v="0"/>
    <s v="music/rock"/>
  </r>
  <r>
    <n v="163"/>
    <s v="Burton-Watkins"/>
    <s v="Extended reciprocal circuit"/>
    <n v="3500"/>
    <n v="8864"/>
    <x v="162"/>
    <x v="1"/>
    <n v="246"/>
    <n v="36.032520325203251"/>
    <x v="7"/>
    <x v="14"/>
    <x v="1"/>
    <s v="USD"/>
    <x v="160"/>
    <x v="157"/>
    <x v="0"/>
    <b v="1"/>
    <s v="photography/photography books"/>
  </r>
  <r>
    <n v="164"/>
    <s v="Lopez and Sons"/>
    <s v="Polarized human-resource protocol"/>
    <n v="150500"/>
    <n v="150755"/>
    <x v="163"/>
    <x v="1"/>
    <n v="1396"/>
    <n v="107.99068767908309"/>
    <x v="3"/>
    <x v="3"/>
    <x v="1"/>
    <s v="USD"/>
    <x v="161"/>
    <x v="158"/>
    <x v="0"/>
    <b v="0"/>
    <s v="theater/plays"/>
  </r>
  <r>
    <n v="165"/>
    <s v="Cordova Ltd"/>
    <s v="Synergized radical product"/>
    <n v="90400"/>
    <n v="110279"/>
    <x v="164"/>
    <x v="1"/>
    <n v="2506"/>
    <n v="44.005985634477256"/>
    <x v="2"/>
    <x v="2"/>
    <x v="1"/>
    <s v="USD"/>
    <x v="162"/>
    <x v="159"/>
    <x v="0"/>
    <b v="0"/>
    <s v="technology/web"/>
  </r>
  <r>
    <n v="166"/>
    <s v="Brown-Vang"/>
    <s v="Robust heuristic artificial intelligence"/>
    <n v="9800"/>
    <n v="13439"/>
    <x v="165"/>
    <x v="1"/>
    <n v="244"/>
    <n v="55.077868852459019"/>
    <x v="7"/>
    <x v="14"/>
    <x v="1"/>
    <s v="USD"/>
    <x v="163"/>
    <x v="160"/>
    <x v="0"/>
    <b v="0"/>
    <s v="photography/photography books"/>
  </r>
  <r>
    <n v="167"/>
    <s v="Cruz-Ward"/>
    <s v="Robust content-based emulation"/>
    <n v="2600"/>
    <n v="10804"/>
    <x v="166"/>
    <x v="1"/>
    <n v="146"/>
    <n v="74"/>
    <x v="3"/>
    <x v="3"/>
    <x v="2"/>
    <s v="AUD"/>
    <x v="164"/>
    <x v="161"/>
    <x v="0"/>
    <b v="0"/>
    <s v="theater/plays"/>
  </r>
  <r>
    <n v="168"/>
    <s v="Hernandez Group"/>
    <s v="Ergonomic uniform open system"/>
    <n v="128100"/>
    <n v="40107"/>
    <x v="167"/>
    <x v="0"/>
    <n v="955"/>
    <n v="41.996858638743454"/>
    <x v="1"/>
    <x v="7"/>
    <x v="3"/>
    <s v="DKK"/>
    <x v="165"/>
    <x v="162"/>
    <x v="0"/>
    <b v="1"/>
    <s v="music/indie rock"/>
  </r>
  <r>
    <n v="169"/>
    <s v="Tran, Steele and Wilson"/>
    <s v="Profit-focused modular product"/>
    <n v="23300"/>
    <n v="98811"/>
    <x v="168"/>
    <x v="1"/>
    <n v="1267"/>
    <n v="77.988161010260455"/>
    <x v="4"/>
    <x v="12"/>
    <x v="1"/>
    <s v="USD"/>
    <x v="166"/>
    <x v="163"/>
    <x v="0"/>
    <b v="1"/>
    <s v="film &amp; video/shorts"/>
  </r>
  <r>
    <n v="170"/>
    <s v="Summers, Gallegos and Stein"/>
    <s v="Mandatory mobile product"/>
    <n v="188100"/>
    <n v="5528"/>
    <x v="169"/>
    <x v="0"/>
    <n v="67"/>
    <n v="82.507462686567166"/>
    <x v="1"/>
    <x v="7"/>
    <x v="1"/>
    <s v="USD"/>
    <x v="167"/>
    <x v="164"/>
    <x v="0"/>
    <b v="0"/>
    <s v="music/indie rock"/>
  </r>
  <r>
    <n v="171"/>
    <s v="Blair Group"/>
    <s v="Public-key 3rdgeneration budgetary management"/>
    <n v="4900"/>
    <n v="521"/>
    <x v="170"/>
    <x v="0"/>
    <n v="5"/>
    <n v="104.2"/>
    <x v="5"/>
    <x v="18"/>
    <x v="1"/>
    <s v="USD"/>
    <x v="168"/>
    <x v="165"/>
    <x v="0"/>
    <b v="0"/>
    <s v="publishing/translations"/>
  </r>
  <r>
    <n v="172"/>
    <s v="Nixon Inc"/>
    <s v="Centralized national firmware"/>
    <n v="800"/>
    <n v="663"/>
    <x v="171"/>
    <x v="0"/>
    <n v="26"/>
    <n v="25.5"/>
    <x v="4"/>
    <x v="4"/>
    <x v="1"/>
    <s v="USD"/>
    <x v="169"/>
    <x v="166"/>
    <x v="0"/>
    <b v="1"/>
    <s v="film &amp; video/documentary"/>
  </r>
  <r>
    <n v="173"/>
    <s v="White LLC"/>
    <s v="Cross-group 4thgeneration middleware"/>
    <n v="96700"/>
    <n v="157635"/>
    <x v="172"/>
    <x v="1"/>
    <n v="1561"/>
    <n v="100.98334401024984"/>
    <x v="3"/>
    <x v="3"/>
    <x v="1"/>
    <s v="USD"/>
    <x v="170"/>
    <x v="167"/>
    <x v="0"/>
    <b v="0"/>
    <s v="theater/plays"/>
  </r>
  <r>
    <n v="174"/>
    <s v="Santos, Black and Donovan"/>
    <s v="Pre-emptive scalable access"/>
    <n v="600"/>
    <n v="5368"/>
    <x v="173"/>
    <x v="1"/>
    <n v="48"/>
    <n v="111.83333333333333"/>
    <x v="2"/>
    <x v="8"/>
    <x v="1"/>
    <s v="USD"/>
    <x v="171"/>
    <x v="168"/>
    <x v="0"/>
    <b v="1"/>
    <s v="technology/wearables"/>
  </r>
  <r>
    <n v="175"/>
    <s v="Jones, Contreras and Burnett"/>
    <s v="Sharable intangible migration"/>
    <n v="181200"/>
    <n v="47459"/>
    <x v="174"/>
    <x v="0"/>
    <n v="1130"/>
    <n v="41.999115044247787"/>
    <x v="3"/>
    <x v="3"/>
    <x v="1"/>
    <s v="USD"/>
    <x v="172"/>
    <x v="169"/>
    <x v="0"/>
    <b v="0"/>
    <s v="theater/plays"/>
  </r>
  <r>
    <n v="176"/>
    <s v="Stone-Orozco"/>
    <s v="Proactive scalable Graphical User Interface"/>
    <n v="115000"/>
    <n v="86060"/>
    <x v="175"/>
    <x v="0"/>
    <n v="782"/>
    <n v="110.05115089514067"/>
    <x v="3"/>
    <x v="3"/>
    <x v="1"/>
    <s v="USD"/>
    <x v="173"/>
    <x v="170"/>
    <x v="0"/>
    <b v="0"/>
    <s v="theater/plays"/>
  </r>
  <r>
    <n v="177"/>
    <s v="Lee, Gibson and Morgan"/>
    <s v="Digitized solution-oriented product"/>
    <n v="38800"/>
    <n v="161593"/>
    <x v="176"/>
    <x v="1"/>
    <n v="2739"/>
    <n v="58.997079225994888"/>
    <x v="3"/>
    <x v="3"/>
    <x v="1"/>
    <s v="USD"/>
    <x v="174"/>
    <x v="171"/>
    <x v="0"/>
    <b v="0"/>
    <s v="theater/plays"/>
  </r>
  <r>
    <n v="178"/>
    <s v="Alexander-Williams"/>
    <s v="Triple-buffered cohesive structure"/>
    <n v="7200"/>
    <n v="6927"/>
    <x v="177"/>
    <x v="0"/>
    <n v="210"/>
    <n v="32.985714285714288"/>
    <x v="0"/>
    <x v="0"/>
    <x v="1"/>
    <s v="USD"/>
    <x v="175"/>
    <x v="172"/>
    <x v="0"/>
    <b v="0"/>
    <s v="food/food trucks"/>
  </r>
  <r>
    <n v="179"/>
    <s v="Marks Ltd"/>
    <s v="Realigned human-resource orchestration"/>
    <n v="44500"/>
    <n v="159185"/>
    <x v="178"/>
    <x v="1"/>
    <n v="3537"/>
    <n v="45.005654509471306"/>
    <x v="3"/>
    <x v="3"/>
    <x v="0"/>
    <s v="CAD"/>
    <x v="176"/>
    <x v="173"/>
    <x v="0"/>
    <b v="1"/>
    <s v="theater/plays"/>
  </r>
  <r>
    <n v="180"/>
    <s v="Olsen, Edwards and Reid"/>
    <s v="Optional clear-thinking software"/>
    <n v="56000"/>
    <n v="172736"/>
    <x v="179"/>
    <x v="1"/>
    <n v="2107"/>
    <n v="81.98196487897485"/>
    <x v="2"/>
    <x v="8"/>
    <x v="2"/>
    <s v="AUD"/>
    <x v="177"/>
    <x v="174"/>
    <x v="0"/>
    <b v="0"/>
    <s v="technology/wearables"/>
  </r>
  <r>
    <n v="181"/>
    <s v="Daniels, Rose and Tyler"/>
    <s v="Centralized global approach"/>
    <n v="8600"/>
    <n v="5315"/>
    <x v="180"/>
    <x v="0"/>
    <n v="136"/>
    <n v="39.080882352941174"/>
    <x v="2"/>
    <x v="2"/>
    <x v="1"/>
    <s v="USD"/>
    <x v="178"/>
    <x v="175"/>
    <x v="0"/>
    <b v="0"/>
    <s v="technology/web"/>
  </r>
  <r>
    <n v="182"/>
    <s v="Adams Group"/>
    <s v="Reverse-engineered bandwidth-monitored contingency"/>
    <n v="27100"/>
    <n v="195750"/>
    <x v="181"/>
    <x v="1"/>
    <n v="3318"/>
    <n v="58.996383363471971"/>
    <x v="3"/>
    <x v="3"/>
    <x v="3"/>
    <s v="DKK"/>
    <x v="179"/>
    <x v="176"/>
    <x v="0"/>
    <b v="0"/>
    <s v="theater/plays"/>
  </r>
  <r>
    <n v="183"/>
    <s v="Rogers, Huerta and Medina"/>
    <s v="Pre-emptive bandwidth-monitored instruction set"/>
    <n v="5100"/>
    <n v="3525"/>
    <x v="182"/>
    <x v="0"/>
    <n v="86"/>
    <n v="40.988372093023258"/>
    <x v="1"/>
    <x v="1"/>
    <x v="0"/>
    <s v="CAD"/>
    <x v="180"/>
    <x v="177"/>
    <x v="0"/>
    <b v="0"/>
    <s v="music/rock"/>
  </r>
  <r>
    <n v="184"/>
    <s v="Howard, Carter and Griffith"/>
    <s v="Adaptive asynchronous emulation"/>
    <n v="3600"/>
    <n v="10550"/>
    <x v="183"/>
    <x v="1"/>
    <n v="340"/>
    <n v="31.029411764705884"/>
    <x v="3"/>
    <x v="3"/>
    <x v="1"/>
    <s v="USD"/>
    <x v="181"/>
    <x v="178"/>
    <x v="0"/>
    <b v="0"/>
    <s v="theater/plays"/>
  </r>
  <r>
    <n v="185"/>
    <s v="Bailey PLC"/>
    <s v="Innovative actuating conglomeration"/>
    <n v="1000"/>
    <n v="718"/>
    <x v="184"/>
    <x v="0"/>
    <n v="19"/>
    <n v="37.789473684210527"/>
    <x v="4"/>
    <x v="19"/>
    <x v="1"/>
    <s v="USD"/>
    <x v="182"/>
    <x v="179"/>
    <x v="0"/>
    <b v="0"/>
    <s v="film &amp; video/television"/>
  </r>
  <r>
    <n v="186"/>
    <s v="Parker Group"/>
    <s v="Grass-roots foreground policy"/>
    <n v="88800"/>
    <n v="28358"/>
    <x v="185"/>
    <x v="0"/>
    <n v="886"/>
    <n v="32.006772009029348"/>
    <x v="3"/>
    <x v="3"/>
    <x v="1"/>
    <s v="USD"/>
    <x v="183"/>
    <x v="180"/>
    <x v="0"/>
    <b v="0"/>
    <s v="theater/plays"/>
  </r>
  <r>
    <n v="187"/>
    <s v="Fox Group"/>
    <s v="Horizontal transitional paradigm"/>
    <n v="60200"/>
    <n v="138384"/>
    <x v="186"/>
    <x v="1"/>
    <n v="1442"/>
    <n v="95.966712898751737"/>
    <x v="4"/>
    <x v="12"/>
    <x v="0"/>
    <s v="CAD"/>
    <x v="184"/>
    <x v="181"/>
    <x v="0"/>
    <b v="1"/>
    <s v="film &amp; video/shorts"/>
  </r>
  <r>
    <n v="188"/>
    <s v="Walker, Jones and Rodriguez"/>
    <s v="Networked didactic info-mediaries"/>
    <n v="8200"/>
    <n v="2625"/>
    <x v="187"/>
    <x v="0"/>
    <n v="35"/>
    <n v="75"/>
    <x v="3"/>
    <x v="3"/>
    <x v="6"/>
    <s v="EUR"/>
    <x v="185"/>
    <x v="182"/>
    <x v="0"/>
    <b v="0"/>
    <s v="theater/plays"/>
  </r>
  <r>
    <n v="189"/>
    <s v="Anthony-Shaw"/>
    <s v="Switchable contextually-based access"/>
    <n v="191300"/>
    <n v="45004"/>
    <x v="188"/>
    <x v="3"/>
    <n v="441"/>
    <n v="102.0498866213152"/>
    <x v="3"/>
    <x v="3"/>
    <x v="1"/>
    <s v="USD"/>
    <x v="186"/>
    <x v="183"/>
    <x v="0"/>
    <b v="0"/>
    <s v="theater/plays"/>
  </r>
  <r>
    <n v="190"/>
    <s v="Cook LLC"/>
    <s v="Up-sized dynamic throughput"/>
    <n v="3700"/>
    <n v="2538"/>
    <x v="189"/>
    <x v="0"/>
    <n v="24"/>
    <n v="105.75"/>
    <x v="3"/>
    <x v="3"/>
    <x v="1"/>
    <s v="USD"/>
    <x v="187"/>
    <x v="184"/>
    <x v="0"/>
    <b v="1"/>
    <s v="theater/plays"/>
  </r>
  <r>
    <n v="191"/>
    <s v="Sutton PLC"/>
    <s v="Mandatory reciprocal superstructure"/>
    <n v="8400"/>
    <n v="3188"/>
    <x v="190"/>
    <x v="0"/>
    <n v="86"/>
    <n v="37.069767441860463"/>
    <x v="3"/>
    <x v="3"/>
    <x v="6"/>
    <s v="EUR"/>
    <x v="188"/>
    <x v="185"/>
    <x v="0"/>
    <b v="0"/>
    <s v="theater/plays"/>
  </r>
  <r>
    <n v="192"/>
    <s v="Long, Morgan and Mitchell"/>
    <s v="Upgradable 4thgeneration productivity"/>
    <n v="42600"/>
    <n v="8517"/>
    <x v="191"/>
    <x v="0"/>
    <n v="243"/>
    <n v="35.049382716049379"/>
    <x v="1"/>
    <x v="1"/>
    <x v="1"/>
    <s v="USD"/>
    <x v="189"/>
    <x v="186"/>
    <x v="0"/>
    <b v="0"/>
    <s v="music/rock"/>
  </r>
  <r>
    <n v="193"/>
    <s v="Calhoun, Rogers and Long"/>
    <s v="Progressive discrete hub"/>
    <n v="6600"/>
    <n v="3012"/>
    <x v="192"/>
    <x v="0"/>
    <n v="65"/>
    <n v="46.338461538461537"/>
    <x v="1"/>
    <x v="7"/>
    <x v="1"/>
    <s v="USD"/>
    <x v="190"/>
    <x v="187"/>
    <x v="1"/>
    <b v="0"/>
    <s v="music/indie rock"/>
  </r>
  <r>
    <n v="194"/>
    <s v="Sandoval Group"/>
    <s v="Assimilated multi-tasking archive"/>
    <n v="7100"/>
    <n v="8716"/>
    <x v="193"/>
    <x v="1"/>
    <n v="126"/>
    <n v="69.174603174603178"/>
    <x v="1"/>
    <x v="16"/>
    <x v="1"/>
    <s v="USD"/>
    <x v="191"/>
    <x v="188"/>
    <x v="0"/>
    <b v="0"/>
    <s v="music/metal"/>
  </r>
  <r>
    <n v="195"/>
    <s v="Smith and Sons"/>
    <s v="Upgradable high-level solution"/>
    <n v="15800"/>
    <n v="57157"/>
    <x v="194"/>
    <x v="1"/>
    <n v="524"/>
    <n v="109.07824427480917"/>
    <x v="1"/>
    <x v="5"/>
    <x v="1"/>
    <s v="USD"/>
    <x v="192"/>
    <x v="189"/>
    <x v="0"/>
    <b v="0"/>
    <s v="music/electric music"/>
  </r>
  <r>
    <n v="196"/>
    <s v="King Inc"/>
    <s v="Organic bandwidth-monitored frame"/>
    <n v="8200"/>
    <n v="5178"/>
    <x v="195"/>
    <x v="0"/>
    <n v="100"/>
    <n v="51.78"/>
    <x v="2"/>
    <x v="8"/>
    <x v="3"/>
    <s v="DKK"/>
    <x v="173"/>
    <x v="190"/>
    <x v="0"/>
    <b v="0"/>
    <s v="technology/wearables"/>
  </r>
  <r>
    <n v="197"/>
    <s v="Perry and Sons"/>
    <s v="Business-focused logistical framework"/>
    <n v="54700"/>
    <n v="163118"/>
    <x v="196"/>
    <x v="1"/>
    <n v="1989"/>
    <n v="82.010055304172951"/>
    <x v="4"/>
    <x v="6"/>
    <x v="1"/>
    <s v="USD"/>
    <x v="193"/>
    <x v="191"/>
    <x v="0"/>
    <b v="0"/>
    <s v="film &amp; video/drama"/>
  </r>
  <r>
    <n v="198"/>
    <s v="Palmer Inc"/>
    <s v="Universal multi-state capability"/>
    <n v="63200"/>
    <n v="6041"/>
    <x v="197"/>
    <x v="0"/>
    <n v="168"/>
    <n v="35.958333333333336"/>
    <x v="1"/>
    <x v="5"/>
    <x v="1"/>
    <s v="USD"/>
    <x v="194"/>
    <x v="192"/>
    <x v="0"/>
    <b v="0"/>
    <s v="music/electric music"/>
  </r>
  <r>
    <n v="199"/>
    <s v="Hull, Baker and Martinez"/>
    <s v="Digitized reciprocal infrastructure"/>
    <n v="1800"/>
    <n v="968"/>
    <x v="198"/>
    <x v="0"/>
    <n v="13"/>
    <n v="74.461538461538467"/>
    <x v="1"/>
    <x v="1"/>
    <x v="1"/>
    <s v="USD"/>
    <x v="195"/>
    <x v="193"/>
    <x v="0"/>
    <b v="0"/>
    <s v="music/rock"/>
  </r>
  <r>
    <n v="200"/>
    <s v="Becker, Rice and White"/>
    <s v="Reduced dedicated capability"/>
    <n v="100"/>
    <n v="2"/>
    <x v="50"/>
    <x v="0"/>
    <n v="1"/>
    <n v="2"/>
    <x v="3"/>
    <x v="3"/>
    <x v="0"/>
    <s v="CAD"/>
    <x v="152"/>
    <x v="194"/>
    <x v="0"/>
    <b v="0"/>
    <s v="theater/plays"/>
  </r>
  <r>
    <n v="201"/>
    <s v="Osborne, Perkins and Knox"/>
    <s v="Cross-platform bi-directional workforce"/>
    <n v="2100"/>
    <n v="14305"/>
    <x v="199"/>
    <x v="1"/>
    <n v="157"/>
    <n v="91.114649681528661"/>
    <x v="2"/>
    <x v="2"/>
    <x v="1"/>
    <s v="USD"/>
    <x v="196"/>
    <x v="195"/>
    <x v="0"/>
    <b v="0"/>
    <s v="technology/web"/>
  </r>
  <r>
    <n v="202"/>
    <s v="Mcknight-Freeman"/>
    <s v="Upgradable scalable methodology"/>
    <n v="8300"/>
    <n v="6543"/>
    <x v="200"/>
    <x v="3"/>
    <n v="82"/>
    <n v="79.792682926829272"/>
    <x v="0"/>
    <x v="0"/>
    <x v="1"/>
    <s v="USD"/>
    <x v="197"/>
    <x v="196"/>
    <x v="0"/>
    <b v="0"/>
    <s v="food/food trucks"/>
  </r>
  <r>
    <n v="203"/>
    <s v="Hayden, Shannon and Stein"/>
    <s v="Customer-focused client-server service-desk"/>
    <n v="143900"/>
    <n v="193413"/>
    <x v="201"/>
    <x v="1"/>
    <n v="4498"/>
    <n v="42.999777678968428"/>
    <x v="3"/>
    <x v="3"/>
    <x v="2"/>
    <s v="AUD"/>
    <x v="198"/>
    <x v="197"/>
    <x v="0"/>
    <b v="0"/>
    <s v="theater/plays"/>
  </r>
  <r>
    <n v="204"/>
    <s v="Daniel-Luna"/>
    <s v="Mandatory multimedia leverage"/>
    <n v="75000"/>
    <n v="2529"/>
    <x v="202"/>
    <x v="0"/>
    <n v="40"/>
    <n v="63.225000000000001"/>
    <x v="1"/>
    <x v="17"/>
    <x v="1"/>
    <s v="USD"/>
    <x v="199"/>
    <x v="198"/>
    <x v="0"/>
    <b v="0"/>
    <s v="music/jazz"/>
  </r>
  <r>
    <n v="205"/>
    <s v="Weaver-Marquez"/>
    <s v="Focused analyzing circuit"/>
    <n v="1300"/>
    <n v="5614"/>
    <x v="203"/>
    <x v="1"/>
    <n v="80"/>
    <n v="70.174999999999997"/>
    <x v="3"/>
    <x v="3"/>
    <x v="1"/>
    <s v="USD"/>
    <x v="200"/>
    <x v="199"/>
    <x v="1"/>
    <b v="0"/>
    <s v="theater/plays"/>
  </r>
  <r>
    <n v="206"/>
    <s v="Austin, Baker and Kelley"/>
    <s v="Fundamental grid-enabled strategy"/>
    <n v="9000"/>
    <n v="3496"/>
    <x v="204"/>
    <x v="3"/>
    <n v="57"/>
    <n v="61.333333333333336"/>
    <x v="5"/>
    <x v="13"/>
    <x v="1"/>
    <s v="USD"/>
    <x v="201"/>
    <x v="200"/>
    <x v="0"/>
    <b v="0"/>
    <s v="publishing/fiction"/>
  </r>
  <r>
    <n v="207"/>
    <s v="Carney-Anderson"/>
    <s v="Digitized 5thgeneration knowledgebase"/>
    <n v="1000"/>
    <n v="4257"/>
    <x v="205"/>
    <x v="1"/>
    <n v="43"/>
    <n v="99"/>
    <x v="1"/>
    <x v="1"/>
    <x v="1"/>
    <s v="USD"/>
    <x v="202"/>
    <x v="201"/>
    <x v="0"/>
    <b v="1"/>
    <s v="music/rock"/>
  </r>
  <r>
    <n v="208"/>
    <s v="Jackson Inc"/>
    <s v="Mandatory multi-tasking encryption"/>
    <n v="196900"/>
    <n v="199110"/>
    <x v="206"/>
    <x v="1"/>
    <n v="2053"/>
    <n v="96.984900146127615"/>
    <x v="4"/>
    <x v="4"/>
    <x v="1"/>
    <s v="USD"/>
    <x v="203"/>
    <x v="202"/>
    <x v="0"/>
    <b v="0"/>
    <s v="film &amp; video/documentary"/>
  </r>
  <r>
    <n v="209"/>
    <s v="Warren Ltd"/>
    <s v="Distributed system-worthy application"/>
    <n v="194500"/>
    <n v="41212"/>
    <x v="207"/>
    <x v="2"/>
    <n v="808"/>
    <n v="51.004950495049506"/>
    <x v="4"/>
    <x v="4"/>
    <x v="2"/>
    <s v="AUD"/>
    <x v="204"/>
    <x v="203"/>
    <x v="0"/>
    <b v="0"/>
    <s v="film &amp; video/documentary"/>
  </r>
  <r>
    <n v="210"/>
    <s v="Schultz Inc"/>
    <s v="Synergistic tertiary time-frame"/>
    <n v="9400"/>
    <n v="6338"/>
    <x v="208"/>
    <x v="0"/>
    <n v="226"/>
    <n v="28.044247787610619"/>
    <x v="4"/>
    <x v="22"/>
    <x v="3"/>
    <s v="DKK"/>
    <x v="205"/>
    <x v="204"/>
    <x v="0"/>
    <b v="0"/>
    <s v="film &amp; video/science fiction"/>
  </r>
  <r>
    <n v="211"/>
    <s v="Thompson LLC"/>
    <s v="Customer-focused impactful benchmark"/>
    <n v="104400"/>
    <n v="99100"/>
    <x v="209"/>
    <x v="0"/>
    <n v="1625"/>
    <n v="60.984615384615381"/>
    <x v="3"/>
    <x v="3"/>
    <x v="1"/>
    <s v="USD"/>
    <x v="206"/>
    <x v="205"/>
    <x v="0"/>
    <b v="0"/>
    <s v="theater/plays"/>
  </r>
  <r>
    <n v="212"/>
    <s v="Johnson Inc"/>
    <s v="Profound next generation infrastructure"/>
    <n v="8100"/>
    <n v="12300"/>
    <x v="210"/>
    <x v="1"/>
    <n v="168"/>
    <n v="73.214285714285708"/>
    <x v="3"/>
    <x v="3"/>
    <x v="1"/>
    <s v="USD"/>
    <x v="207"/>
    <x v="206"/>
    <x v="0"/>
    <b v="0"/>
    <s v="theater/plays"/>
  </r>
  <r>
    <n v="213"/>
    <s v="Morgan-Warren"/>
    <s v="Face-to-face encompassing info-mediaries"/>
    <n v="87900"/>
    <n v="171549"/>
    <x v="211"/>
    <x v="1"/>
    <n v="4289"/>
    <n v="39.997435299603637"/>
    <x v="1"/>
    <x v="7"/>
    <x v="1"/>
    <s v="USD"/>
    <x v="208"/>
    <x v="207"/>
    <x v="0"/>
    <b v="1"/>
    <s v="music/indie rock"/>
  </r>
  <r>
    <n v="214"/>
    <s v="Sullivan Group"/>
    <s v="Open-source fresh-thinking policy"/>
    <n v="1400"/>
    <n v="14324"/>
    <x v="212"/>
    <x v="1"/>
    <n v="165"/>
    <n v="86.812121212121212"/>
    <x v="1"/>
    <x v="1"/>
    <x v="1"/>
    <s v="USD"/>
    <x v="209"/>
    <x v="208"/>
    <x v="0"/>
    <b v="0"/>
    <s v="music/rock"/>
  </r>
  <r>
    <n v="215"/>
    <s v="Vargas, Banks and Palmer"/>
    <s v="Extended 24/7 implementation"/>
    <n v="156800"/>
    <n v="6024"/>
    <x v="213"/>
    <x v="0"/>
    <n v="143"/>
    <n v="42.125874125874127"/>
    <x v="3"/>
    <x v="3"/>
    <x v="1"/>
    <s v="USD"/>
    <x v="210"/>
    <x v="209"/>
    <x v="0"/>
    <b v="0"/>
    <s v="theater/plays"/>
  </r>
  <r>
    <n v="216"/>
    <s v="Johnson, Dixon and Zimmerman"/>
    <s v="Organic dynamic algorithm"/>
    <n v="121700"/>
    <n v="188721"/>
    <x v="214"/>
    <x v="1"/>
    <n v="1815"/>
    <n v="103.97851239669421"/>
    <x v="3"/>
    <x v="3"/>
    <x v="1"/>
    <s v="USD"/>
    <x v="211"/>
    <x v="210"/>
    <x v="0"/>
    <b v="0"/>
    <s v="theater/plays"/>
  </r>
  <r>
    <n v="217"/>
    <s v="Moore, Dudley and Navarro"/>
    <s v="Organic multi-tasking focus group"/>
    <n v="129400"/>
    <n v="57911"/>
    <x v="215"/>
    <x v="0"/>
    <n v="934"/>
    <n v="62.003211991434689"/>
    <x v="4"/>
    <x v="22"/>
    <x v="1"/>
    <s v="USD"/>
    <x v="212"/>
    <x v="211"/>
    <x v="0"/>
    <b v="0"/>
    <s v="film &amp; video/science fiction"/>
  </r>
  <r>
    <n v="218"/>
    <s v="Price-Rodriguez"/>
    <s v="Adaptive logistical initiative"/>
    <n v="5700"/>
    <n v="12309"/>
    <x v="216"/>
    <x v="1"/>
    <n v="397"/>
    <n v="31.005037783375315"/>
    <x v="4"/>
    <x v="12"/>
    <x v="4"/>
    <s v="GBP"/>
    <x v="213"/>
    <x v="212"/>
    <x v="0"/>
    <b v="1"/>
    <s v="film &amp; video/shorts"/>
  </r>
  <r>
    <n v="219"/>
    <s v="Huang-Henderson"/>
    <s v="Stand-alone mobile customer loyalty"/>
    <n v="41700"/>
    <n v="138497"/>
    <x v="217"/>
    <x v="1"/>
    <n v="1539"/>
    <n v="89.991552956465242"/>
    <x v="4"/>
    <x v="10"/>
    <x v="1"/>
    <s v="USD"/>
    <x v="214"/>
    <x v="213"/>
    <x v="0"/>
    <b v="0"/>
    <s v="film &amp; video/animation"/>
  </r>
  <r>
    <n v="220"/>
    <s v="Owens-Le"/>
    <s v="Focused composite approach"/>
    <n v="7900"/>
    <n v="667"/>
    <x v="218"/>
    <x v="0"/>
    <n v="17"/>
    <n v="39.235294117647058"/>
    <x v="3"/>
    <x v="3"/>
    <x v="1"/>
    <s v="USD"/>
    <x v="215"/>
    <x v="214"/>
    <x v="1"/>
    <b v="0"/>
    <s v="theater/plays"/>
  </r>
  <r>
    <n v="221"/>
    <s v="Huff LLC"/>
    <s v="Face-to-face clear-thinking Local Area Network"/>
    <n v="121500"/>
    <n v="119830"/>
    <x v="219"/>
    <x v="0"/>
    <n v="2179"/>
    <n v="54.993116108306566"/>
    <x v="0"/>
    <x v="0"/>
    <x v="1"/>
    <s v="USD"/>
    <x v="216"/>
    <x v="215"/>
    <x v="1"/>
    <b v="0"/>
    <s v="food/food trucks"/>
  </r>
  <r>
    <n v="222"/>
    <s v="Johnson LLC"/>
    <s v="Cross-group cohesive circuit"/>
    <n v="4800"/>
    <n v="6623"/>
    <x v="220"/>
    <x v="1"/>
    <n v="138"/>
    <n v="47.992753623188406"/>
    <x v="7"/>
    <x v="14"/>
    <x v="1"/>
    <s v="USD"/>
    <x v="217"/>
    <x v="216"/>
    <x v="0"/>
    <b v="0"/>
    <s v="photography/photography books"/>
  </r>
  <r>
    <n v="223"/>
    <s v="Chavez, Garcia and Cantu"/>
    <s v="Synergistic explicit capability"/>
    <n v="87300"/>
    <n v="81897"/>
    <x v="221"/>
    <x v="0"/>
    <n v="931"/>
    <n v="87.966702470461868"/>
    <x v="3"/>
    <x v="3"/>
    <x v="1"/>
    <s v="USD"/>
    <x v="218"/>
    <x v="217"/>
    <x v="0"/>
    <b v="0"/>
    <s v="theater/plays"/>
  </r>
  <r>
    <n v="224"/>
    <s v="Lester-Moore"/>
    <s v="Diverse analyzing definition"/>
    <n v="46300"/>
    <n v="186885"/>
    <x v="222"/>
    <x v="1"/>
    <n v="3594"/>
    <n v="51.999165275459099"/>
    <x v="4"/>
    <x v="22"/>
    <x v="1"/>
    <s v="USD"/>
    <x v="219"/>
    <x v="218"/>
    <x v="0"/>
    <b v="0"/>
    <s v="film &amp; video/science fiction"/>
  </r>
  <r>
    <n v="225"/>
    <s v="Fox-Quinn"/>
    <s v="Enterprise-wide reciprocal success"/>
    <n v="67800"/>
    <n v="176398"/>
    <x v="223"/>
    <x v="1"/>
    <n v="5880"/>
    <n v="29.999659863945578"/>
    <x v="1"/>
    <x v="1"/>
    <x v="1"/>
    <s v="USD"/>
    <x v="220"/>
    <x v="219"/>
    <x v="1"/>
    <b v="0"/>
    <s v="music/rock"/>
  </r>
  <r>
    <n v="226"/>
    <s v="Garcia Inc"/>
    <s v="Progressive neutral middleware"/>
    <n v="3000"/>
    <n v="10999"/>
    <x v="224"/>
    <x v="1"/>
    <n v="112"/>
    <n v="98.205357142857139"/>
    <x v="7"/>
    <x v="14"/>
    <x v="1"/>
    <s v="USD"/>
    <x v="221"/>
    <x v="122"/>
    <x v="0"/>
    <b v="0"/>
    <s v="photography/photography books"/>
  </r>
  <r>
    <n v="227"/>
    <s v="Johnson-Lee"/>
    <s v="Intuitive exuding process improvement"/>
    <n v="60900"/>
    <n v="102751"/>
    <x v="225"/>
    <x v="1"/>
    <n v="943"/>
    <n v="108.96182396606575"/>
    <x v="6"/>
    <x v="20"/>
    <x v="1"/>
    <s v="USD"/>
    <x v="222"/>
    <x v="220"/>
    <x v="0"/>
    <b v="0"/>
    <s v="games/mobile games"/>
  </r>
  <r>
    <n v="228"/>
    <s v="Pineda Group"/>
    <s v="Exclusive real-time protocol"/>
    <n v="137900"/>
    <n v="165352"/>
    <x v="226"/>
    <x v="1"/>
    <n v="2468"/>
    <n v="66.998379254457049"/>
    <x v="4"/>
    <x v="10"/>
    <x v="1"/>
    <s v="USD"/>
    <x v="172"/>
    <x v="221"/>
    <x v="0"/>
    <b v="0"/>
    <s v="film &amp; video/animation"/>
  </r>
  <r>
    <n v="229"/>
    <s v="Hoffman-Howard"/>
    <s v="Extended encompassing application"/>
    <n v="85600"/>
    <n v="165798"/>
    <x v="227"/>
    <x v="1"/>
    <n v="2551"/>
    <n v="64.99333594668758"/>
    <x v="6"/>
    <x v="20"/>
    <x v="1"/>
    <s v="USD"/>
    <x v="223"/>
    <x v="222"/>
    <x v="0"/>
    <b v="1"/>
    <s v="games/mobile games"/>
  </r>
  <r>
    <n v="230"/>
    <s v="Miranda, Hall and Mcgrath"/>
    <s v="Progressive value-added ability"/>
    <n v="2400"/>
    <n v="10084"/>
    <x v="228"/>
    <x v="1"/>
    <n v="101"/>
    <n v="99.841584158415841"/>
    <x v="6"/>
    <x v="11"/>
    <x v="1"/>
    <s v="USD"/>
    <x v="224"/>
    <x v="223"/>
    <x v="0"/>
    <b v="0"/>
    <s v="games/video games"/>
  </r>
  <r>
    <n v="231"/>
    <s v="Williams, Carter and Gonzalez"/>
    <s v="Cross-platform uniform hardware"/>
    <n v="7200"/>
    <n v="5523"/>
    <x v="229"/>
    <x v="3"/>
    <n v="67"/>
    <n v="82.432835820895519"/>
    <x v="3"/>
    <x v="3"/>
    <x v="1"/>
    <s v="USD"/>
    <x v="225"/>
    <x v="224"/>
    <x v="0"/>
    <b v="0"/>
    <s v="theater/plays"/>
  </r>
  <r>
    <n v="232"/>
    <s v="Davis-Rodriguez"/>
    <s v="Progressive secondary portal"/>
    <n v="3400"/>
    <n v="5823"/>
    <x v="230"/>
    <x v="1"/>
    <n v="92"/>
    <n v="63.293478260869563"/>
    <x v="3"/>
    <x v="3"/>
    <x v="1"/>
    <s v="USD"/>
    <x v="226"/>
    <x v="225"/>
    <x v="0"/>
    <b v="0"/>
    <s v="theater/plays"/>
  </r>
  <r>
    <n v="233"/>
    <s v="Reid, Rivera and Perry"/>
    <s v="Multi-lateral national adapter"/>
    <n v="3800"/>
    <n v="6000"/>
    <x v="231"/>
    <x v="1"/>
    <n v="62"/>
    <n v="96.774193548387103"/>
    <x v="4"/>
    <x v="10"/>
    <x v="1"/>
    <s v="USD"/>
    <x v="227"/>
    <x v="226"/>
    <x v="0"/>
    <b v="0"/>
    <s v="film &amp; video/animation"/>
  </r>
  <r>
    <n v="234"/>
    <s v="Mendoza-Parker"/>
    <s v="Enterprise-wide motivating matrices"/>
    <n v="7500"/>
    <n v="8181"/>
    <x v="232"/>
    <x v="1"/>
    <n v="149"/>
    <n v="54.906040268456373"/>
    <x v="6"/>
    <x v="11"/>
    <x v="6"/>
    <s v="EUR"/>
    <x v="228"/>
    <x v="227"/>
    <x v="0"/>
    <b v="1"/>
    <s v="games/video games"/>
  </r>
  <r>
    <n v="235"/>
    <s v="Lee, Ali and Guzman"/>
    <s v="Polarized upward-trending Local Area Network"/>
    <n v="8600"/>
    <n v="3589"/>
    <x v="233"/>
    <x v="0"/>
    <n v="92"/>
    <n v="39.010869565217391"/>
    <x v="4"/>
    <x v="10"/>
    <x v="1"/>
    <s v="USD"/>
    <x v="229"/>
    <x v="228"/>
    <x v="0"/>
    <b v="0"/>
    <s v="film &amp; video/animation"/>
  </r>
  <r>
    <n v="236"/>
    <s v="Gallegos-Cobb"/>
    <s v="Object-based directional function"/>
    <n v="39500"/>
    <n v="4323"/>
    <x v="234"/>
    <x v="0"/>
    <n v="57"/>
    <n v="75.84210526315789"/>
    <x v="1"/>
    <x v="1"/>
    <x v="2"/>
    <s v="AUD"/>
    <x v="230"/>
    <x v="229"/>
    <x v="0"/>
    <b v="1"/>
    <s v="music/rock"/>
  </r>
  <r>
    <n v="237"/>
    <s v="Ellison PLC"/>
    <s v="Re-contextualized tangible open architecture"/>
    <n v="9300"/>
    <n v="14822"/>
    <x v="235"/>
    <x v="1"/>
    <n v="329"/>
    <n v="45.051671732522799"/>
    <x v="4"/>
    <x v="10"/>
    <x v="1"/>
    <s v="USD"/>
    <x v="231"/>
    <x v="230"/>
    <x v="0"/>
    <b v="0"/>
    <s v="film &amp; video/animation"/>
  </r>
  <r>
    <n v="238"/>
    <s v="Bolton, Sanchez and Carrillo"/>
    <s v="Distributed systemic adapter"/>
    <n v="2400"/>
    <n v="10138"/>
    <x v="236"/>
    <x v="1"/>
    <n v="97"/>
    <n v="104.51546391752578"/>
    <x v="3"/>
    <x v="3"/>
    <x v="3"/>
    <s v="DKK"/>
    <x v="232"/>
    <x v="231"/>
    <x v="0"/>
    <b v="1"/>
    <s v="theater/plays"/>
  </r>
  <r>
    <n v="239"/>
    <s v="Mason-Sanders"/>
    <s v="Networked web-enabled instruction set"/>
    <n v="3200"/>
    <n v="3127"/>
    <x v="237"/>
    <x v="0"/>
    <n v="41"/>
    <n v="76.268292682926827"/>
    <x v="2"/>
    <x v="8"/>
    <x v="1"/>
    <s v="USD"/>
    <x v="233"/>
    <x v="232"/>
    <x v="0"/>
    <b v="0"/>
    <s v="technology/wearables"/>
  </r>
  <r>
    <n v="240"/>
    <s v="Pitts-Reed"/>
    <s v="Vision-oriented dynamic service-desk"/>
    <n v="29400"/>
    <n v="123124"/>
    <x v="238"/>
    <x v="1"/>
    <n v="1784"/>
    <n v="69.015695067264573"/>
    <x v="3"/>
    <x v="3"/>
    <x v="1"/>
    <s v="USD"/>
    <x v="194"/>
    <x v="233"/>
    <x v="0"/>
    <b v="0"/>
    <s v="theater/plays"/>
  </r>
  <r>
    <n v="241"/>
    <s v="Gonzalez-Martinez"/>
    <s v="Vision-oriented actuating open system"/>
    <n v="168500"/>
    <n v="171729"/>
    <x v="239"/>
    <x v="1"/>
    <n v="1684"/>
    <n v="101.97684085510689"/>
    <x v="5"/>
    <x v="9"/>
    <x v="2"/>
    <s v="AUD"/>
    <x v="234"/>
    <x v="234"/>
    <x v="0"/>
    <b v="1"/>
    <s v="publishing/nonfiction"/>
  </r>
  <r>
    <n v="242"/>
    <s v="Hill, Martin and Garcia"/>
    <s v="Sharable scalable core"/>
    <n v="8400"/>
    <n v="10729"/>
    <x v="240"/>
    <x v="1"/>
    <n v="250"/>
    <n v="42.915999999999997"/>
    <x v="1"/>
    <x v="1"/>
    <x v="1"/>
    <s v="USD"/>
    <x v="235"/>
    <x v="235"/>
    <x v="0"/>
    <b v="1"/>
    <s v="music/rock"/>
  </r>
  <r>
    <n v="243"/>
    <s v="Garcia PLC"/>
    <s v="Customer-focused attitude-oriented function"/>
    <n v="2300"/>
    <n v="10240"/>
    <x v="241"/>
    <x v="1"/>
    <n v="238"/>
    <n v="43.025210084033617"/>
    <x v="3"/>
    <x v="3"/>
    <x v="1"/>
    <s v="USD"/>
    <x v="236"/>
    <x v="236"/>
    <x v="0"/>
    <b v="0"/>
    <s v="theater/plays"/>
  </r>
  <r>
    <n v="244"/>
    <s v="Herring-Bailey"/>
    <s v="Reverse-engineered system-worthy extranet"/>
    <n v="700"/>
    <n v="3988"/>
    <x v="242"/>
    <x v="1"/>
    <n v="53"/>
    <n v="75.245283018867923"/>
    <x v="3"/>
    <x v="3"/>
    <x v="1"/>
    <s v="USD"/>
    <x v="237"/>
    <x v="237"/>
    <x v="0"/>
    <b v="0"/>
    <s v="theater/plays"/>
  </r>
  <r>
    <n v="245"/>
    <s v="Russell-Gardner"/>
    <s v="Re-engineered systematic monitoring"/>
    <n v="2900"/>
    <n v="14771"/>
    <x v="243"/>
    <x v="1"/>
    <n v="214"/>
    <n v="69.023364485981304"/>
    <x v="3"/>
    <x v="3"/>
    <x v="1"/>
    <s v="USD"/>
    <x v="238"/>
    <x v="238"/>
    <x v="0"/>
    <b v="0"/>
    <s v="theater/plays"/>
  </r>
  <r>
    <n v="246"/>
    <s v="Walters-Carter"/>
    <s v="Seamless value-added standardization"/>
    <n v="4500"/>
    <n v="14649"/>
    <x v="244"/>
    <x v="1"/>
    <n v="222"/>
    <n v="65.986486486486484"/>
    <x v="2"/>
    <x v="2"/>
    <x v="1"/>
    <s v="USD"/>
    <x v="239"/>
    <x v="239"/>
    <x v="0"/>
    <b v="0"/>
    <s v="technology/web"/>
  </r>
  <r>
    <n v="247"/>
    <s v="Johnson, Patterson and Montoya"/>
    <s v="Triple-buffered fresh-thinking frame"/>
    <n v="19800"/>
    <n v="184658"/>
    <x v="245"/>
    <x v="1"/>
    <n v="1884"/>
    <n v="98.013800424628457"/>
    <x v="5"/>
    <x v="13"/>
    <x v="1"/>
    <s v="USD"/>
    <x v="240"/>
    <x v="240"/>
    <x v="0"/>
    <b v="1"/>
    <s v="publishing/fiction"/>
  </r>
  <r>
    <n v="248"/>
    <s v="Roberts and Sons"/>
    <s v="Streamlined holistic knowledgebase"/>
    <n v="6200"/>
    <n v="13103"/>
    <x v="246"/>
    <x v="1"/>
    <n v="218"/>
    <n v="60.105504587155963"/>
    <x v="6"/>
    <x v="20"/>
    <x v="2"/>
    <s v="AUD"/>
    <x v="241"/>
    <x v="241"/>
    <x v="0"/>
    <b v="0"/>
    <s v="games/mobile games"/>
  </r>
  <r>
    <n v="249"/>
    <s v="Avila-Nelson"/>
    <s v="Up-sized intermediate website"/>
    <n v="61500"/>
    <n v="168095"/>
    <x v="247"/>
    <x v="1"/>
    <n v="6465"/>
    <n v="26.000773395204948"/>
    <x v="5"/>
    <x v="18"/>
    <x v="1"/>
    <s v="USD"/>
    <x v="242"/>
    <x v="242"/>
    <x v="0"/>
    <b v="0"/>
    <s v="publishing/translations"/>
  </r>
  <r>
    <n v="250"/>
    <s v="Robbins and Sons"/>
    <s v="Future-proofed directional synergy"/>
    <n v="100"/>
    <n v="3"/>
    <x v="248"/>
    <x v="0"/>
    <n v="1"/>
    <n v="3"/>
    <x v="1"/>
    <x v="1"/>
    <x v="1"/>
    <s v="USD"/>
    <x v="67"/>
    <x v="243"/>
    <x v="0"/>
    <b v="0"/>
    <s v="music/rock"/>
  </r>
  <r>
    <n v="251"/>
    <s v="Singleton Ltd"/>
    <s v="Enhanced user-facing function"/>
    <n v="7100"/>
    <n v="3840"/>
    <x v="249"/>
    <x v="0"/>
    <n v="101"/>
    <n v="38.019801980198018"/>
    <x v="3"/>
    <x v="3"/>
    <x v="1"/>
    <s v="USD"/>
    <x v="243"/>
    <x v="244"/>
    <x v="0"/>
    <b v="0"/>
    <s v="theater/plays"/>
  </r>
  <r>
    <n v="252"/>
    <s v="Perez PLC"/>
    <s v="Operative bandwidth-monitored interface"/>
    <n v="1000"/>
    <n v="6263"/>
    <x v="250"/>
    <x v="1"/>
    <n v="59"/>
    <n v="106.15254237288136"/>
    <x v="3"/>
    <x v="3"/>
    <x v="1"/>
    <s v="USD"/>
    <x v="244"/>
    <x v="245"/>
    <x v="0"/>
    <b v="0"/>
    <s v="theater/plays"/>
  </r>
  <r>
    <n v="253"/>
    <s v="Rogers, Jacobs and Jackson"/>
    <s v="Upgradable multi-state instruction set"/>
    <n v="121500"/>
    <n v="108161"/>
    <x v="251"/>
    <x v="0"/>
    <n v="1335"/>
    <n v="81.019475655430711"/>
    <x v="4"/>
    <x v="6"/>
    <x v="0"/>
    <s v="CAD"/>
    <x v="245"/>
    <x v="246"/>
    <x v="0"/>
    <b v="0"/>
    <s v="film &amp; video/drama"/>
  </r>
  <r>
    <n v="254"/>
    <s v="Barry Group"/>
    <s v="De-engineered static Local Area Network"/>
    <n v="4600"/>
    <n v="8505"/>
    <x v="252"/>
    <x v="1"/>
    <n v="88"/>
    <n v="96.647727272727266"/>
    <x v="5"/>
    <x v="9"/>
    <x v="1"/>
    <s v="USD"/>
    <x v="246"/>
    <x v="247"/>
    <x v="0"/>
    <b v="0"/>
    <s v="publishing/nonfiction"/>
  </r>
  <r>
    <n v="255"/>
    <s v="Rosales, Branch and Harmon"/>
    <s v="Upgradable grid-enabled superstructure"/>
    <n v="80500"/>
    <n v="96735"/>
    <x v="253"/>
    <x v="1"/>
    <n v="1697"/>
    <n v="57.003535651149086"/>
    <x v="1"/>
    <x v="1"/>
    <x v="1"/>
    <s v="USD"/>
    <x v="247"/>
    <x v="248"/>
    <x v="0"/>
    <b v="1"/>
    <s v="music/rock"/>
  </r>
  <r>
    <n v="256"/>
    <s v="Smith-Reid"/>
    <s v="Optimized actuating toolset"/>
    <n v="4100"/>
    <n v="959"/>
    <x v="254"/>
    <x v="0"/>
    <n v="15"/>
    <n v="63.93333333333333"/>
    <x v="1"/>
    <x v="1"/>
    <x v="4"/>
    <s v="GBP"/>
    <x v="248"/>
    <x v="249"/>
    <x v="0"/>
    <b v="0"/>
    <s v="music/rock"/>
  </r>
  <r>
    <n v="257"/>
    <s v="Williams Inc"/>
    <s v="Decentralized exuding strategy"/>
    <n v="5700"/>
    <n v="8322"/>
    <x v="255"/>
    <x v="1"/>
    <n v="92"/>
    <n v="90.456521739130437"/>
    <x v="3"/>
    <x v="3"/>
    <x v="1"/>
    <s v="USD"/>
    <x v="249"/>
    <x v="250"/>
    <x v="0"/>
    <b v="0"/>
    <s v="theater/plays"/>
  </r>
  <r>
    <n v="258"/>
    <s v="Duncan, Mcdonald and Miller"/>
    <s v="Assimilated coherent hardware"/>
    <n v="5000"/>
    <n v="13424"/>
    <x v="256"/>
    <x v="1"/>
    <n v="186"/>
    <n v="72.172043010752688"/>
    <x v="3"/>
    <x v="3"/>
    <x v="1"/>
    <s v="USD"/>
    <x v="250"/>
    <x v="251"/>
    <x v="0"/>
    <b v="1"/>
    <s v="theater/plays"/>
  </r>
  <r>
    <n v="259"/>
    <s v="Watkins Ltd"/>
    <s v="Multi-channeled responsive implementation"/>
    <n v="1800"/>
    <n v="10755"/>
    <x v="257"/>
    <x v="1"/>
    <n v="138"/>
    <n v="77.934782608695656"/>
    <x v="7"/>
    <x v="14"/>
    <x v="1"/>
    <s v="USD"/>
    <x v="251"/>
    <x v="252"/>
    <x v="1"/>
    <b v="0"/>
    <s v="photography/photography books"/>
  </r>
  <r>
    <n v="260"/>
    <s v="Allen-Jones"/>
    <s v="Centralized modular initiative"/>
    <n v="6300"/>
    <n v="9935"/>
    <x v="258"/>
    <x v="1"/>
    <n v="261"/>
    <n v="38.065134099616856"/>
    <x v="1"/>
    <x v="1"/>
    <x v="1"/>
    <s v="USD"/>
    <x v="136"/>
    <x v="253"/>
    <x v="0"/>
    <b v="0"/>
    <s v="music/rock"/>
  </r>
  <r>
    <n v="261"/>
    <s v="Mason-Smith"/>
    <s v="Reverse-engineered cohesive migration"/>
    <n v="84300"/>
    <n v="26303"/>
    <x v="259"/>
    <x v="0"/>
    <n v="454"/>
    <n v="57.936123348017624"/>
    <x v="1"/>
    <x v="1"/>
    <x v="1"/>
    <s v="USD"/>
    <x v="252"/>
    <x v="254"/>
    <x v="0"/>
    <b v="1"/>
    <s v="music/rock"/>
  </r>
  <r>
    <n v="262"/>
    <s v="Lloyd, Kennedy and Davis"/>
    <s v="Compatible multimedia hub"/>
    <n v="1700"/>
    <n v="5328"/>
    <x v="260"/>
    <x v="1"/>
    <n v="107"/>
    <n v="49.794392523364486"/>
    <x v="1"/>
    <x v="7"/>
    <x v="1"/>
    <s v="USD"/>
    <x v="253"/>
    <x v="255"/>
    <x v="0"/>
    <b v="1"/>
    <s v="music/indie rock"/>
  </r>
  <r>
    <n v="263"/>
    <s v="Walker Ltd"/>
    <s v="Organic eco-centric success"/>
    <n v="2900"/>
    <n v="10756"/>
    <x v="261"/>
    <x v="1"/>
    <n v="199"/>
    <n v="54.050251256281406"/>
    <x v="7"/>
    <x v="14"/>
    <x v="1"/>
    <s v="USD"/>
    <x v="254"/>
    <x v="256"/>
    <x v="0"/>
    <b v="0"/>
    <s v="photography/photography books"/>
  </r>
  <r>
    <n v="264"/>
    <s v="Gordon PLC"/>
    <s v="Virtual reciprocal policy"/>
    <n v="45600"/>
    <n v="165375"/>
    <x v="262"/>
    <x v="1"/>
    <n v="5512"/>
    <n v="30.002721335268504"/>
    <x v="3"/>
    <x v="3"/>
    <x v="1"/>
    <s v="USD"/>
    <x v="255"/>
    <x v="257"/>
    <x v="0"/>
    <b v="0"/>
    <s v="theater/plays"/>
  </r>
  <r>
    <n v="265"/>
    <s v="Lee and Sons"/>
    <s v="Persevering interactive emulation"/>
    <n v="4900"/>
    <n v="6031"/>
    <x v="263"/>
    <x v="1"/>
    <n v="86"/>
    <n v="70.127906976744185"/>
    <x v="3"/>
    <x v="3"/>
    <x v="1"/>
    <s v="USD"/>
    <x v="256"/>
    <x v="258"/>
    <x v="0"/>
    <b v="0"/>
    <s v="theater/plays"/>
  </r>
  <r>
    <n v="266"/>
    <s v="Cole LLC"/>
    <s v="Proactive responsive emulation"/>
    <n v="111900"/>
    <n v="85902"/>
    <x v="264"/>
    <x v="0"/>
    <n v="3182"/>
    <n v="26.996228786926462"/>
    <x v="1"/>
    <x v="17"/>
    <x v="6"/>
    <s v="EUR"/>
    <x v="257"/>
    <x v="259"/>
    <x v="0"/>
    <b v="1"/>
    <s v="music/jazz"/>
  </r>
  <r>
    <n v="267"/>
    <s v="Acosta PLC"/>
    <s v="Extended eco-centric function"/>
    <n v="61600"/>
    <n v="143910"/>
    <x v="265"/>
    <x v="1"/>
    <n v="2768"/>
    <n v="51.990606936416185"/>
    <x v="3"/>
    <x v="3"/>
    <x v="2"/>
    <s v="AUD"/>
    <x v="258"/>
    <x v="260"/>
    <x v="0"/>
    <b v="0"/>
    <s v="theater/plays"/>
  </r>
  <r>
    <n v="268"/>
    <s v="Brown-Mckee"/>
    <s v="Networked optimal productivity"/>
    <n v="1500"/>
    <n v="2708"/>
    <x v="266"/>
    <x v="1"/>
    <n v="48"/>
    <n v="56.416666666666664"/>
    <x v="4"/>
    <x v="4"/>
    <x v="1"/>
    <s v="USD"/>
    <x v="259"/>
    <x v="261"/>
    <x v="0"/>
    <b v="0"/>
    <s v="film &amp; video/documentary"/>
  </r>
  <r>
    <n v="269"/>
    <s v="Miles and Sons"/>
    <s v="Persistent attitude-oriented approach"/>
    <n v="3500"/>
    <n v="8842"/>
    <x v="267"/>
    <x v="1"/>
    <n v="87"/>
    <n v="101.63218390804597"/>
    <x v="4"/>
    <x v="19"/>
    <x v="1"/>
    <s v="USD"/>
    <x v="260"/>
    <x v="262"/>
    <x v="0"/>
    <b v="0"/>
    <s v="film &amp; video/television"/>
  </r>
  <r>
    <n v="270"/>
    <s v="Sawyer, Horton and Williams"/>
    <s v="Triple-buffered 4thgeneration toolset"/>
    <n v="173900"/>
    <n v="47260"/>
    <x v="268"/>
    <x v="3"/>
    <n v="1890"/>
    <n v="25.005291005291006"/>
    <x v="6"/>
    <x v="11"/>
    <x v="1"/>
    <s v="USD"/>
    <x v="261"/>
    <x v="263"/>
    <x v="0"/>
    <b v="0"/>
    <s v="games/video games"/>
  </r>
  <r>
    <n v="271"/>
    <s v="Foley-Cox"/>
    <s v="Progressive zero administration leverage"/>
    <n v="153700"/>
    <n v="1953"/>
    <x v="269"/>
    <x v="2"/>
    <n v="61"/>
    <n v="32.016393442622949"/>
    <x v="7"/>
    <x v="14"/>
    <x v="1"/>
    <s v="USD"/>
    <x v="262"/>
    <x v="264"/>
    <x v="0"/>
    <b v="0"/>
    <s v="photography/photography books"/>
  </r>
  <r>
    <n v="272"/>
    <s v="Horton, Morrison and Clark"/>
    <s v="Networked radical neural-net"/>
    <n v="51100"/>
    <n v="155349"/>
    <x v="270"/>
    <x v="1"/>
    <n v="1894"/>
    <n v="82.021647307286173"/>
    <x v="3"/>
    <x v="3"/>
    <x v="1"/>
    <s v="USD"/>
    <x v="263"/>
    <x v="265"/>
    <x v="0"/>
    <b v="1"/>
    <s v="theater/plays"/>
  </r>
  <r>
    <n v="273"/>
    <s v="Thomas and Sons"/>
    <s v="Re-engineered heuristic forecast"/>
    <n v="7800"/>
    <n v="10704"/>
    <x v="271"/>
    <x v="1"/>
    <n v="282"/>
    <n v="37.957446808510639"/>
    <x v="3"/>
    <x v="3"/>
    <x v="0"/>
    <s v="CAD"/>
    <x v="264"/>
    <x v="266"/>
    <x v="0"/>
    <b v="0"/>
    <s v="theater/plays"/>
  </r>
  <r>
    <n v="274"/>
    <s v="Morgan-Jenkins"/>
    <s v="Fully-configurable background algorithm"/>
    <n v="2400"/>
    <n v="773"/>
    <x v="272"/>
    <x v="0"/>
    <n v="15"/>
    <n v="51.533333333333331"/>
    <x v="3"/>
    <x v="3"/>
    <x v="1"/>
    <s v="USD"/>
    <x v="265"/>
    <x v="267"/>
    <x v="0"/>
    <b v="0"/>
    <s v="theater/plays"/>
  </r>
  <r>
    <n v="275"/>
    <s v="Ward, Sanchez and Kemp"/>
    <s v="Stand-alone discrete Graphical User Interface"/>
    <n v="3900"/>
    <n v="9419"/>
    <x v="273"/>
    <x v="1"/>
    <n v="116"/>
    <n v="81.198275862068968"/>
    <x v="5"/>
    <x v="18"/>
    <x v="1"/>
    <s v="USD"/>
    <x v="266"/>
    <x v="153"/>
    <x v="0"/>
    <b v="0"/>
    <s v="publishing/translations"/>
  </r>
  <r>
    <n v="276"/>
    <s v="Fields Ltd"/>
    <s v="Front-line foreground project"/>
    <n v="5500"/>
    <n v="5324"/>
    <x v="274"/>
    <x v="0"/>
    <n v="133"/>
    <n v="40.030075187969928"/>
    <x v="6"/>
    <x v="11"/>
    <x v="1"/>
    <s v="USD"/>
    <x v="267"/>
    <x v="268"/>
    <x v="0"/>
    <b v="1"/>
    <s v="games/video games"/>
  </r>
  <r>
    <n v="277"/>
    <s v="Ramos-Mitchell"/>
    <s v="Persevering system-worthy info-mediaries"/>
    <n v="700"/>
    <n v="7465"/>
    <x v="275"/>
    <x v="1"/>
    <n v="83"/>
    <n v="89.939759036144579"/>
    <x v="3"/>
    <x v="3"/>
    <x v="1"/>
    <s v="USD"/>
    <x v="268"/>
    <x v="269"/>
    <x v="0"/>
    <b v="0"/>
    <s v="theater/plays"/>
  </r>
  <r>
    <n v="278"/>
    <s v="Higgins, Davis and Salazar"/>
    <s v="Distributed multi-tasking strategy"/>
    <n v="2700"/>
    <n v="8799"/>
    <x v="276"/>
    <x v="1"/>
    <n v="91"/>
    <n v="96.692307692307693"/>
    <x v="2"/>
    <x v="2"/>
    <x v="1"/>
    <s v="USD"/>
    <x v="269"/>
    <x v="270"/>
    <x v="0"/>
    <b v="0"/>
    <s v="technology/web"/>
  </r>
  <r>
    <n v="279"/>
    <s v="Smith-Jenkins"/>
    <s v="Vision-oriented methodical application"/>
    <n v="8000"/>
    <n v="13656"/>
    <x v="277"/>
    <x v="1"/>
    <n v="546"/>
    <n v="25.010989010989011"/>
    <x v="3"/>
    <x v="3"/>
    <x v="1"/>
    <s v="USD"/>
    <x v="270"/>
    <x v="271"/>
    <x v="0"/>
    <b v="0"/>
    <s v="theater/plays"/>
  </r>
  <r>
    <n v="280"/>
    <s v="Braun PLC"/>
    <s v="Function-based high-level infrastructure"/>
    <n v="2500"/>
    <n v="14536"/>
    <x v="278"/>
    <x v="1"/>
    <n v="393"/>
    <n v="36.987277353689571"/>
    <x v="4"/>
    <x v="10"/>
    <x v="1"/>
    <s v="USD"/>
    <x v="271"/>
    <x v="272"/>
    <x v="0"/>
    <b v="0"/>
    <s v="film &amp; video/animation"/>
  </r>
  <r>
    <n v="281"/>
    <s v="Drake PLC"/>
    <s v="Profound object-oriented paradigm"/>
    <n v="164500"/>
    <n v="150552"/>
    <x v="279"/>
    <x v="0"/>
    <n v="2062"/>
    <n v="73.012609117361791"/>
    <x v="3"/>
    <x v="3"/>
    <x v="1"/>
    <s v="USD"/>
    <x v="272"/>
    <x v="273"/>
    <x v="0"/>
    <b v="1"/>
    <s v="theater/plays"/>
  </r>
  <r>
    <n v="282"/>
    <s v="Ross, Kelly and Brown"/>
    <s v="Virtual contextually-based circuit"/>
    <n v="8400"/>
    <n v="9076"/>
    <x v="280"/>
    <x v="1"/>
    <n v="133"/>
    <n v="68.240601503759393"/>
    <x v="4"/>
    <x v="19"/>
    <x v="1"/>
    <s v="USD"/>
    <x v="73"/>
    <x v="274"/>
    <x v="0"/>
    <b v="1"/>
    <s v="film &amp; video/television"/>
  </r>
  <r>
    <n v="283"/>
    <s v="Lucas-Mullins"/>
    <s v="Business-focused dynamic instruction set"/>
    <n v="8100"/>
    <n v="1517"/>
    <x v="281"/>
    <x v="0"/>
    <n v="29"/>
    <n v="52.310344827586206"/>
    <x v="1"/>
    <x v="1"/>
    <x v="3"/>
    <s v="DKK"/>
    <x v="273"/>
    <x v="148"/>
    <x v="0"/>
    <b v="0"/>
    <s v="music/rock"/>
  </r>
  <r>
    <n v="284"/>
    <s v="Tran LLC"/>
    <s v="Ameliorated fresh-thinking protocol"/>
    <n v="9800"/>
    <n v="8153"/>
    <x v="282"/>
    <x v="0"/>
    <n v="132"/>
    <n v="61.765151515151516"/>
    <x v="2"/>
    <x v="2"/>
    <x v="1"/>
    <s v="USD"/>
    <x v="274"/>
    <x v="275"/>
    <x v="0"/>
    <b v="0"/>
    <s v="technology/web"/>
  </r>
  <r>
    <n v="285"/>
    <s v="Dawson, Brady and Gilbert"/>
    <s v="Front-line optimizing emulation"/>
    <n v="900"/>
    <n v="6357"/>
    <x v="283"/>
    <x v="1"/>
    <n v="254"/>
    <n v="25.027559055118111"/>
    <x v="3"/>
    <x v="3"/>
    <x v="1"/>
    <s v="USD"/>
    <x v="275"/>
    <x v="276"/>
    <x v="0"/>
    <b v="0"/>
    <s v="theater/plays"/>
  </r>
  <r>
    <n v="286"/>
    <s v="Obrien-Aguirre"/>
    <s v="Devolved uniform complexity"/>
    <n v="112100"/>
    <n v="19557"/>
    <x v="284"/>
    <x v="3"/>
    <n v="184"/>
    <n v="106.28804347826087"/>
    <x v="3"/>
    <x v="3"/>
    <x v="1"/>
    <s v="USD"/>
    <x v="276"/>
    <x v="72"/>
    <x v="0"/>
    <b v="0"/>
    <s v="theater/plays"/>
  </r>
  <r>
    <n v="287"/>
    <s v="Ferguson PLC"/>
    <s v="Public-key intangible superstructure"/>
    <n v="6300"/>
    <n v="13213"/>
    <x v="285"/>
    <x v="1"/>
    <n v="176"/>
    <n v="75.07386363636364"/>
    <x v="1"/>
    <x v="5"/>
    <x v="1"/>
    <s v="USD"/>
    <x v="277"/>
    <x v="277"/>
    <x v="0"/>
    <b v="0"/>
    <s v="music/electric music"/>
  </r>
  <r>
    <n v="288"/>
    <s v="Garcia Ltd"/>
    <s v="Secured global success"/>
    <n v="5600"/>
    <n v="5476"/>
    <x v="286"/>
    <x v="0"/>
    <n v="137"/>
    <n v="39.970802919708028"/>
    <x v="1"/>
    <x v="16"/>
    <x v="3"/>
    <s v="DKK"/>
    <x v="278"/>
    <x v="278"/>
    <x v="0"/>
    <b v="1"/>
    <s v="music/metal"/>
  </r>
  <r>
    <n v="289"/>
    <s v="Smith, Love and Smith"/>
    <s v="Grass-roots mission-critical capability"/>
    <n v="800"/>
    <n v="13474"/>
    <x v="287"/>
    <x v="1"/>
    <n v="337"/>
    <n v="39.982195845697326"/>
    <x v="3"/>
    <x v="3"/>
    <x v="0"/>
    <s v="CAD"/>
    <x v="279"/>
    <x v="71"/>
    <x v="0"/>
    <b v="0"/>
    <s v="theater/plays"/>
  </r>
  <r>
    <n v="290"/>
    <s v="Wilson, Hall and Osborne"/>
    <s v="Advanced global data-warehouse"/>
    <n v="168600"/>
    <n v="91722"/>
    <x v="288"/>
    <x v="0"/>
    <n v="908"/>
    <n v="101.01541850220265"/>
    <x v="4"/>
    <x v="4"/>
    <x v="1"/>
    <s v="USD"/>
    <x v="280"/>
    <x v="279"/>
    <x v="0"/>
    <b v="1"/>
    <s v="film &amp; video/documentary"/>
  </r>
  <r>
    <n v="291"/>
    <s v="Bell, Grimes and Kerr"/>
    <s v="Self-enabling uniform complexity"/>
    <n v="1800"/>
    <n v="8219"/>
    <x v="289"/>
    <x v="1"/>
    <n v="107"/>
    <n v="76.813084112149539"/>
    <x v="2"/>
    <x v="2"/>
    <x v="1"/>
    <s v="USD"/>
    <x v="281"/>
    <x v="280"/>
    <x v="1"/>
    <b v="0"/>
    <s v="technology/web"/>
  </r>
  <r>
    <n v="292"/>
    <s v="Ho-Harris"/>
    <s v="Versatile cohesive encoding"/>
    <n v="7300"/>
    <n v="717"/>
    <x v="290"/>
    <x v="0"/>
    <n v="10"/>
    <n v="71.7"/>
    <x v="0"/>
    <x v="0"/>
    <x v="1"/>
    <s v="USD"/>
    <x v="282"/>
    <x v="281"/>
    <x v="0"/>
    <b v="0"/>
    <s v="food/food trucks"/>
  </r>
  <r>
    <n v="293"/>
    <s v="Ross Group"/>
    <s v="Organized executive solution"/>
    <n v="6500"/>
    <n v="1065"/>
    <x v="291"/>
    <x v="3"/>
    <n v="32"/>
    <n v="33.28125"/>
    <x v="3"/>
    <x v="3"/>
    <x v="6"/>
    <s v="EUR"/>
    <x v="283"/>
    <x v="282"/>
    <x v="0"/>
    <b v="0"/>
    <s v="theater/plays"/>
  </r>
  <r>
    <n v="294"/>
    <s v="Turner-Davis"/>
    <s v="Automated local emulation"/>
    <n v="600"/>
    <n v="8038"/>
    <x v="292"/>
    <x v="1"/>
    <n v="183"/>
    <n v="43.923497267759565"/>
    <x v="3"/>
    <x v="3"/>
    <x v="1"/>
    <s v="USD"/>
    <x v="284"/>
    <x v="283"/>
    <x v="0"/>
    <b v="0"/>
    <s v="theater/plays"/>
  </r>
  <r>
    <n v="295"/>
    <s v="Smith, Jackson and Herrera"/>
    <s v="Enterprise-wide intermediate middleware"/>
    <n v="192900"/>
    <n v="68769"/>
    <x v="293"/>
    <x v="0"/>
    <n v="1910"/>
    <n v="36.004712041884815"/>
    <x v="3"/>
    <x v="3"/>
    <x v="5"/>
    <s v="CHF"/>
    <x v="285"/>
    <x v="284"/>
    <x v="0"/>
    <b v="0"/>
    <s v="theater/plays"/>
  </r>
  <r>
    <n v="296"/>
    <s v="Smith-Hess"/>
    <s v="Grass-roots real-time Local Area Network"/>
    <n v="6100"/>
    <n v="3352"/>
    <x v="294"/>
    <x v="0"/>
    <n v="38"/>
    <n v="88.21052631578948"/>
    <x v="3"/>
    <x v="3"/>
    <x v="2"/>
    <s v="AUD"/>
    <x v="286"/>
    <x v="285"/>
    <x v="0"/>
    <b v="0"/>
    <s v="theater/plays"/>
  </r>
  <r>
    <n v="297"/>
    <s v="Brown, Herring and Bass"/>
    <s v="Organized client-driven capacity"/>
    <n v="7200"/>
    <n v="6785"/>
    <x v="295"/>
    <x v="0"/>
    <n v="104"/>
    <n v="65.240384615384613"/>
    <x v="3"/>
    <x v="3"/>
    <x v="2"/>
    <s v="AUD"/>
    <x v="287"/>
    <x v="286"/>
    <x v="0"/>
    <b v="1"/>
    <s v="theater/plays"/>
  </r>
  <r>
    <n v="298"/>
    <s v="Chase, Garcia and Johnson"/>
    <s v="Adaptive intangible database"/>
    <n v="3500"/>
    <n v="5037"/>
    <x v="296"/>
    <x v="1"/>
    <n v="72"/>
    <n v="69.958333333333329"/>
    <x v="1"/>
    <x v="1"/>
    <x v="1"/>
    <s v="USD"/>
    <x v="288"/>
    <x v="287"/>
    <x v="0"/>
    <b v="1"/>
    <s v="music/rock"/>
  </r>
  <r>
    <n v="299"/>
    <s v="Ramsey and Sons"/>
    <s v="Grass-roots contextually-based algorithm"/>
    <n v="3800"/>
    <n v="1954"/>
    <x v="297"/>
    <x v="0"/>
    <n v="49"/>
    <n v="39.877551020408163"/>
    <x v="0"/>
    <x v="0"/>
    <x v="1"/>
    <s v="USD"/>
    <x v="289"/>
    <x v="288"/>
    <x v="0"/>
    <b v="0"/>
    <s v="food/food trucks"/>
  </r>
  <r>
    <n v="300"/>
    <s v="Cooke PLC"/>
    <s v="Focused executive core"/>
    <n v="100"/>
    <n v="5"/>
    <x v="298"/>
    <x v="0"/>
    <n v="1"/>
    <n v="5"/>
    <x v="5"/>
    <x v="9"/>
    <x v="3"/>
    <s v="DKK"/>
    <x v="290"/>
    <x v="289"/>
    <x v="0"/>
    <b v="1"/>
    <s v="publishing/nonfiction"/>
  </r>
  <r>
    <n v="301"/>
    <s v="Wong-Walker"/>
    <s v="Multi-channeled disintermediate policy"/>
    <n v="900"/>
    <n v="12102"/>
    <x v="299"/>
    <x v="1"/>
    <n v="295"/>
    <n v="41.023728813559323"/>
    <x v="4"/>
    <x v="4"/>
    <x v="1"/>
    <s v="USD"/>
    <x v="291"/>
    <x v="290"/>
    <x v="0"/>
    <b v="0"/>
    <s v="film &amp; video/documentary"/>
  </r>
  <r>
    <n v="302"/>
    <s v="Ferguson, Collins and Mata"/>
    <s v="Customizable bi-directional hardware"/>
    <n v="76100"/>
    <n v="24234"/>
    <x v="300"/>
    <x v="0"/>
    <n v="245"/>
    <n v="98.914285714285711"/>
    <x v="3"/>
    <x v="3"/>
    <x v="1"/>
    <s v="USD"/>
    <x v="292"/>
    <x v="18"/>
    <x v="0"/>
    <b v="0"/>
    <s v="theater/plays"/>
  </r>
  <r>
    <n v="303"/>
    <s v="Guerrero, Flores and Jenkins"/>
    <s v="Networked optimal architecture"/>
    <n v="3400"/>
    <n v="2809"/>
    <x v="301"/>
    <x v="0"/>
    <n v="32"/>
    <n v="87.78125"/>
    <x v="1"/>
    <x v="7"/>
    <x v="1"/>
    <s v="USD"/>
    <x v="293"/>
    <x v="291"/>
    <x v="0"/>
    <b v="0"/>
    <s v="music/indie rock"/>
  </r>
  <r>
    <n v="304"/>
    <s v="Peterson PLC"/>
    <s v="User-friendly discrete benchmark"/>
    <n v="2100"/>
    <n v="11469"/>
    <x v="302"/>
    <x v="1"/>
    <n v="142"/>
    <n v="80.767605633802816"/>
    <x v="4"/>
    <x v="4"/>
    <x v="1"/>
    <s v="USD"/>
    <x v="294"/>
    <x v="292"/>
    <x v="0"/>
    <b v="0"/>
    <s v="film &amp; video/documentary"/>
  </r>
  <r>
    <n v="305"/>
    <s v="Townsend Ltd"/>
    <s v="Grass-roots actuating policy"/>
    <n v="2800"/>
    <n v="8014"/>
    <x v="303"/>
    <x v="1"/>
    <n v="85"/>
    <n v="94.28235294117647"/>
    <x v="3"/>
    <x v="3"/>
    <x v="1"/>
    <s v="USD"/>
    <x v="295"/>
    <x v="293"/>
    <x v="0"/>
    <b v="0"/>
    <s v="theater/plays"/>
  </r>
  <r>
    <n v="306"/>
    <s v="Rush, Reed and Hall"/>
    <s v="Enterprise-wide 3rdgeneration knowledge user"/>
    <n v="6500"/>
    <n v="514"/>
    <x v="304"/>
    <x v="0"/>
    <n v="7"/>
    <n v="73.428571428571431"/>
    <x v="3"/>
    <x v="3"/>
    <x v="1"/>
    <s v="USD"/>
    <x v="296"/>
    <x v="294"/>
    <x v="0"/>
    <b v="1"/>
    <s v="theater/plays"/>
  </r>
  <r>
    <n v="307"/>
    <s v="Salazar-Dodson"/>
    <s v="Face-to-face zero tolerance moderator"/>
    <n v="32900"/>
    <n v="43473"/>
    <x v="305"/>
    <x v="1"/>
    <n v="659"/>
    <n v="65.968133535660087"/>
    <x v="5"/>
    <x v="13"/>
    <x v="3"/>
    <s v="DKK"/>
    <x v="297"/>
    <x v="295"/>
    <x v="0"/>
    <b v="1"/>
    <s v="publishing/fiction"/>
  </r>
  <r>
    <n v="308"/>
    <s v="Davis Ltd"/>
    <s v="Grass-roots optimizing projection"/>
    <n v="118200"/>
    <n v="87560"/>
    <x v="306"/>
    <x v="0"/>
    <n v="803"/>
    <n v="109.04109589041096"/>
    <x v="3"/>
    <x v="3"/>
    <x v="1"/>
    <s v="USD"/>
    <x v="298"/>
    <x v="296"/>
    <x v="0"/>
    <b v="0"/>
    <s v="theater/plays"/>
  </r>
  <r>
    <n v="309"/>
    <s v="Harris-Perry"/>
    <s v="User-centric 6thgeneration attitude"/>
    <n v="4100"/>
    <n v="3087"/>
    <x v="307"/>
    <x v="3"/>
    <n v="75"/>
    <n v="41.16"/>
    <x v="1"/>
    <x v="7"/>
    <x v="1"/>
    <s v="USD"/>
    <x v="299"/>
    <x v="297"/>
    <x v="0"/>
    <b v="1"/>
    <s v="music/indie rock"/>
  </r>
  <r>
    <n v="310"/>
    <s v="Velazquez, Hunt and Ortiz"/>
    <s v="Switchable zero tolerance website"/>
    <n v="7800"/>
    <n v="1586"/>
    <x v="308"/>
    <x v="0"/>
    <n v="16"/>
    <n v="99.125"/>
    <x v="6"/>
    <x v="11"/>
    <x v="1"/>
    <s v="USD"/>
    <x v="300"/>
    <x v="298"/>
    <x v="0"/>
    <b v="0"/>
    <s v="games/video games"/>
  </r>
  <r>
    <n v="311"/>
    <s v="Flores PLC"/>
    <s v="Focused real-time help-desk"/>
    <n v="6300"/>
    <n v="12812"/>
    <x v="309"/>
    <x v="1"/>
    <n v="121"/>
    <n v="105.88429752066116"/>
    <x v="3"/>
    <x v="3"/>
    <x v="1"/>
    <s v="USD"/>
    <x v="247"/>
    <x v="299"/>
    <x v="0"/>
    <b v="0"/>
    <s v="theater/plays"/>
  </r>
  <r>
    <n v="312"/>
    <s v="Martinez LLC"/>
    <s v="Robust impactful approach"/>
    <n v="59100"/>
    <n v="183345"/>
    <x v="310"/>
    <x v="1"/>
    <n v="3742"/>
    <n v="48.996525921966864"/>
    <x v="3"/>
    <x v="3"/>
    <x v="1"/>
    <s v="USD"/>
    <x v="244"/>
    <x v="300"/>
    <x v="0"/>
    <b v="0"/>
    <s v="theater/plays"/>
  </r>
  <r>
    <n v="313"/>
    <s v="Miller-Irwin"/>
    <s v="Secured maximized policy"/>
    <n v="2200"/>
    <n v="8697"/>
    <x v="311"/>
    <x v="1"/>
    <n v="223"/>
    <n v="39"/>
    <x v="1"/>
    <x v="1"/>
    <x v="1"/>
    <s v="USD"/>
    <x v="301"/>
    <x v="301"/>
    <x v="0"/>
    <b v="0"/>
    <s v="music/rock"/>
  </r>
  <r>
    <n v="314"/>
    <s v="Sanchez-Morgan"/>
    <s v="Realigned upward-trending strategy"/>
    <n v="1400"/>
    <n v="4126"/>
    <x v="312"/>
    <x v="1"/>
    <n v="133"/>
    <n v="31.022556390977442"/>
    <x v="4"/>
    <x v="4"/>
    <x v="1"/>
    <s v="USD"/>
    <x v="188"/>
    <x v="162"/>
    <x v="0"/>
    <b v="1"/>
    <s v="film &amp; video/documentary"/>
  </r>
  <r>
    <n v="315"/>
    <s v="Lopez, Adams and Johnson"/>
    <s v="Open-source interactive knowledge user"/>
    <n v="9500"/>
    <n v="3220"/>
    <x v="313"/>
    <x v="0"/>
    <n v="31"/>
    <n v="103.87096774193549"/>
    <x v="3"/>
    <x v="3"/>
    <x v="1"/>
    <s v="USD"/>
    <x v="302"/>
    <x v="302"/>
    <x v="0"/>
    <b v="0"/>
    <s v="theater/plays"/>
  </r>
  <r>
    <n v="316"/>
    <s v="Martin-Marshall"/>
    <s v="Configurable demand-driven matrix"/>
    <n v="9600"/>
    <n v="6401"/>
    <x v="314"/>
    <x v="0"/>
    <n v="108"/>
    <n v="59.268518518518519"/>
    <x v="0"/>
    <x v="0"/>
    <x v="6"/>
    <s v="EUR"/>
    <x v="303"/>
    <x v="303"/>
    <x v="0"/>
    <b v="1"/>
    <s v="food/food trucks"/>
  </r>
  <r>
    <n v="317"/>
    <s v="Summers PLC"/>
    <s v="Cross-group coherent hierarchy"/>
    <n v="6600"/>
    <n v="1269"/>
    <x v="315"/>
    <x v="0"/>
    <n v="30"/>
    <n v="42.3"/>
    <x v="3"/>
    <x v="3"/>
    <x v="1"/>
    <s v="USD"/>
    <x v="304"/>
    <x v="304"/>
    <x v="0"/>
    <b v="0"/>
    <s v="theater/plays"/>
  </r>
  <r>
    <n v="318"/>
    <s v="Young, Hart and Ryan"/>
    <s v="Decentralized demand-driven open system"/>
    <n v="5700"/>
    <n v="903"/>
    <x v="316"/>
    <x v="0"/>
    <n v="17"/>
    <n v="53.117647058823529"/>
    <x v="1"/>
    <x v="1"/>
    <x v="1"/>
    <s v="USD"/>
    <x v="305"/>
    <x v="305"/>
    <x v="0"/>
    <b v="0"/>
    <s v="music/rock"/>
  </r>
  <r>
    <n v="319"/>
    <s v="Mills Group"/>
    <s v="Advanced empowering matrix"/>
    <n v="8400"/>
    <n v="3251"/>
    <x v="317"/>
    <x v="3"/>
    <n v="64"/>
    <n v="50.796875"/>
    <x v="2"/>
    <x v="2"/>
    <x v="1"/>
    <s v="USD"/>
    <x v="306"/>
    <x v="306"/>
    <x v="0"/>
    <b v="0"/>
    <s v="technology/web"/>
  </r>
  <r>
    <n v="320"/>
    <s v="Sandoval-Powell"/>
    <s v="Phased holistic implementation"/>
    <n v="84400"/>
    <n v="8092"/>
    <x v="318"/>
    <x v="0"/>
    <n v="80"/>
    <n v="101.15"/>
    <x v="5"/>
    <x v="13"/>
    <x v="1"/>
    <s v="USD"/>
    <x v="307"/>
    <x v="307"/>
    <x v="0"/>
    <b v="0"/>
    <s v="publishing/fiction"/>
  </r>
  <r>
    <n v="321"/>
    <s v="Mills, Frazier and Perez"/>
    <s v="Proactive attitude-oriented knowledge user"/>
    <n v="170400"/>
    <n v="160422"/>
    <x v="319"/>
    <x v="0"/>
    <n v="2468"/>
    <n v="65.000810372771468"/>
    <x v="4"/>
    <x v="12"/>
    <x v="1"/>
    <s v="USD"/>
    <x v="308"/>
    <x v="308"/>
    <x v="0"/>
    <b v="0"/>
    <s v="film &amp; video/shorts"/>
  </r>
  <r>
    <n v="322"/>
    <s v="Hebert Group"/>
    <s v="Visionary asymmetric Graphical User Interface"/>
    <n v="117900"/>
    <n v="196377"/>
    <x v="320"/>
    <x v="1"/>
    <n v="5168"/>
    <n v="37.998645510835914"/>
    <x v="3"/>
    <x v="3"/>
    <x v="1"/>
    <s v="USD"/>
    <x v="309"/>
    <x v="309"/>
    <x v="0"/>
    <b v="0"/>
    <s v="theater/plays"/>
  </r>
  <r>
    <n v="323"/>
    <s v="Cole, Smith and Wood"/>
    <s v="Integrated zero-defect help-desk"/>
    <n v="8900"/>
    <n v="2148"/>
    <x v="321"/>
    <x v="0"/>
    <n v="26"/>
    <n v="82.615384615384613"/>
    <x v="4"/>
    <x v="4"/>
    <x v="4"/>
    <s v="GBP"/>
    <x v="310"/>
    <x v="310"/>
    <x v="0"/>
    <b v="0"/>
    <s v="film &amp; video/documentary"/>
  </r>
  <r>
    <n v="324"/>
    <s v="Harris, Hall and Harris"/>
    <s v="Inverse analyzing matrices"/>
    <n v="7100"/>
    <n v="11648"/>
    <x v="322"/>
    <x v="1"/>
    <n v="307"/>
    <n v="37.941368078175898"/>
    <x v="3"/>
    <x v="3"/>
    <x v="1"/>
    <s v="USD"/>
    <x v="311"/>
    <x v="311"/>
    <x v="0"/>
    <b v="1"/>
    <s v="theater/plays"/>
  </r>
  <r>
    <n v="325"/>
    <s v="Saunders Group"/>
    <s v="Programmable systemic implementation"/>
    <n v="6500"/>
    <n v="5897"/>
    <x v="323"/>
    <x v="0"/>
    <n v="73"/>
    <n v="80.780821917808225"/>
    <x v="3"/>
    <x v="3"/>
    <x v="1"/>
    <s v="USD"/>
    <x v="79"/>
    <x v="312"/>
    <x v="0"/>
    <b v="1"/>
    <s v="theater/plays"/>
  </r>
  <r>
    <n v="326"/>
    <s v="Pham, Avila and Nash"/>
    <s v="Multi-channeled next generation architecture"/>
    <n v="7200"/>
    <n v="3326"/>
    <x v="324"/>
    <x v="0"/>
    <n v="128"/>
    <n v="25.984375"/>
    <x v="4"/>
    <x v="10"/>
    <x v="1"/>
    <s v="USD"/>
    <x v="312"/>
    <x v="313"/>
    <x v="0"/>
    <b v="0"/>
    <s v="film &amp; video/animation"/>
  </r>
  <r>
    <n v="327"/>
    <s v="Patterson, Salinas and Lucas"/>
    <s v="Digitized 3rdgeneration encoding"/>
    <n v="2600"/>
    <n v="1002"/>
    <x v="325"/>
    <x v="0"/>
    <n v="33"/>
    <n v="30.363636363636363"/>
    <x v="3"/>
    <x v="3"/>
    <x v="1"/>
    <s v="USD"/>
    <x v="313"/>
    <x v="314"/>
    <x v="0"/>
    <b v="1"/>
    <s v="theater/plays"/>
  </r>
  <r>
    <n v="328"/>
    <s v="Young PLC"/>
    <s v="Innovative well-modulated functionalities"/>
    <n v="98700"/>
    <n v="131826"/>
    <x v="326"/>
    <x v="1"/>
    <n v="2441"/>
    <n v="54.004916018025398"/>
    <x v="1"/>
    <x v="1"/>
    <x v="1"/>
    <s v="USD"/>
    <x v="314"/>
    <x v="315"/>
    <x v="0"/>
    <b v="0"/>
    <s v="music/rock"/>
  </r>
  <r>
    <n v="329"/>
    <s v="Willis and Sons"/>
    <s v="Fundamental incremental database"/>
    <n v="93800"/>
    <n v="21477"/>
    <x v="327"/>
    <x v="2"/>
    <n v="211"/>
    <n v="101.78672985781991"/>
    <x v="6"/>
    <x v="11"/>
    <x v="1"/>
    <s v="USD"/>
    <x v="315"/>
    <x v="316"/>
    <x v="0"/>
    <b v="0"/>
    <s v="games/video games"/>
  </r>
  <r>
    <n v="330"/>
    <s v="Thompson-Bates"/>
    <s v="Expanded encompassing open architecture"/>
    <n v="33700"/>
    <n v="62330"/>
    <x v="328"/>
    <x v="1"/>
    <n v="1385"/>
    <n v="45.003610108303249"/>
    <x v="4"/>
    <x v="4"/>
    <x v="4"/>
    <s v="GBP"/>
    <x v="316"/>
    <x v="317"/>
    <x v="0"/>
    <b v="0"/>
    <s v="film &amp; video/documentary"/>
  </r>
  <r>
    <n v="331"/>
    <s v="Rose-Silva"/>
    <s v="Intuitive static portal"/>
    <n v="3300"/>
    <n v="14643"/>
    <x v="329"/>
    <x v="1"/>
    <n v="190"/>
    <n v="77.068421052631578"/>
    <x v="0"/>
    <x v="0"/>
    <x v="1"/>
    <s v="USD"/>
    <x v="317"/>
    <x v="318"/>
    <x v="0"/>
    <b v="0"/>
    <s v="food/food trucks"/>
  </r>
  <r>
    <n v="332"/>
    <s v="Pacheco, Johnson and Torres"/>
    <s v="Optional bandwidth-monitored definition"/>
    <n v="20700"/>
    <n v="41396"/>
    <x v="330"/>
    <x v="1"/>
    <n v="470"/>
    <n v="88.076595744680844"/>
    <x v="2"/>
    <x v="8"/>
    <x v="1"/>
    <s v="USD"/>
    <x v="318"/>
    <x v="319"/>
    <x v="0"/>
    <b v="0"/>
    <s v="technology/wearables"/>
  </r>
  <r>
    <n v="333"/>
    <s v="Carlson, Dixon and Jones"/>
    <s v="Persistent well-modulated synergy"/>
    <n v="9600"/>
    <n v="11900"/>
    <x v="331"/>
    <x v="1"/>
    <n v="253"/>
    <n v="47.035573122529641"/>
    <x v="3"/>
    <x v="3"/>
    <x v="1"/>
    <s v="USD"/>
    <x v="319"/>
    <x v="320"/>
    <x v="0"/>
    <b v="0"/>
    <s v="theater/plays"/>
  </r>
  <r>
    <n v="334"/>
    <s v="Mcgee Group"/>
    <s v="Assimilated discrete algorithm"/>
    <n v="66200"/>
    <n v="123538"/>
    <x v="332"/>
    <x v="1"/>
    <n v="1113"/>
    <n v="110.99550763701707"/>
    <x v="1"/>
    <x v="1"/>
    <x v="1"/>
    <s v="USD"/>
    <x v="32"/>
    <x v="321"/>
    <x v="0"/>
    <b v="0"/>
    <s v="music/rock"/>
  </r>
  <r>
    <n v="335"/>
    <s v="Jordan-Acosta"/>
    <s v="Operative uniform hub"/>
    <n v="173800"/>
    <n v="198628"/>
    <x v="333"/>
    <x v="1"/>
    <n v="2283"/>
    <n v="87.003066141042481"/>
    <x v="1"/>
    <x v="1"/>
    <x v="1"/>
    <s v="USD"/>
    <x v="320"/>
    <x v="322"/>
    <x v="0"/>
    <b v="0"/>
    <s v="music/rock"/>
  </r>
  <r>
    <n v="336"/>
    <s v="Nunez Inc"/>
    <s v="Customizable intangible capability"/>
    <n v="70700"/>
    <n v="68602"/>
    <x v="334"/>
    <x v="0"/>
    <n v="1072"/>
    <n v="63.994402985074629"/>
    <x v="1"/>
    <x v="1"/>
    <x v="1"/>
    <s v="USD"/>
    <x v="321"/>
    <x v="323"/>
    <x v="0"/>
    <b v="1"/>
    <s v="music/rock"/>
  </r>
  <r>
    <n v="337"/>
    <s v="Hayden Ltd"/>
    <s v="Innovative didactic analyzer"/>
    <n v="94500"/>
    <n v="116064"/>
    <x v="335"/>
    <x v="1"/>
    <n v="1095"/>
    <n v="105.9945205479452"/>
    <x v="3"/>
    <x v="3"/>
    <x v="1"/>
    <s v="USD"/>
    <x v="322"/>
    <x v="324"/>
    <x v="0"/>
    <b v="0"/>
    <s v="theater/plays"/>
  </r>
  <r>
    <n v="338"/>
    <s v="Gonzalez-Burton"/>
    <s v="Decentralized intangible encoding"/>
    <n v="69800"/>
    <n v="125042"/>
    <x v="336"/>
    <x v="1"/>
    <n v="1690"/>
    <n v="73.989349112426041"/>
    <x v="3"/>
    <x v="3"/>
    <x v="1"/>
    <s v="USD"/>
    <x v="323"/>
    <x v="325"/>
    <x v="0"/>
    <b v="0"/>
    <s v="theater/plays"/>
  </r>
  <r>
    <n v="339"/>
    <s v="Lewis, Taylor and Rivers"/>
    <s v="Front-line transitional algorithm"/>
    <n v="136300"/>
    <n v="108974"/>
    <x v="337"/>
    <x v="3"/>
    <n v="1297"/>
    <n v="84.02004626060139"/>
    <x v="3"/>
    <x v="3"/>
    <x v="0"/>
    <s v="CAD"/>
    <x v="324"/>
    <x v="326"/>
    <x v="0"/>
    <b v="0"/>
    <s v="theater/plays"/>
  </r>
  <r>
    <n v="340"/>
    <s v="Butler, Henry and Espinoza"/>
    <s v="Switchable didactic matrices"/>
    <n v="37100"/>
    <n v="34964"/>
    <x v="338"/>
    <x v="0"/>
    <n v="393"/>
    <n v="88.966921119592882"/>
    <x v="7"/>
    <x v="14"/>
    <x v="1"/>
    <s v="USD"/>
    <x v="325"/>
    <x v="327"/>
    <x v="0"/>
    <b v="0"/>
    <s v="photography/photography books"/>
  </r>
  <r>
    <n v="341"/>
    <s v="Guzman Group"/>
    <s v="Ameliorated disintermediate utilization"/>
    <n v="114300"/>
    <n v="96777"/>
    <x v="339"/>
    <x v="0"/>
    <n v="1257"/>
    <n v="76.990453460620529"/>
    <x v="1"/>
    <x v="7"/>
    <x v="1"/>
    <s v="USD"/>
    <x v="326"/>
    <x v="328"/>
    <x v="0"/>
    <b v="0"/>
    <s v="music/indie rock"/>
  </r>
  <r>
    <n v="342"/>
    <s v="Gibson-Hernandez"/>
    <s v="Visionary foreground middleware"/>
    <n v="47900"/>
    <n v="31864"/>
    <x v="340"/>
    <x v="0"/>
    <n v="328"/>
    <n v="97.146341463414629"/>
    <x v="3"/>
    <x v="3"/>
    <x v="1"/>
    <s v="USD"/>
    <x v="327"/>
    <x v="329"/>
    <x v="0"/>
    <b v="0"/>
    <s v="theater/plays"/>
  </r>
  <r>
    <n v="343"/>
    <s v="Spencer-Weber"/>
    <s v="Optional zero-defect task-force"/>
    <n v="9000"/>
    <n v="4853"/>
    <x v="341"/>
    <x v="0"/>
    <n v="147"/>
    <n v="33.013605442176868"/>
    <x v="3"/>
    <x v="3"/>
    <x v="1"/>
    <s v="USD"/>
    <x v="328"/>
    <x v="151"/>
    <x v="0"/>
    <b v="0"/>
    <s v="theater/plays"/>
  </r>
  <r>
    <n v="344"/>
    <s v="Berger, Johnson and Marshall"/>
    <s v="Devolved exuding emulation"/>
    <n v="197600"/>
    <n v="82959"/>
    <x v="342"/>
    <x v="0"/>
    <n v="830"/>
    <n v="99.950602409638549"/>
    <x v="6"/>
    <x v="11"/>
    <x v="1"/>
    <s v="USD"/>
    <x v="329"/>
    <x v="330"/>
    <x v="0"/>
    <b v="0"/>
    <s v="games/video games"/>
  </r>
  <r>
    <n v="345"/>
    <s v="Taylor, Cisneros and Romero"/>
    <s v="Open-source neutral task-force"/>
    <n v="157600"/>
    <n v="23159"/>
    <x v="343"/>
    <x v="0"/>
    <n v="331"/>
    <n v="69.966767371601208"/>
    <x v="4"/>
    <x v="6"/>
    <x v="4"/>
    <s v="GBP"/>
    <x v="330"/>
    <x v="331"/>
    <x v="0"/>
    <b v="0"/>
    <s v="film &amp; video/drama"/>
  </r>
  <r>
    <n v="346"/>
    <s v="Little-Marsh"/>
    <s v="Virtual attitude-oriented migration"/>
    <n v="8000"/>
    <n v="2758"/>
    <x v="344"/>
    <x v="0"/>
    <n v="25"/>
    <n v="110.32"/>
    <x v="1"/>
    <x v="7"/>
    <x v="1"/>
    <s v="USD"/>
    <x v="331"/>
    <x v="332"/>
    <x v="0"/>
    <b v="1"/>
    <s v="music/indie rock"/>
  </r>
  <r>
    <n v="347"/>
    <s v="Petersen and Sons"/>
    <s v="Open-source full-range portal"/>
    <n v="900"/>
    <n v="12607"/>
    <x v="345"/>
    <x v="1"/>
    <n v="191"/>
    <n v="66.005235602094245"/>
    <x v="2"/>
    <x v="2"/>
    <x v="1"/>
    <s v="USD"/>
    <x v="332"/>
    <x v="333"/>
    <x v="0"/>
    <b v="0"/>
    <s v="technology/web"/>
  </r>
  <r>
    <n v="348"/>
    <s v="Hensley Ltd"/>
    <s v="Versatile cohesive open system"/>
    <n v="199000"/>
    <n v="142823"/>
    <x v="346"/>
    <x v="0"/>
    <n v="3483"/>
    <n v="41.005742176284812"/>
    <x v="0"/>
    <x v="0"/>
    <x v="1"/>
    <s v="USD"/>
    <x v="333"/>
    <x v="334"/>
    <x v="0"/>
    <b v="0"/>
    <s v="food/food trucks"/>
  </r>
  <r>
    <n v="349"/>
    <s v="Navarro and Sons"/>
    <s v="Multi-layered bottom-line frame"/>
    <n v="180800"/>
    <n v="95958"/>
    <x v="347"/>
    <x v="0"/>
    <n v="923"/>
    <n v="103.96316359696641"/>
    <x v="3"/>
    <x v="3"/>
    <x v="1"/>
    <s v="USD"/>
    <x v="296"/>
    <x v="335"/>
    <x v="0"/>
    <b v="0"/>
    <s v="theater/plays"/>
  </r>
  <r>
    <n v="350"/>
    <s v="Shannon Ltd"/>
    <s v="Pre-emptive neutral capacity"/>
    <n v="100"/>
    <n v="5"/>
    <x v="298"/>
    <x v="0"/>
    <n v="1"/>
    <n v="5"/>
    <x v="1"/>
    <x v="17"/>
    <x v="1"/>
    <s v="USD"/>
    <x v="334"/>
    <x v="336"/>
    <x v="0"/>
    <b v="1"/>
    <s v="music/jazz"/>
  </r>
  <r>
    <n v="351"/>
    <s v="Young LLC"/>
    <s v="Universal maximized methodology"/>
    <n v="74100"/>
    <n v="94631"/>
    <x v="348"/>
    <x v="1"/>
    <n v="2013"/>
    <n v="47.009935419771487"/>
    <x v="1"/>
    <x v="1"/>
    <x v="1"/>
    <s v="USD"/>
    <x v="335"/>
    <x v="337"/>
    <x v="0"/>
    <b v="0"/>
    <s v="music/rock"/>
  </r>
  <r>
    <n v="352"/>
    <s v="Adams, Willis and Sanchez"/>
    <s v="Expanded hybrid hardware"/>
    <n v="2800"/>
    <n v="977"/>
    <x v="349"/>
    <x v="0"/>
    <n v="33"/>
    <n v="29.606060606060606"/>
    <x v="3"/>
    <x v="3"/>
    <x v="0"/>
    <s v="CAD"/>
    <x v="336"/>
    <x v="338"/>
    <x v="0"/>
    <b v="0"/>
    <s v="theater/plays"/>
  </r>
  <r>
    <n v="353"/>
    <s v="Mills-Roy"/>
    <s v="Profit-focused multi-tasking access"/>
    <n v="33600"/>
    <n v="137961"/>
    <x v="350"/>
    <x v="1"/>
    <n v="1703"/>
    <n v="81.010569583088667"/>
    <x v="3"/>
    <x v="3"/>
    <x v="1"/>
    <s v="USD"/>
    <x v="337"/>
    <x v="339"/>
    <x v="0"/>
    <b v="0"/>
    <s v="theater/plays"/>
  </r>
  <r>
    <n v="354"/>
    <s v="Brown Group"/>
    <s v="Profit-focused transitional capability"/>
    <n v="6100"/>
    <n v="7548"/>
    <x v="351"/>
    <x v="1"/>
    <n v="80"/>
    <n v="94.35"/>
    <x v="4"/>
    <x v="4"/>
    <x v="3"/>
    <s v="DKK"/>
    <x v="338"/>
    <x v="340"/>
    <x v="0"/>
    <b v="0"/>
    <s v="film &amp; video/documentary"/>
  </r>
  <r>
    <n v="355"/>
    <s v="Burns-Burnett"/>
    <s v="Front-line scalable definition"/>
    <n v="3800"/>
    <n v="2241"/>
    <x v="352"/>
    <x v="2"/>
    <n v="86"/>
    <n v="26.058139534883722"/>
    <x v="2"/>
    <x v="8"/>
    <x v="1"/>
    <s v="USD"/>
    <x v="339"/>
    <x v="341"/>
    <x v="0"/>
    <b v="0"/>
    <s v="technology/wearables"/>
  </r>
  <r>
    <n v="356"/>
    <s v="Glass, Nunez and Mcdonald"/>
    <s v="Open-source systematic protocol"/>
    <n v="9300"/>
    <n v="3431"/>
    <x v="353"/>
    <x v="0"/>
    <n v="40"/>
    <n v="85.775000000000006"/>
    <x v="3"/>
    <x v="3"/>
    <x v="6"/>
    <s v="EUR"/>
    <x v="340"/>
    <x v="342"/>
    <x v="0"/>
    <b v="0"/>
    <s v="theater/plays"/>
  </r>
  <r>
    <n v="357"/>
    <s v="Perez, Davis and Wilson"/>
    <s v="Implemented tangible algorithm"/>
    <n v="2300"/>
    <n v="4253"/>
    <x v="354"/>
    <x v="1"/>
    <n v="41"/>
    <n v="103.73170731707317"/>
    <x v="6"/>
    <x v="11"/>
    <x v="1"/>
    <s v="USD"/>
    <x v="341"/>
    <x v="343"/>
    <x v="0"/>
    <b v="0"/>
    <s v="games/video games"/>
  </r>
  <r>
    <n v="358"/>
    <s v="Diaz-Garcia"/>
    <s v="Profit-focused 3rdgeneration circuit"/>
    <n v="9700"/>
    <n v="1146"/>
    <x v="355"/>
    <x v="0"/>
    <n v="23"/>
    <n v="49.826086956521742"/>
    <x v="7"/>
    <x v="14"/>
    <x v="0"/>
    <s v="CAD"/>
    <x v="342"/>
    <x v="344"/>
    <x v="1"/>
    <b v="0"/>
    <s v="photography/photography books"/>
  </r>
  <r>
    <n v="359"/>
    <s v="Salazar-Moon"/>
    <s v="Compatible needs-based architecture"/>
    <n v="4000"/>
    <n v="11948"/>
    <x v="356"/>
    <x v="1"/>
    <n v="187"/>
    <n v="63.893048128342244"/>
    <x v="4"/>
    <x v="10"/>
    <x v="1"/>
    <s v="USD"/>
    <x v="343"/>
    <x v="127"/>
    <x v="0"/>
    <b v="0"/>
    <s v="film &amp; video/animation"/>
  </r>
  <r>
    <n v="360"/>
    <s v="Larsen-Chung"/>
    <s v="Right-sized zero tolerance migration"/>
    <n v="59700"/>
    <n v="135132"/>
    <x v="357"/>
    <x v="1"/>
    <n v="2875"/>
    <n v="47.002434782608695"/>
    <x v="3"/>
    <x v="3"/>
    <x v="4"/>
    <s v="GBP"/>
    <x v="344"/>
    <x v="345"/>
    <x v="0"/>
    <b v="1"/>
    <s v="theater/plays"/>
  </r>
  <r>
    <n v="361"/>
    <s v="Anderson and Sons"/>
    <s v="Quality-focused reciprocal structure"/>
    <n v="5500"/>
    <n v="9546"/>
    <x v="358"/>
    <x v="1"/>
    <n v="88"/>
    <n v="108.47727272727273"/>
    <x v="3"/>
    <x v="3"/>
    <x v="1"/>
    <s v="USD"/>
    <x v="345"/>
    <x v="346"/>
    <x v="0"/>
    <b v="0"/>
    <s v="theater/plays"/>
  </r>
  <r>
    <n v="362"/>
    <s v="Lawrence Group"/>
    <s v="Automated actuating conglomeration"/>
    <n v="3700"/>
    <n v="13755"/>
    <x v="359"/>
    <x v="1"/>
    <n v="191"/>
    <n v="72.015706806282722"/>
    <x v="1"/>
    <x v="1"/>
    <x v="1"/>
    <s v="USD"/>
    <x v="65"/>
    <x v="347"/>
    <x v="0"/>
    <b v="0"/>
    <s v="music/rock"/>
  </r>
  <r>
    <n v="363"/>
    <s v="Gray-Davis"/>
    <s v="Re-contextualized local initiative"/>
    <n v="5200"/>
    <n v="8330"/>
    <x v="360"/>
    <x v="1"/>
    <n v="139"/>
    <n v="59.928057553956833"/>
    <x v="1"/>
    <x v="1"/>
    <x v="1"/>
    <s v="USD"/>
    <x v="346"/>
    <x v="348"/>
    <x v="0"/>
    <b v="0"/>
    <s v="music/rock"/>
  </r>
  <r>
    <n v="364"/>
    <s v="Ramirez-Myers"/>
    <s v="Switchable intangible definition"/>
    <n v="900"/>
    <n v="14547"/>
    <x v="361"/>
    <x v="1"/>
    <n v="186"/>
    <n v="78.209677419354833"/>
    <x v="1"/>
    <x v="7"/>
    <x v="1"/>
    <s v="USD"/>
    <x v="347"/>
    <x v="349"/>
    <x v="0"/>
    <b v="0"/>
    <s v="music/indie rock"/>
  </r>
  <r>
    <n v="365"/>
    <s v="Lucas, Hall and Bonilla"/>
    <s v="Networked bottom-line initiative"/>
    <n v="1600"/>
    <n v="11735"/>
    <x v="362"/>
    <x v="1"/>
    <n v="112"/>
    <n v="104.77678571428571"/>
    <x v="3"/>
    <x v="3"/>
    <x v="2"/>
    <s v="AUD"/>
    <x v="348"/>
    <x v="350"/>
    <x v="0"/>
    <b v="0"/>
    <s v="theater/plays"/>
  </r>
  <r>
    <n v="366"/>
    <s v="Williams, Perez and Villegas"/>
    <s v="Robust directional system engine"/>
    <n v="1800"/>
    <n v="10658"/>
    <x v="363"/>
    <x v="1"/>
    <n v="101"/>
    <n v="105.52475247524752"/>
    <x v="3"/>
    <x v="3"/>
    <x v="1"/>
    <s v="USD"/>
    <x v="349"/>
    <x v="351"/>
    <x v="0"/>
    <b v="1"/>
    <s v="theater/plays"/>
  </r>
  <r>
    <n v="367"/>
    <s v="Brooks, Jones and Ingram"/>
    <s v="Triple-buffered explicit methodology"/>
    <n v="9900"/>
    <n v="1870"/>
    <x v="364"/>
    <x v="0"/>
    <n v="75"/>
    <n v="24.933333333333334"/>
    <x v="3"/>
    <x v="3"/>
    <x v="1"/>
    <s v="USD"/>
    <x v="350"/>
    <x v="33"/>
    <x v="0"/>
    <b v="1"/>
    <s v="theater/plays"/>
  </r>
  <r>
    <n v="368"/>
    <s v="Whitaker, Wallace and Daniels"/>
    <s v="Reactive directional capacity"/>
    <n v="5200"/>
    <n v="14394"/>
    <x v="365"/>
    <x v="1"/>
    <n v="206"/>
    <n v="69.873786407766985"/>
    <x v="4"/>
    <x v="4"/>
    <x v="4"/>
    <s v="GBP"/>
    <x v="351"/>
    <x v="352"/>
    <x v="0"/>
    <b v="1"/>
    <s v="film &amp; video/documentary"/>
  </r>
  <r>
    <n v="369"/>
    <s v="Smith-Gonzalez"/>
    <s v="Polarized needs-based approach"/>
    <n v="5400"/>
    <n v="14743"/>
    <x v="366"/>
    <x v="1"/>
    <n v="154"/>
    <n v="95.733766233766232"/>
    <x v="4"/>
    <x v="19"/>
    <x v="1"/>
    <s v="USD"/>
    <x v="352"/>
    <x v="353"/>
    <x v="0"/>
    <b v="1"/>
    <s v="film &amp; video/television"/>
  </r>
  <r>
    <n v="370"/>
    <s v="Skinner PLC"/>
    <s v="Intuitive well-modulated middleware"/>
    <n v="112300"/>
    <n v="178965"/>
    <x v="367"/>
    <x v="1"/>
    <n v="5966"/>
    <n v="29.997485752598056"/>
    <x v="3"/>
    <x v="3"/>
    <x v="1"/>
    <s v="USD"/>
    <x v="353"/>
    <x v="354"/>
    <x v="0"/>
    <b v="0"/>
    <s v="theater/plays"/>
  </r>
  <r>
    <n v="371"/>
    <s v="Nolan, Smith and Sanchez"/>
    <s v="Multi-channeled logistical matrices"/>
    <n v="189200"/>
    <n v="128410"/>
    <x v="368"/>
    <x v="0"/>
    <n v="2176"/>
    <n v="59.011948529411768"/>
    <x v="3"/>
    <x v="3"/>
    <x v="1"/>
    <s v="USD"/>
    <x v="354"/>
    <x v="355"/>
    <x v="0"/>
    <b v="0"/>
    <s v="theater/plays"/>
  </r>
  <r>
    <n v="372"/>
    <s v="Green-Carr"/>
    <s v="Pre-emptive bifurcated artificial intelligence"/>
    <n v="900"/>
    <n v="14324"/>
    <x v="369"/>
    <x v="1"/>
    <n v="169"/>
    <n v="84.757396449704146"/>
    <x v="4"/>
    <x v="4"/>
    <x v="1"/>
    <s v="USD"/>
    <x v="355"/>
    <x v="356"/>
    <x v="0"/>
    <b v="1"/>
    <s v="film &amp; video/documentary"/>
  </r>
  <r>
    <n v="373"/>
    <s v="Brown-Parker"/>
    <s v="Down-sized coherent toolset"/>
    <n v="22500"/>
    <n v="164291"/>
    <x v="370"/>
    <x v="1"/>
    <n v="2106"/>
    <n v="78.010921177587846"/>
    <x v="3"/>
    <x v="3"/>
    <x v="1"/>
    <s v="USD"/>
    <x v="356"/>
    <x v="357"/>
    <x v="0"/>
    <b v="0"/>
    <s v="theater/plays"/>
  </r>
  <r>
    <n v="374"/>
    <s v="Marshall Inc"/>
    <s v="Open-source multi-tasking data-warehouse"/>
    <n v="167400"/>
    <n v="22073"/>
    <x v="371"/>
    <x v="0"/>
    <n v="441"/>
    <n v="50.05215419501134"/>
    <x v="4"/>
    <x v="4"/>
    <x v="1"/>
    <s v="USD"/>
    <x v="357"/>
    <x v="358"/>
    <x v="0"/>
    <b v="1"/>
    <s v="film &amp; video/documentary"/>
  </r>
  <r>
    <n v="375"/>
    <s v="Leblanc-Pineda"/>
    <s v="Future-proofed upward-trending contingency"/>
    <n v="2700"/>
    <n v="1479"/>
    <x v="372"/>
    <x v="0"/>
    <n v="25"/>
    <n v="59.16"/>
    <x v="1"/>
    <x v="7"/>
    <x v="1"/>
    <s v="USD"/>
    <x v="358"/>
    <x v="359"/>
    <x v="0"/>
    <b v="0"/>
    <s v="music/indie rock"/>
  </r>
  <r>
    <n v="376"/>
    <s v="Perry PLC"/>
    <s v="Mandatory uniform matrix"/>
    <n v="3400"/>
    <n v="12275"/>
    <x v="373"/>
    <x v="1"/>
    <n v="131"/>
    <n v="93.702290076335885"/>
    <x v="1"/>
    <x v="1"/>
    <x v="1"/>
    <s v="USD"/>
    <x v="359"/>
    <x v="360"/>
    <x v="0"/>
    <b v="0"/>
    <s v="music/rock"/>
  </r>
  <r>
    <n v="377"/>
    <s v="Klein, Stark and Livingston"/>
    <s v="Phased methodical initiative"/>
    <n v="49700"/>
    <n v="5098"/>
    <x v="374"/>
    <x v="0"/>
    <n v="127"/>
    <n v="40.14173228346457"/>
    <x v="3"/>
    <x v="3"/>
    <x v="1"/>
    <s v="USD"/>
    <x v="12"/>
    <x v="361"/>
    <x v="0"/>
    <b v="0"/>
    <s v="theater/plays"/>
  </r>
  <r>
    <n v="378"/>
    <s v="Fleming-Oliver"/>
    <s v="Managed stable function"/>
    <n v="178200"/>
    <n v="24882"/>
    <x v="375"/>
    <x v="0"/>
    <n v="355"/>
    <n v="70.090140845070422"/>
    <x v="4"/>
    <x v="4"/>
    <x v="1"/>
    <s v="USD"/>
    <x v="360"/>
    <x v="362"/>
    <x v="0"/>
    <b v="0"/>
    <s v="film &amp; video/documentary"/>
  </r>
  <r>
    <n v="379"/>
    <s v="Reilly, Aguirre and Johnson"/>
    <s v="Realigned clear-thinking migration"/>
    <n v="7200"/>
    <n v="2912"/>
    <x v="376"/>
    <x v="0"/>
    <n v="44"/>
    <n v="66.181818181818187"/>
    <x v="3"/>
    <x v="3"/>
    <x v="4"/>
    <s v="GBP"/>
    <x v="361"/>
    <x v="363"/>
    <x v="0"/>
    <b v="0"/>
    <s v="theater/plays"/>
  </r>
  <r>
    <n v="380"/>
    <s v="Davidson, Wilcox and Lewis"/>
    <s v="Optional clear-thinking process improvement"/>
    <n v="2500"/>
    <n v="4008"/>
    <x v="377"/>
    <x v="1"/>
    <n v="84"/>
    <n v="47.714285714285715"/>
    <x v="3"/>
    <x v="3"/>
    <x v="1"/>
    <s v="USD"/>
    <x v="362"/>
    <x v="364"/>
    <x v="0"/>
    <b v="0"/>
    <s v="theater/plays"/>
  </r>
  <r>
    <n v="381"/>
    <s v="Michael, Anderson and Vincent"/>
    <s v="Cross-group global moratorium"/>
    <n v="5300"/>
    <n v="9749"/>
    <x v="378"/>
    <x v="1"/>
    <n v="155"/>
    <n v="62.896774193548389"/>
    <x v="3"/>
    <x v="3"/>
    <x v="1"/>
    <s v="USD"/>
    <x v="363"/>
    <x v="365"/>
    <x v="0"/>
    <b v="0"/>
    <s v="theater/plays"/>
  </r>
  <r>
    <n v="382"/>
    <s v="King Ltd"/>
    <s v="Visionary systemic process improvement"/>
    <n v="9100"/>
    <n v="5803"/>
    <x v="379"/>
    <x v="0"/>
    <n v="67"/>
    <n v="86.611940298507463"/>
    <x v="7"/>
    <x v="14"/>
    <x v="1"/>
    <s v="USD"/>
    <x v="364"/>
    <x v="366"/>
    <x v="0"/>
    <b v="0"/>
    <s v="photography/photography books"/>
  </r>
  <r>
    <n v="383"/>
    <s v="Baker Ltd"/>
    <s v="Progressive intangible flexibility"/>
    <n v="6300"/>
    <n v="14199"/>
    <x v="380"/>
    <x v="1"/>
    <n v="189"/>
    <n v="75.126984126984127"/>
    <x v="0"/>
    <x v="0"/>
    <x v="1"/>
    <s v="USD"/>
    <x v="210"/>
    <x v="285"/>
    <x v="0"/>
    <b v="1"/>
    <s v="food/food trucks"/>
  </r>
  <r>
    <n v="384"/>
    <s v="Baker, Collins and Smith"/>
    <s v="Reactive real-time software"/>
    <n v="114400"/>
    <n v="196779"/>
    <x v="381"/>
    <x v="1"/>
    <n v="4799"/>
    <n v="41.004167534903104"/>
    <x v="4"/>
    <x v="4"/>
    <x v="1"/>
    <s v="USD"/>
    <x v="365"/>
    <x v="367"/>
    <x v="1"/>
    <b v="1"/>
    <s v="film &amp; video/documentary"/>
  </r>
  <r>
    <n v="385"/>
    <s v="Warren-Harrison"/>
    <s v="Programmable incremental knowledge user"/>
    <n v="38900"/>
    <n v="56859"/>
    <x v="382"/>
    <x v="1"/>
    <n v="1137"/>
    <n v="50.007915567282325"/>
    <x v="5"/>
    <x v="9"/>
    <x v="1"/>
    <s v="USD"/>
    <x v="366"/>
    <x v="368"/>
    <x v="0"/>
    <b v="0"/>
    <s v="publishing/nonfiction"/>
  </r>
  <r>
    <n v="386"/>
    <s v="Gardner Group"/>
    <s v="Progressive 5thgeneration customer loyalty"/>
    <n v="135500"/>
    <n v="103554"/>
    <x v="383"/>
    <x v="0"/>
    <n v="1068"/>
    <n v="96.960674157303373"/>
    <x v="3"/>
    <x v="3"/>
    <x v="1"/>
    <s v="USD"/>
    <x v="367"/>
    <x v="369"/>
    <x v="0"/>
    <b v="0"/>
    <s v="theater/plays"/>
  </r>
  <r>
    <n v="387"/>
    <s v="Flores-Lambert"/>
    <s v="Triple-buffered logistical frame"/>
    <n v="109000"/>
    <n v="42795"/>
    <x v="384"/>
    <x v="0"/>
    <n v="424"/>
    <n v="100.93160377358491"/>
    <x v="2"/>
    <x v="8"/>
    <x v="1"/>
    <s v="USD"/>
    <x v="368"/>
    <x v="370"/>
    <x v="0"/>
    <b v="0"/>
    <s v="technology/wearables"/>
  </r>
  <r>
    <n v="388"/>
    <s v="Cruz Ltd"/>
    <s v="Exclusive dynamic adapter"/>
    <n v="114800"/>
    <n v="12938"/>
    <x v="385"/>
    <x v="3"/>
    <n v="145"/>
    <n v="89.227586206896547"/>
    <x v="1"/>
    <x v="7"/>
    <x v="5"/>
    <s v="CHF"/>
    <x v="369"/>
    <x v="371"/>
    <x v="0"/>
    <b v="0"/>
    <s v="music/indie rock"/>
  </r>
  <r>
    <n v="389"/>
    <s v="Knox-Garner"/>
    <s v="Automated systemic hierarchy"/>
    <n v="83000"/>
    <n v="101352"/>
    <x v="386"/>
    <x v="1"/>
    <n v="1152"/>
    <n v="87.979166666666671"/>
    <x v="3"/>
    <x v="3"/>
    <x v="1"/>
    <s v="USD"/>
    <x v="370"/>
    <x v="372"/>
    <x v="0"/>
    <b v="0"/>
    <s v="theater/plays"/>
  </r>
  <r>
    <n v="390"/>
    <s v="Davis-Allen"/>
    <s v="Digitized eco-centric core"/>
    <n v="2400"/>
    <n v="4477"/>
    <x v="387"/>
    <x v="1"/>
    <n v="50"/>
    <n v="89.54"/>
    <x v="7"/>
    <x v="14"/>
    <x v="1"/>
    <s v="USD"/>
    <x v="371"/>
    <x v="373"/>
    <x v="0"/>
    <b v="0"/>
    <s v="photography/photography books"/>
  </r>
  <r>
    <n v="391"/>
    <s v="Miller-Patel"/>
    <s v="Mandatory uniform strategy"/>
    <n v="60400"/>
    <n v="4393"/>
    <x v="388"/>
    <x v="0"/>
    <n v="151"/>
    <n v="29.09271523178808"/>
    <x v="5"/>
    <x v="9"/>
    <x v="1"/>
    <s v="USD"/>
    <x v="287"/>
    <x v="374"/>
    <x v="0"/>
    <b v="0"/>
    <s v="publishing/nonfiction"/>
  </r>
  <r>
    <n v="392"/>
    <s v="Hernandez-Grimes"/>
    <s v="Profit-focused zero administration forecast"/>
    <n v="102900"/>
    <n v="67546"/>
    <x v="389"/>
    <x v="0"/>
    <n v="1608"/>
    <n v="42.006218905472636"/>
    <x v="2"/>
    <x v="8"/>
    <x v="1"/>
    <s v="USD"/>
    <x v="372"/>
    <x v="375"/>
    <x v="0"/>
    <b v="0"/>
    <s v="technology/wearables"/>
  </r>
  <r>
    <n v="393"/>
    <s v="Owens, Hall and Gonzalez"/>
    <s v="De-engineered static orchestration"/>
    <n v="62800"/>
    <n v="143788"/>
    <x v="390"/>
    <x v="1"/>
    <n v="3059"/>
    <n v="47.004903563255965"/>
    <x v="1"/>
    <x v="17"/>
    <x v="0"/>
    <s v="CAD"/>
    <x v="373"/>
    <x v="376"/>
    <x v="0"/>
    <b v="0"/>
    <s v="music/jazz"/>
  </r>
  <r>
    <n v="394"/>
    <s v="Noble-Bailey"/>
    <s v="Customizable dynamic info-mediaries"/>
    <n v="800"/>
    <n v="3755"/>
    <x v="391"/>
    <x v="1"/>
    <n v="34"/>
    <n v="110.44117647058823"/>
    <x v="4"/>
    <x v="4"/>
    <x v="1"/>
    <s v="USD"/>
    <x v="374"/>
    <x v="377"/>
    <x v="0"/>
    <b v="1"/>
    <s v="film &amp; video/documentary"/>
  </r>
  <r>
    <n v="395"/>
    <s v="Taylor PLC"/>
    <s v="Enhanced incremental budgetary management"/>
    <n v="7100"/>
    <n v="9238"/>
    <x v="392"/>
    <x v="1"/>
    <n v="220"/>
    <n v="41.990909090909092"/>
    <x v="3"/>
    <x v="3"/>
    <x v="1"/>
    <s v="USD"/>
    <x v="375"/>
    <x v="378"/>
    <x v="1"/>
    <b v="0"/>
    <s v="theater/plays"/>
  </r>
  <r>
    <n v="396"/>
    <s v="Holmes PLC"/>
    <s v="Digitized local info-mediaries"/>
    <n v="46100"/>
    <n v="77012"/>
    <x v="393"/>
    <x v="1"/>
    <n v="1604"/>
    <n v="48.012468827930178"/>
    <x v="4"/>
    <x v="6"/>
    <x v="2"/>
    <s v="AUD"/>
    <x v="376"/>
    <x v="379"/>
    <x v="0"/>
    <b v="0"/>
    <s v="film &amp; video/drama"/>
  </r>
  <r>
    <n v="397"/>
    <s v="Jones-Martin"/>
    <s v="Virtual systematic monitoring"/>
    <n v="8100"/>
    <n v="14083"/>
    <x v="394"/>
    <x v="1"/>
    <n v="454"/>
    <n v="31.019823788546255"/>
    <x v="1"/>
    <x v="1"/>
    <x v="1"/>
    <s v="USD"/>
    <x v="377"/>
    <x v="380"/>
    <x v="0"/>
    <b v="0"/>
    <s v="music/rock"/>
  </r>
  <r>
    <n v="398"/>
    <s v="Myers LLC"/>
    <s v="Reactive bottom-line open architecture"/>
    <n v="1700"/>
    <n v="12202"/>
    <x v="395"/>
    <x v="1"/>
    <n v="123"/>
    <n v="99.203252032520325"/>
    <x v="4"/>
    <x v="10"/>
    <x v="6"/>
    <s v="EUR"/>
    <x v="378"/>
    <x v="103"/>
    <x v="0"/>
    <b v="1"/>
    <s v="film &amp; video/animation"/>
  </r>
  <r>
    <n v="399"/>
    <s v="Acosta, Mullins and Morris"/>
    <s v="Pre-emptive interactive model"/>
    <n v="97300"/>
    <n v="62127"/>
    <x v="396"/>
    <x v="0"/>
    <n v="941"/>
    <n v="66.022316684378325"/>
    <x v="1"/>
    <x v="7"/>
    <x v="1"/>
    <s v="USD"/>
    <x v="379"/>
    <x v="381"/>
    <x v="0"/>
    <b v="0"/>
    <s v="music/indie rock"/>
  </r>
  <r>
    <n v="400"/>
    <s v="Bell PLC"/>
    <s v="Ergonomic eco-centric open architecture"/>
    <n v="100"/>
    <n v="2"/>
    <x v="50"/>
    <x v="0"/>
    <n v="1"/>
    <n v="2"/>
    <x v="7"/>
    <x v="14"/>
    <x v="1"/>
    <s v="USD"/>
    <x v="380"/>
    <x v="382"/>
    <x v="0"/>
    <b v="1"/>
    <s v="photography/photography books"/>
  </r>
  <r>
    <n v="401"/>
    <s v="Smith-Schmidt"/>
    <s v="Inverse radical hierarchy"/>
    <n v="900"/>
    <n v="13772"/>
    <x v="397"/>
    <x v="1"/>
    <n v="299"/>
    <n v="46.060200668896321"/>
    <x v="3"/>
    <x v="3"/>
    <x v="1"/>
    <s v="USD"/>
    <x v="381"/>
    <x v="383"/>
    <x v="0"/>
    <b v="0"/>
    <s v="theater/plays"/>
  </r>
  <r>
    <n v="402"/>
    <s v="Ruiz, Richardson and Cole"/>
    <s v="Team-oriented static interface"/>
    <n v="7300"/>
    <n v="2946"/>
    <x v="398"/>
    <x v="0"/>
    <n v="40"/>
    <n v="73.650000000000006"/>
    <x v="4"/>
    <x v="12"/>
    <x v="1"/>
    <s v="USD"/>
    <x v="382"/>
    <x v="384"/>
    <x v="0"/>
    <b v="1"/>
    <s v="film &amp; video/shorts"/>
  </r>
  <r>
    <n v="403"/>
    <s v="Leonard-Mcclain"/>
    <s v="Virtual foreground throughput"/>
    <n v="195800"/>
    <n v="168820"/>
    <x v="399"/>
    <x v="0"/>
    <n v="3015"/>
    <n v="55.99336650082919"/>
    <x v="3"/>
    <x v="3"/>
    <x v="0"/>
    <s v="CAD"/>
    <x v="125"/>
    <x v="385"/>
    <x v="0"/>
    <b v="1"/>
    <s v="theater/plays"/>
  </r>
  <r>
    <n v="404"/>
    <s v="Bailey-Boyer"/>
    <s v="Visionary exuding Internet solution"/>
    <n v="48900"/>
    <n v="154321"/>
    <x v="400"/>
    <x v="1"/>
    <n v="2237"/>
    <n v="68.985695127402778"/>
    <x v="3"/>
    <x v="3"/>
    <x v="1"/>
    <s v="USD"/>
    <x v="383"/>
    <x v="386"/>
    <x v="0"/>
    <b v="0"/>
    <s v="theater/plays"/>
  </r>
  <r>
    <n v="405"/>
    <s v="Lee LLC"/>
    <s v="Synchronized secondary analyzer"/>
    <n v="29600"/>
    <n v="26527"/>
    <x v="401"/>
    <x v="0"/>
    <n v="435"/>
    <n v="60.981609195402299"/>
    <x v="3"/>
    <x v="3"/>
    <x v="1"/>
    <s v="USD"/>
    <x v="384"/>
    <x v="387"/>
    <x v="0"/>
    <b v="0"/>
    <s v="theater/plays"/>
  </r>
  <r>
    <n v="406"/>
    <s v="Lyons Inc"/>
    <s v="Balanced attitude-oriented parallelism"/>
    <n v="39300"/>
    <n v="71583"/>
    <x v="402"/>
    <x v="1"/>
    <n v="645"/>
    <n v="110.98139534883721"/>
    <x v="4"/>
    <x v="4"/>
    <x v="1"/>
    <s v="USD"/>
    <x v="385"/>
    <x v="388"/>
    <x v="1"/>
    <b v="0"/>
    <s v="film &amp; video/documentary"/>
  </r>
  <r>
    <n v="407"/>
    <s v="Herrera-Wilson"/>
    <s v="Organized bandwidth-monitored core"/>
    <n v="3400"/>
    <n v="12100"/>
    <x v="403"/>
    <x v="1"/>
    <n v="484"/>
    <n v="25"/>
    <x v="3"/>
    <x v="3"/>
    <x v="3"/>
    <s v="DKK"/>
    <x v="386"/>
    <x v="389"/>
    <x v="0"/>
    <b v="0"/>
    <s v="theater/plays"/>
  </r>
  <r>
    <n v="408"/>
    <s v="Mahoney, Adams and Lucas"/>
    <s v="Cloned leadingedge utilization"/>
    <n v="9200"/>
    <n v="12129"/>
    <x v="404"/>
    <x v="1"/>
    <n v="154"/>
    <n v="78.759740259740255"/>
    <x v="4"/>
    <x v="4"/>
    <x v="0"/>
    <s v="CAD"/>
    <x v="387"/>
    <x v="390"/>
    <x v="0"/>
    <b v="0"/>
    <s v="film &amp; video/documentary"/>
  </r>
  <r>
    <n v="409"/>
    <s v="Stewart LLC"/>
    <s v="Secured asymmetric projection"/>
    <n v="135600"/>
    <n v="62804"/>
    <x v="405"/>
    <x v="0"/>
    <n v="714"/>
    <n v="87.960784313725483"/>
    <x v="1"/>
    <x v="1"/>
    <x v="1"/>
    <s v="USD"/>
    <x v="388"/>
    <x v="391"/>
    <x v="0"/>
    <b v="0"/>
    <s v="music/rock"/>
  </r>
  <r>
    <n v="410"/>
    <s v="Mcmillan Group"/>
    <s v="Advanced cohesive Graphic Interface"/>
    <n v="153700"/>
    <n v="55536"/>
    <x v="406"/>
    <x v="2"/>
    <n v="1111"/>
    <n v="49.987398739873989"/>
    <x v="6"/>
    <x v="20"/>
    <x v="1"/>
    <s v="USD"/>
    <x v="277"/>
    <x v="277"/>
    <x v="0"/>
    <b v="0"/>
    <s v="games/mobile games"/>
  </r>
  <r>
    <n v="411"/>
    <s v="Beck, Thompson and Martinez"/>
    <s v="Down-sized maximized function"/>
    <n v="7800"/>
    <n v="8161"/>
    <x v="407"/>
    <x v="1"/>
    <n v="82"/>
    <n v="99.524390243902445"/>
    <x v="3"/>
    <x v="3"/>
    <x v="1"/>
    <s v="USD"/>
    <x v="389"/>
    <x v="392"/>
    <x v="0"/>
    <b v="0"/>
    <s v="theater/plays"/>
  </r>
  <r>
    <n v="412"/>
    <s v="Rodriguez-Scott"/>
    <s v="Realigned zero tolerance software"/>
    <n v="2100"/>
    <n v="14046"/>
    <x v="408"/>
    <x v="1"/>
    <n v="134"/>
    <n v="104.82089552238806"/>
    <x v="5"/>
    <x v="13"/>
    <x v="1"/>
    <s v="USD"/>
    <x v="390"/>
    <x v="393"/>
    <x v="0"/>
    <b v="0"/>
    <s v="publishing/fiction"/>
  </r>
  <r>
    <n v="413"/>
    <s v="Rush-Bowers"/>
    <s v="Persevering analyzing extranet"/>
    <n v="189500"/>
    <n v="117628"/>
    <x v="409"/>
    <x v="2"/>
    <n v="1089"/>
    <n v="108.01469237832875"/>
    <x v="4"/>
    <x v="10"/>
    <x v="1"/>
    <s v="USD"/>
    <x v="391"/>
    <x v="394"/>
    <x v="0"/>
    <b v="0"/>
    <s v="film &amp; video/animation"/>
  </r>
  <r>
    <n v="414"/>
    <s v="Davis and Sons"/>
    <s v="Innovative human-resource migration"/>
    <n v="188200"/>
    <n v="159405"/>
    <x v="410"/>
    <x v="0"/>
    <n v="5497"/>
    <n v="28.998544660724033"/>
    <x v="0"/>
    <x v="0"/>
    <x v="1"/>
    <s v="USD"/>
    <x v="392"/>
    <x v="395"/>
    <x v="0"/>
    <b v="1"/>
    <s v="food/food trucks"/>
  </r>
  <r>
    <n v="415"/>
    <s v="Anderson-Pham"/>
    <s v="Intuitive needs-based monitoring"/>
    <n v="113500"/>
    <n v="12552"/>
    <x v="411"/>
    <x v="0"/>
    <n v="418"/>
    <n v="30.028708133971293"/>
    <x v="3"/>
    <x v="3"/>
    <x v="1"/>
    <s v="USD"/>
    <x v="393"/>
    <x v="396"/>
    <x v="0"/>
    <b v="0"/>
    <s v="theater/plays"/>
  </r>
  <r>
    <n v="416"/>
    <s v="Stewart-Coleman"/>
    <s v="Customer-focused disintermediate toolset"/>
    <n v="134600"/>
    <n v="59007"/>
    <x v="412"/>
    <x v="0"/>
    <n v="1439"/>
    <n v="41.005559416261292"/>
    <x v="4"/>
    <x v="4"/>
    <x v="1"/>
    <s v="USD"/>
    <x v="394"/>
    <x v="397"/>
    <x v="0"/>
    <b v="1"/>
    <s v="film &amp; video/documentary"/>
  </r>
  <r>
    <n v="417"/>
    <s v="Bradshaw, Smith and Ryan"/>
    <s v="Upgradable 24/7 emulation"/>
    <n v="1700"/>
    <n v="943"/>
    <x v="413"/>
    <x v="0"/>
    <n v="15"/>
    <n v="62.866666666666667"/>
    <x v="3"/>
    <x v="3"/>
    <x v="1"/>
    <s v="USD"/>
    <x v="395"/>
    <x v="398"/>
    <x v="0"/>
    <b v="0"/>
    <s v="theater/plays"/>
  </r>
  <r>
    <n v="418"/>
    <s v="Jackson PLC"/>
    <s v="Quality-focused client-server core"/>
    <n v="163700"/>
    <n v="93963"/>
    <x v="414"/>
    <x v="0"/>
    <n v="1999"/>
    <n v="47.005002501250623"/>
    <x v="4"/>
    <x v="4"/>
    <x v="0"/>
    <s v="CAD"/>
    <x v="396"/>
    <x v="399"/>
    <x v="0"/>
    <b v="0"/>
    <s v="film &amp; video/documentary"/>
  </r>
  <r>
    <n v="419"/>
    <s v="Ware-Arias"/>
    <s v="Upgradable maximized protocol"/>
    <n v="113800"/>
    <n v="140469"/>
    <x v="415"/>
    <x v="1"/>
    <n v="5203"/>
    <n v="26.997693638285604"/>
    <x v="2"/>
    <x v="2"/>
    <x v="1"/>
    <s v="USD"/>
    <x v="397"/>
    <x v="348"/>
    <x v="0"/>
    <b v="0"/>
    <s v="technology/web"/>
  </r>
  <r>
    <n v="420"/>
    <s v="Blair, Reyes and Woods"/>
    <s v="Cross-platform interactive synergy"/>
    <n v="5000"/>
    <n v="6423"/>
    <x v="416"/>
    <x v="1"/>
    <n v="94"/>
    <n v="68.329787234042556"/>
    <x v="3"/>
    <x v="3"/>
    <x v="1"/>
    <s v="USD"/>
    <x v="398"/>
    <x v="400"/>
    <x v="0"/>
    <b v="0"/>
    <s v="theater/plays"/>
  </r>
  <r>
    <n v="421"/>
    <s v="Thomas-Lopez"/>
    <s v="User-centric fault-tolerant archive"/>
    <n v="9400"/>
    <n v="6015"/>
    <x v="417"/>
    <x v="0"/>
    <n v="118"/>
    <n v="50.974576271186443"/>
    <x v="2"/>
    <x v="8"/>
    <x v="1"/>
    <s v="USD"/>
    <x v="399"/>
    <x v="401"/>
    <x v="0"/>
    <b v="1"/>
    <s v="technology/wearables"/>
  </r>
  <r>
    <n v="422"/>
    <s v="Brown, Davies and Pacheco"/>
    <s v="Reverse-engineered regional knowledge user"/>
    <n v="8700"/>
    <n v="11075"/>
    <x v="418"/>
    <x v="1"/>
    <n v="205"/>
    <n v="54.024390243902438"/>
    <x v="3"/>
    <x v="3"/>
    <x v="1"/>
    <s v="USD"/>
    <x v="400"/>
    <x v="402"/>
    <x v="0"/>
    <b v="1"/>
    <s v="theater/plays"/>
  </r>
  <r>
    <n v="423"/>
    <s v="Jones-Riddle"/>
    <s v="Self-enabling real-time definition"/>
    <n v="147800"/>
    <n v="15723"/>
    <x v="419"/>
    <x v="0"/>
    <n v="162"/>
    <n v="97.055555555555557"/>
    <x v="0"/>
    <x v="0"/>
    <x v="1"/>
    <s v="USD"/>
    <x v="116"/>
    <x v="403"/>
    <x v="0"/>
    <b v="1"/>
    <s v="food/food trucks"/>
  </r>
  <r>
    <n v="424"/>
    <s v="Schmidt-Gomez"/>
    <s v="User-centric impactful projection"/>
    <n v="5100"/>
    <n v="2064"/>
    <x v="420"/>
    <x v="0"/>
    <n v="83"/>
    <n v="24.867469879518072"/>
    <x v="1"/>
    <x v="7"/>
    <x v="1"/>
    <s v="USD"/>
    <x v="401"/>
    <x v="404"/>
    <x v="0"/>
    <b v="0"/>
    <s v="music/indie rock"/>
  </r>
  <r>
    <n v="425"/>
    <s v="Sullivan, Davis and Booth"/>
    <s v="Vision-oriented actuating hardware"/>
    <n v="2700"/>
    <n v="7767"/>
    <x v="421"/>
    <x v="1"/>
    <n v="92"/>
    <n v="84.423913043478265"/>
    <x v="7"/>
    <x v="14"/>
    <x v="1"/>
    <s v="USD"/>
    <x v="402"/>
    <x v="405"/>
    <x v="0"/>
    <b v="0"/>
    <s v="photography/photography books"/>
  </r>
  <r>
    <n v="426"/>
    <s v="Edwards-Kane"/>
    <s v="Virtual leadingedge framework"/>
    <n v="1800"/>
    <n v="10313"/>
    <x v="422"/>
    <x v="1"/>
    <n v="219"/>
    <n v="47.091324200913242"/>
    <x v="3"/>
    <x v="3"/>
    <x v="1"/>
    <s v="USD"/>
    <x v="403"/>
    <x v="406"/>
    <x v="0"/>
    <b v="0"/>
    <s v="theater/plays"/>
  </r>
  <r>
    <n v="427"/>
    <s v="Hicks, Wall and Webb"/>
    <s v="Managed discrete framework"/>
    <n v="174500"/>
    <n v="197018"/>
    <x v="423"/>
    <x v="1"/>
    <n v="2526"/>
    <n v="77.996041171813147"/>
    <x v="3"/>
    <x v="3"/>
    <x v="1"/>
    <s v="USD"/>
    <x v="404"/>
    <x v="407"/>
    <x v="0"/>
    <b v="1"/>
    <s v="theater/plays"/>
  </r>
  <r>
    <n v="428"/>
    <s v="Mayer-Richmond"/>
    <s v="Progressive zero-defect capability"/>
    <n v="101400"/>
    <n v="47037"/>
    <x v="424"/>
    <x v="0"/>
    <n v="747"/>
    <n v="62.967871485943775"/>
    <x v="4"/>
    <x v="10"/>
    <x v="1"/>
    <s v="USD"/>
    <x v="405"/>
    <x v="408"/>
    <x v="0"/>
    <b v="0"/>
    <s v="film &amp; video/animation"/>
  </r>
  <r>
    <n v="429"/>
    <s v="Robles Ltd"/>
    <s v="Right-sized demand-driven adapter"/>
    <n v="191000"/>
    <n v="173191"/>
    <x v="425"/>
    <x v="3"/>
    <n v="2138"/>
    <n v="81.006080449017773"/>
    <x v="7"/>
    <x v="14"/>
    <x v="1"/>
    <s v="USD"/>
    <x v="406"/>
    <x v="409"/>
    <x v="0"/>
    <b v="1"/>
    <s v="photography/photography books"/>
  </r>
  <r>
    <n v="430"/>
    <s v="Cochran Ltd"/>
    <s v="Re-engineered attitude-oriented frame"/>
    <n v="8100"/>
    <n v="5487"/>
    <x v="426"/>
    <x v="0"/>
    <n v="84"/>
    <n v="65.321428571428569"/>
    <x v="3"/>
    <x v="3"/>
    <x v="1"/>
    <s v="USD"/>
    <x v="407"/>
    <x v="410"/>
    <x v="0"/>
    <b v="0"/>
    <s v="theater/plays"/>
  </r>
  <r>
    <n v="431"/>
    <s v="Rosales LLC"/>
    <s v="Compatible multimedia utilization"/>
    <n v="5100"/>
    <n v="9817"/>
    <x v="427"/>
    <x v="1"/>
    <n v="94"/>
    <n v="104.43617021276596"/>
    <x v="3"/>
    <x v="3"/>
    <x v="1"/>
    <s v="USD"/>
    <x v="408"/>
    <x v="312"/>
    <x v="1"/>
    <b v="0"/>
    <s v="theater/plays"/>
  </r>
  <r>
    <n v="432"/>
    <s v="Harper-Bryan"/>
    <s v="Re-contextualized dedicated hardware"/>
    <n v="7700"/>
    <n v="6369"/>
    <x v="428"/>
    <x v="0"/>
    <n v="91"/>
    <n v="69.989010989010993"/>
    <x v="3"/>
    <x v="3"/>
    <x v="1"/>
    <s v="USD"/>
    <x v="409"/>
    <x v="411"/>
    <x v="0"/>
    <b v="0"/>
    <s v="theater/plays"/>
  </r>
  <r>
    <n v="433"/>
    <s v="Potter, Harper and Everett"/>
    <s v="Decentralized composite paradigm"/>
    <n v="121400"/>
    <n v="65755"/>
    <x v="429"/>
    <x v="0"/>
    <n v="792"/>
    <n v="83.023989898989896"/>
    <x v="4"/>
    <x v="4"/>
    <x v="1"/>
    <s v="USD"/>
    <x v="410"/>
    <x v="412"/>
    <x v="0"/>
    <b v="1"/>
    <s v="film &amp; video/documentary"/>
  </r>
  <r>
    <n v="434"/>
    <s v="Floyd-Sims"/>
    <s v="Cloned transitional hierarchy"/>
    <n v="5400"/>
    <n v="903"/>
    <x v="430"/>
    <x v="3"/>
    <n v="10"/>
    <n v="90.3"/>
    <x v="3"/>
    <x v="3"/>
    <x v="0"/>
    <s v="CAD"/>
    <x v="411"/>
    <x v="413"/>
    <x v="1"/>
    <b v="0"/>
    <s v="theater/plays"/>
  </r>
  <r>
    <n v="435"/>
    <s v="Spence, Jackson and Kelly"/>
    <s v="Advanced discrete leverage"/>
    <n v="152400"/>
    <n v="178120"/>
    <x v="431"/>
    <x v="1"/>
    <n v="1713"/>
    <n v="103.98131932282546"/>
    <x v="3"/>
    <x v="3"/>
    <x v="6"/>
    <s v="EUR"/>
    <x v="412"/>
    <x v="414"/>
    <x v="0"/>
    <b v="1"/>
    <s v="theater/plays"/>
  </r>
  <r>
    <n v="436"/>
    <s v="King-Nguyen"/>
    <s v="Open-source incremental throughput"/>
    <n v="1300"/>
    <n v="13678"/>
    <x v="432"/>
    <x v="1"/>
    <n v="249"/>
    <n v="54.931726907630519"/>
    <x v="1"/>
    <x v="17"/>
    <x v="1"/>
    <s v="USD"/>
    <x v="413"/>
    <x v="354"/>
    <x v="0"/>
    <b v="0"/>
    <s v="music/jazz"/>
  </r>
  <r>
    <n v="437"/>
    <s v="Hansen Group"/>
    <s v="Centralized regional interface"/>
    <n v="8100"/>
    <n v="9969"/>
    <x v="433"/>
    <x v="1"/>
    <n v="192"/>
    <n v="51.921875"/>
    <x v="4"/>
    <x v="10"/>
    <x v="1"/>
    <s v="USD"/>
    <x v="414"/>
    <x v="415"/>
    <x v="0"/>
    <b v="1"/>
    <s v="film &amp; video/animation"/>
  </r>
  <r>
    <n v="438"/>
    <s v="Mathis, Hall and Hansen"/>
    <s v="Streamlined web-enabled knowledgebase"/>
    <n v="8300"/>
    <n v="14827"/>
    <x v="434"/>
    <x v="1"/>
    <n v="247"/>
    <n v="60.02834008097166"/>
    <x v="3"/>
    <x v="3"/>
    <x v="1"/>
    <s v="USD"/>
    <x v="415"/>
    <x v="416"/>
    <x v="0"/>
    <b v="0"/>
    <s v="theater/plays"/>
  </r>
  <r>
    <n v="439"/>
    <s v="Cummings Inc"/>
    <s v="Digitized transitional monitoring"/>
    <n v="28400"/>
    <n v="100900"/>
    <x v="435"/>
    <x v="1"/>
    <n v="2293"/>
    <n v="44.003488879197555"/>
    <x v="4"/>
    <x v="22"/>
    <x v="1"/>
    <s v="USD"/>
    <x v="416"/>
    <x v="417"/>
    <x v="0"/>
    <b v="0"/>
    <s v="film &amp; video/science fiction"/>
  </r>
  <r>
    <n v="440"/>
    <s v="Miller-Poole"/>
    <s v="Networked optimal adapter"/>
    <n v="102500"/>
    <n v="165954"/>
    <x v="436"/>
    <x v="1"/>
    <n v="3131"/>
    <n v="53.003513254551258"/>
    <x v="4"/>
    <x v="19"/>
    <x v="1"/>
    <s v="USD"/>
    <x v="417"/>
    <x v="418"/>
    <x v="0"/>
    <b v="0"/>
    <s v="film &amp; video/television"/>
  </r>
  <r>
    <n v="441"/>
    <s v="Rodriguez-West"/>
    <s v="Automated optimal function"/>
    <n v="7000"/>
    <n v="1744"/>
    <x v="437"/>
    <x v="0"/>
    <n v="32"/>
    <n v="54.5"/>
    <x v="2"/>
    <x v="8"/>
    <x v="1"/>
    <s v="USD"/>
    <x v="418"/>
    <x v="419"/>
    <x v="0"/>
    <b v="0"/>
    <s v="technology/wearables"/>
  </r>
  <r>
    <n v="442"/>
    <s v="Calderon, Bradford and Dean"/>
    <s v="Devolved system-worthy framework"/>
    <n v="5400"/>
    <n v="10731"/>
    <x v="438"/>
    <x v="1"/>
    <n v="143"/>
    <n v="75.04195804195804"/>
    <x v="3"/>
    <x v="3"/>
    <x v="6"/>
    <s v="EUR"/>
    <x v="419"/>
    <x v="420"/>
    <x v="0"/>
    <b v="0"/>
    <s v="theater/plays"/>
  </r>
  <r>
    <n v="443"/>
    <s v="Clark-Bowman"/>
    <s v="Stand-alone user-facing service-desk"/>
    <n v="9300"/>
    <n v="3232"/>
    <x v="439"/>
    <x v="3"/>
    <n v="90"/>
    <n v="35.911111111111111"/>
    <x v="3"/>
    <x v="3"/>
    <x v="1"/>
    <s v="USD"/>
    <x v="420"/>
    <x v="421"/>
    <x v="0"/>
    <b v="0"/>
    <s v="theater/plays"/>
  </r>
  <r>
    <n v="444"/>
    <s v="Hensley Ltd"/>
    <s v="Versatile global attitude"/>
    <n v="6200"/>
    <n v="10938"/>
    <x v="440"/>
    <x v="1"/>
    <n v="296"/>
    <n v="36.952702702702702"/>
    <x v="1"/>
    <x v="7"/>
    <x v="1"/>
    <s v="USD"/>
    <x v="421"/>
    <x v="422"/>
    <x v="0"/>
    <b v="1"/>
    <s v="music/indie rock"/>
  </r>
  <r>
    <n v="445"/>
    <s v="Anderson-Pearson"/>
    <s v="Intuitive demand-driven Local Area Network"/>
    <n v="2100"/>
    <n v="10739"/>
    <x v="441"/>
    <x v="1"/>
    <n v="170"/>
    <n v="63.170588235294119"/>
    <x v="3"/>
    <x v="3"/>
    <x v="1"/>
    <s v="USD"/>
    <x v="422"/>
    <x v="423"/>
    <x v="0"/>
    <b v="1"/>
    <s v="theater/plays"/>
  </r>
  <r>
    <n v="446"/>
    <s v="Martin, Martin and Solis"/>
    <s v="Assimilated uniform methodology"/>
    <n v="6800"/>
    <n v="5579"/>
    <x v="442"/>
    <x v="0"/>
    <n v="186"/>
    <n v="29.99462365591398"/>
    <x v="2"/>
    <x v="8"/>
    <x v="1"/>
    <s v="USD"/>
    <x v="423"/>
    <x v="424"/>
    <x v="0"/>
    <b v="0"/>
    <s v="technology/wearables"/>
  </r>
  <r>
    <n v="447"/>
    <s v="Harrington-Harper"/>
    <s v="Self-enabling next generation algorithm"/>
    <n v="155200"/>
    <n v="37754"/>
    <x v="443"/>
    <x v="3"/>
    <n v="439"/>
    <n v="86"/>
    <x v="4"/>
    <x v="19"/>
    <x v="4"/>
    <s v="GBP"/>
    <x v="424"/>
    <x v="425"/>
    <x v="0"/>
    <b v="0"/>
    <s v="film &amp; video/television"/>
  </r>
  <r>
    <n v="448"/>
    <s v="Price and Sons"/>
    <s v="Object-based demand-driven strategy"/>
    <n v="89900"/>
    <n v="45384"/>
    <x v="444"/>
    <x v="0"/>
    <n v="605"/>
    <n v="75.014876033057845"/>
    <x v="6"/>
    <x v="11"/>
    <x v="1"/>
    <s v="USD"/>
    <x v="425"/>
    <x v="426"/>
    <x v="0"/>
    <b v="1"/>
    <s v="games/video games"/>
  </r>
  <r>
    <n v="449"/>
    <s v="Cuevas-Morales"/>
    <s v="Public-key coherent ability"/>
    <n v="900"/>
    <n v="8703"/>
    <x v="445"/>
    <x v="1"/>
    <n v="86"/>
    <n v="101.19767441860465"/>
    <x v="6"/>
    <x v="11"/>
    <x v="3"/>
    <s v="DKK"/>
    <x v="426"/>
    <x v="427"/>
    <x v="0"/>
    <b v="0"/>
    <s v="games/video games"/>
  </r>
  <r>
    <n v="450"/>
    <s v="Delgado-Hatfield"/>
    <s v="Up-sized composite success"/>
    <n v="100"/>
    <n v="4"/>
    <x v="446"/>
    <x v="0"/>
    <n v="1"/>
    <n v="4"/>
    <x v="4"/>
    <x v="10"/>
    <x v="0"/>
    <s v="CAD"/>
    <x v="427"/>
    <x v="428"/>
    <x v="0"/>
    <b v="0"/>
    <s v="film &amp; video/animation"/>
  </r>
  <r>
    <n v="451"/>
    <s v="Padilla-Porter"/>
    <s v="Innovative exuding matrix"/>
    <n v="148400"/>
    <n v="182302"/>
    <x v="447"/>
    <x v="1"/>
    <n v="6286"/>
    <n v="29.001272669424118"/>
    <x v="1"/>
    <x v="1"/>
    <x v="1"/>
    <s v="USD"/>
    <x v="428"/>
    <x v="429"/>
    <x v="0"/>
    <b v="0"/>
    <s v="music/rock"/>
  </r>
  <r>
    <n v="452"/>
    <s v="Morris Group"/>
    <s v="Realigned impactful artificial intelligence"/>
    <n v="4800"/>
    <n v="3045"/>
    <x v="448"/>
    <x v="0"/>
    <n v="31"/>
    <n v="98.225806451612897"/>
    <x v="4"/>
    <x v="6"/>
    <x v="1"/>
    <s v="USD"/>
    <x v="429"/>
    <x v="430"/>
    <x v="0"/>
    <b v="0"/>
    <s v="film &amp; video/drama"/>
  </r>
  <r>
    <n v="453"/>
    <s v="Saunders Ltd"/>
    <s v="Multi-layered multi-tasking secured line"/>
    <n v="182400"/>
    <n v="102749"/>
    <x v="449"/>
    <x v="0"/>
    <n v="1181"/>
    <n v="87.001693480101608"/>
    <x v="4"/>
    <x v="22"/>
    <x v="1"/>
    <s v="USD"/>
    <x v="411"/>
    <x v="431"/>
    <x v="0"/>
    <b v="0"/>
    <s v="film &amp; video/science fiction"/>
  </r>
  <r>
    <n v="454"/>
    <s v="Woods Inc"/>
    <s v="Upgradable upward-trending portal"/>
    <n v="4000"/>
    <n v="1763"/>
    <x v="450"/>
    <x v="0"/>
    <n v="39"/>
    <n v="45.205128205128204"/>
    <x v="4"/>
    <x v="6"/>
    <x v="1"/>
    <s v="USD"/>
    <x v="430"/>
    <x v="432"/>
    <x v="0"/>
    <b v="1"/>
    <s v="film &amp; video/drama"/>
  </r>
  <r>
    <n v="455"/>
    <s v="Villanueva, Wright and Richardson"/>
    <s v="Profit-focused global product"/>
    <n v="116500"/>
    <n v="137904"/>
    <x v="451"/>
    <x v="1"/>
    <n v="3727"/>
    <n v="37.001341561577675"/>
    <x v="3"/>
    <x v="3"/>
    <x v="1"/>
    <s v="USD"/>
    <x v="431"/>
    <x v="433"/>
    <x v="0"/>
    <b v="0"/>
    <s v="theater/plays"/>
  </r>
  <r>
    <n v="456"/>
    <s v="Wilson, Brooks and Clark"/>
    <s v="Operative well-modulated data-warehouse"/>
    <n v="146400"/>
    <n v="152438"/>
    <x v="452"/>
    <x v="1"/>
    <n v="1605"/>
    <n v="94.976947040498445"/>
    <x v="1"/>
    <x v="7"/>
    <x v="1"/>
    <s v="USD"/>
    <x v="432"/>
    <x v="434"/>
    <x v="0"/>
    <b v="1"/>
    <s v="music/indie rock"/>
  </r>
  <r>
    <n v="457"/>
    <s v="Sheppard, Smith and Spence"/>
    <s v="Cloned asymmetric functionalities"/>
    <n v="5000"/>
    <n v="1332"/>
    <x v="453"/>
    <x v="0"/>
    <n v="46"/>
    <n v="28.956521739130434"/>
    <x v="3"/>
    <x v="3"/>
    <x v="1"/>
    <s v="USD"/>
    <x v="433"/>
    <x v="435"/>
    <x v="0"/>
    <b v="0"/>
    <s v="theater/plays"/>
  </r>
  <r>
    <n v="458"/>
    <s v="Wise, Thompson and Allen"/>
    <s v="Pre-emptive neutral portal"/>
    <n v="33800"/>
    <n v="118706"/>
    <x v="454"/>
    <x v="1"/>
    <n v="2120"/>
    <n v="55.993396226415094"/>
    <x v="3"/>
    <x v="3"/>
    <x v="1"/>
    <s v="USD"/>
    <x v="434"/>
    <x v="436"/>
    <x v="0"/>
    <b v="0"/>
    <s v="theater/plays"/>
  </r>
  <r>
    <n v="459"/>
    <s v="Lane, Ryan and Chapman"/>
    <s v="Switchable demand-driven help-desk"/>
    <n v="6300"/>
    <n v="5674"/>
    <x v="455"/>
    <x v="0"/>
    <n v="105"/>
    <n v="54.038095238095238"/>
    <x v="4"/>
    <x v="4"/>
    <x v="1"/>
    <s v="USD"/>
    <x v="435"/>
    <x v="437"/>
    <x v="0"/>
    <b v="0"/>
    <s v="film &amp; video/documentary"/>
  </r>
  <r>
    <n v="460"/>
    <s v="Rich, Alvarez and King"/>
    <s v="Business-focused static ability"/>
    <n v="2400"/>
    <n v="4119"/>
    <x v="456"/>
    <x v="1"/>
    <n v="50"/>
    <n v="82.38"/>
    <x v="3"/>
    <x v="3"/>
    <x v="1"/>
    <s v="USD"/>
    <x v="8"/>
    <x v="438"/>
    <x v="0"/>
    <b v="0"/>
    <s v="theater/plays"/>
  </r>
  <r>
    <n v="461"/>
    <s v="Terry-Salinas"/>
    <s v="Networked secondary structure"/>
    <n v="98800"/>
    <n v="139354"/>
    <x v="457"/>
    <x v="1"/>
    <n v="2080"/>
    <n v="66.997115384615384"/>
    <x v="4"/>
    <x v="6"/>
    <x v="1"/>
    <s v="USD"/>
    <x v="436"/>
    <x v="439"/>
    <x v="0"/>
    <b v="0"/>
    <s v="film &amp; video/drama"/>
  </r>
  <r>
    <n v="462"/>
    <s v="Wang-Rodriguez"/>
    <s v="Total multimedia website"/>
    <n v="188800"/>
    <n v="57734"/>
    <x v="458"/>
    <x v="0"/>
    <n v="535"/>
    <n v="107.91401869158878"/>
    <x v="6"/>
    <x v="20"/>
    <x v="1"/>
    <s v="USD"/>
    <x v="385"/>
    <x v="440"/>
    <x v="0"/>
    <b v="0"/>
    <s v="games/mobile games"/>
  </r>
  <r>
    <n v="463"/>
    <s v="Mckee-Hill"/>
    <s v="Cross-platform upward-trending parallelism"/>
    <n v="134300"/>
    <n v="145265"/>
    <x v="459"/>
    <x v="1"/>
    <n v="2105"/>
    <n v="69.009501187648453"/>
    <x v="4"/>
    <x v="10"/>
    <x v="1"/>
    <s v="USD"/>
    <x v="437"/>
    <x v="441"/>
    <x v="0"/>
    <b v="0"/>
    <s v="film &amp; video/animation"/>
  </r>
  <r>
    <n v="464"/>
    <s v="Gomez LLC"/>
    <s v="Pre-emptive mission-critical hardware"/>
    <n v="71200"/>
    <n v="95020"/>
    <x v="460"/>
    <x v="1"/>
    <n v="2436"/>
    <n v="39.006568144499177"/>
    <x v="3"/>
    <x v="3"/>
    <x v="1"/>
    <s v="USD"/>
    <x v="438"/>
    <x v="442"/>
    <x v="0"/>
    <b v="0"/>
    <s v="theater/plays"/>
  </r>
  <r>
    <n v="465"/>
    <s v="Gonzalez-Robbins"/>
    <s v="Up-sized responsive protocol"/>
    <n v="4700"/>
    <n v="8829"/>
    <x v="461"/>
    <x v="1"/>
    <n v="80"/>
    <n v="110.3625"/>
    <x v="5"/>
    <x v="18"/>
    <x v="1"/>
    <s v="USD"/>
    <x v="439"/>
    <x v="443"/>
    <x v="0"/>
    <b v="0"/>
    <s v="publishing/translations"/>
  </r>
  <r>
    <n v="466"/>
    <s v="Obrien and Sons"/>
    <s v="Pre-emptive transitional frame"/>
    <n v="1200"/>
    <n v="3984"/>
    <x v="462"/>
    <x v="1"/>
    <n v="42"/>
    <n v="94.857142857142861"/>
    <x v="2"/>
    <x v="8"/>
    <x v="1"/>
    <s v="USD"/>
    <x v="440"/>
    <x v="444"/>
    <x v="0"/>
    <b v="1"/>
    <s v="technology/wearables"/>
  </r>
  <r>
    <n v="467"/>
    <s v="Shaw Ltd"/>
    <s v="Profit-focused content-based application"/>
    <n v="1400"/>
    <n v="8053"/>
    <x v="463"/>
    <x v="1"/>
    <n v="139"/>
    <n v="57.935251798561154"/>
    <x v="2"/>
    <x v="2"/>
    <x v="0"/>
    <s v="CAD"/>
    <x v="441"/>
    <x v="445"/>
    <x v="0"/>
    <b v="1"/>
    <s v="technology/web"/>
  </r>
  <r>
    <n v="468"/>
    <s v="Hughes Inc"/>
    <s v="Streamlined neutral analyzer"/>
    <n v="4000"/>
    <n v="1620"/>
    <x v="464"/>
    <x v="0"/>
    <n v="16"/>
    <n v="101.25"/>
    <x v="3"/>
    <x v="3"/>
    <x v="1"/>
    <s v="USD"/>
    <x v="442"/>
    <x v="368"/>
    <x v="0"/>
    <b v="0"/>
    <s v="theater/plays"/>
  </r>
  <r>
    <n v="469"/>
    <s v="Olsen-Ryan"/>
    <s v="Assimilated neutral utilization"/>
    <n v="5600"/>
    <n v="10328"/>
    <x v="465"/>
    <x v="1"/>
    <n v="159"/>
    <n v="64.95597484276729"/>
    <x v="4"/>
    <x v="6"/>
    <x v="1"/>
    <s v="USD"/>
    <x v="443"/>
    <x v="446"/>
    <x v="0"/>
    <b v="0"/>
    <s v="film &amp; video/drama"/>
  </r>
  <r>
    <n v="470"/>
    <s v="Grimes, Holland and Sloan"/>
    <s v="Extended dedicated archive"/>
    <n v="3600"/>
    <n v="10289"/>
    <x v="466"/>
    <x v="1"/>
    <n v="381"/>
    <n v="27.00524934383202"/>
    <x v="2"/>
    <x v="8"/>
    <x v="1"/>
    <s v="USD"/>
    <x v="315"/>
    <x v="447"/>
    <x v="0"/>
    <b v="0"/>
    <s v="technology/wearables"/>
  </r>
  <r>
    <n v="471"/>
    <s v="Perry and Sons"/>
    <s v="Configurable static help-desk"/>
    <n v="3100"/>
    <n v="9889"/>
    <x v="467"/>
    <x v="1"/>
    <n v="194"/>
    <n v="50.97422680412371"/>
    <x v="0"/>
    <x v="0"/>
    <x v="4"/>
    <s v="GBP"/>
    <x v="444"/>
    <x v="448"/>
    <x v="0"/>
    <b v="1"/>
    <s v="food/food trucks"/>
  </r>
  <r>
    <n v="472"/>
    <s v="Turner, Young and Collins"/>
    <s v="Self-enabling clear-thinking framework"/>
    <n v="153800"/>
    <n v="60342"/>
    <x v="468"/>
    <x v="0"/>
    <n v="575"/>
    <n v="104.94260869565217"/>
    <x v="1"/>
    <x v="1"/>
    <x v="1"/>
    <s v="USD"/>
    <x v="445"/>
    <x v="178"/>
    <x v="0"/>
    <b v="0"/>
    <s v="music/rock"/>
  </r>
  <r>
    <n v="473"/>
    <s v="Richardson Inc"/>
    <s v="Assimilated fault-tolerant capacity"/>
    <n v="5000"/>
    <n v="8907"/>
    <x v="469"/>
    <x v="1"/>
    <n v="106"/>
    <n v="84.028301886792448"/>
    <x v="1"/>
    <x v="5"/>
    <x v="1"/>
    <s v="USD"/>
    <x v="446"/>
    <x v="449"/>
    <x v="0"/>
    <b v="0"/>
    <s v="music/electric music"/>
  </r>
  <r>
    <n v="474"/>
    <s v="Santos-Young"/>
    <s v="Enhanced neutral ability"/>
    <n v="4000"/>
    <n v="14606"/>
    <x v="470"/>
    <x v="1"/>
    <n v="142"/>
    <n v="102.85915492957747"/>
    <x v="4"/>
    <x v="19"/>
    <x v="1"/>
    <s v="USD"/>
    <x v="447"/>
    <x v="450"/>
    <x v="0"/>
    <b v="0"/>
    <s v="film &amp; video/television"/>
  </r>
  <r>
    <n v="475"/>
    <s v="Nichols Ltd"/>
    <s v="Function-based attitude-oriented groupware"/>
    <n v="7400"/>
    <n v="8432"/>
    <x v="471"/>
    <x v="1"/>
    <n v="211"/>
    <n v="39.962085308056871"/>
    <x v="5"/>
    <x v="18"/>
    <x v="1"/>
    <s v="USD"/>
    <x v="448"/>
    <x v="451"/>
    <x v="0"/>
    <b v="1"/>
    <s v="publishing/translations"/>
  </r>
  <r>
    <n v="476"/>
    <s v="Murphy PLC"/>
    <s v="Optional solution-oriented instruction set"/>
    <n v="191500"/>
    <n v="57122"/>
    <x v="472"/>
    <x v="0"/>
    <n v="1120"/>
    <n v="51.001785714285717"/>
    <x v="5"/>
    <x v="13"/>
    <x v="1"/>
    <s v="USD"/>
    <x v="342"/>
    <x v="452"/>
    <x v="0"/>
    <b v="0"/>
    <s v="publishing/fiction"/>
  </r>
  <r>
    <n v="477"/>
    <s v="Hogan, Porter and Rivera"/>
    <s v="Organic object-oriented core"/>
    <n v="8500"/>
    <n v="4613"/>
    <x v="473"/>
    <x v="0"/>
    <n v="113"/>
    <n v="40.823008849557525"/>
    <x v="4"/>
    <x v="22"/>
    <x v="1"/>
    <s v="USD"/>
    <x v="449"/>
    <x v="453"/>
    <x v="0"/>
    <b v="0"/>
    <s v="film &amp; video/science fiction"/>
  </r>
  <r>
    <n v="478"/>
    <s v="Lyons LLC"/>
    <s v="Balanced impactful circuit"/>
    <n v="68800"/>
    <n v="162603"/>
    <x v="474"/>
    <x v="1"/>
    <n v="2756"/>
    <n v="58.999637155297535"/>
    <x v="2"/>
    <x v="8"/>
    <x v="1"/>
    <s v="USD"/>
    <x v="450"/>
    <x v="454"/>
    <x v="0"/>
    <b v="0"/>
    <s v="technology/wearables"/>
  </r>
  <r>
    <n v="479"/>
    <s v="Long-Greene"/>
    <s v="Future-proofed heuristic encryption"/>
    <n v="2400"/>
    <n v="12310"/>
    <x v="475"/>
    <x v="1"/>
    <n v="173"/>
    <n v="71.156069364161851"/>
    <x v="0"/>
    <x v="0"/>
    <x v="4"/>
    <s v="GBP"/>
    <x v="451"/>
    <x v="455"/>
    <x v="0"/>
    <b v="0"/>
    <s v="food/food trucks"/>
  </r>
  <r>
    <n v="480"/>
    <s v="Robles-Hudson"/>
    <s v="Balanced bifurcated leverage"/>
    <n v="8600"/>
    <n v="8656"/>
    <x v="476"/>
    <x v="1"/>
    <n v="87"/>
    <n v="99.494252873563212"/>
    <x v="7"/>
    <x v="14"/>
    <x v="1"/>
    <s v="USD"/>
    <x v="452"/>
    <x v="456"/>
    <x v="0"/>
    <b v="1"/>
    <s v="photography/photography books"/>
  </r>
  <r>
    <n v="481"/>
    <s v="Mcclure LLC"/>
    <s v="Sharable discrete budgetary management"/>
    <n v="196600"/>
    <n v="159931"/>
    <x v="477"/>
    <x v="0"/>
    <n v="1538"/>
    <n v="103.98634590377114"/>
    <x v="3"/>
    <x v="3"/>
    <x v="1"/>
    <s v="USD"/>
    <x v="453"/>
    <x v="457"/>
    <x v="0"/>
    <b v="1"/>
    <s v="theater/plays"/>
  </r>
  <r>
    <n v="482"/>
    <s v="Martin, Russell and Baker"/>
    <s v="Focused solution-oriented instruction set"/>
    <n v="4200"/>
    <n v="689"/>
    <x v="478"/>
    <x v="0"/>
    <n v="9"/>
    <n v="76.555555555555557"/>
    <x v="5"/>
    <x v="13"/>
    <x v="1"/>
    <s v="USD"/>
    <x v="454"/>
    <x v="458"/>
    <x v="0"/>
    <b v="1"/>
    <s v="publishing/fiction"/>
  </r>
  <r>
    <n v="483"/>
    <s v="Rice-Parker"/>
    <s v="Down-sized actuating infrastructure"/>
    <n v="91400"/>
    <n v="48236"/>
    <x v="479"/>
    <x v="0"/>
    <n v="554"/>
    <n v="87.068592057761734"/>
    <x v="3"/>
    <x v="3"/>
    <x v="1"/>
    <s v="USD"/>
    <x v="455"/>
    <x v="459"/>
    <x v="0"/>
    <b v="0"/>
    <s v="theater/plays"/>
  </r>
  <r>
    <n v="484"/>
    <s v="Landry Inc"/>
    <s v="Synergistic cohesive adapter"/>
    <n v="29600"/>
    <n v="77021"/>
    <x v="480"/>
    <x v="1"/>
    <n v="1572"/>
    <n v="48.99554707379135"/>
    <x v="0"/>
    <x v="0"/>
    <x v="4"/>
    <s v="GBP"/>
    <x v="456"/>
    <x v="460"/>
    <x v="0"/>
    <b v="1"/>
    <s v="food/food trucks"/>
  </r>
  <r>
    <n v="485"/>
    <s v="Richards-Davis"/>
    <s v="Quality-focused mission-critical structure"/>
    <n v="90600"/>
    <n v="27844"/>
    <x v="481"/>
    <x v="0"/>
    <n v="648"/>
    <n v="42.969135802469133"/>
    <x v="3"/>
    <x v="3"/>
    <x v="4"/>
    <s v="GBP"/>
    <x v="457"/>
    <x v="461"/>
    <x v="0"/>
    <b v="0"/>
    <s v="theater/plays"/>
  </r>
  <r>
    <n v="486"/>
    <s v="Davis, Cox and Fox"/>
    <s v="Compatible exuding Graphical User Interface"/>
    <n v="5200"/>
    <n v="702"/>
    <x v="482"/>
    <x v="0"/>
    <n v="21"/>
    <n v="33.428571428571431"/>
    <x v="5"/>
    <x v="18"/>
    <x v="4"/>
    <s v="GBP"/>
    <x v="458"/>
    <x v="462"/>
    <x v="0"/>
    <b v="1"/>
    <s v="publishing/translations"/>
  </r>
  <r>
    <n v="487"/>
    <s v="Smith-Wallace"/>
    <s v="Monitored 24/7 time-frame"/>
    <n v="110300"/>
    <n v="197024"/>
    <x v="483"/>
    <x v="1"/>
    <n v="2346"/>
    <n v="83.982949701619773"/>
    <x v="3"/>
    <x v="3"/>
    <x v="1"/>
    <s v="USD"/>
    <x v="459"/>
    <x v="463"/>
    <x v="0"/>
    <b v="0"/>
    <s v="theater/plays"/>
  </r>
  <r>
    <n v="488"/>
    <s v="Cordova, Shaw and Wang"/>
    <s v="Virtual secondary open architecture"/>
    <n v="5300"/>
    <n v="11663"/>
    <x v="484"/>
    <x v="1"/>
    <n v="115"/>
    <n v="101.41739130434783"/>
    <x v="3"/>
    <x v="3"/>
    <x v="1"/>
    <s v="USD"/>
    <x v="460"/>
    <x v="464"/>
    <x v="0"/>
    <b v="0"/>
    <s v="theater/plays"/>
  </r>
  <r>
    <n v="489"/>
    <s v="Clark Inc"/>
    <s v="Down-sized mobile time-frame"/>
    <n v="9200"/>
    <n v="9339"/>
    <x v="485"/>
    <x v="1"/>
    <n v="85"/>
    <n v="109.87058823529412"/>
    <x v="2"/>
    <x v="8"/>
    <x v="6"/>
    <s v="EUR"/>
    <x v="461"/>
    <x v="465"/>
    <x v="0"/>
    <b v="0"/>
    <s v="technology/wearables"/>
  </r>
  <r>
    <n v="490"/>
    <s v="Young and Sons"/>
    <s v="Innovative disintermediate encryption"/>
    <n v="2400"/>
    <n v="4596"/>
    <x v="486"/>
    <x v="1"/>
    <n v="144"/>
    <n v="31.916666666666668"/>
    <x v="8"/>
    <x v="23"/>
    <x v="1"/>
    <s v="USD"/>
    <x v="462"/>
    <x v="466"/>
    <x v="0"/>
    <b v="0"/>
    <s v="journalism/audio"/>
  </r>
  <r>
    <n v="491"/>
    <s v="Henson PLC"/>
    <s v="Universal contextually-based knowledgebase"/>
    <n v="56800"/>
    <n v="173437"/>
    <x v="487"/>
    <x v="1"/>
    <n v="2443"/>
    <n v="70.993450675399103"/>
    <x v="0"/>
    <x v="0"/>
    <x v="1"/>
    <s v="USD"/>
    <x v="463"/>
    <x v="467"/>
    <x v="0"/>
    <b v="1"/>
    <s v="food/food trucks"/>
  </r>
  <r>
    <n v="492"/>
    <s v="Garcia Group"/>
    <s v="Persevering interactive matrix"/>
    <n v="191000"/>
    <n v="45831"/>
    <x v="488"/>
    <x v="3"/>
    <n v="595"/>
    <n v="77.026890756302521"/>
    <x v="4"/>
    <x v="12"/>
    <x v="1"/>
    <s v="USD"/>
    <x v="464"/>
    <x v="468"/>
    <x v="1"/>
    <b v="1"/>
    <s v="film &amp; video/shorts"/>
  </r>
  <r>
    <n v="493"/>
    <s v="Adams, Walker and Wong"/>
    <s v="Seamless background framework"/>
    <n v="900"/>
    <n v="6514"/>
    <x v="489"/>
    <x v="1"/>
    <n v="64"/>
    <n v="101.78125"/>
    <x v="7"/>
    <x v="14"/>
    <x v="1"/>
    <s v="USD"/>
    <x v="465"/>
    <x v="469"/>
    <x v="0"/>
    <b v="0"/>
    <s v="photography/photography books"/>
  </r>
  <r>
    <n v="494"/>
    <s v="Hopkins-Browning"/>
    <s v="Balanced upward-trending productivity"/>
    <n v="2500"/>
    <n v="13684"/>
    <x v="490"/>
    <x v="1"/>
    <n v="268"/>
    <n v="51.059701492537314"/>
    <x v="2"/>
    <x v="8"/>
    <x v="1"/>
    <s v="USD"/>
    <x v="466"/>
    <x v="470"/>
    <x v="0"/>
    <b v="0"/>
    <s v="technology/wearables"/>
  </r>
  <r>
    <n v="495"/>
    <s v="Bell, Edwards and Andersen"/>
    <s v="Centralized clear-thinking solution"/>
    <n v="3200"/>
    <n v="13264"/>
    <x v="491"/>
    <x v="1"/>
    <n v="195"/>
    <n v="68.02051282051282"/>
    <x v="3"/>
    <x v="3"/>
    <x v="3"/>
    <s v="DKK"/>
    <x v="467"/>
    <x v="471"/>
    <x v="0"/>
    <b v="0"/>
    <s v="theater/plays"/>
  </r>
  <r>
    <n v="496"/>
    <s v="Morales Group"/>
    <s v="Optimized bi-directional extranet"/>
    <n v="183800"/>
    <n v="1667"/>
    <x v="492"/>
    <x v="0"/>
    <n v="54"/>
    <n v="30.87037037037037"/>
    <x v="4"/>
    <x v="10"/>
    <x v="1"/>
    <s v="USD"/>
    <x v="468"/>
    <x v="472"/>
    <x v="0"/>
    <b v="0"/>
    <s v="film &amp; video/animation"/>
  </r>
  <r>
    <n v="497"/>
    <s v="Lucero Group"/>
    <s v="Intuitive actuating benchmark"/>
    <n v="9800"/>
    <n v="3349"/>
    <x v="493"/>
    <x v="0"/>
    <n v="120"/>
    <n v="27.908333333333335"/>
    <x v="2"/>
    <x v="8"/>
    <x v="1"/>
    <s v="USD"/>
    <x v="469"/>
    <x v="473"/>
    <x v="0"/>
    <b v="1"/>
    <s v="technology/wearables"/>
  </r>
  <r>
    <n v="498"/>
    <s v="Smith, Brown and Davis"/>
    <s v="Devolved background project"/>
    <n v="193400"/>
    <n v="46317"/>
    <x v="494"/>
    <x v="0"/>
    <n v="579"/>
    <n v="79.994818652849744"/>
    <x v="2"/>
    <x v="2"/>
    <x v="3"/>
    <s v="DKK"/>
    <x v="470"/>
    <x v="474"/>
    <x v="0"/>
    <b v="0"/>
    <s v="technology/web"/>
  </r>
  <r>
    <n v="499"/>
    <s v="Hunt Group"/>
    <s v="Reverse-engineered executive emulation"/>
    <n v="163800"/>
    <n v="78743"/>
    <x v="495"/>
    <x v="0"/>
    <n v="2072"/>
    <n v="38.003378378378379"/>
    <x v="4"/>
    <x v="4"/>
    <x v="1"/>
    <s v="USD"/>
    <x v="471"/>
    <x v="475"/>
    <x v="0"/>
    <b v="1"/>
    <s v="film &amp; video/documentary"/>
  </r>
  <r>
    <n v="500"/>
    <s v="Valdez Ltd"/>
    <s v="Team-oriented clear-thinking matrix"/>
    <n v="100"/>
    <n v="0"/>
    <x v="0"/>
    <x v="0"/>
    <n v="0"/>
    <n v="0"/>
    <x v="3"/>
    <x v="3"/>
    <x v="1"/>
    <s v="USD"/>
    <x v="472"/>
    <x v="380"/>
    <x v="0"/>
    <b v="1"/>
    <s v="theater/plays"/>
  </r>
  <r>
    <n v="501"/>
    <s v="Mccann-Le"/>
    <s v="Focused coherent methodology"/>
    <n v="153600"/>
    <n v="107743"/>
    <x v="496"/>
    <x v="0"/>
    <n v="1796"/>
    <n v="59.990534521158132"/>
    <x v="4"/>
    <x v="4"/>
    <x v="1"/>
    <s v="USD"/>
    <x v="473"/>
    <x v="353"/>
    <x v="0"/>
    <b v="0"/>
    <s v="film &amp; video/documentary"/>
  </r>
  <r>
    <n v="502"/>
    <s v="Johnson Inc"/>
    <s v="Reduced context-sensitive complexity"/>
    <n v="1300"/>
    <n v="6889"/>
    <x v="497"/>
    <x v="1"/>
    <n v="186"/>
    <n v="37.037634408602152"/>
    <x v="6"/>
    <x v="11"/>
    <x v="2"/>
    <s v="AUD"/>
    <x v="474"/>
    <x v="476"/>
    <x v="0"/>
    <b v="1"/>
    <s v="games/video games"/>
  </r>
  <r>
    <n v="503"/>
    <s v="Collins LLC"/>
    <s v="Decentralized 4thgeneration time-frame"/>
    <n v="25500"/>
    <n v="45983"/>
    <x v="498"/>
    <x v="1"/>
    <n v="460"/>
    <n v="99.963043478260872"/>
    <x v="4"/>
    <x v="6"/>
    <x v="1"/>
    <s v="USD"/>
    <x v="72"/>
    <x v="477"/>
    <x v="0"/>
    <b v="0"/>
    <s v="film &amp; video/drama"/>
  </r>
  <r>
    <n v="504"/>
    <s v="Smith-Miller"/>
    <s v="De-engineered cohesive moderator"/>
    <n v="7500"/>
    <n v="6924"/>
    <x v="499"/>
    <x v="0"/>
    <n v="62"/>
    <n v="111.6774193548387"/>
    <x v="1"/>
    <x v="1"/>
    <x v="6"/>
    <s v="EUR"/>
    <x v="443"/>
    <x v="478"/>
    <x v="0"/>
    <b v="0"/>
    <s v="music/rock"/>
  </r>
  <r>
    <n v="505"/>
    <s v="Jensen-Vargas"/>
    <s v="Ameliorated explicit parallelism"/>
    <n v="89900"/>
    <n v="12497"/>
    <x v="500"/>
    <x v="0"/>
    <n v="347"/>
    <n v="36.014409221902014"/>
    <x v="5"/>
    <x v="15"/>
    <x v="1"/>
    <s v="USD"/>
    <x v="475"/>
    <x v="479"/>
    <x v="0"/>
    <b v="1"/>
    <s v="publishing/radio &amp; podcasts"/>
  </r>
  <r>
    <n v="506"/>
    <s v="Robles, Bell and Gonzalez"/>
    <s v="Customizable background monitoring"/>
    <n v="18000"/>
    <n v="166874"/>
    <x v="501"/>
    <x v="1"/>
    <n v="2528"/>
    <n v="66.010284810126578"/>
    <x v="3"/>
    <x v="3"/>
    <x v="1"/>
    <s v="USD"/>
    <x v="81"/>
    <x v="480"/>
    <x v="0"/>
    <b v="1"/>
    <s v="theater/plays"/>
  </r>
  <r>
    <n v="507"/>
    <s v="Turner, Miller and Francis"/>
    <s v="Compatible well-modulated budgetary management"/>
    <n v="2100"/>
    <n v="837"/>
    <x v="502"/>
    <x v="0"/>
    <n v="19"/>
    <n v="44.05263157894737"/>
    <x v="2"/>
    <x v="2"/>
    <x v="1"/>
    <s v="USD"/>
    <x v="476"/>
    <x v="481"/>
    <x v="0"/>
    <b v="1"/>
    <s v="technology/web"/>
  </r>
  <r>
    <n v="508"/>
    <s v="Roberts Group"/>
    <s v="Up-sized radical pricing structure"/>
    <n v="172700"/>
    <n v="193820"/>
    <x v="503"/>
    <x v="1"/>
    <n v="3657"/>
    <n v="52.999726551818434"/>
    <x v="3"/>
    <x v="3"/>
    <x v="1"/>
    <s v="USD"/>
    <x v="192"/>
    <x v="482"/>
    <x v="0"/>
    <b v="0"/>
    <s v="theater/plays"/>
  </r>
  <r>
    <n v="509"/>
    <s v="White LLC"/>
    <s v="Robust zero-defect project"/>
    <n v="168500"/>
    <n v="119510"/>
    <x v="504"/>
    <x v="0"/>
    <n v="1258"/>
    <n v="95"/>
    <x v="3"/>
    <x v="3"/>
    <x v="1"/>
    <s v="USD"/>
    <x v="477"/>
    <x v="483"/>
    <x v="0"/>
    <b v="0"/>
    <s v="theater/plays"/>
  </r>
  <r>
    <n v="510"/>
    <s v="Best, Miller and Thomas"/>
    <s v="Re-engineered mobile task-force"/>
    <n v="7800"/>
    <n v="9289"/>
    <x v="505"/>
    <x v="1"/>
    <n v="131"/>
    <n v="70.908396946564892"/>
    <x v="4"/>
    <x v="6"/>
    <x v="2"/>
    <s v="AUD"/>
    <x v="478"/>
    <x v="484"/>
    <x v="0"/>
    <b v="0"/>
    <s v="film &amp; video/drama"/>
  </r>
  <r>
    <n v="511"/>
    <s v="Smith-Mullins"/>
    <s v="User-centric intangible neural-net"/>
    <n v="147800"/>
    <n v="35498"/>
    <x v="506"/>
    <x v="0"/>
    <n v="362"/>
    <n v="98.060773480662988"/>
    <x v="3"/>
    <x v="3"/>
    <x v="1"/>
    <s v="USD"/>
    <x v="479"/>
    <x v="265"/>
    <x v="0"/>
    <b v="0"/>
    <s v="theater/plays"/>
  </r>
  <r>
    <n v="512"/>
    <s v="Williams-Walsh"/>
    <s v="Organized explicit core"/>
    <n v="9100"/>
    <n v="12678"/>
    <x v="507"/>
    <x v="1"/>
    <n v="239"/>
    <n v="53.046025104602514"/>
    <x v="6"/>
    <x v="11"/>
    <x v="1"/>
    <s v="USD"/>
    <x v="480"/>
    <x v="485"/>
    <x v="0"/>
    <b v="1"/>
    <s v="games/video games"/>
  </r>
  <r>
    <n v="513"/>
    <s v="Harrison, Blackwell and Mendez"/>
    <s v="Synchronized 6thgeneration adapter"/>
    <n v="8300"/>
    <n v="3260"/>
    <x v="508"/>
    <x v="3"/>
    <n v="35"/>
    <n v="93.142857142857139"/>
    <x v="4"/>
    <x v="19"/>
    <x v="1"/>
    <s v="USD"/>
    <x v="180"/>
    <x v="486"/>
    <x v="0"/>
    <b v="0"/>
    <s v="film &amp; video/television"/>
  </r>
  <r>
    <n v="514"/>
    <s v="Sanchez, Bradley and Flores"/>
    <s v="Centralized motivating capacity"/>
    <n v="138700"/>
    <n v="31123"/>
    <x v="509"/>
    <x v="3"/>
    <n v="528"/>
    <n v="58.945075757575758"/>
    <x v="1"/>
    <x v="1"/>
    <x v="5"/>
    <s v="CHF"/>
    <x v="481"/>
    <x v="412"/>
    <x v="0"/>
    <b v="1"/>
    <s v="music/rock"/>
  </r>
  <r>
    <n v="515"/>
    <s v="Cox LLC"/>
    <s v="Phased 24hour flexibility"/>
    <n v="8600"/>
    <n v="4797"/>
    <x v="510"/>
    <x v="0"/>
    <n v="133"/>
    <n v="36.067669172932334"/>
    <x v="3"/>
    <x v="3"/>
    <x v="0"/>
    <s v="CAD"/>
    <x v="482"/>
    <x v="487"/>
    <x v="0"/>
    <b v="1"/>
    <s v="theater/plays"/>
  </r>
  <r>
    <n v="516"/>
    <s v="Morales-Odonnell"/>
    <s v="Exclusive 5thgeneration structure"/>
    <n v="125400"/>
    <n v="53324"/>
    <x v="511"/>
    <x v="0"/>
    <n v="846"/>
    <n v="63.030732860520096"/>
    <x v="5"/>
    <x v="9"/>
    <x v="1"/>
    <s v="USD"/>
    <x v="194"/>
    <x v="488"/>
    <x v="0"/>
    <b v="0"/>
    <s v="publishing/nonfiction"/>
  </r>
  <r>
    <n v="517"/>
    <s v="Ramirez LLC"/>
    <s v="Multi-tiered maximized orchestration"/>
    <n v="5900"/>
    <n v="6608"/>
    <x v="512"/>
    <x v="1"/>
    <n v="78"/>
    <n v="84.717948717948715"/>
    <x v="0"/>
    <x v="0"/>
    <x v="1"/>
    <s v="USD"/>
    <x v="483"/>
    <x v="489"/>
    <x v="0"/>
    <b v="0"/>
    <s v="food/food trucks"/>
  </r>
  <r>
    <n v="518"/>
    <s v="Ramirez Group"/>
    <s v="Open-architected uniform instruction set"/>
    <n v="8800"/>
    <n v="622"/>
    <x v="513"/>
    <x v="0"/>
    <n v="10"/>
    <n v="62.2"/>
    <x v="4"/>
    <x v="10"/>
    <x v="1"/>
    <s v="USD"/>
    <x v="484"/>
    <x v="442"/>
    <x v="0"/>
    <b v="1"/>
    <s v="film &amp; video/animation"/>
  </r>
  <r>
    <n v="519"/>
    <s v="Marsh-Coleman"/>
    <s v="Exclusive asymmetric analyzer"/>
    <n v="177700"/>
    <n v="180802"/>
    <x v="514"/>
    <x v="1"/>
    <n v="1773"/>
    <n v="101.97518330513255"/>
    <x v="1"/>
    <x v="1"/>
    <x v="1"/>
    <s v="USD"/>
    <x v="355"/>
    <x v="437"/>
    <x v="0"/>
    <b v="1"/>
    <s v="music/rock"/>
  </r>
  <r>
    <n v="520"/>
    <s v="Frederick, Jenkins and Collins"/>
    <s v="Organic radical collaboration"/>
    <n v="800"/>
    <n v="3406"/>
    <x v="515"/>
    <x v="1"/>
    <n v="32"/>
    <n v="106.4375"/>
    <x v="3"/>
    <x v="3"/>
    <x v="1"/>
    <s v="USD"/>
    <x v="485"/>
    <x v="490"/>
    <x v="0"/>
    <b v="0"/>
    <s v="theater/plays"/>
  </r>
  <r>
    <n v="521"/>
    <s v="Wilson Ltd"/>
    <s v="Function-based multi-state software"/>
    <n v="7600"/>
    <n v="11061"/>
    <x v="516"/>
    <x v="1"/>
    <n v="369"/>
    <n v="29.975609756097562"/>
    <x v="4"/>
    <x v="6"/>
    <x v="1"/>
    <s v="USD"/>
    <x v="486"/>
    <x v="491"/>
    <x v="0"/>
    <b v="1"/>
    <s v="film &amp; video/drama"/>
  </r>
  <r>
    <n v="522"/>
    <s v="Cline, Peterson and Lowery"/>
    <s v="Innovative static budgetary management"/>
    <n v="50500"/>
    <n v="16389"/>
    <x v="517"/>
    <x v="0"/>
    <n v="191"/>
    <n v="85.806282722513089"/>
    <x v="4"/>
    <x v="12"/>
    <x v="1"/>
    <s v="USD"/>
    <x v="487"/>
    <x v="163"/>
    <x v="0"/>
    <b v="0"/>
    <s v="film &amp; video/shorts"/>
  </r>
  <r>
    <n v="523"/>
    <s v="Underwood, James and Jones"/>
    <s v="Triple-buffered holistic ability"/>
    <n v="900"/>
    <n v="6303"/>
    <x v="518"/>
    <x v="1"/>
    <n v="89"/>
    <n v="70.82022471910112"/>
    <x v="4"/>
    <x v="12"/>
    <x v="1"/>
    <s v="USD"/>
    <x v="488"/>
    <x v="492"/>
    <x v="0"/>
    <b v="0"/>
    <s v="film &amp; video/shorts"/>
  </r>
  <r>
    <n v="524"/>
    <s v="Johnson-Contreras"/>
    <s v="Diverse scalable superstructure"/>
    <n v="96700"/>
    <n v="81136"/>
    <x v="519"/>
    <x v="0"/>
    <n v="1979"/>
    <n v="40.998484082870135"/>
    <x v="3"/>
    <x v="3"/>
    <x v="1"/>
    <s v="USD"/>
    <x v="489"/>
    <x v="493"/>
    <x v="0"/>
    <b v="0"/>
    <s v="theater/plays"/>
  </r>
  <r>
    <n v="525"/>
    <s v="Greene, Lloyd and Sims"/>
    <s v="Balanced leadingedge data-warehouse"/>
    <n v="2100"/>
    <n v="1768"/>
    <x v="520"/>
    <x v="0"/>
    <n v="63"/>
    <n v="28.063492063492063"/>
    <x v="2"/>
    <x v="8"/>
    <x v="1"/>
    <s v="USD"/>
    <x v="490"/>
    <x v="494"/>
    <x v="0"/>
    <b v="0"/>
    <s v="technology/wearables"/>
  </r>
  <r>
    <n v="526"/>
    <s v="Smith-Sparks"/>
    <s v="Digitized bandwidth-monitored open architecture"/>
    <n v="8300"/>
    <n v="12944"/>
    <x v="521"/>
    <x v="1"/>
    <n v="147"/>
    <n v="88.054421768707485"/>
    <x v="3"/>
    <x v="3"/>
    <x v="1"/>
    <s v="USD"/>
    <x v="312"/>
    <x v="495"/>
    <x v="0"/>
    <b v="1"/>
    <s v="theater/plays"/>
  </r>
  <r>
    <n v="527"/>
    <s v="Rosario-Smith"/>
    <s v="Enterprise-wide intermediate portal"/>
    <n v="189200"/>
    <n v="188480"/>
    <x v="522"/>
    <x v="0"/>
    <n v="6080"/>
    <n v="31"/>
    <x v="4"/>
    <x v="10"/>
    <x v="0"/>
    <s v="CAD"/>
    <x v="491"/>
    <x v="496"/>
    <x v="0"/>
    <b v="0"/>
    <s v="film &amp; video/animation"/>
  </r>
  <r>
    <n v="528"/>
    <s v="Avila, Ford and Welch"/>
    <s v="Focused leadingedge matrix"/>
    <n v="9000"/>
    <n v="7227"/>
    <x v="523"/>
    <x v="0"/>
    <n v="80"/>
    <n v="90.337500000000006"/>
    <x v="1"/>
    <x v="7"/>
    <x v="4"/>
    <s v="GBP"/>
    <x v="492"/>
    <x v="497"/>
    <x v="0"/>
    <b v="0"/>
    <s v="music/indie rock"/>
  </r>
  <r>
    <n v="529"/>
    <s v="Gallegos Inc"/>
    <s v="Seamless logistical encryption"/>
    <n v="5100"/>
    <n v="574"/>
    <x v="524"/>
    <x v="0"/>
    <n v="9"/>
    <n v="63.777777777777779"/>
    <x v="6"/>
    <x v="11"/>
    <x v="1"/>
    <s v="USD"/>
    <x v="493"/>
    <x v="180"/>
    <x v="0"/>
    <b v="0"/>
    <s v="games/video games"/>
  </r>
  <r>
    <n v="530"/>
    <s v="Morrow, Santiago and Soto"/>
    <s v="Stand-alone human-resource workforce"/>
    <n v="105000"/>
    <n v="96328"/>
    <x v="525"/>
    <x v="0"/>
    <n v="1784"/>
    <n v="53.995515695067262"/>
    <x v="5"/>
    <x v="13"/>
    <x v="1"/>
    <s v="USD"/>
    <x v="494"/>
    <x v="498"/>
    <x v="0"/>
    <b v="1"/>
    <s v="publishing/fiction"/>
  </r>
  <r>
    <n v="531"/>
    <s v="Berry-Richardson"/>
    <s v="Automated zero tolerance implementation"/>
    <n v="186700"/>
    <n v="178338"/>
    <x v="526"/>
    <x v="2"/>
    <n v="3640"/>
    <n v="48.993956043956047"/>
    <x v="6"/>
    <x v="11"/>
    <x v="5"/>
    <s v="CHF"/>
    <x v="495"/>
    <x v="499"/>
    <x v="0"/>
    <b v="0"/>
    <s v="games/video games"/>
  </r>
  <r>
    <n v="532"/>
    <s v="Cordova-Torres"/>
    <s v="Pre-emptive grid-enabled contingency"/>
    <n v="1600"/>
    <n v="8046"/>
    <x v="527"/>
    <x v="1"/>
    <n v="126"/>
    <n v="63.857142857142854"/>
    <x v="3"/>
    <x v="3"/>
    <x v="0"/>
    <s v="CAD"/>
    <x v="496"/>
    <x v="500"/>
    <x v="0"/>
    <b v="0"/>
    <s v="theater/plays"/>
  </r>
  <r>
    <n v="533"/>
    <s v="Holt, Bernard and Johnson"/>
    <s v="Multi-lateral didactic encoding"/>
    <n v="115600"/>
    <n v="184086"/>
    <x v="528"/>
    <x v="1"/>
    <n v="2218"/>
    <n v="82.996393146979258"/>
    <x v="1"/>
    <x v="7"/>
    <x v="4"/>
    <s v="GBP"/>
    <x v="497"/>
    <x v="50"/>
    <x v="0"/>
    <b v="0"/>
    <s v="music/indie rock"/>
  </r>
  <r>
    <n v="534"/>
    <s v="Clark, Mccormick and Mendoza"/>
    <s v="Self-enabling didactic orchestration"/>
    <n v="89100"/>
    <n v="13385"/>
    <x v="529"/>
    <x v="0"/>
    <n v="243"/>
    <n v="55.08230452674897"/>
    <x v="4"/>
    <x v="6"/>
    <x v="1"/>
    <s v="USD"/>
    <x v="498"/>
    <x v="501"/>
    <x v="0"/>
    <b v="1"/>
    <s v="film &amp; video/drama"/>
  </r>
  <r>
    <n v="535"/>
    <s v="Garrison LLC"/>
    <s v="Profit-focused 24/7 data-warehouse"/>
    <n v="2600"/>
    <n v="12533"/>
    <x v="530"/>
    <x v="1"/>
    <n v="202"/>
    <n v="62.044554455445542"/>
    <x v="3"/>
    <x v="3"/>
    <x v="6"/>
    <s v="EUR"/>
    <x v="499"/>
    <x v="502"/>
    <x v="0"/>
    <b v="1"/>
    <s v="theater/plays"/>
  </r>
  <r>
    <n v="536"/>
    <s v="Shannon-Olson"/>
    <s v="Enhanced methodical middleware"/>
    <n v="9800"/>
    <n v="14697"/>
    <x v="531"/>
    <x v="1"/>
    <n v="140"/>
    <n v="104.97857142857143"/>
    <x v="5"/>
    <x v="13"/>
    <x v="6"/>
    <s v="EUR"/>
    <x v="500"/>
    <x v="52"/>
    <x v="0"/>
    <b v="0"/>
    <s v="publishing/fiction"/>
  </r>
  <r>
    <n v="537"/>
    <s v="Murillo-Mcfarland"/>
    <s v="Synchronized client-driven projection"/>
    <n v="84400"/>
    <n v="98935"/>
    <x v="532"/>
    <x v="1"/>
    <n v="1052"/>
    <n v="94.044676806083643"/>
    <x v="4"/>
    <x v="4"/>
    <x v="3"/>
    <s v="DKK"/>
    <x v="501"/>
    <x v="503"/>
    <x v="1"/>
    <b v="1"/>
    <s v="film &amp; video/documentary"/>
  </r>
  <r>
    <n v="538"/>
    <s v="Young, Gilbert and Escobar"/>
    <s v="Networked didactic time-frame"/>
    <n v="151300"/>
    <n v="57034"/>
    <x v="533"/>
    <x v="0"/>
    <n v="1296"/>
    <n v="44.007716049382715"/>
    <x v="6"/>
    <x v="20"/>
    <x v="1"/>
    <s v="USD"/>
    <x v="502"/>
    <x v="504"/>
    <x v="0"/>
    <b v="0"/>
    <s v="games/mobile games"/>
  </r>
  <r>
    <n v="539"/>
    <s v="Thomas, Welch and Santana"/>
    <s v="Assimilated exuding toolset"/>
    <n v="9800"/>
    <n v="7120"/>
    <x v="534"/>
    <x v="0"/>
    <n v="77"/>
    <n v="92.467532467532465"/>
    <x v="0"/>
    <x v="0"/>
    <x v="1"/>
    <s v="USD"/>
    <x v="503"/>
    <x v="505"/>
    <x v="0"/>
    <b v="1"/>
    <s v="food/food trucks"/>
  </r>
  <r>
    <n v="540"/>
    <s v="Brown-Pena"/>
    <s v="Front-line client-server secured line"/>
    <n v="5300"/>
    <n v="14097"/>
    <x v="535"/>
    <x v="1"/>
    <n v="247"/>
    <n v="57.072874493927124"/>
    <x v="7"/>
    <x v="14"/>
    <x v="1"/>
    <s v="USD"/>
    <x v="504"/>
    <x v="506"/>
    <x v="0"/>
    <b v="0"/>
    <s v="photography/photography books"/>
  </r>
  <r>
    <n v="541"/>
    <s v="Holder, Caldwell and Vance"/>
    <s v="Polarized systemic Internet solution"/>
    <n v="178000"/>
    <n v="43086"/>
    <x v="536"/>
    <x v="0"/>
    <n v="395"/>
    <n v="109.07848101265823"/>
    <x v="6"/>
    <x v="20"/>
    <x v="6"/>
    <s v="EUR"/>
    <x v="505"/>
    <x v="507"/>
    <x v="0"/>
    <b v="0"/>
    <s v="games/mobile games"/>
  </r>
  <r>
    <n v="542"/>
    <s v="Harrison-Bridges"/>
    <s v="Profit-focused exuding moderator"/>
    <n v="77000"/>
    <n v="1930"/>
    <x v="537"/>
    <x v="0"/>
    <n v="49"/>
    <n v="39.387755102040813"/>
    <x v="1"/>
    <x v="7"/>
    <x v="4"/>
    <s v="GBP"/>
    <x v="506"/>
    <x v="508"/>
    <x v="0"/>
    <b v="0"/>
    <s v="music/indie rock"/>
  </r>
  <r>
    <n v="543"/>
    <s v="Johnson, Murphy and Peterson"/>
    <s v="Cross-group high-level moderator"/>
    <n v="84900"/>
    <n v="13864"/>
    <x v="538"/>
    <x v="0"/>
    <n v="180"/>
    <n v="77.022222222222226"/>
    <x v="6"/>
    <x v="11"/>
    <x v="1"/>
    <s v="USD"/>
    <x v="507"/>
    <x v="509"/>
    <x v="0"/>
    <b v="0"/>
    <s v="games/video games"/>
  </r>
  <r>
    <n v="544"/>
    <s v="Taylor Inc"/>
    <s v="Public-key 3rdgeneration system engine"/>
    <n v="2800"/>
    <n v="7742"/>
    <x v="539"/>
    <x v="1"/>
    <n v="84"/>
    <n v="92.166666666666671"/>
    <x v="1"/>
    <x v="1"/>
    <x v="1"/>
    <s v="USD"/>
    <x v="508"/>
    <x v="510"/>
    <x v="0"/>
    <b v="0"/>
    <s v="music/rock"/>
  </r>
  <r>
    <n v="545"/>
    <s v="Deleon and Sons"/>
    <s v="Organized value-added access"/>
    <n v="184800"/>
    <n v="164109"/>
    <x v="540"/>
    <x v="0"/>
    <n v="2690"/>
    <n v="61.007063197026021"/>
    <x v="3"/>
    <x v="3"/>
    <x v="1"/>
    <s v="USD"/>
    <x v="509"/>
    <x v="511"/>
    <x v="0"/>
    <b v="0"/>
    <s v="theater/plays"/>
  </r>
  <r>
    <n v="546"/>
    <s v="Benjamin, Paul and Ferguson"/>
    <s v="Cloned global Graphical User Interface"/>
    <n v="4200"/>
    <n v="6870"/>
    <x v="541"/>
    <x v="1"/>
    <n v="88"/>
    <n v="78.068181818181813"/>
    <x v="3"/>
    <x v="3"/>
    <x v="1"/>
    <s v="USD"/>
    <x v="510"/>
    <x v="512"/>
    <x v="0"/>
    <b v="1"/>
    <s v="theater/plays"/>
  </r>
  <r>
    <n v="547"/>
    <s v="Hardin-Dixon"/>
    <s v="Focused solution-oriented matrix"/>
    <n v="1300"/>
    <n v="12597"/>
    <x v="542"/>
    <x v="1"/>
    <n v="156"/>
    <n v="80.75"/>
    <x v="4"/>
    <x v="6"/>
    <x v="1"/>
    <s v="USD"/>
    <x v="511"/>
    <x v="513"/>
    <x v="0"/>
    <b v="0"/>
    <s v="film &amp; video/drama"/>
  </r>
  <r>
    <n v="548"/>
    <s v="York-Pitts"/>
    <s v="Monitored discrete toolset"/>
    <n v="66100"/>
    <n v="179074"/>
    <x v="543"/>
    <x v="1"/>
    <n v="2985"/>
    <n v="59.991289782244557"/>
    <x v="3"/>
    <x v="3"/>
    <x v="1"/>
    <s v="USD"/>
    <x v="512"/>
    <x v="514"/>
    <x v="0"/>
    <b v="0"/>
    <s v="theater/plays"/>
  </r>
  <r>
    <n v="549"/>
    <s v="Jarvis and Sons"/>
    <s v="Business-focused intermediate system engine"/>
    <n v="29500"/>
    <n v="83843"/>
    <x v="544"/>
    <x v="1"/>
    <n v="762"/>
    <n v="110.03018372703411"/>
    <x v="2"/>
    <x v="8"/>
    <x v="1"/>
    <s v="USD"/>
    <x v="513"/>
    <x v="515"/>
    <x v="0"/>
    <b v="0"/>
    <s v="technology/wearables"/>
  </r>
  <r>
    <n v="550"/>
    <s v="Morrison-Henderson"/>
    <s v="De-engineered disintermediate encoding"/>
    <n v="100"/>
    <n v="4"/>
    <x v="446"/>
    <x v="3"/>
    <n v="1"/>
    <n v="4"/>
    <x v="1"/>
    <x v="7"/>
    <x v="5"/>
    <s v="CHF"/>
    <x v="514"/>
    <x v="516"/>
    <x v="0"/>
    <b v="0"/>
    <s v="music/indie rock"/>
  </r>
  <r>
    <n v="551"/>
    <s v="Martin-James"/>
    <s v="Streamlined upward-trending analyzer"/>
    <n v="180100"/>
    <n v="105598"/>
    <x v="545"/>
    <x v="0"/>
    <n v="2779"/>
    <n v="37.99856063332134"/>
    <x v="2"/>
    <x v="2"/>
    <x v="2"/>
    <s v="AUD"/>
    <x v="515"/>
    <x v="517"/>
    <x v="0"/>
    <b v="1"/>
    <s v="technology/web"/>
  </r>
  <r>
    <n v="552"/>
    <s v="Mercer, Solomon and Singleton"/>
    <s v="Distributed human-resource policy"/>
    <n v="9000"/>
    <n v="8866"/>
    <x v="546"/>
    <x v="0"/>
    <n v="92"/>
    <n v="96.369565217391298"/>
    <x v="3"/>
    <x v="3"/>
    <x v="1"/>
    <s v="USD"/>
    <x v="516"/>
    <x v="518"/>
    <x v="0"/>
    <b v="0"/>
    <s v="theater/plays"/>
  </r>
  <r>
    <n v="553"/>
    <s v="Dougherty, Austin and Mills"/>
    <s v="De-engineered 5thgeneration contingency"/>
    <n v="170600"/>
    <n v="75022"/>
    <x v="547"/>
    <x v="0"/>
    <n v="1028"/>
    <n v="72.978599221789878"/>
    <x v="1"/>
    <x v="1"/>
    <x v="1"/>
    <s v="USD"/>
    <x v="517"/>
    <x v="519"/>
    <x v="0"/>
    <b v="0"/>
    <s v="music/rock"/>
  </r>
  <r>
    <n v="554"/>
    <s v="Ritter PLC"/>
    <s v="Multi-channeled upward-trending application"/>
    <n v="9500"/>
    <n v="14408"/>
    <x v="548"/>
    <x v="1"/>
    <n v="554"/>
    <n v="26.007220216606498"/>
    <x v="1"/>
    <x v="7"/>
    <x v="0"/>
    <s v="CAD"/>
    <x v="518"/>
    <x v="520"/>
    <x v="0"/>
    <b v="0"/>
    <s v="music/indie rock"/>
  </r>
  <r>
    <n v="555"/>
    <s v="Anderson Group"/>
    <s v="Organic maximized database"/>
    <n v="6300"/>
    <n v="14089"/>
    <x v="549"/>
    <x v="1"/>
    <n v="135"/>
    <n v="104.36296296296297"/>
    <x v="1"/>
    <x v="1"/>
    <x v="3"/>
    <s v="DKK"/>
    <x v="519"/>
    <x v="219"/>
    <x v="0"/>
    <b v="0"/>
    <s v="music/rock"/>
  </r>
  <r>
    <n v="556"/>
    <s v="Smith and Sons"/>
    <s v="Grass-roots 24/7 attitude"/>
    <n v="5200"/>
    <n v="12467"/>
    <x v="550"/>
    <x v="1"/>
    <n v="122"/>
    <n v="102.18852459016394"/>
    <x v="5"/>
    <x v="18"/>
    <x v="1"/>
    <s v="USD"/>
    <x v="520"/>
    <x v="521"/>
    <x v="0"/>
    <b v="1"/>
    <s v="publishing/translations"/>
  </r>
  <r>
    <n v="557"/>
    <s v="Lam-Hamilton"/>
    <s v="Team-oriented global strategy"/>
    <n v="6000"/>
    <n v="11960"/>
    <x v="551"/>
    <x v="1"/>
    <n v="221"/>
    <n v="54.117647058823529"/>
    <x v="4"/>
    <x v="22"/>
    <x v="1"/>
    <s v="USD"/>
    <x v="521"/>
    <x v="522"/>
    <x v="0"/>
    <b v="1"/>
    <s v="film &amp; video/science fiction"/>
  </r>
  <r>
    <n v="558"/>
    <s v="Ho Ltd"/>
    <s v="Enhanced client-driven capacity"/>
    <n v="5800"/>
    <n v="7966"/>
    <x v="552"/>
    <x v="1"/>
    <n v="126"/>
    <n v="63.222222222222221"/>
    <x v="3"/>
    <x v="3"/>
    <x v="1"/>
    <s v="USD"/>
    <x v="522"/>
    <x v="523"/>
    <x v="0"/>
    <b v="0"/>
    <s v="theater/plays"/>
  </r>
  <r>
    <n v="559"/>
    <s v="Brown, Estrada and Jensen"/>
    <s v="Exclusive systematic productivity"/>
    <n v="105300"/>
    <n v="106321"/>
    <x v="553"/>
    <x v="1"/>
    <n v="1022"/>
    <n v="104.03228962818004"/>
    <x v="3"/>
    <x v="3"/>
    <x v="1"/>
    <s v="USD"/>
    <x v="523"/>
    <x v="524"/>
    <x v="0"/>
    <b v="0"/>
    <s v="theater/plays"/>
  </r>
  <r>
    <n v="560"/>
    <s v="Hunt LLC"/>
    <s v="Re-engineered radical policy"/>
    <n v="20000"/>
    <n v="158832"/>
    <x v="554"/>
    <x v="1"/>
    <n v="3177"/>
    <n v="49.994334277620396"/>
    <x v="4"/>
    <x v="10"/>
    <x v="1"/>
    <s v="USD"/>
    <x v="524"/>
    <x v="348"/>
    <x v="0"/>
    <b v="0"/>
    <s v="film &amp; video/animation"/>
  </r>
  <r>
    <n v="561"/>
    <s v="Fowler-Smith"/>
    <s v="Down-sized logistical adapter"/>
    <n v="3000"/>
    <n v="11091"/>
    <x v="555"/>
    <x v="1"/>
    <n v="198"/>
    <n v="56.015151515151516"/>
    <x v="3"/>
    <x v="3"/>
    <x v="5"/>
    <s v="CHF"/>
    <x v="525"/>
    <x v="280"/>
    <x v="0"/>
    <b v="0"/>
    <s v="theater/plays"/>
  </r>
  <r>
    <n v="562"/>
    <s v="Blair Inc"/>
    <s v="Configurable bandwidth-monitored throughput"/>
    <n v="9900"/>
    <n v="1269"/>
    <x v="556"/>
    <x v="0"/>
    <n v="26"/>
    <n v="48.807692307692307"/>
    <x v="1"/>
    <x v="1"/>
    <x v="5"/>
    <s v="CHF"/>
    <x v="188"/>
    <x v="525"/>
    <x v="0"/>
    <b v="0"/>
    <s v="music/rock"/>
  </r>
  <r>
    <n v="563"/>
    <s v="Kelley, Stanton and Sanchez"/>
    <s v="Optional tangible pricing structure"/>
    <n v="3700"/>
    <n v="5107"/>
    <x v="557"/>
    <x v="1"/>
    <n v="85"/>
    <n v="60.082352941176474"/>
    <x v="4"/>
    <x v="4"/>
    <x v="2"/>
    <s v="AUD"/>
    <x v="526"/>
    <x v="526"/>
    <x v="0"/>
    <b v="0"/>
    <s v="film &amp; video/documentary"/>
  </r>
  <r>
    <n v="564"/>
    <s v="Hernandez-Macdonald"/>
    <s v="Organic high-level implementation"/>
    <n v="168700"/>
    <n v="141393"/>
    <x v="558"/>
    <x v="0"/>
    <n v="1790"/>
    <n v="78.990502793296088"/>
    <x v="3"/>
    <x v="3"/>
    <x v="1"/>
    <s v="USD"/>
    <x v="527"/>
    <x v="527"/>
    <x v="0"/>
    <b v="0"/>
    <s v="theater/plays"/>
  </r>
  <r>
    <n v="565"/>
    <s v="Joseph LLC"/>
    <s v="Decentralized logistical collaboration"/>
    <n v="94900"/>
    <n v="194166"/>
    <x v="559"/>
    <x v="1"/>
    <n v="3596"/>
    <n v="53.99499443826474"/>
    <x v="3"/>
    <x v="3"/>
    <x v="1"/>
    <s v="USD"/>
    <x v="528"/>
    <x v="528"/>
    <x v="0"/>
    <b v="0"/>
    <s v="theater/plays"/>
  </r>
  <r>
    <n v="566"/>
    <s v="Webb-Smith"/>
    <s v="Advanced content-based installation"/>
    <n v="9300"/>
    <n v="4124"/>
    <x v="560"/>
    <x v="0"/>
    <n v="37"/>
    <n v="111.45945945945945"/>
    <x v="1"/>
    <x v="5"/>
    <x v="1"/>
    <s v="USD"/>
    <x v="522"/>
    <x v="529"/>
    <x v="0"/>
    <b v="1"/>
    <s v="music/electric music"/>
  </r>
  <r>
    <n v="567"/>
    <s v="Johns PLC"/>
    <s v="Distributed high-level open architecture"/>
    <n v="6800"/>
    <n v="14865"/>
    <x v="561"/>
    <x v="1"/>
    <n v="244"/>
    <n v="60.922131147540981"/>
    <x v="1"/>
    <x v="1"/>
    <x v="1"/>
    <s v="USD"/>
    <x v="529"/>
    <x v="360"/>
    <x v="0"/>
    <b v="0"/>
    <s v="music/rock"/>
  </r>
  <r>
    <n v="568"/>
    <s v="Hardin-Foley"/>
    <s v="Synergized zero tolerance help-desk"/>
    <n v="72400"/>
    <n v="134688"/>
    <x v="562"/>
    <x v="1"/>
    <n v="5180"/>
    <n v="26.0015444015444"/>
    <x v="3"/>
    <x v="3"/>
    <x v="1"/>
    <s v="USD"/>
    <x v="530"/>
    <x v="254"/>
    <x v="0"/>
    <b v="0"/>
    <s v="theater/plays"/>
  </r>
  <r>
    <n v="569"/>
    <s v="Fischer, Fowler and Arnold"/>
    <s v="Extended multi-tasking definition"/>
    <n v="20100"/>
    <n v="47705"/>
    <x v="563"/>
    <x v="1"/>
    <n v="589"/>
    <n v="80.993208828522924"/>
    <x v="4"/>
    <x v="10"/>
    <x v="6"/>
    <s v="EUR"/>
    <x v="531"/>
    <x v="530"/>
    <x v="0"/>
    <b v="0"/>
    <s v="film &amp; video/animation"/>
  </r>
  <r>
    <n v="570"/>
    <s v="Martinez-Juarez"/>
    <s v="Realigned uniform knowledge user"/>
    <n v="31200"/>
    <n v="95364"/>
    <x v="564"/>
    <x v="1"/>
    <n v="2725"/>
    <n v="34.995963302752294"/>
    <x v="1"/>
    <x v="1"/>
    <x v="1"/>
    <s v="USD"/>
    <x v="515"/>
    <x v="531"/>
    <x v="0"/>
    <b v="1"/>
    <s v="music/rock"/>
  </r>
  <r>
    <n v="571"/>
    <s v="Wilson and Sons"/>
    <s v="Monitored grid-enabled model"/>
    <n v="3500"/>
    <n v="3295"/>
    <x v="565"/>
    <x v="0"/>
    <n v="35"/>
    <n v="94.142857142857139"/>
    <x v="4"/>
    <x v="12"/>
    <x v="6"/>
    <s v="EUR"/>
    <x v="532"/>
    <x v="532"/>
    <x v="0"/>
    <b v="0"/>
    <s v="film &amp; video/shorts"/>
  </r>
  <r>
    <n v="572"/>
    <s v="Clements Group"/>
    <s v="Assimilated actuating policy"/>
    <n v="9000"/>
    <n v="4896"/>
    <x v="566"/>
    <x v="3"/>
    <n v="94"/>
    <n v="52.085106382978722"/>
    <x v="1"/>
    <x v="1"/>
    <x v="1"/>
    <s v="USD"/>
    <x v="533"/>
    <x v="533"/>
    <x v="0"/>
    <b v="1"/>
    <s v="music/rock"/>
  </r>
  <r>
    <n v="573"/>
    <s v="Valenzuela-Cook"/>
    <s v="Total incremental productivity"/>
    <n v="6700"/>
    <n v="7496"/>
    <x v="567"/>
    <x v="1"/>
    <n v="300"/>
    <n v="24.986666666666668"/>
    <x v="8"/>
    <x v="23"/>
    <x v="1"/>
    <s v="USD"/>
    <x v="409"/>
    <x v="534"/>
    <x v="0"/>
    <b v="0"/>
    <s v="journalism/audio"/>
  </r>
  <r>
    <n v="574"/>
    <s v="Parker, Haley and Foster"/>
    <s v="Adaptive local task-force"/>
    <n v="2700"/>
    <n v="9967"/>
    <x v="568"/>
    <x v="1"/>
    <n v="144"/>
    <n v="69.215277777777771"/>
    <x v="0"/>
    <x v="0"/>
    <x v="1"/>
    <s v="USD"/>
    <x v="534"/>
    <x v="535"/>
    <x v="0"/>
    <b v="1"/>
    <s v="food/food trucks"/>
  </r>
  <r>
    <n v="575"/>
    <s v="Fuentes LLC"/>
    <s v="Universal zero-defect concept"/>
    <n v="83300"/>
    <n v="52421"/>
    <x v="569"/>
    <x v="0"/>
    <n v="558"/>
    <n v="93.944444444444443"/>
    <x v="3"/>
    <x v="3"/>
    <x v="1"/>
    <s v="USD"/>
    <x v="53"/>
    <x v="536"/>
    <x v="0"/>
    <b v="1"/>
    <s v="theater/plays"/>
  </r>
  <r>
    <n v="576"/>
    <s v="Moran and Sons"/>
    <s v="Object-based bottom-line superstructure"/>
    <n v="9700"/>
    <n v="6298"/>
    <x v="570"/>
    <x v="0"/>
    <n v="64"/>
    <n v="98.40625"/>
    <x v="3"/>
    <x v="3"/>
    <x v="1"/>
    <s v="USD"/>
    <x v="535"/>
    <x v="537"/>
    <x v="0"/>
    <b v="0"/>
    <s v="theater/plays"/>
  </r>
  <r>
    <n v="577"/>
    <s v="Stevens Inc"/>
    <s v="Adaptive 24hour projection"/>
    <n v="8200"/>
    <n v="1546"/>
    <x v="571"/>
    <x v="3"/>
    <n v="37"/>
    <n v="41.783783783783782"/>
    <x v="1"/>
    <x v="17"/>
    <x v="1"/>
    <s v="USD"/>
    <x v="536"/>
    <x v="538"/>
    <x v="0"/>
    <b v="0"/>
    <s v="music/jazz"/>
  </r>
  <r>
    <n v="578"/>
    <s v="Martinez-Johnson"/>
    <s v="Sharable radical toolset"/>
    <n v="96500"/>
    <n v="16168"/>
    <x v="572"/>
    <x v="0"/>
    <n v="245"/>
    <n v="65.991836734693877"/>
    <x v="4"/>
    <x v="22"/>
    <x v="1"/>
    <s v="USD"/>
    <x v="537"/>
    <x v="539"/>
    <x v="0"/>
    <b v="0"/>
    <s v="film &amp; video/science fiction"/>
  </r>
  <r>
    <n v="579"/>
    <s v="Franklin Inc"/>
    <s v="Focused multimedia knowledgebase"/>
    <n v="6200"/>
    <n v="6269"/>
    <x v="573"/>
    <x v="1"/>
    <n v="87"/>
    <n v="72.05747126436782"/>
    <x v="1"/>
    <x v="17"/>
    <x v="1"/>
    <s v="USD"/>
    <x v="538"/>
    <x v="540"/>
    <x v="0"/>
    <b v="0"/>
    <s v="music/jazz"/>
  </r>
  <r>
    <n v="580"/>
    <s v="Perez PLC"/>
    <s v="Seamless 6thgeneration extranet"/>
    <n v="43800"/>
    <n v="149578"/>
    <x v="574"/>
    <x v="1"/>
    <n v="3116"/>
    <n v="48.003209242618745"/>
    <x v="3"/>
    <x v="3"/>
    <x v="1"/>
    <s v="USD"/>
    <x v="539"/>
    <x v="541"/>
    <x v="0"/>
    <b v="0"/>
    <s v="theater/plays"/>
  </r>
  <r>
    <n v="581"/>
    <s v="Sanchez, Cross and Savage"/>
    <s v="Sharable mobile knowledgebase"/>
    <n v="6000"/>
    <n v="3841"/>
    <x v="575"/>
    <x v="0"/>
    <n v="71"/>
    <n v="54.098591549295776"/>
    <x v="2"/>
    <x v="2"/>
    <x v="1"/>
    <s v="USD"/>
    <x v="540"/>
    <x v="542"/>
    <x v="0"/>
    <b v="0"/>
    <s v="technology/web"/>
  </r>
  <r>
    <n v="582"/>
    <s v="Pineda Ltd"/>
    <s v="Cross-group global system engine"/>
    <n v="8700"/>
    <n v="4531"/>
    <x v="576"/>
    <x v="0"/>
    <n v="42"/>
    <n v="107.88095238095238"/>
    <x v="6"/>
    <x v="11"/>
    <x v="1"/>
    <s v="USD"/>
    <x v="505"/>
    <x v="543"/>
    <x v="0"/>
    <b v="1"/>
    <s v="games/video games"/>
  </r>
  <r>
    <n v="583"/>
    <s v="Powell and Sons"/>
    <s v="Centralized clear-thinking conglomeration"/>
    <n v="18900"/>
    <n v="60934"/>
    <x v="577"/>
    <x v="1"/>
    <n v="909"/>
    <n v="67.034103410341032"/>
    <x v="4"/>
    <x v="4"/>
    <x v="1"/>
    <s v="USD"/>
    <x v="541"/>
    <x v="544"/>
    <x v="0"/>
    <b v="0"/>
    <s v="film &amp; video/documentary"/>
  </r>
  <r>
    <n v="584"/>
    <s v="Nunez-Richards"/>
    <s v="De-engineered cohesive system engine"/>
    <n v="86400"/>
    <n v="103255"/>
    <x v="578"/>
    <x v="1"/>
    <n v="1613"/>
    <n v="64.01425914445133"/>
    <x v="2"/>
    <x v="2"/>
    <x v="1"/>
    <s v="USD"/>
    <x v="542"/>
    <x v="545"/>
    <x v="0"/>
    <b v="0"/>
    <s v="technology/web"/>
  </r>
  <r>
    <n v="585"/>
    <s v="Pugh LLC"/>
    <s v="Reactive analyzing function"/>
    <n v="8900"/>
    <n v="13065"/>
    <x v="579"/>
    <x v="1"/>
    <n v="136"/>
    <n v="96.066176470588232"/>
    <x v="5"/>
    <x v="18"/>
    <x v="1"/>
    <s v="USD"/>
    <x v="543"/>
    <x v="546"/>
    <x v="0"/>
    <b v="0"/>
    <s v="publishing/translations"/>
  </r>
  <r>
    <n v="586"/>
    <s v="Rowe-Wong"/>
    <s v="Robust hybrid budgetary management"/>
    <n v="700"/>
    <n v="6654"/>
    <x v="580"/>
    <x v="1"/>
    <n v="130"/>
    <n v="51.184615384615384"/>
    <x v="1"/>
    <x v="1"/>
    <x v="1"/>
    <s v="USD"/>
    <x v="544"/>
    <x v="547"/>
    <x v="0"/>
    <b v="0"/>
    <s v="music/rock"/>
  </r>
  <r>
    <n v="587"/>
    <s v="Williams-Santos"/>
    <s v="Open-source analyzing monitoring"/>
    <n v="9400"/>
    <n v="6852"/>
    <x v="581"/>
    <x v="0"/>
    <n v="156"/>
    <n v="43.92307692307692"/>
    <x v="0"/>
    <x v="0"/>
    <x v="0"/>
    <s v="CAD"/>
    <x v="35"/>
    <x v="548"/>
    <x v="0"/>
    <b v="1"/>
    <s v="food/food trucks"/>
  </r>
  <r>
    <n v="588"/>
    <s v="Weber Inc"/>
    <s v="Up-sized discrete firmware"/>
    <n v="157600"/>
    <n v="124517"/>
    <x v="582"/>
    <x v="0"/>
    <n v="1368"/>
    <n v="91.021198830409361"/>
    <x v="3"/>
    <x v="3"/>
    <x v="4"/>
    <s v="GBP"/>
    <x v="152"/>
    <x v="298"/>
    <x v="0"/>
    <b v="0"/>
    <s v="theater/plays"/>
  </r>
  <r>
    <n v="589"/>
    <s v="Avery, Brown and Parker"/>
    <s v="Exclusive intangible extranet"/>
    <n v="7900"/>
    <n v="5113"/>
    <x v="583"/>
    <x v="0"/>
    <n v="102"/>
    <n v="50.127450980392155"/>
    <x v="4"/>
    <x v="4"/>
    <x v="1"/>
    <s v="USD"/>
    <x v="545"/>
    <x v="549"/>
    <x v="0"/>
    <b v="0"/>
    <s v="film &amp; video/documentary"/>
  </r>
  <r>
    <n v="590"/>
    <s v="Cox Group"/>
    <s v="Synergized analyzing process improvement"/>
    <n v="7100"/>
    <n v="5824"/>
    <x v="584"/>
    <x v="0"/>
    <n v="86"/>
    <n v="67.720930232558146"/>
    <x v="5"/>
    <x v="15"/>
    <x v="2"/>
    <s v="AUD"/>
    <x v="546"/>
    <x v="550"/>
    <x v="0"/>
    <b v="0"/>
    <s v="publishing/radio &amp; podcasts"/>
  </r>
  <r>
    <n v="591"/>
    <s v="Jensen LLC"/>
    <s v="Realigned dedicated system engine"/>
    <n v="600"/>
    <n v="6226"/>
    <x v="585"/>
    <x v="1"/>
    <n v="102"/>
    <n v="61.03921568627451"/>
    <x v="6"/>
    <x v="11"/>
    <x v="1"/>
    <s v="USD"/>
    <x v="547"/>
    <x v="551"/>
    <x v="0"/>
    <b v="0"/>
    <s v="games/video games"/>
  </r>
  <r>
    <n v="592"/>
    <s v="Brown Inc"/>
    <s v="Object-based bandwidth-monitored concept"/>
    <n v="156800"/>
    <n v="20243"/>
    <x v="586"/>
    <x v="0"/>
    <n v="253"/>
    <n v="80.011857707509876"/>
    <x v="3"/>
    <x v="3"/>
    <x v="1"/>
    <s v="USD"/>
    <x v="548"/>
    <x v="552"/>
    <x v="0"/>
    <b v="0"/>
    <s v="theater/plays"/>
  </r>
  <r>
    <n v="593"/>
    <s v="Hale-Hayes"/>
    <s v="Ameliorated client-driven open system"/>
    <n v="121600"/>
    <n v="188288"/>
    <x v="587"/>
    <x v="1"/>
    <n v="4006"/>
    <n v="47.001497753369947"/>
    <x v="4"/>
    <x v="10"/>
    <x v="1"/>
    <s v="USD"/>
    <x v="549"/>
    <x v="238"/>
    <x v="0"/>
    <b v="0"/>
    <s v="film &amp; video/animation"/>
  </r>
  <r>
    <n v="594"/>
    <s v="Mcbride PLC"/>
    <s v="Upgradable leadingedge Local Area Network"/>
    <n v="157300"/>
    <n v="11167"/>
    <x v="588"/>
    <x v="0"/>
    <n v="157"/>
    <n v="71.127388535031841"/>
    <x v="3"/>
    <x v="3"/>
    <x v="1"/>
    <s v="USD"/>
    <x v="550"/>
    <x v="553"/>
    <x v="0"/>
    <b v="1"/>
    <s v="theater/plays"/>
  </r>
  <r>
    <n v="595"/>
    <s v="Harris-Jennings"/>
    <s v="Customizable intermediate data-warehouse"/>
    <n v="70300"/>
    <n v="146595"/>
    <x v="589"/>
    <x v="1"/>
    <n v="1629"/>
    <n v="89.99079189686924"/>
    <x v="3"/>
    <x v="3"/>
    <x v="1"/>
    <s v="USD"/>
    <x v="551"/>
    <x v="554"/>
    <x v="0"/>
    <b v="1"/>
    <s v="theater/plays"/>
  </r>
  <r>
    <n v="596"/>
    <s v="Becker-Scott"/>
    <s v="Managed optimizing archive"/>
    <n v="7900"/>
    <n v="7875"/>
    <x v="590"/>
    <x v="0"/>
    <n v="183"/>
    <n v="43.032786885245905"/>
    <x v="4"/>
    <x v="6"/>
    <x v="1"/>
    <s v="USD"/>
    <x v="552"/>
    <x v="496"/>
    <x v="0"/>
    <b v="1"/>
    <s v="film &amp; video/drama"/>
  </r>
  <r>
    <n v="597"/>
    <s v="Todd, Freeman and Henry"/>
    <s v="Diverse systematic projection"/>
    <n v="73800"/>
    <n v="148779"/>
    <x v="591"/>
    <x v="1"/>
    <n v="2188"/>
    <n v="67.997714808043881"/>
    <x v="3"/>
    <x v="3"/>
    <x v="1"/>
    <s v="USD"/>
    <x v="462"/>
    <x v="555"/>
    <x v="0"/>
    <b v="0"/>
    <s v="theater/plays"/>
  </r>
  <r>
    <n v="598"/>
    <s v="Martinez, Garza and Young"/>
    <s v="Up-sized web-enabled info-mediaries"/>
    <n v="108500"/>
    <n v="175868"/>
    <x v="592"/>
    <x v="1"/>
    <n v="2409"/>
    <n v="73.004566210045667"/>
    <x v="1"/>
    <x v="1"/>
    <x v="6"/>
    <s v="EUR"/>
    <x v="553"/>
    <x v="556"/>
    <x v="0"/>
    <b v="0"/>
    <s v="music/rock"/>
  </r>
  <r>
    <n v="599"/>
    <s v="Smith-Ramos"/>
    <s v="Persevering optimizing Graphical User Interface"/>
    <n v="140300"/>
    <n v="5112"/>
    <x v="593"/>
    <x v="0"/>
    <n v="82"/>
    <n v="62.341463414634148"/>
    <x v="4"/>
    <x v="4"/>
    <x v="3"/>
    <s v="DKK"/>
    <x v="554"/>
    <x v="557"/>
    <x v="0"/>
    <b v="0"/>
    <s v="film &amp; video/documentary"/>
  </r>
  <r>
    <n v="600"/>
    <s v="Brown-George"/>
    <s v="Cross-platform tertiary array"/>
    <n v="100"/>
    <n v="5"/>
    <x v="298"/>
    <x v="0"/>
    <n v="1"/>
    <n v="5"/>
    <x v="0"/>
    <x v="0"/>
    <x v="4"/>
    <s v="GBP"/>
    <x v="555"/>
    <x v="558"/>
    <x v="0"/>
    <b v="0"/>
    <s v="food/food trucks"/>
  </r>
  <r>
    <n v="601"/>
    <s v="Waters and Sons"/>
    <s v="Inverse neutral structure"/>
    <n v="6300"/>
    <n v="13018"/>
    <x v="594"/>
    <x v="1"/>
    <n v="194"/>
    <n v="67.103092783505161"/>
    <x v="2"/>
    <x v="8"/>
    <x v="1"/>
    <s v="USD"/>
    <x v="548"/>
    <x v="559"/>
    <x v="1"/>
    <b v="0"/>
    <s v="technology/wearables"/>
  </r>
  <r>
    <n v="602"/>
    <s v="Brown Ltd"/>
    <s v="Quality-focused system-worthy support"/>
    <n v="71100"/>
    <n v="91176"/>
    <x v="595"/>
    <x v="1"/>
    <n v="1140"/>
    <n v="79.978947368421046"/>
    <x v="3"/>
    <x v="3"/>
    <x v="1"/>
    <s v="USD"/>
    <x v="62"/>
    <x v="560"/>
    <x v="0"/>
    <b v="0"/>
    <s v="theater/plays"/>
  </r>
  <r>
    <n v="603"/>
    <s v="Christian, Yates and Greer"/>
    <s v="Vision-oriented 5thgeneration array"/>
    <n v="5300"/>
    <n v="6342"/>
    <x v="596"/>
    <x v="1"/>
    <n v="102"/>
    <n v="62.176470588235297"/>
    <x v="3"/>
    <x v="3"/>
    <x v="1"/>
    <s v="USD"/>
    <x v="556"/>
    <x v="561"/>
    <x v="0"/>
    <b v="0"/>
    <s v="theater/plays"/>
  </r>
  <r>
    <n v="604"/>
    <s v="Cole, Hernandez and Rodriguez"/>
    <s v="Cross-platform logistical circuit"/>
    <n v="88700"/>
    <n v="151438"/>
    <x v="597"/>
    <x v="1"/>
    <n v="2857"/>
    <n v="53.005950297514879"/>
    <x v="3"/>
    <x v="3"/>
    <x v="1"/>
    <s v="USD"/>
    <x v="557"/>
    <x v="562"/>
    <x v="0"/>
    <b v="0"/>
    <s v="theater/plays"/>
  </r>
  <r>
    <n v="605"/>
    <s v="Ortiz, Valenzuela and Collins"/>
    <s v="Profound solution-oriented matrix"/>
    <n v="3300"/>
    <n v="6178"/>
    <x v="598"/>
    <x v="1"/>
    <n v="107"/>
    <n v="57.738317757009348"/>
    <x v="5"/>
    <x v="9"/>
    <x v="1"/>
    <s v="USD"/>
    <x v="27"/>
    <x v="563"/>
    <x v="0"/>
    <b v="0"/>
    <s v="publishing/nonfiction"/>
  </r>
  <r>
    <n v="606"/>
    <s v="Valencia PLC"/>
    <s v="Extended asynchronous initiative"/>
    <n v="3400"/>
    <n v="6405"/>
    <x v="599"/>
    <x v="1"/>
    <n v="160"/>
    <n v="40.03125"/>
    <x v="1"/>
    <x v="1"/>
    <x v="4"/>
    <s v="GBP"/>
    <x v="558"/>
    <x v="529"/>
    <x v="0"/>
    <b v="0"/>
    <s v="music/rock"/>
  </r>
  <r>
    <n v="607"/>
    <s v="Gordon, Mendez and Johnson"/>
    <s v="Fundamental needs-based frame"/>
    <n v="137600"/>
    <n v="180667"/>
    <x v="600"/>
    <x v="1"/>
    <n v="2230"/>
    <n v="81.016591928251117"/>
    <x v="0"/>
    <x v="0"/>
    <x v="1"/>
    <s v="USD"/>
    <x v="559"/>
    <x v="564"/>
    <x v="0"/>
    <b v="0"/>
    <s v="food/food trucks"/>
  </r>
  <r>
    <n v="608"/>
    <s v="Johnson Group"/>
    <s v="Compatible full-range leverage"/>
    <n v="3900"/>
    <n v="11075"/>
    <x v="601"/>
    <x v="1"/>
    <n v="316"/>
    <n v="35.047468354430379"/>
    <x v="1"/>
    <x v="17"/>
    <x v="1"/>
    <s v="USD"/>
    <x v="426"/>
    <x v="565"/>
    <x v="0"/>
    <b v="1"/>
    <s v="music/jazz"/>
  </r>
  <r>
    <n v="609"/>
    <s v="Rose-Fuller"/>
    <s v="Upgradable holistic system engine"/>
    <n v="10000"/>
    <n v="12042"/>
    <x v="602"/>
    <x v="1"/>
    <n v="117"/>
    <n v="102.92307692307692"/>
    <x v="4"/>
    <x v="22"/>
    <x v="1"/>
    <s v="USD"/>
    <x v="560"/>
    <x v="566"/>
    <x v="0"/>
    <b v="0"/>
    <s v="film &amp; video/science fiction"/>
  </r>
  <r>
    <n v="610"/>
    <s v="Hughes, Mendez and Patterson"/>
    <s v="Stand-alone multi-state data-warehouse"/>
    <n v="42800"/>
    <n v="179356"/>
    <x v="603"/>
    <x v="1"/>
    <n v="6406"/>
    <n v="27.998126756166094"/>
    <x v="3"/>
    <x v="3"/>
    <x v="1"/>
    <s v="USD"/>
    <x v="561"/>
    <x v="567"/>
    <x v="0"/>
    <b v="0"/>
    <s v="theater/plays"/>
  </r>
  <r>
    <n v="611"/>
    <s v="Brady, Cortez and Rodriguez"/>
    <s v="Multi-lateral maximized core"/>
    <n v="8200"/>
    <n v="1136"/>
    <x v="604"/>
    <x v="3"/>
    <n v="15"/>
    <n v="75.733333333333334"/>
    <x v="3"/>
    <x v="3"/>
    <x v="1"/>
    <s v="USD"/>
    <x v="562"/>
    <x v="568"/>
    <x v="0"/>
    <b v="0"/>
    <s v="theater/plays"/>
  </r>
  <r>
    <n v="612"/>
    <s v="Wang, Nguyen and Horton"/>
    <s v="Innovative holistic hub"/>
    <n v="6200"/>
    <n v="8645"/>
    <x v="605"/>
    <x v="1"/>
    <n v="192"/>
    <n v="45.026041666666664"/>
    <x v="1"/>
    <x v="5"/>
    <x v="1"/>
    <s v="USD"/>
    <x v="563"/>
    <x v="569"/>
    <x v="0"/>
    <b v="0"/>
    <s v="music/electric music"/>
  </r>
  <r>
    <n v="613"/>
    <s v="Santos, Williams and Brown"/>
    <s v="Reverse-engineered 24/7 methodology"/>
    <n v="1100"/>
    <n v="1914"/>
    <x v="606"/>
    <x v="1"/>
    <n v="26"/>
    <n v="73.615384615384613"/>
    <x v="3"/>
    <x v="3"/>
    <x v="0"/>
    <s v="CAD"/>
    <x v="564"/>
    <x v="570"/>
    <x v="0"/>
    <b v="0"/>
    <s v="theater/plays"/>
  </r>
  <r>
    <n v="614"/>
    <s v="Barnett and Sons"/>
    <s v="Business-focused dynamic info-mediaries"/>
    <n v="26500"/>
    <n v="41205"/>
    <x v="607"/>
    <x v="1"/>
    <n v="723"/>
    <n v="56.991701244813278"/>
    <x v="3"/>
    <x v="3"/>
    <x v="1"/>
    <s v="USD"/>
    <x v="565"/>
    <x v="571"/>
    <x v="0"/>
    <b v="0"/>
    <s v="theater/plays"/>
  </r>
  <r>
    <n v="615"/>
    <s v="Petersen-Rodriguez"/>
    <s v="Digitized clear-thinking installation"/>
    <n v="8500"/>
    <n v="14488"/>
    <x v="608"/>
    <x v="1"/>
    <n v="170"/>
    <n v="85.223529411764702"/>
    <x v="3"/>
    <x v="3"/>
    <x v="6"/>
    <s v="EUR"/>
    <x v="566"/>
    <x v="572"/>
    <x v="0"/>
    <b v="0"/>
    <s v="theater/plays"/>
  </r>
  <r>
    <n v="616"/>
    <s v="Burnett-Mora"/>
    <s v="Quality-focused 24/7 superstructure"/>
    <n v="6400"/>
    <n v="12129"/>
    <x v="609"/>
    <x v="1"/>
    <n v="238"/>
    <n v="50.962184873949582"/>
    <x v="1"/>
    <x v="7"/>
    <x v="4"/>
    <s v="GBP"/>
    <x v="567"/>
    <x v="573"/>
    <x v="0"/>
    <b v="1"/>
    <s v="music/indie rock"/>
  </r>
  <r>
    <n v="617"/>
    <s v="King LLC"/>
    <s v="Multi-channeled local intranet"/>
    <n v="1400"/>
    <n v="3496"/>
    <x v="610"/>
    <x v="1"/>
    <n v="55"/>
    <n v="63.563636363636363"/>
    <x v="3"/>
    <x v="3"/>
    <x v="1"/>
    <s v="USD"/>
    <x v="568"/>
    <x v="471"/>
    <x v="0"/>
    <b v="0"/>
    <s v="theater/plays"/>
  </r>
  <r>
    <n v="618"/>
    <s v="Miller Ltd"/>
    <s v="Open-architected mobile emulation"/>
    <n v="198600"/>
    <n v="97037"/>
    <x v="611"/>
    <x v="0"/>
    <n v="1198"/>
    <n v="80.999165275459092"/>
    <x v="5"/>
    <x v="9"/>
    <x v="1"/>
    <s v="USD"/>
    <x v="569"/>
    <x v="574"/>
    <x v="0"/>
    <b v="0"/>
    <s v="publishing/nonfiction"/>
  </r>
  <r>
    <n v="619"/>
    <s v="Case LLC"/>
    <s v="Ameliorated foreground methodology"/>
    <n v="195900"/>
    <n v="55757"/>
    <x v="612"/>
    <x v="0"/>
    <n v="648"/>
    <n v="86.044753086419746"/>
    <x v="3"/>
    <x v="3"/>
    <x v="1"/>
    <s v="USD"/>
    <x v="570"/>
    <x v="575"/>
    <x v="1"/>
    <b v="1"/>
    <s v="theater/plays"/>
  </r>
  <r>
    <n v="620"/>
    <s v="Swanson, Wilson and Baker"/>
    <s v="Synergized well-modulated project"/>
    <n v="4300"/>
    <n v="11525"/>
    <x v="613"/>
    <x v="1"/>
    <n v="128"/>
    <n v="90.0390625"/>
    <x v="7"/>
    <x v="14"/>
    <x v="2"/>
    <s v="AUD"/>
    <x v="571"/>
    <x v="576"/>
    <x v="0"/>
    <b v="0"/>
    <s v="photography/photography books"/>
  </r>
  <r>
    <n v="621"/>
    <s v="Dean, Fox and Phillips"/>
    <s v="Extended context-sensitive forecast"/>
    <n v="25600"/>
    <n v="158669"/>
    <x v="614"/>
    <x v="1"/>
    <n v="2144"/>
    <n v="74.006063432835816"/>
    <x v="3"/>
    <x v="3"/>
    <x v="1"/>
    <s v="USD"/>
    <x v="572"/>
    <x v="577"/>
    <x v="0"/>
    <b v="0"/>
    <s v="theater/plays"/>
  </r>
  <r>
    <n v="622"/>
    <s v="Smith-Smith"/>
    <s v="Total leadingedge neural-net"/>
    <n v="189000"/>
    <n v="5916"/>
    <x v="615"/>
    <x v="0"/>
    <n v="64"/>
    <n v="92.4375"/>
    <x v="1"/>
    <x v="7"/>
    <x v="1"/>
    <s v="USD"/>
    <x v="573"/>
    <x v="578"/>
    <x v="0"/>
    <b v="0"/>
    <s v="music/indie rock"/>
  </r>
  <r>
    <n v="623"/>
    <s v="Smith, Scott and Rodriguez"/>
    <s v="Organic actuating protocol"/>
    <n v="94300"/>
    <n v="150806"/>
    <x v="616"/>
    <x v="1"/>
    <n v="2693"/>
    <n v="55.999257333828446"/>
    <x v="3"/>
    <x v="3"/>
    <x v="4"/>
    <s v="GBP"/>
    <x v="574"/>
    <x v="477"/>
    <x v="0"/>
    <b v="0"/>
    <s v="theater/plays"/>
  </r>
  <r>
    <n v="624"/>
    <s v="White, Robertson and Roberts"/>
    <s v="Down-sized national software"/>
    <n v="5100"/>
    <n v="14249"/>
    <x v="617"/>
    <x v="1"/>
    <n v="432"/>
    <n v="32.983796296296298"/>
    <x v="7"/>
    <x v="14"/>
    <x v="1"/>
    <s v="USD"/>
    <x v="511"/>
    <x v="579"/>
    <x v="0"/>
    <b v="0"/>
    <s v="photography/photography books"/>
  </r>
  <r>
    <n v="625"/>
    <s v="Martinez Inc"/>
    <s v="Organic upward-trending Graphical User Interface"/>
    <n v="7500"/>
    <n v="5803"/>
    <x v="618"/>
    <x v="0"/>
    <n v="62"/>
    <n v="93.596774193548384"/>
    <x v="3"/>
    <x v="3"/>
    <x v="1"/>
    <s v="USD"/>
    <x v="575"/>
    <x v="580"/>
    <x v="0"/>
    <b v="0"/>
    <s v="theater/plays"/>
  </r>
  <r>
    <n v="626"/>
    <s v="Tucker, Mccoy and Marquez"/>
    <s v="Synergistic tertiary budgetary management"/>
    <n v="6400"/>
    <n v="13205"/>
    <x v="619"/>
    <x v="1"/>
    <n v="189"/>
    <n v="69.867724867724874"/>
    <x v="3"/>
    <x v="3"/>
    <x v="1"/>
    <s v="USD"/>
    <x v="576"/>
    <x v="581"/>
    <x v="0"/>
    <b v="1"/>
    <s v="theater/plays"/>
  </r>
  <r>
    <n v="627"/>
    <s v="Martin, Lee and Armstrong"/>
    <s v="Open-architected incremental ability"/>
    <n v="1600"/>
    <n v="11108"/>
    <x v="620"/>
    <x v="1"/>
    <n v="154"/>
    <n v="72.129870129870127"/>
    <x v="0"/>
    <x v="0"/>
    <x v="4"/>
    <s v="GBP"/>
    <x v="577"/>
    <x v="582"/>
    <x v="1"/>
    <b v="0"/>
    <s v="food/food trucks"/>
  </r>
  <r>
    <n v="628"/>
    <s v="Dunn, Moreno and Green"/>
    <s v="Intuitive object-oriented task-force"/>
    <n v="1900"/>
    <n v="2884"/>
    <x v="621"/>
    <x v="1"/>
    <n v="96"/>
    <n v="30.041666666666668"/>
    <x v="1"/>
    <x v="7"/>
    <x v="1"/>
    <s v="USD"/>
    <x v="578"/>
    <x v="581"/>
    <x v="0"/>
    <b v="0"/>
    <s v="music/indie rock"/>
  </r>
  <r>
    <n v="629"/>
    <s v="Jackson, Martinez and Ray"/>
    <s v="Multi-tiered executive toolset"/>
    <n v="85900"/>
    <n v="55476"/>
    <x v="622"/>
    <x v="0"/>
    <n v="750"/>
    <n v="73.968000000000004"/>
    <x v="3"/>
    <x v="3"/>
    <x v="1"/>
    <s v="USD"/>
    <x v="579"/>
    <x v="583"/>
    <x v="0"/>
    <b v="1"/>
    <s v="theater/plays"/>
  </r>
  <r>
    <n v="630"/>
    <s v="Patterson-Johnson"/>
    <s v="Grass-roots directional workforce"/>
    <n v="9500"/>
    <n v="5973"/>
    <x v="623"/>
    <x v="3"/>
    <n v="87"/>
    <n v="68.65517241379311"/>
    <x v="3"/>
    <x v="3"/>
    <x v="1"/>
    <s v="USD"/>
    <x v="580"/>
    <x v="584"/>
    <x v="0"/>
    <b v="1"/>
    <s v="theater/plays"/>
  </r>
  <r>
    <n v="631"/>
    <s v="Carlson-Hernandez"/>
    <s v="Quality-focused real-time solution"/>
    <n v="59200"/>
    <n v="183756"/>
    <x v="624"/>
    <x v="1"/>
    <n v="3063"/>
    <n v="59.992164544564154"/>
    <x v="3"/>
    <x v="3"/>
    <x v="1"/>
    <s v="USD"/>
    <x v="581"/>
    <x v="585"/>
    <x v="0"/>
    <b v="0"/>
    <s v="theater/plays"/>
  </r>
  <r>
    <n v="632"/>
    <s v="Parker PLC"/>
    <s v="Reduced interactive matrix"/>
    <n v="72100"/>
    <n v="30902"/>
    <x v="625"/>
    <x v="2"/>
    <n v="278"/>
    <n v="111.15827338129496"/>
    <x v="3"/>
    <x v="3"/>
    <x v="1"/>
    <s v="USD"/>
    <x v="582"/>
    <x v="586"/>
    <x v="0"/>
    <b v="0"/>
    <s v="theater/plays"/>
  </r>
  <r>
    <n v="633"/>
    <s v="Yu and Sons"/>
    <s v="Adaptive context-sensitive architecture"/>
    <n v="6700"/>
    <n v="5569"/>
    <x v="626"/>
    <x v="0"/>
    <n v="105"/>
    <n v="53.038095238095238"/>
    <x v="4"/>
    <x v="10"/>
    <x v="1"/>
    <s v="USD"/>
    <x v="336"/>
    <x v="587"/>
    <x v="0"/>
    <b v="0"/>
    <s v="film &amp; video/animation"/>
  </r>
  <r>
    <n v="634"/>
    <s v="Taylor, Johnson and Hernandez"/>
    <s v="Polarized incremental portal"/>
    <n v="118200"/>
    <n v="92824"/>
    <x v="627"/>
    <x v="3"/>
    <n v="1658"/>
    <n v="55.985524728588658"/>
    <x v="4"/>
    <x v="19"/>
    <x v="1"/>
    <s v="USD"/>
    <x v="583"/>
    <x v="588"/>
    <x v="0"/>
    <b v="0"/>
    <s v="film &amp; video/television"/>
  </r>
  <r>
    <n v="635"/>
    <s v="Mack Ltd"/>
    <s v="Reactive regional access"/>
    <n v="139000"/>
    <n v="158590"/>
    <x v="628"/>
    <x v="1"/>
    <n v="2266"/>
    <n v="69.986760812003524"/>
    <x v="4"/>
    <x v="19"/>
    <x v="1"/>
    <s v="USD"/>
    <x v="584"/>
    <x v="589"/>
    <x v="0"/>
    <b v="0"/>
    <s v="film &amp; video/television"/>
  </r>
  <r>
    <n v="636"/>
    <s v="Lamb-Sanders"/>
    <s v="Stand-alone reciprocal frame"/>
    <n v="197700"/>
    <n v="127591"/>
    <x v="629"/>
    <x v="0"/>
    <n v="2604"/>
    <n v="48.998079877112133"/>
    <x v="4"/>
    <x v="10"/>
    <x v="3"/>
    <s v="DKK"/>
    <x v="585"/>
    <x v="590"/>
    <x v="0"/>
    <b v="1"/>
    <s v="film &amp; video/animation"/>
  </r>
  <r>
    <n v="637"/>
    <s v="Williams-Ramirez"/>
    <s v="Open-architected 24/7 throughput"/>
    <n v="8500"/>
    <n v="6750"/>
    <x v="630"/>
    <x v="0"/>
    <n v="65"/>
    <n v="103.84615384615384"/>
    <x v="3"/>
    <x v="3"/>
    <x v="1"/>
    <s v="USD"/>
    <x v="586"/>
    <x v="591"/>
    <x v="0"/>
    <b v="0"/>
    <s v="theater/plays"/>
  </r>
  <r>
    <n v="638"/>
    <s v="Weaver Ltd"/>
    <s v="Monitored 24/7 approach"/>
    <n v="81600"/>
    <n v="9318"/>
    <x v="631"/>
    <x v="0"/>
    <n v="94"/>
    <n v="99.127659574468083"/>
    <x v="3"/>
    <x v="3"/>
    <x v="1"/>
    <s v="USD"/>
    <x v="587"/>
    <x v="592"/>
    <x v="0"/>
    <b v="1"/>
    <s v="theater/plays"/>
  </r>
  <r>
    <n v="639"/>
    <s v="Barnes-Williams"/>
    <s v="Upgradable explicit forecast"/>
    <n v="8600"/>
    <n v="4832"/>
    <x v="632"/>
    <x v="2"/>
    <n v="45"/>
    <n v="107.37777777777778"/>
    <x v="4"/>
    <x v="6"/>
    <x v="1"/>
    <s v="USD"/>
    <x v="588"/>
    <x v="593"/>
    <x v="0"/>
    <b v="1"/>
    <s v="film &amp; video/drama"/>
  </r>
  <r>
    <n v="640"/>
    <s v="Richardson, Woodward and Hansen"/>
    <s v="Pre-emptive context-sensitive support"/>
    <n v="119800"/>
    <n v="19769"/>
    <x v="633"/>
    <x v="0"/>
    <n v="257"/>
    <n v="76.922178988326849"/>
    <x v="3"/>
    <x v="3"/>
    <x v="1"/>
    <s v="USD"/>
    <x v="589"/>
    <x v="510"/>
    <x v="0"/>
    <b v="0"/>
    <s v="theater/plays"/>
  </r>
  <r>
    <n v="641"/>
    <s v="Hunt, Barker and Baker"/>
    <s v="Business-focused leadingedge instruction set"/>
    <n v="9400"/>
    <n v="11277"/>
    <x v="634"/>
    <x v="1"/>
    <n v="194"/>
    <n v="58.128865979381445"/>
    <x v="3"/>
    <x v="3"/>
    <x v="5"/>
    <s v="CHF"/>
    <x v="590"/>
    <x v="594"/>
    <x v="0"/>
    <b v="0"/>
    <s v="theater/plays"/>
  </r>
  <r>
    <n v="642"/>
    <s v="Ramos, Moreno and Lewis"/>
    <s v="Extended multi-state knowledge user"/>
    <n v="9200"/>
    <n v="13382"/>
    <x v="635"/>
    <x v="1"/>
    <n v="129"/>
    <n v="103.73643410852713"/>
    <x v="2"/>
    <x v="8"/>
    <x v="0"/>
    <s v="CAD"/>
    <x v="591"/>
    <x v="595"/>
    <x v="0"/>
    <b v="0"/>
    <s v="technology/wearables"/>
  </r>
  <r>
    <n v="643"/>
    <s v="Harris Inc"/>
    <s v="Future-proofed modular groupware"/>
    <n v="14900"/>
    <n v="32986"/>
    <x v="636"/>
    <x v="1"/>
    <n v="375"/>
    <n v="87.962666666666664"/>
    <x v="3"/>
    <x v="3"/>
    <x v="1"/>
    <s v="USD"/>
    <x v="592"/>
    <x v="596"/>
    <x v="0"/>
    <b v="0"/>
    <s v="theater/plays"/>
  </r>
  <r>
    <n v="644"/>
    <s v="Peters-Nelson"/>
    <s v="Distributed real-time algorithm"/>
    <n v="169400"/>
    <n v="81984"/>
    <x v="637"/>
    <x v="0"/>
    <n v="2928"/>
    <n v="28"/>
    <x v="3"/>
    <x v="3"/>
    <x v="0"/>
    <s v="CAD"/>
    <x v="593"/>
    <x v="597"/>
    <x v="0"/>
    <b v="0"/>
    <s v="theater/plays"/>
  </r>
  <r>
    <n v="645"/>
    <s v="Ferguson, Murphy and Bright"/>
    <s v="Multi-lateral heuristic throughput"/>
    <n v="192100"/>
    <n v="178483"/>
    <x v="638"/>
    <x v="0"/>
    <n v="4697"/>
    <n v="37.999361294443261"/>
    <x v="1"/>
    <x v="1"/>
    <x v="1"/>
    <s v="USD"/>
    <x v="594"/>
    <x v="598"/>
    <x v="0"/>
    <b v="1"/>
    <s v="music/rock"/>
  </r>
  <r>
    <n v="646"/>
    <s v="Robinson Group"/>
    <s v="Switchable reciprocal middleware"/>
    <n v="98700"/>
    <n v="87448"/>
    <x v="639"/>
    <x v="0"/>
    <n v="2915"/>
    <n v="29.999313893653515"/>
    <x v="6"/>
    <x v="11"/>
    <x v="1"/>
    <s v="USD"/>
    <x v="595"/>
    <x v="599"/>
    <x v="0"/>
    <b v="0"/>
    <s v="games/video games"/>
  </r>
  <r>
    <n v="647"/>
    <s v="Jordan-Wolfe"/>
    <s v="Inverse multimedia Graphic Interface"/>
    <n v="4500"/>
    <n v="1863"/>
    <x v="640"/>
    <x v="0"/>
    <n v="18"/>
    <n v="103.5"/>
    <x v="5"/>
    <x v="18"/>
    <x v="1"/>
    <s v="USD"/>
    <x v="596"/>
    <x v="600"/>
    <x v="0"/>
    <b v="0"/>
    <s v="publishing/translations"/>
  </r>
  <r>
    <n v="648"/>
    <s v="Vargas-Cox"/>
    <s v="Vision-oriented local contingency"/>
    <n v="98600"/>
    <n v="62174"/>
    <x v="641"/>
    <x v="3"/>
    <n v="723"/>
    <n v="85.994467496542185"/>
    <x v="0"/>
    <x v="0"/>
    <x v="1"/>
    <s v="USD"/>
    <x v="597"/>
    <x v="601"/>
    <x v="1"/>
    <b v="0"/>
    <s v="food/food trucks"/>
  </r>
  <r>
    <n v="649"/>
    <s v="Yang and Sons"/>
    <s v="Reactive 6thgeneration hub"/>
    <n v="121700"/>
    <n v="59003"/>
    <x v="642"/>
    <x v="0"/>
    <n v="602"/>
    <n v="98.011627906976742"/>
    <x v="3"/>
    <x v="3"/>
    <x v="5"/>
    <s v="CHF"/>
    <x v="598"/>
    <x v="602"/>
    <x v="1"/>
    <b v="1"/>
    <s v="theater/plays"/>
  </r>
  <r>
    <n v="650"/>
    <s v="Wilson, Wilson and Mathis"/>
    <s v="Optional asymmetric success"/>
    <n v="100"/>
    <n v="2"/>
    <x v="50"/>
    <x v="0"/>
    <n v="1"/>
    <n v="2"/>
    <x v="1"/>
    <x v="17"/>
    <x v="1"/>
    <s v="USD"/>
    <x v="599"/>
    <x v="603"/>
    <x v="0"/>
    <b v="0"/>
    <s v="music/jazz"/>
  </r>
  <r>
    <n v="651"/>
    <s v="Wang, Koch and Weaver"/>
    <s v="Digitized analyzing capacity"/>
    <n v="196700"/>
    <n v="174039"/>
    <x v="643"/>
    <x v="0"/>
    <n v="3868"/>
    <n v="44.994570837642193"/>
    <x v="4"/>
    <x v="12"/>
    <x v="6"/>
    <s v="EUR"/>
    <x v="600"/>
    <x v="604"/>
    <x v="0"/>
    <b v="0"/>
    <s v="film &amp; video/shorts"/>
  </r>
  <r>
    <n v="652"/>
    <s v="Cisneros Ltd"/>
    <s v="Vision-oriented regional hub"/>
    <n v="10000"/>
    <n v="12684"/>
    <x v="644"/>
    <x v="1"/>
    <n v="409"/>
    <n v="31.012224938875306"/>
    <x v="2"/>
    <x v="2"/>
    <x v="1"/>
    <s v="USD"/>
    <x v="601"/>
    <x v="292"/>
    <x v="0"/>
    <b v="0"/>
    <s v="technology/web"/>
  </r>
  <r>
    <n v="653"/>
    <s v="Williams-Jones"/>
    <s v="Monitored incremental info-mediaries"/>
    <n v="600"/>
    <n v="14033"/>
    <x v="645"/>
    <x v="1"/>
    <n v="234"/>
    <n v="59.970085470085472"/>
    <x v="2"/>
    <x v="2"/>
    <x v="1"/>
    <s v="USD"/>
    <x v="602"/>
    <x v="605"/>
    <x v="0"/>
    <b v="0"/>
    <s v="technology/web"/>
  </r>
  <r>
    <n v="654"/>
    <s v="Roberts, Hinton and Williams"/>
    <s v="Programmable static middleware"/>
    <n v="35000"/>
    <n v="177936"/>
    <x v="646"/>
    <x v="1"/>
    <n v="3016"/>
    <n v="58.9973474801061"/>
    <x v="1"/>
    <x v="16"/>
    <x v="1"/>
    <s v="USD"/>
    <x v="335"/>
    <x v="606"/>
    <x v="0"/>
    <b v="0"/>
    <s v="music/metal"/>
  </r>
  <r>
    <n v="655"/>
    <s v="Gonzalez, Williams and Benson"/>
    <s v="Multi-layered bottom-line encryption"/>
    <n v="6900"/>
    <n v="13212"/>
    <x v="647"/>
    <x v="1"/>
    <n v="264"/>
    <n v="50.045454545454547"/>
    <x v="7"/>
    <x v="14"/>
    <x v="1"/>
    <s v="USD"/>
    <x v="603"/>
    <x v="607"/>
    <x v="1"/>
    <b v="0"/>
    <s v="photography/photography books"/>
  </r>
  <r>
    <n v="656"/>
    <s v="Hobbs, Brown and Lee"/>
    <s v="Vision-oriented systematic Graphical User Interface"/>
    <n v="118400"/>
    <n v="49879"/>
    <x v="648"/>
    <x v="0"/>
    <n v="504"/>
    <n v="98.966269841269835"/>
    <x v="0"/>
    <x v="0"/>
    <x v="2"/>
    <s v="AUD"/>
    <x v="604"/>
    <x v="608"/>
    <x v="0"/>
    <b v="0"/>
    <s v="food/food trucks"/>
  </r>
  <r>
    <n v="657"/>
    <s v="Russo, Kim and Mccoy"/>
    <s v="Balanced optimal hardware"/>
    <n v="10000"/>
    <n v="824"/>
    <x v="649"/>
    <x v="0"/>
    <n v="14"/>
    <n v="58.857142857142854"/>
    <x v="4"/>
    <x v="22"/>
    <x v="1"/>
    <s v="USD"/>
    <x v="605"/>
    <x v="609"/>
    <x v="0"/>
    <b v="0"/>
    <s v="film &amp; video/science fiction"/>
  </r>
  <r>
    <n v="658"/>
    <s v="Howell, Myers and Olson"/>
    <s v="Self-enabling mission-critical success"/>
    <n v="52600"/>
    <n v="31594"/>
    <x v="650"/>
    <x v="3"/>
    <n v="390"/>
    <n v="81.010256410256417"/>
    <x v="1"/>
    <x v="1"/>
    <x v="1"/>
    <s v="USD"/>
    <x v="606"/>
    <x v="610"/>
    <x v="0"/>
    <b v="0"/>
    <s v="music/rock"/>
  </r>
  <r>
    <n v="659"/>
    <s v="Bailey and Sons"/>
    <s v="Grass-roots dynamic emulation"/>
    <n v="120700"/>
    <n v="57010"/>
    <x v="651"/>
    <x v="0"/>
    <n v="750"/>
    <n v="76.013333333333335"/>
    <x v="4"/>
    <x v="4"/>
    <x v="4"/>
    <s v="GBP"/>
    <x v="65"/>
    <x v="611"/>
    <x v="0"/>
    <b v="0"/>
    <s v="film &amp; video/documentary"/>
  </r>
  <r>
    <n v="660"/>
    <s v="Jensen-Brown"/>
    <s v="Fundamental disintermediate matrix"/>
    <n v="9100"/>
    <n v="7438"/>
    <x v="652"/>
    <x v="0"/>
    <n v="77"/>
    <n v="96.597402597402592"/>
    <x v="3"/>
    <x v="3"/>
    <x v="1"/>
    <s v="USD"/>
    <x v="607"/>
    <x v="612"/>
    <x v="1"/>
    <b v="0"/>
    <s v="theater/plays"/>
  </r>
  <r>
    <n v="661"/>
    <s v="Smith Group"/>
    <s v="Right-sized secondary challenge"/>
    <n v="106800"/>
    <n v="57872"/>
    <x v="653"/>
    <x v="0"/>
    <n v="752"/>
    <n v="76.957446808510639"/>
    <x v="1"/>
    <x v="17"/>
    <x v="3"/>
    <s v="DKK"/>
    <x v="608"/>
    <x v="613"/>
    <x v="0"/>
    <b v="0"/>
    <s v="music/jazz"/>
  </r>
  <r>
    <n v="662"/>
    <s v="Murphy-Farrell"/>
    <s v="Implemented exuding software"/>
    <n v="9100"/>
    <n v="8906"/>
    <x v="654"/>
    <x v="0"/>
    <n v="131"/>
    <n v="67.984732824427482"/>
    <x v="3"/>
    <x v="3"/>
    <x v="1"/>
    <s v="USD"/>
    <x v="609"/>
    <x v="614"/>
    <x v="0"/>
    <b v="0"/>
    <s v="theater/plays"/>
  </r>
  <r>
    <n v="663"/>
    <s v="Everett-Wolfe"/>
    <s v="Total optimizing software"/>
    <n v="10000"/>
    <n v="7724"/>
    <x v="655"/>
    <x v="0"/>
    <n v="87"/>
    <n v="88.781609195402297"/>
    <x v="3"/>
    <x v="3"/>
    <x v="1"/>
    <s v="USD"/>
    <x v="610"/>
    <x v="615"/>
    <x v="0"/>
    <b v="0"/>
    <s v="theater/plays"/>
  </r>
  <r>
    <n v="664"/>
    <s v="Young PLC"/>
    <s v="Optional maximized attitude"/>
    <n v="79400"/>
    <n v="26571"/>
    <x v="656"/>
    <x v="0"/>
    <n v="1063"/>
    <n v="24.99623706491063"/>
    <x v="1"/>
    <x v="17"/>
    <x v="1"/>
    <s v="USD"/>
    <x v="541"/>
    <x v="616"/>
    <x v="0"/>
    <b v="0"/>
    <s v="music/jazz"/>
  </r>
  <r>
    <n v="665"/>
    <s v="Park-Goodman"/>
    <s v="Customer-focused impactful extranet"/>
    <n v="5100"/>
    <n v="12219"/>
    <x v="657"/>
    <x v="1"/>
    <n v="272"/>
    <n v="44.922794117647058"/>
    <x v="4"/>
    <x v="4"/>
    <x v="1"/>
    <s v="USD"/>
    <x v="611"/>
    <x v="453"/>
    <x v="0"/>
    <b v="1"/>
    <s v="film &amp; video/documentary"/>
  </r>
  <r>
    <n v="666"/>
    <s v="York, Barr and Grant"/>
    <s v="Cloned bottom-line success"/>
    <n v="3100"/>
    <n v="1985"/>
    <x v="658"/>
    <x v="3"/>
    <n v="25"/>
    <n v="79.400000000000006"/>
    <x v="3"/>
    <x v="3"/>
    <x v="1"/>
    <s v="USD"/>
    <x v="612"/>
    <x v="617"/>
    <x v="0"/>
    <b v="1"/>
    <s v="theater/plays"/>
  </r>
  <r>
    <n v="667"/>
    <s v="Little Ltd"/>
    <s v="Decentralized bandwidth-monitored ability"/>
    <n v="6900"/>
    <n v="12155"/>
    <x v="659"/>
    <x v="1"/>
    <n v="419"/>
    <n v="29.009546539379475"/>
    <x v="8"/>
    <x v="23"/>
    <x v="1"/>
    <s v="USD"/>
    <x v="613"/>
    <x v="618"/>
    <x v="0"/>
    <b v="0"/>
    <s v="journalism/audio"/>
  </r>
  <r>
    <n v="668"/>
    <s v="Brown and Sons"/>
    <s v="Programmable leadingedge budgetary management"/>
    <n v="27500"/>
    <n v="5593"/>
    <x v="660"/>
    <x v="0"/>
    <n v="76"/>
    <n v="73.59210526315789"/>
    <x v="3"/>
    <x v="3"/>
    <x v="1"/>
    <s v="USD"/>
    <x v="614"/>
    <x v="619"/>
    <x v="0"/>
    <b v="0"/>
    <s v="theater/plays"/>
  </r>
  <r>
    <n v="669"/>
    <s v="Payne, Garrett and Thomas"/>
    <s v="Upgradable bi-directional concept"/>
    <n v="48800"/>
    <n v="175020"/>
    <x v="661"/>
    <x v="1"/>
    <n v="1621"/>
    <n v="107.97038864898211"/>
    <x v="3"/>
    <x v="3"/>
    <x v="6"/>
    <s v="EUR"/>
    <x v="615"/>
    <x v="620"/>
    <x v="0"/>
    <b v="0"/>
    <s v="theater/plays"/>
  </r>
  <r>
    <n v="670"/>
    <s v="Robinson Group"/>
    <s v="Re-contextualized homogeneous flexibility"/>
    <n v="16200"/>
    <n v="75955"/>
    <x v="662"/>
    <x v="1"/>
    <n v="1101"/>
    <n v="68.987284287011803"/>
    <x v="1"/>
    <x v="7"/>
    <x v="1"/>
    <s v="USD"/>
    <x v="90"/>
    <x v="621"/>
    <x v="0"/>
    <b v="0"/>
    <s v="music/indie rock"/>
  </r>
  <r>
    <n v="671"/>
    <s v="Robinson-Kelly"/>
    <s v="Monitored bi-directional standardization"/>
    <n v="97600"/>
    <n v="119127"/>
    <x v="663"/>
    <x v="1"/>
    <n v="1073"/>
    <n v="111.02236719478098"/>
    <x v="3"/>
    <x v="3"/>
    <x v="1"/>
    <s v="USD"/>
    <x v="616"/>
    <x v="622"/>
    <x v="0"/>
    <b v="1"/>
    <s v="theater/plays"/>
  </r>
  <r>
    <n v="672"/>
    <s v="Kelly-Colon"/>
    <s v="Stand-alone grid-enabled leverage"/>
    <n v="197900"/>
    <n v="110689"/>
    <x v="664"/>
    <x v="0"/>
    <n v="4428"/>
    <n v="24.997515808491418"/>
    <x v="3"/>
    <x v="3"/>
    <x v="2"/>
    <s v="AUD"/>
    <x v="617"/>
    <x v="623"/>
    <x v="0"/>
    <b v="0"/>
    <s v="theater/plays"/>
  </r>
  <r>
    <n v="673"/>
    <s v="Turner, Scott and Gentry"/>
    <s v="Assimilated regional groupware"/>
    <n v="5600"/>
    <n v="2445"/>
    <x v="665"/>
    <x v="0"/>
    <n v="58"/>
    <n v="42.155172413793103"/>
    <x v="1"/>
    <x v="7"/>
    <x v="6"/>
    <s v="EUR"/>
    <x v="618"/>
    <x v="624"/>
    <x v="0"/>
    <b v="0"/>
    <s v="music/indie rock"/>
  </r>
  <r>
    <n v="674"/>
    <s v="Sanchez Ltd"/>
    <s v="Up-sized 24hour instruction set"/>
    <n v="170700"/>
    <n v="57250"/>
    <x v="666"/>
    <x v="3"/>
    <n v="1218"/>
    <n v="47.003284072249592"/>
    <x v="7"/>
    <x v="14"/>
    <x v="1"/>
    <s v="USD"/>
    <x v="619"/>
    <x v="625"/>
    <x v="0"/>
    <b v="0"/>
    <s v="photography/photography books"/>
  </r>
  <r>
    <n v="675"/>
    <s v="Giles-Smith"/>
    <s v="Right-sized web-enabled intranet"/>
    <n v="9700"/>
    <n v="11929"/>
    <x v="667"/>
    <x v="1"/>
    <n v="331"/>
    <n v="36.0392749244713"/>
    <x v="8"/>
    <x v="23"/>
    <x v="1"/>
    <s v="USD"/>
    <x v="620"/>
    <x v="626"/>
    <x v="0"/>
    <b v="0"/>
    <s v="journalism/audio"/>
  </r>
  <r>
    <n v="676"/>
    <s v="Thompson-Moreno"/>
    <s v="Expanded needs-based orchestration"/>
    <n v="62300"/>
    <n v="118214"/>
    <x v="668"/>
    <x v="1"/>
    <n v="1170"/>
    <n v="101.03760683760684"/>
    <x v="7"/>
    <x v="14"/>
    <x v="1"/>
    <s v="USD"/>
    <x v="621"/>
    <x v="627"/>
    <x v="0"/>
    <b v="0"/>
    <s v="photography/photography books"/>
  </r>
  <r>
    <n v="677"/>
    <s v="Murphy-Fox"/>
    <s v="Organic system-worthy orchestration"/>
    <n v="5300"/>
    <n v="4432"/>
    <x v="669"/>
    <x v="0"/>
    <n v="111"/>
    <n v="39.927927927927925"/>
    <x v="5"/>
    <x v="13"/>
    <x v="1"/>
    <s v="USD"/>
    <x v="622"/>
    <x v="491"/>
    <x v="0"/>
    <b v="0"/>
    <s v="publishing/fiction"/>
  </r>
  <r>
    <n v="678"/>
    <s v="Rodriguez-Patterson"/>
    <s v="Inverse static standardization"/>
    <n v="99500"/>
    <n v="17879"/>
    <x v="670"/>
    <x v="3"/>
    <n v="215"/>
    <n v="83.158139534883716"/>
    <x v="4"/>
    <x v="6"/>
    <x v="1"/>
    <s v="USD"/>
    <x v="35"/>
    <x v="628"/>
    <x v="0"/>
    <b v="0"/>
    <s v="film &amp; video/drama"/>
  </r>
  <r>
    <n v="679"/>
    <s v="Davis Ltd"/>
    <s v="Synchronized motivating solution"/>
    <n v="1400"/>
    <n v="14511"/>
    <x v="671"/>
    <x v="1"/>
    <n v="363"/>
    <n v="39.97520661157025"/>
    <x v="0"/>
    <x v="0"/>
    <x v="1"/>
    <s v="USD"/>
    <x v="623"/>
    <x v="629"/>
    <x v="0"/>
    <b v="1"/>
    <s v="food/food trucks"/>
  </r>
  <r>
    <n v="680"/>
    <s v="Nelson-Valdez"/>
    <s v="Open-source 4thgeneration open system"/>
    <n v="145600"/>
    <n v="141822"/>
    <x v="672"/>
    <x v="0"/>
    <n v="2955"/>
    <n v="47.993908629441627"/>
    <x v="6"/>
    <x v="20"/>
    <x v="1"/>
    <s v="USD"/>
    <x v="624"/>
    <x v="630"/>
    <x v="0"/>
    <b v="1"/>
    <s v="games/mobile games"/>
  </r>
  <r>
    <n v="681"/>
    <s v="Kelly PLC"/>
    <s v="Decentralized context-sensitive superstructure"/>
    <n v="184100"/>
    <n v="159037"/>
    <x v="673"/>
    <x v="0"/>
    <n v="1657"/>
    <n v="95.978877489438744"/>
    <x v="3"/>
    <x v="3"/>
    <x v="1"/>
    <s v="USD"/>
    <x v="625"/>
    <x v="631"/>
    <x v="0"/>
    <b v="0"/>
    <s v="theater/plays"/>
  </r>
  <r>
    <n v="682"/>
    <s v="Nguyen and Sons"/>
    <s v="Compatible 5thgeneration concept"/>
    <n v="5400"/>
    <n v="8109"/>
    <x v="674"/>
    <x v="1"/>
    <n v="103"/>
    <n v="78.728155339805824"/>
    <x v="3"/>
    <x v="3"/>
    <x v="1"/>
    <s v="USD"/>
    <x v="626"/>
    <x v="632"/>
    <x v="0"/>
    <b v="0"/>
    <s v="theater/plays"/>
  </r>
  <r>
    <n v="683"/>
    <s v="Jones PLC"/>
    <s v="Virtual systemic intranet"/>
    <n v="2300"/>
    <n v="8244"/>
    <x v="675"/>
    <x v="1"/>
    <n v="147"/>
    <n v="56.081632653061227"/>
    <x v="3"/>
    <x v="3"/>
    <x v="1"/>
    <s v="USD"/>
    <x v="627"/>
    <x v="633"/>
    <x v="0"/>
    <b v="0"/>
    <s v="theater/plays"/>
  </r>
  <r>
    <n v="684"/>
    <s v="Gilmore LLC"/>
    <s v="Optimized systemic algorithm"/>
    <n v="1400"/>
    <n v="7600"/>
    <x v="676"/>
    <x v="1"/>
    <n v="110"/>
    <n v="69.090909090909093"/>
    <x v="5"/>
    <x v="9"/>
    <x v="0"/>
    <s v="CAD"/>
    <x v="628"/>
    <x v="634"/>
    <x v="0"/>
    <b v="0"/>
    <s v="publishing/nonfiction"/>
  </r>
  <r>
    <n v="685"/>
    <s v="Lee-Cobb"/>
    <s v="Customizable homogeneous firmware"/>
    <n v="140000"/>
    <n v="94501"/>
    <x v="677"/>
    <x v="0"/>
    <n v="926"/>
    <n v="102.05291576673866"/>
    <x v="3"/>
    <x v="3"/>
    <x v="0"/>
    <s v="CAD"/>
    <x v="629"/>
    <x v="415"/>
    <x v="0"/>
    <b v="0"/>
    <s v="theater/plays"/>
  </r>
  <r>
    <n v="686"/>
    <s v="Jones, Wiley and Robbins"/>
    <s v="Front-line cohesive extranet"/>
    <n v="7500"/>
    <n v="14381"/>
    <x v="678"/>
    <x v="1"/>
    <n v="134"/>
    <n v="107.32089552238806"/>
    <x v="2"/>
    <x v="8"/>
    <x v="1"/>
    <s v="USD"/>
    <x v="630"/>
    <x v="635"/>
    <x v="0"/>
    <b v="0"/>
    <s v="technology/wearables"/>
  </r>
  <r>
    <n v="687"/>
    <s v="Martin, Gates and Holt"/>
    <s v="Distributed holistic neural-net"/>
    <n v="1500"/>
    <n v="13980"/>
    <x v="679"/>
    <x v="1"/>
    <n v="269"/>
    <n v="51.970260223048328"/>
    <x v="3"/>
    <x v="3"/>
    <x v="1"/>
    <s v="USD"/>
    <x v="631"/>
    <x v="607"/>
    <x v="0"/>
    <b v="0"/>
    <s v="theater/plays"/>
  </r>
  <r>
    <n v="688"/>
    <s v="Bowen, Davies and Burns"/>
    <s v="Devolved client-server monitoring"/>
    <n v="2900"/>
    <n v="12449"/>
    <x v="680"/>
    <x v="1"/>
    <n v="175"/>
    <n v="71.137142857142862"/>
    <x v="4"/>
    <x v="19"/>
    <x v="1"/>
    <s v="USD"/>
    <x v="632"/>
    <x v="636"/>
    <x v="0"/>
    <b v="1"/>
    <s v="film &amp; video/television"/>
  </r>
  <r>
    <n v="689"/>
    <s v="Nguyen Inc"/>
    <s v="Seamless directional capacity"/>
    <n v="7300"/>
    <n v="7348"/>
    <x v="681"/>
    <x v="1"/>
    <n v="69"/>
    <n v="106.49275362318841"/>
    <x v="2"/>
    <x v="2"/>
    <x v="1"/>
    <s v="USD"/>
    <x v="633"/>
    <x v="637"/>
    <x v="0"/>
    <b v="0"/>
    <s v="technology/web"/>
  </r>
  <r>
    <n v="690"/>
    <s v="Walsh-Watts"/>
    <s v="Polarized actuating implementation"/>
    <n v="3600"/>
    <n v="8158"/>
    <x v="682"/>
    <x v="1"/>
    <n v="190"/>
    <n v="42.93684210526316"/>
    <x v="4"/>
    <x v="4"/>
    <x v="1"/>
    <s v="USD"/>
    <x v="634"/>
    <x v="638"/>
    <x v="0"/>
    <b v="1"/>
    <s v="film &amp; video/documentary"/>
  </r>
  <r>
    <n v="691"/>
    <s v="Ray, Li and Li"/>
    <s v="Front-line disintermediate hub"/>
    <n v="5000"/>
    <n v="7119"/>
    <x v="683"/>
    <x v="1"/>
    <n v="237"/>
    <n v="30.037974683544302"/>
    <x v="4"/>
    <x v="4"/>
    <x v="1"/>
    <s v="USD"/>
    <x v="635"/>
    <x v="639"/>
    <x v="1"/>
    <b v="1"/>
    <s v="film &amp; video/documentary"/>
  </r>
  <r>
    <n v="692"/>
    <s v="Murray Ltd"/>
    <s v="Decentralized 4thgeneration challenge"/>
    <n v="6000"/>
    <n v="5438"/>
    <x v="684"/>
    <x v="0"/>
    <n v="77"/>
    <n v="70.623376623376629"/>
    <x v="1"/>
    <x v="1"/>
    <x v="4"/>
    <s v="GBP"/>
    <x v="636"/>
    <x v="640"/>
    <x v="0"/>
    <b v="0"/>
    <s v="music/rock"/>
  </r>
  <r>
    <n v="693"/>
    <s v="Bradford-Silva"/>
    <s v="Reverse-engineered composite hierarchy"/>
    <n v="180400"/>
    <n v="115396"/>
    <x v="685"/>
    <x v="0"/>
    <n v="1748"/>
    <n v="66.016018306636155"/>
    <x v="3"/>
    <x v="3"/>
    <x v="1"/>
    <s v="USD"/>
    <x v="637"/>
    <x v="641"/>
    <x v="0"/>
    <b v="0"/>
    <s v="theater/plays"/>
  </r>
  <r>
    <n v="694"/>
    <s v="Mora-Bradley"/>
    <s v="Programmable tangible ability"/>
    <n v="9100"/>
    <n v="7656"/>
    <x v="686"/>
    <x v="0"/>
    <n v="79"/>
    <n v="96.911392405063296"/>
    <x v="3"/>
    <x v="3"/>
    <x v="1"/>
    <s v="USD"/>
    <x v="638"/>
    <x v="642"/>
    <x v="0"/>
    <b v="0"/>
    <s v="theater/plays"/>
  </r>
  <r>
    <n v="695"/>
    <s v="Cardenas, Thompson and Carey"/>
    <s v="Configurable full-range emulation"/>
    <n v="9200"/>
    <n v="12322"/>
    <x v="687"/>
    <x v="1"/>
    <n v="196"/>
    <n v="62.867346938775512"/>
    <x v="1"/>
    <x v="1"/>
    <x v="6"/>
    <s v="EUR"/>
    <x v="639"/>
    <x v="445"/>
    <x v="1"/>
    <b v="0"/>
    <s v="music/rock"/>
  </r>
  <r>
    <n v="696"/>
    <s v="Lopez, Reid and Johnson"/>
    <s v="Total real-time hardware"/>
    <n v="164100"/>
    <n v="96888"/>
    <x v="688"/>
    <x v="0"/>
    <n v="889"/>
    <n v="108.98537682789652"/>
    <x v="3"/>
    <x v="3"/>
    <x v="1"/>
    <s v="USD"/>
    <x v="640"/>
    <x v="116"/>
    <x v="0"/>
    <b v="1"/>
    <s v="theater/plays"/>
  </r>
  <r>
    <n v="697"/>
    <s v="Fox-Williams"/>
    <s v="Profound system-worthy functionalities"/>
    <n v="128900"/>
    <n v="196960"/>
    <x v="689"/>
    <x v="1"/>
    <n v="7295"/>
    <n v="26.999314599040439"/>
    <x v="1"/>
    <x v="5"/>
    <x v="1"/>
    <s v="USD"/>
    <x v="641"/>
    <x v="643"/>
    <x v="0"/>
    <b v="0"/>
    <s v="music/electric music"/>
  </r>
  <r>
    <n v="698"/>
    <s v="Taylor, Wood and Taylor"/>
    <s v="Cloned hybrid focus group"/>
    <n v="42100"/>
    <n v="188057"/>
    <x v="690"/>
    <x v="1"/>
    <n v="2893"/>
    <n v="65.004147943311438"/>
    <x v="2"/>
    <x v="8"/>
    <x v="0"/>
    <s v="CAD"/>
    <x v="642"/>
    <x v="644"/>
    <x v="0"/>
    <b v="0"/>
    <s v="technology/wearables"/>
  </r>
  <r>
    <n v="699"/>
    <s v="King Inc"/>
    <s v="Ergonomic dedicated focus group"/>
    <n v="7400"/>
    <n v="6245"/>
    <x v="691"/>
    <x v="0"/>
    <n v="56"/>
    <n v="111.51785714285714"/>
    <x v="4"/>
    <x v="6"/>
    <x v="1"/>
    <s v="USD"/>
    <x v="230"/>
    <x v="645"/>
    <x v="0"/>
    <b v="0"/>
    <s v="film &amp; video/drama"/>
  </r>
  <r>
    <n v="700"/>
    <s v="Cole, Petty and Cameron"/>
    <s v="Realigned zero administration paradigm"/>
    <n v="100"/>
    <n v="3"/>
    <x v="248"/>
    <x v="0"/>
    <n v="1"/>
    <n v="3"/>
    <x v="2"/>
    <x v="8"/>
    <x v="1"/>
    <s v="USD"/>
    <x v="67"/>
    <x v="646"/>
    <x v="0"/>
    <b v="0"/>
    <s v="technology/wearables"/>
  </r>
  <r>
    <n v="701"/>
    <s v="Mcclain LLC"/>
    <s v="Open-source multi-tasking methodology"/>
    <n v="52000"/>
    <n v="91014"/>
    <x v="692"/>
    <x v="1"/>
    <n v="820"/>
    <n v="110.99268292682927"/>
    <x v="3"/>
    <x v="3"/>
    <x v="1"/>
    <s v="USD"/>
    <x v="643"/>
    <x v="647"/>
    <x v="1"/>
    <b v="0"/>
    <s v="theater/plays"/>
  </r>
  <r>
    <n v="702"/>
    <s v="Sims-Gross"/>
    <s v="Object-based attitude-oriented analyzer"/>
    <n v="8700"/>
    <n v="4710"/>
    <x v="693"/>
    <x v="0"/>
    <n v="83"/>
    <n v="56.746987951807228"/>
    <x v="2"/>
    <x v="8"/>
    <x v="1"/>
    <s v="USD"/>
    <x v="644"/>
    <x v="467"/>
    <x v="0"/>
    <b v="0"/>
    <s v="technology/wearables"/>
  </r>
  <r>
    <n v="703"/>
    <s v="Perez Group"/>
    <s v="Cross-platform tertiary hub"/>
    <n v="63400"/>
    <n v="197728"/>
    <x v="694"/>
    <x v="1"/>
    <n v="2038"/>
    <n v="97.020608439646708"/>
    <x v="5"/>
    <x v="18"/>
    <x v="1"/>
    <s v="USD"/>
    <x v="645"/>
    <x v="648"/>
    <x v="1"/>
    <b v="1"/>
    <s v="publishing/translations"/>
  </r>
  <r>
    <n v="704"/>
    <s v="Haynes-Williams"/>
    <s v="Seamless clear-thinking artificial intelligence"/>
    <n v="8700"/>
    <n v="10682"/>
    <x v="695"/>
    <x v="1"/>
    <n v="116"/>
    <n v="92.08620689655173"/>
    <x v="4"/>
    <x v="10"/>
    <x v="1"/>
    <s v="USD"/>
    <x v="646"/>
    <x v="649"/>
    <x v="0"/>
    <b v="0"/>
    <s v="film &amp; video/animation"/>
  </r>
  <r>
    <n v="705"/>
    <s v="Ford LLC"/>
    <s v="Centralized tangible success"/>
    <n v="169700"/>
    <n v="168048"/>
    <x v="696"/>
    <x v="0"/>
    <n v="2025"/>
    <n v="82.986666666666665"/>
    <x v="5"/>
    <x v="9"/>
    <x v="4"/>
    <s v="GBP"/>
    <x v="626"/>
    <x v="650"/>
    <x v="0"/>
    <b v="0"/>
    <s v="publishing/nonfiction"/>
  </r>
  <r>
    <n v="706"/>
    <s v="Moreno Ltd"/>
    <s v="Customer-focused multimedia methodology"/>
    <n v="108400"/>
    <n v="138586"/>
    <x v="697"/>
    <x v="1"/>
    <n v="1345"/>
    <n v="103.03791821561339"/>
    <x v="2"/>
    <x v="2"/>
    <x v="2"/>
    <s v="AUD"/>
    <x v="647"/>
    <x v="651"/>
    <x v="0"/>
    <b v="1"/>
    <s v="technology/web"/>
  </r>
  <r>
    <n v="707"/>
    <s v="Moore, Cook and Wright"/>
    <s v="Visionary maximized Local Area Network"/>
    <n v="7300"/>
    <n v="11579"/>
    <x v="698"/>
    <x v="1"/>
    <n v="168"/>
    <n v="68.922619047619051"/>
    <x v="4"/>
    <x v="6"/>
    <x v="1"/>
    <s v="USD"/>
    <x v="159"/>
    <x v="652"/>
    <x v="0"/>
    <b v="0"/>
    <s v="film &amp; video/drama"/>
  </r>
  <r>
    <n v="708"/>
    <s v="Ortega LLC"/>
    <s v="Secured bifurcated intranet"/>
    <n v="1700"/>
    <n v="12020"/>
    <x v="699"/>
    <x v="1"/>
    <n v="137"/>
    <n v="87.737226277372258"/>
    <x v="3"/>
    <x v="3"/>
    <x v="5"/>
    <s v="CHF"/>
    <x v="648"/>
    <x v="653"/>
    <x v="0"/>
    <b v="0"/>
    <s v="theater/plays"/>
  </r>
  <r>
    <n v="709"/>
    <s v="Silva, Walker and Martin"/>
    <s v="Grass-roots 4thgeneration product"/>
    <n v="9800"/>
    <n v="13954"/>
    <x v="700"/>
    <x v="1"/>
    <n v="186"/>
    <n v="75.021505376344081"/>
    <x v="3"/>
    <x v="3"/>
    <x v="6"/>
    <s v="EUR"/>
    <x v="267"/>
    <x v="654"/>
    <x v="0"/>
    <b v="0"/>
    <s v="theater/plays"/>
  </r>
  <r>
    <n v="710"/>
    <s v="Huynh, Gallegos and Mills"/>
    <s v="Reduced next generation info-mediaries"/>
    <n v="4300"/>
    <n v="6358"/>
    <x v="701"/>
    <x v="1"/>
    <n v="125"/>
    <n v="50.863999999999997"/>
    <x v="3"/>
    <x v="3"/>
    <x v="1"/>
    <s v="USD"/>
    <x v="649"/>
    <x v="655"/>
    <x v="0"/>
    <b v="1"/>
    <s v="theater/plays"/>
  </r>
  <r>
    <n v="711"/>
    <s v="Anderson LLC"/>
    <s v="Customizable full-range artificial intelligence"/>
    <n v="6200"/>
    <n v="1260"/>
    <x v="702"/>
    <x v="0"/>
    <n v="14"/>
    <n v="90"/>
    <x v="3"/>
    <x v="3"/>
    <x v="6"/>
    <s v="EUR"/>
    <x v="248"/>
    <x v="656"/>
    <x v="1"/>
    <b v="1"/>
    <s v="theater/plays"/>
  </r>
  <r>
    <n v="712"/>
    <s v="Garza-Bryant"/>
    <s v="Programmable leadingedge contingency"/>
    <n v="800"/>
    <n v="14725"/>
    <x v="703"/>
    <x v="1"/>
    <n v="202"/>
    <n v="72.896039603960389"/>
    <x v="3"/>
    <x v="3"/>
    <x v="1"/>
    <s v="USD"/>
    <x v="571"/>
    <x v="657"/>
    <x v="0"/>
    <b v="0"/>
    <s v="theater/plays"/>
  </r>
  <r>
    <n v="713"/>
    <s v="Mays LLC"/>
    <s v="Multi-layered global groupware"/>
    <n v="6900"/>
    <n v="11174"/>
    <x v="704"/>
    <x v="1"/>
    <n v="103"/>
    <n v="108.48543689320388"/>
    <x v="5"/>
    <x v="15"/>
    <x v="1"/>
    <s v="USD"/>
    <x v="650"/>
    <x v="89"/>
    <x v="0"/>
    <b v="0"/>
    <s v="publishing/radio &amp; podcasts"/>
  </r>
  <r>
    <n v="714"/>
    <s v="Evans-Jones"/>
    <s v="Switchable methodical superstructure"/>
    <n v="38500"/>
    <n v="182036"/>
    <x v="705"/>
    <x v="1"/>
    <n v="1785"/>
    <n v="101.98095238095237"/>
    <x v="1"/>
    <x v="1"/>
    <x v="1"/>
    <s v="USD"/>
    <x v="1"/>
    <x v="658"/>
    <x v="0"/>
    <b v="0"/>
    <s v="music/rock"/>
  </r>
  <r>
    <n v="715"/>
    <s v="Fischer, Torres and Walker"/>
    <s v="Expanded even-keeled portal"/>
    <n v="118000"/>
    <n v="28870"/>
    <x v="706"/>
    <x v="0"/>
    <n v="656"/>
    <n v="44.009146341463413"/>
    <x v="6"/>
    <x v="20"/>
    <x v="1"/>
    <s v="USD"/>
    <x v="651"/>
    <x v="438"/>
    <x v="0"/>
    <b v="0"/>
    <s v="games/mobile games"/>
  </r>
  <r>
    <n v="716"/>
    <s v="Tapia, Kramer and Hicks"/>
    <s v="Advanced modular moderator"/>
    <n v="2000"/>
    <n v="10353"/>
    <x v="707"/>
    <x v="1"/>
    <n v="157"/>
    <n v="65.942675159235662"/>
    <x v="3"/>
    <x v="3"/>
    <x v="1"/>
    <s v="USD"/>
    <x v="652"/>
    <x v="659"/>
    <x v="0"/>
    <b v="1"/>
    <s v="theater/plays"/>
  </r>
  <r>
    <n v="717"/>
    <s v="Barnes, Wilcox and Riley"/>
    <s v="Reverse-engineered well-modulated ability"/>
    <n v="5600"/>
    <n v="13868"/>
    <x v="708"/>
    <x v="1"/>
    <n v="555"/>
    <n v="24.987387387387386"/>
    <x v="4"/>
    <x v="4"/>
    <x v="1"/>
    <s v="USD"/>
    <x v="653"/>
    <x v="660"/>
    <x v="0"/>
    <b v="0"/>
    <s v="film &amp; video/documentary"/>
  </r>
  <r>
    <n v="718"/>
    <s v="Reyes PLC"/>
    <s v="Expanded optimal pricing structure"/>
    <n v="8300"/>
    <n v="8317"/>
    <x v="709"/>
    <x v="1"/>
    <n v="297"/>
    <n v="28.003367003367003"/>
    <x v="2"/>
    <x v="8"/>
    <x v="1"/>
    <s v="USD"/>
    <x v="654"/>
    <x v="661"/>
    <x v="0"/>
    <b v="0"/>
    <s v="technology/wearables"/>
  </r>
  <r>
    <n v="719"/>
    <s v="Pace, Simpson and Watkins"/>
    <s v="Down-sized uniform ability"/>
    <n v="6900"/>
    <n v="10557"/>
    <x v="710"/>
    <x v="1"/>
    <n v="123"/>
    <n v="85.829268292682926"/>
    <x v="5"/>
    <x v="13"/>
    <x v="1"/>
    <s v="USD"/>
    <x v="655"/>
    <x v="662"/>
    <x v="0"/>
    <b v="0"/>
    <s v="publishing/fiction"/>
  </r>
  <r>
    <n v="720"/>
    <s v="Valenzuela, Davidson and Castro"/>
    <s v="Multi-layered upward-trending conglomeration"/>
    <n v="8700"/>
    <n v="3227"/>
    <x v="711"/>
    <x v="3"/>
    <n v="38"/>
    <n v="84.921052631578945"/>
    <x v="3"/>
    <x v="3"/>
    <x v="3"/>
    <s v="DKK"/>
    <x v="656"/>
    <x v="236"/>
    <x v="0"/>
    <b v="1"/>
    <s v="theater/plays"/>
  </r>
  <r>
    <n v="721"/>
    <s v="Dominguez-Owens"/>
    <s v="Open-architected systematic intranet"/>
    <n v="123600"/>
    <n v="5429"/>
    <x v="712"/>
    <x v="3"/>
    <n v="60"/>
    <n v="90.483333333333334"/>
    <x v="1"/>
    <x v="1"/>
    <x v="1"/>
    <s v="USD"/>
    <x v="657"/>
    <x v="663"/>
    <x v="0"/>
    <b v="0"/>
    <s v="music/rock"/>
  </r>
  <r>
    <n v="722"/>
    <s v="Thomas-Simmons"/>
    <s v="Proactive 24hour frame"/>
    <n v="48500"/>
    <n v="75906"/>
    <x v="713"/>
    <x v="1"/>
    <n v="3036"/>
    <n v="25.00197628458498"/>
    <x v="4"/>
    <x v="4"/>
    <x v="1"/>
    <s v="USD"/>
    <x v="265"/>
    <x v="202"/>
    <x v="0"/>
    <b v="0"/>
    <s v="film &amp; video/documentary"/>
  </r>
  <r>
    <n v="723"/>
    <s v="Beck-Knight"/>
    <s v="Exclusive fresh-thinking model"/>
    <n v="4900"/>
    <n v="13250"/>
    <x v="714"/>
    <x v="1"/>
    <n v="144"/>
    <n v="92.013888888888886"/>
    <x v="3"/>
    <x v="3"/>
    <x v="2"/>
    <s v="AUD"/>
    <x v="658"/>
    <x v="664"/>
    <x v="0"/>
    <b v="0"/>
    <s v="theater/plays"/>
  </r>
  <r>
    <n v="724"/>
    <s v="Mccoy Ltd"/>
    <s v="Business-focused encompassing intranet"/>
    <n v="8400"/>
    <n v="11261"/>
    <x v="715"/>
    <x v="1"/>
    <n v="121"/>
    <n v="93.066115702479337"/>
    <x v="3"/>
    <x v="3"/>
    <x v="4"/>
    <s v="GBP"/>
    <x v="659"/>
    <x v="665"/>
    <x v="0"/>
    <b v="1"/>
    <s v="theater/plays"/>
  </r>
  <r>
    <n v="725"/>
    <s v="Dawson-Tyler"/>
    <s v="Optional 6thgeneration access"/>
    <n v="193200"/>
    <n v="97369"/>
    <x v="716"/>
    <x v="0"/>
    <n v="1596"/>
    <n v="61.008145363408524"/>
    <x v="6"/>
    <x v="20"/>
    <x v="1"/>
    <s v="USD"/>
    <x v="660"/>
    <x v="666"/>
    <x v="0"/>
    <b v="0"/>
    <s v="games/mobile games"/>
  </r>
  <r>
    <n v="726"/>
    <s v="Johns-Thomas"/>
    <s v="Realigned web-enabled functionalities"/>
    <n v="54300"/>
    <n v="48227"/>
    <x v="717"/>
    <x v="3"/>
    <n v="524"/>
    <n v="92.036259541984734"/>
    <x v="3"/>
    <x v="3"/>
    <x v="1"/>
    <s v="USD"/>
    <x v="661"/>
    <x v="602"/>
    <x v="0"/>
    <b v="1"/>
    <s v="theater/plays"/>
  </r>
  <r>
    <n v="727"/>
    <s v="Quinn, Cruz and Schmidt"/>
    <s v="Enterprise-wide multimedia software"/>
    <n v="8900"/>
    <n v="14685"/>
    <x v="718"/>
    <x v="1"/>
    <n v="181"/>
    <n v="81.132596685082873"/>
    <x v="2"/>
    <x v="2"/>
    <x v="1"/>
    <s v="USD"/>
    <x v="4"/>
    <x v="667"/>
    <x v="0"/>
    <b v="0"/>
    <s v="technology/web"/>
  </r>
  <r>
    <n v="728"/>
    <s v="Stewart Inc"/>
    <s v="Versatile mission-critical knowledgebase"/>
    <n v="4200"/>
    <n v="735"/>
    <x v="719"/>
    <x v="0"/>
    <n v="10"/>
    <n v="73.5"/>
    <x v="3"/>
    <x v="3"/>
    <x v="1"/>
    <s v="USD"/>
    <x v="662"/>
    <x v="668"/>
    <x v="0"/>
    <b v="0"/>
    <s v="theater/plays"/>
  </r>
  <r>
    <n v="729"/>
    <s v="Moore Group"/>
    <s v="Multi-lateral object-oriented open system"/>
    <n v="5600"/>
    <n v="10397"/>
    <x v="720"/>
    <x v="1"/>
    <n v="122"/>
    <n v="85.221311475409834"/>
    <x v="4"/>
    <x v="6"/>
    <x v="1"/>
    <s v="USD"/>
    <x v="663"/>
    <x v="669"/>
    <x v="0"/>
    <b v="0"/>
    <s v="film &amp; video/drama"/>
  </r>
  <r>
    <n v="730"/>
    <s v="Carson PLC"/>
    <s v="Visionary system-worthy attitude"/>
    <n v="28800"/>
    <n v="118847"/>
    <x v="721"/>
    <x v="1"/>
    <n v="1071"/>
    <n v="110.96825396825396"/>
    <x v="2"/>
    <x v="8"/>
    <x v="0"/>
    <s v="CAD"/>
    <x v="664"/>
    <x v="670"/>
    <x v="0"/>
    <b v="0"/>
    <s v="technology/wearables"/>
  </r>
  <r>
    <n v="731"/>
    <s v="Cruz, Hall and Mason"/>
    <s v="Synergized content-based hierarchy"/>
    <n v="8000"/>
    <n v="7220"/>
    <x v="722"/>
    <x v="3"/>
    <n v="219"/>
    <n v="32.968036529680369"/>
    <x v="2"/>
    <x v="2"/>
    <x v="1"/>
    <s v="USD"/>
    <x v="665"/>
    <x v="601"/>
    <x v="0"/>
    <b v="0"/>
    <s v="technology/web"/>
  </r>
  <r>
    <n v="732"/>
    <s v="Glass, Baker and Jones"/>
    <s v="Business-focused 24hour access"/>
    <n v="117000"/>
    <n v="107622"/>
    <x v="723"/>
    <x v="0"/>
    <n v="1121"/>
    <n v="96.005352363960753"/>
    <x v="1"/>
    <x v="1"/>
    <x v="1"/>
    <s v="USD"/>
    <x v="666"/>
    <x v="671"/>
    <x v="0"/>
    <b v="1"/>
    <s v="music/rock"/>
  </r>
  <r>
    <n v="733"/>
    <s v="Marquez-Kerr"/>
    <s v="Automated hybrid orchestration"/>
    <n v="15800"/>
    <n v="83267"/>
    <x v="724"/>
    <x v="1"/>
    <n v="980"/>
    <n v="84.96632653061225"/>
    <x v="1"/>
    <x v="16"/>
    <x v="1"/>
    <s v="USD"/>
    <x v="43"/>
    <x v="672"/>
    <x v="0"/>
    <b v="0"/>
    <s v="music/metal"/>
  </r>
  <r>
    <n v="734"/>
    <s v="Stone PLC"/>
    <s v="Exclusive 5thgeneration leverage"/>
    <n v="4200"/>
    <n v="13404"/>
    <x v="725"/>
    <x v="1"/>
    <n v="536"/>
    <n v="25.007462686567163"/>
    <x v="3"/>
    <x v="3"/>
    <x v="1"/>
    <s v="USD"/>
    <x v="667"/>
    <x v="673"/>
    <x v="0"/>
    <b v="1"/>
    <s v="theater/plays"/>
  </r>
  <r>
    <n v="735"/>
    <s v="Caldwell PLC"/>
    <s v="Grass-roots zero administration alliance"/>
    <n v="37100"/>
    <n v="131404"/>
    <x v="726"/>
    <x v="1"/>
    <n v="1991"/>
    <n v="65.998995479658461"/>
    <x v="7"/>
    <x v="14"/>
    <x v="1"/>
    <s v="USD"/>
    <x v="668"/>
    <x v="674"/>
    <x v="0"/>
    <b v="0"/>
    <s v="photography/photography books"/>
  </r>
  <r>
    <n v="736"/>
    <s v="Silva-Hawkins"/>
    <s v="Proactive heuristic orchestration"/>
    <n v="7700"/>
    <n v="2533"/>
    <x v="727"/>
    <x v="3"/>
    <n v="29"/>
    <n v="87.34482758620689"/>
    <x v="5"/>
    <x v="9"/>
    <x v="1"/>
    <s v="USD"/>
    <x v="669"/>
    <x v="675"/>
    <x v="0"/>
    <b v="0"/>
    <s v="publishing/nonfiction"/>
  </r>
  <r>
    <n v="737"/>
    <s v="Gardner Inc"/>
    <s v="Function-based systematic Graphical User Interface"/>
    <n v="3700"/>
    <n v="5028"/>
    <x v="728"/>
    <x v="1"/>
    <n v="180"/>
    <n v="27.933333333333334"/>
    <x v="1"/>
    <x v="7"/>
    <x v="1"/>
    <s v="USD"/>
    <x v="670"/>
    <x v="676"/>
    <x v="0"/>
    <b v="0"/>
    <s v="music/indie rock"/>
  </r>
  <r>
    <n v="738"/>
    <s v="Garcia Group"/>
    <s v="Extended zero administration software"/>
    <n v="74700"/>
    <n v="1557"/>
    <x v="729"/>
    <x v="0"/>
    <n v="15"/>
    <n v="103.8"/>
    <x v="3"/>
    <x v="3"/>
    <x v="1"/>
    <s v="USD"/>
    <x v="671"/>
    <x v="677"/>
    <x v="0"/>
    <b v="1"/>
    <s v="theater/plays"/>
  </r>
  <r>
    <n v="739"/>
    <s v="Meyer-Avila"/>
    <s v="Multi-tiered discrete support"/>
    <n v="10000"/>
    <n v="6100"/>
    <x v="730"/>
    <x v="0"/>
    <n v="191"/>
    <n v="31.937172774869111"/>
    <x v="1"/>
    <x v="7"/>
    <x v="1"/>
    <s v="USD"/>
    <x v="672"/>
    <x v="678"/>
    <x v="0"/>
    <b v="0"/>
    <s v="music/indie rock"/>
  </r>
  <r>
    <n v="740"/>
    <s v="Nelson, Smith and Graham"/>
    <s v="Phased system-worthy conglomeration"/>
    <n v="5300"/>
    <n v="1592"/>
    <x v="731"/>
    <x v="0"/>
    <n v="16"/>
    <n v="99.5"/>
    <x v="3"/>
    <x v="3"/>
    <x v="1"/>
    <s v="USD"/>
    <x v="673"/>
    <x v="679"/>
    <x v="0"/>
    <b v="0"/>
    <s v="theater/plays"/>
  </r>
  <r>
    <n v="741"/>
    <s v="Garcia Ltd"/>
    <s v="Balanced mobile alliance"/>
    <n v="1200"/>
    <n v="14150"/>
    <x v="732"/>
    <x v="1"/>
    <n v="130"/>
    <n v="108.84615384615384"/>
    <x v="3"/>
    <x v="3"/>
    <x v="1"/>
    <s v="USD"/>
    <x v="674"/>
    <x v="680"/>
    <x v="0"/>
    <b v="0"/>
    <s v="theater/plays"/>
  </r>
  <r>
    <n v="742"/>
    <s v="West-Stevens"/>
    <s v="Reactive solution-oriented groupware"/>
    <n v="1200"/>
    <n v="13513"/>
    <x v="733"/>
    <x v="1"/>
    <n v="122"/>
    <n v="110.76229508196721"/>
    <x v="1"/>
    <x v="5"/>
    <x v="1"/>
    <s v="USD"/>
    <x v="675"/>
    <x v="681"/>
    <x v="0"/>
    <b v="0"/>
    <s v="music/electric music"/>
  </r>
  <r>
    <n v="743"/>
    <s v="Clark-Conrad"/>
    <s v="Exclusive bandwidth-monitored orchestration"/>
    <n v="3900"/>
    <n v="504"/>
    <x v="734"/>
    <x v="0"/>
    <n v="17"/>
    <n v="29.647058823529413"/>
    <x v="3"/>
    <x v="3"/>
    <x v="1"/>
    <s v="USD"/>
    <x v="676"/>
    <x v="682"/>
    <x v="0"/>
    <b v="1"/>
    <s v="theater/plays"/>
  </r>
  <r>
    <n v="744"/>
    <s v="Fitzgerald Group"/>
    <s v="Intuitive exuding initiative"/>
    <n v="2000"/>
    <n v="14240"/>
    <x v="735"/>
    <x v="1"/>
    <n v="140"/>
    <n v="101.71428571428571"/>
    <x v="3"/>
    <x v="3"/>
    <x v="1"/>
    <s v="USD"/>
    <x v="342"/>
    <x v="683"/>
    <x v="0"/>
    <b v="1"/>
    <s v="theater/plays"/>
  </r>
  <r>
    <n v="745"/>
    <s v="Hill, Mccann and Moore"/>
    <s v="Streamlined needs-based knowledge user"/>
    <n v="6900"/>
    <n v="2091"/>
    <x v="736"/>
    <x v="0"/>
    <n v="34"/>
    <n v="61.5"/>
    <x v="2"/>
    <x v="8"/>
    <x v="1"/>
    <s v="USD"/>
    <x v="677"/>
    <x v="684"/>
    <x v="0"/>
    <b v="0"/>
    <s v="technology/wearables"/>
  </r>
  <r>
    <n v="746"/>
    <s v="Edwards LLC"/>
    <s v="Automated system-worthy structure"/>
    <n v="55800"/>
    <n v="118580"/>
    <x v="737"/>
    <x v="1"/>
    <n v="3388"/>
    <n v="35"/>
    <x v="2"/>
    <x v="2"/>
    <x v="1"/>
    <s v="USD"/>
    <x v="678"/>
    <x v="685"/>
    <x v="0"/>
    <b v="0"/>
    <s v="technology/web"/>
  </r>
  <r>
    <n v="747"/>
    <s v="Greer and Sons"/>
    <s v="Secured clear-thinking intranet"/>
    <n v="4900"/>
    <n v="11214"/>
    <x v="738"/>
    <x v="1"/>
    <n v="280"/>
    <n v="40.049999999999997"/>
    <x v="3"/>
    <x v="3"/>
    <x v="1"/>
    <s v="USD"/>
    <x v="679"/>
    <x v="488"/>
    <x v="0"/>
    <b v="0"/>
    <s v="theater/plays"/>
  </r>
  <r>
    <n v="748"/>
    <s v="Martinez PLC"/>
    <s v="Cloned actuating architecture"/>
    <n v="194900"/>
    <n v="68137"/>
    <x v="739"/>
    <x v="3"/>
    <n v="614"/>
    <n v="110.97231270358306"/>
    <x v="4"/>
    <x v="10"/>
    <x v="1"/>
    <s v="USD"/>
    <x v="680"/>
    <x v="686"/>
    <x v="0"/>
    <b v="1"/>
    <s v="film &amp; video/animation"/>
  </r>
  <r>
    <n v="749"/>
    <s v="Hunter-Logan"/>
    <s v="Down-sized needs-based task-force"/>
    <n v="8600"/>
    <n v="13527"/>
    <x v="740"/>
    <x v="1"/>
    <n v="366"/>
    <n v="36.959016393442624"/>
    <x v="2"/>
    <x v="8"/>
    <x v="6"/>
    <s v="EUR"/>
    <x v="681"/>
    <x v="687"/>
    <x v="0"/>
    <b v="1"/>
    <s v="technology/wearables"/>
  </r>
  <r>
    <n v="750"/>
    <s v="Ramos and Sons"/>
    <s v="Extended responsive Internet solution"/>
    <n v="100"/>
    <n v="1"/>
    <x v="100"/>
    <x v="0"/>
    <n v="1"/>
    <n v="1"/>
    <x v="1"/>
    <x v="5"/>
    <x v="4"/>
    <s v="GBP"/>
    <x v="682"/>
    <x v="688"/>
    <x v="0"/>
    <b v="0"/>
    <s v="music/electric music"/>
  </r>
  <r>
    <n v="751"/>
    <s v="Lane-Barber"/>
    <s v="Universal value-added moderator"/>
    <n v="3600"/>
    <n v="8363"/>
    <x v="741"/>
    <x v="1"/>
    <n v="270"/>
    <n v="30.974074074074075"/>
    <x v="5"/>
    <x v="9"/>
    <x v="1"/>
    <s v="USD"/>
    <x v="683"/>
    <x v="689"/>
    <x v="1"/>
    <b v="1"/>
    <s v="publishing/nonfiction"/>
  </r>
  <r>
    <n v="752"/>
    <s v="Lowery Group"/>
    <s v="Sharable motivating emulation"/>
    <n v="5800"/>
    <n v="5362"/>
    <x v="742"/>
    <x v="3"/>
    <n v="114"/>
    <n v="47.035087719298247"/>
    <x v="3"/>
    <x v="3"/>
    <x v="1"/>
    <s v="USD"/>
    <x v="684"/>
    <x v="690"/>
    <x v="0"/>
    <b v="1"/>
    <s v="theater/plays"/>
  </r>
  <r>
    <n v="753"/>
    <s v="Guerrero-Griffin"/>
    <s v="Networked web-enabled product"/>
    <n v="4700"/>
    <n v="12065"/>
    <x v="743"/>
    <x v="1"/>
    <n v="137"/>
    <n v="88.065693430656935"/>
    <x v="7"/>
    <x v="14"/>
    <x v="1"/>
    <s v="USD"/>
    <x v="674"/>
    <x v="691"/>
    <x v="0"/>
    <b v="0"/>
    <s v="photography/photography books"/>
  </r>
  <r>
    <n v="754"/>
    <s v="Perez, Reed and Lee"/>
    <s v="Advanced dedicated encoding"/>
    <n v="70400"/>
    <n v="118603"/>
    <x v="744"/>
    <x v="1"/>
    <n v="3205"/>
    <n v="37.005616224648989"/>
    <x v="3"/>
    <x v="3"/>
    <x v="1"/>
    <s v="USD"/>
    <x v="685"/>
    <x v="424"/>
    <x v="0"/>
    <b v="0"/>
    <s v="theater/plays"/>
  </r>
  <r>
    <n v="755"/>
    <s v="Chen, Pollard and Clarke"/>
    <s v="Stand-alone multi-state project"/>
    <n v="4500"/>
    <n v="7496"/>
    <x v="745"/>
    <x v="1"/>
    <n v="288"/>
    <n v="26.027777777777779"/>
    <x v="3"/>
    <x v="3"/>
    <x v="3"/>
    <s v="DKK"/>
    <x v="605"/>
    <x v="231"/>
    <x v="0"/>
    <b v="1"/>
    <s v="theater/plays"/>
  </r>
  <r>
    <n v="756"/>
    <s v="Serrano, Gallagher and Griffith"/>
    <s v="Customizable bi-directional monitoring"/>
    <n v="1300"/>
    <n v="10037"/>
    <x v="746"/>
    <x v="1"/>
    <n v="148"/>
    <n v="67.817567567567565"/>
    <x v="3"/>
    <x v="3"/>
    <x v="1"/>
    <s v="USD"/>
    <x v="686"/>
    <x v="692"/>
    <x v="0"/>
    <b v="0"/>
    <s v="theater/plays"/>
  </r>
  <r>
    <n v="757"/>
    <s v="Callahan-Gilbert"/>
    <s v="Profit-focused motivating function"/>
    <n v="1400"/>
    <n v="5696"/>
    <x v="747"/>
    <x v="1"/>
    <n v="114"/>
    <n v="49.964912280701753"/>
    <x v="4"/>
    <x v="6"/>
    <x v="1"/>
    <s v="USD"/>
    <x v="687"/>
    <x v="693"/>
    <x v="0"/>
    <b v="0"/>
    <s v="film &amp; video/drama"/>
  </r>
  <r>
    <n v="758"/>
    <s v="Logan-Miranda"/>
    <s v="Proactive systemic firmware"/>
    <n v="29600"/>
    <n v="167005"/>
    <x v="748"/>
    <x v="1"/>
    <n v="1518"/>
    <n v="110.01646903820817"/>
    <x v="1"/>
    <x v="1"/>
    <x v="0"/>
    <s v="CAD"/>
    <x v="688"/>
    <x v="694"/>
    <x v="0"/>
    <b v="0"/>
    <s v="music/rock"/>
  </r>
  <r>
    <n v="759"/>
    <s v="Rodriguez PLC"/>
    <s v="Grass-roots upward-trending installation"/>
    <n v="167500"/>
    <n v="114615"/>
    <x v="749"/>
    <x v="0"/>
    <n v="1274"/>
    <n v="89.964678178963894"/>
    <x v="1"/>
    <x v="5"/>
    <x v="1"/>
    <s v="USD"/>
    <x v="689"/>
    <x v="236"/>
    <x v="0"/>
    <b v="0"/>
    <s v="music/electric music"/>
  </r>
  <r>
    <n v="760"/>
    <s v="Smith-Kennedy"/>
    <s v="Virtual heuristic hub"/>
    <n v="48300"/>
    <n v="16592"/>
    <x v="750"/>
    <x v="0"/>
    <n v="210"/>
    <n v="79.009523809523813"/>
    <x v="6"/>
    <x v="11"/>
    <x v="6"/>
    <s v="EUR"/>
    <x v="690"/>
    <x v="695"/>
    <x v="0"/>
    <b v="1"/>
    <s v="games/video games"/>
  </r>
  <r>
    <n v="761"/>
    <s v="Mitchell-Lee"/>
    <s v="Customizable leadingedge model"/>
    <n v="2200"/>
    <n v="14420"/>
    <x v="751"/>
    <x v="1"/>
    <n v="166"/>
    <n v="86.867469879518069"/>
    <x v="1"/>
    <x v="1"/>
    <x v="1"/>
    <s v="USD"/>
    <x v="691"/>
    <x v="696"/>
    <x v="0"/>
    <b v="0"/>
    <s v="music/rock"/>
  </r>
  <r>
    <n v="762"/>
    <s v="Davis Ltd"/>
    <s v="Upgradable uniform service-desk"/>
    <n v="3500"/>
    <n v="6204"/>
    <x v="752"/>
    <x v="1"/>
    <n v="100"/>
    <n v="62.04"/>
    <x v="1"/>
    <x v="17"/>
    <x v="2"/>
    <s v="AUD"/>
    <x v="692"/>
    <x v="697"/>
    <x v="0"/>
    <b v="0"/>
    <s v="music/jazz"/>
  </r>
  <r>
    <n v="763"/>
    <s v="Rowland PLC"/>
    <s v="Inverse client-driven product"/>
    <n v="5600"/>
    <n v="6338"/>
    <x v="753"/>
    <x v="1"/>
    <n v="235"/>
    <n v="26.970212765957445"/>
    <x v="3"/>
    <x v="3"/>
    <x v="1"/>
    <s v="USD"/>
    <x v="693"/>
    <x v="698"/>
    <x v="0"/>
    <b v="1"/>
    <s v="theater/plays"/>
  </r>
  <r>
    <n v="764"/>
    <s v="Shaffer-Mason"/>
    <s v="Managed bandwidth-monitored system engine"/>
    <n v="1100"/>
    <n v="8010"/>
    <x v="754"/>
    <x v="1"/>
    <n v="148"/>
    <n v="54.121621621621621"/>
    <x v="1"/>
    <x v="1"/>
    <x v="1"/>
    <s v="USD"/>
    <x v="694"/>
    <x v="699"/>
    <x v="0"/>
    <b v="0"/>
    <s v="music/rock"/>
  </r>
  <r>
    <n v="765"/>
    <s v="Matthews LLC"/>
    <s v="Advanced transitional help-desk"/>
    <n v="3900"/>
    <n v="8125"/>
    <x v="755"/>
    <x v="1"/>
    <n v="198"/>
    <n v="41.035353535353536"/>
    <x v="1"/>
    <x v="7"/>
    <x v="1"/>
    <s v="USD"/>
    <x v="695"/>
    <x v="489"/>
    <x v="1"/>
    <b v="1"/>
    <s v="music/indie rock"/>
  </r>
  <r>
    <n v="766"/>
    <s v="Montgomery-Castro"/>
    <s v="De-engineered disintermediate encryption"/>
    <n v="43800"/>
    <n v="13653"/>
    <x v="756"/>
    <x v="0"/>
    <n v="248"/>
    <n v="55.052419354838712"/>
    <x v="4"/>
    <x v="22"/>
    <x v="2"/>
    <s v="AUD"/>
    <x v="123"/>
    <x v="512"/>
    <x v="0"/>
    <b v="0"/>
    <s v="film &amp; video/science fiction"/>
  </r>
  <r>
    <n v="767"/>
    <s v="Hale, Pearson and Jenkins"/>
    <s v="Upgradable attitude-oriented project"/>
    <n v="97200"/>
    <n v="55372"/>
    <x v="757"/>
    <x v="0"/>
    <n v="513"/>
    <n v="107.93762183235867"/>
    <x v="5"/>
    <x v="18"/>
    <x v="1"/>
    <s v="USD"/>
    <x v="696"/>
    <x v="700"/>
    <x v="0"/>
    <b v="0"/>
    <s v="publishing/translations"/>
  </r>
  <r>
    <n v="768"/>
    <s v="Ramirez-Calderon"/>
    <s v="Fundamental zero tolerance alliance"/>
    <n v="4800"/>
    <n v="11088"/>
    <x v="758"/>
    <x v="1"/>
    <n v="150"/>
    <n v="73.92"/>
    <x v="3"/>
    <x v="3"/>
    <x v="1"/>
    <s v="USD"/>
    <x v="626"/>
    <x v="701"/>
    <x v="0"/>
    <b v="0"/>
    <s v="theater/plays"/>
  </r>
  <r>
    <n v="769"/>
    <s v="Johnson-Morales"/>
    <s v="Devolved 24hour forecast"/>
    <n v="125600"/>
    <n v="109106"/>
    <x v="759"/>
    <x v="0"/>
    <n v="3410"/>
    <n v="31.995894428152493"/>
    <x v="6"/>
    <x v="11"/>
    <x v="1"/>
    <s v="USD"/>
    <x v="697"/>
    <x v="340"/>
    <x v="0"/>
    <b v="0"/>
    <s v="games/video games"/>
  </r>
  <r>
    <n v="770"/>
    <s v="Mathis-Rodriguez"/>
    <s v="User-centric attitude-oriented intranet"/>
    <n v="4300"/>
    <n v="11642"/>
    <x v="760"/>
    <x v="1"/>
    <n v="216"/>
    <n v="53.898148148148145"/>
    <x v="3"/>
    <x v="3"/>
    <x v="6"/>
    <s v="EUR"/>
    <x v="698"/>
    <x v="702"/>
    <x v="0"/>
    <b v="1"/>
    <s v="theater/plays"/>
  </r>
  <r>
    <n v="771"/>
    <s v="Smith, Mack and Williams"/>
    <s v="Self-enabling 5thgeneration paradigm"/>
    <n v="5600"/>
    <n v="2769"/>
    <x v="761"/>
    <x v="3"/>
    <n v="26"/>
    <n v="106.5"/>
    <x v="3"/>
    <x v="3"/>
    <x v="1"/>
    <s v="USD"/>
    <x v="699"/>
    <x v="703"/>
    <x v="0"/>
    <b v="0"/>
    <s v="theater/plays"/>
  </r>
  <r>
    <n v="772"/>
    <s v="Johnson-Pace"/>
    <s v="Persistent 3rdgeneration moratorium"/>
    <n v="149600"/>
    <n v="169586"/>
    <x v="762"/>
    <x v="1"/>
    <n v="5139"/>
    <n v="32.999805409612762"/>
    <x v="1"/>
    <x v="7"/>
    <x v="1"/>
    <s v="USD"/>
    <x v="700"/>
    <x v="704"/>
    <x v="0"/>
    <b v="0"/>
    <s v="music/indie rock"/>
  </r>
  <r>
    <n v="773"/>
    <s v="Meza, Kirby and Patel"/>
    <s v="Cross-platform empowering project"/>
    <n v="53100"/>
    <n v="101185"/>
    <x v="763"/>
    <x v="1"/>
    <n v="2353"/>
    <n v="43.00254993625159"/>
    <x v="3"/>
    <x v="3"/>
    <x v="1"/>
    <s v="USD"/>
    <x v="701"/>
    <x v="705"/>
    <x v="0"/>
    <b v="0"/>
    <s v="theater/plays"/>
  </r>
  <r>
    <n v="774"/>
    <s v="Gonzalez-Snow"/>
    <s v="Polarized user-facing interface"/>
    <n v="5000"/>
    <n v="6775"/>
    <x v="764"/>
    <x v="1"/>
    <n v="78"/>
    <n v="86.858974358974365"/>
    <x v="2"/>
    <x v="2"/>
    <x v="6"/>
    <s v="EUR"/>
    <x v="702"/>
    <x v="706"/>
    <x v="0"/>
    <b v="0"/>
    <s v="technology/web"/>
  </r>
  <r>
    <n v="775"/>
    <s v="Murphy LLC"/>
    <s v="Customer-focused non-volatile framework"/>
    <n v="9400"/>
    <n v="968"/>
    <x v="765"/>
    <x v="0"/>
    <n v="10"/>
    <n v="96.8"/>
    <x v="1"/>
    <x v="1"/>
    <x v="1"/>
    <s v="USD"/>
    <x v="703"/>
    <x v="707"/>
    <x v="0"/>
    <b v="0"/>
    <s v="music/rock"/>
  </r>
  <r>
    <n v="776"/>
    <s v="Taylor-Rowe"/>
    <s v="Synchronized multimedia frame"/>
    <n v="110800"/>
    <n v="72623"/>
    <x v="766"/>
    <x v="0"/>
    <n v="2201"/>
    <n v="32.995456610631528"/>
    <x v="3"/>
    <x v="3"/>
    <x v="1"/>
    <s v="USD"/>
    <x v="704"/>
    <x v="708"/>
    <x v="0"/>
    <b v="0"/>
    <s v="theater/plays"/>
  </r>
  <r>
    <n v="777"/>
    <s v="Henderson Ltd"/>
    <s v="Open-architected stable algorithm"/>
    <n v="93800"/>
    <n v="45987"/>
    <x v="767"/>
    <x v="0"/>
    <n v="676"/>
    <n v="68.028106508875737"/>
    <x v="3"/>
    <x v="3"/>
    <x v="1"/>
    <s v="USD"/>
    <x v="431"/>
    <x v="709"/>
    <x v="0"/>
    <b v="0"/>
    <s v="theater/plays"/>
  </r>
  <r>
    <n v="778"/>
    <s v="Moss-Guzman"/>
    <s v="Cross-platform optimizing website"/>
    <n v="1300"/>
    <n v="10243"/>
    <x v="768"/>
    <x v="1"/>
    <n v="174"/>
    <n v="58.867816091954026"/>
    <x v="4"/>
    <x v="10"/>
    <x v="5"/>
    <s v="CHF"/>
    <x v="705"/>
    <x v="710"/>
    <x v="0"/>
    <b v="0"/>
    <s v="film &amp; video/animation"/>
  </r>
  <r>
    <n v="779"/>
    <s v="Webb Group"/>
    <s v="Public-key actuating projection"/>
    <n v="108700"/>
    <n v="87293"/>
    <x v="769"/>
    <x v="0"/>
    <n v="831"/>
    <n v="105.04572803850782"/>
    <x v="3"/>
    <x v="3"/>
    <x v="1"/>
    <s v="USD"/>
    <x v="706"/>
    <x v="711"/>
    <x v="0"/>
    <b v="1"/>
    <s v="theater/plays"/>
  </r>
  <r>
    <n v="780"/>
    <s v="Brooks-Rodriguez"/>
    <s v="Implemented intangible instruction set"/>
    <n v="5100"/>
    <n v="5421"/>
    <x v="770"/>
    <x v="1"/>
    <n v="164"/>
    <n v="33.054878048780488"/>
    <x v="4"/>
    <x v="6"/>
    <x v="1"/>
    <s v="USD"/>
    <x v="707"/>
    <x v="712"/>
    <x v="0"/>
    <b v="1"/>
    <s v="film &amp; video/drama"/>
  </r>
  <r>
    <n v="781"/>
    <s v="Thomas Ltd"/>
    <s v="Cross-group interactive architecture"/>
    <n v="8700"/>
    <n v="4414"/>
    <x v="771"/>
    <x v="3"/>
    <n v="56"/>
    <n v="78.821428571428569"/>
    <x v="3"/>
    <x v="3"/>
    <x v="5"/>
    <s v="CHF"/>
    <x v="708"/>
    <x v="70"/>
    <x v="0"/>
    <b v="0"/>
    <s v="theater/plays"/>
  </r>
  <r>
    <n v="782"/>
    <s v="Williams and Sons"/>
    <s v="Centralized asymmetric framework"/>
    <n v="5100"/>
    <n v="10981"/>
    <x v="772"/>
    <x v="1"/>
    <n v="161"/>
    <n v="68.204968944099377"/>
    <x v="4"/>
    <x v="10"/>
    <x v="1"/>
    <s v="USD"/>
    <x v="709"/>
    <x v="713"/>
    <x v="0"/>
    <b v="1"/>
    <s v="film &amp; video/animation"/>
  </r>
  <r>
    <n v="783"/>
    <s v="Vega, Chan and Carney"/>
    <s v="Down-sized systematic utilization"/>
    <n v="7400"/>
    <n v="10451"/>
    <x v="773"/>
    <x v="1"/>
    <n v="138"/>
    <n v="75.731884057971016"/>
    <x v="1"/>
    <x v="1"/>
    <x v="1"/>
    <s v="USD"/>
    <x v="710"/>
    <x v="714"/>
    <x v="0"/>
    <b v="0"/>
    <s v="music/rock"/>
  </r>
  <r>
    <n v="784"/>
    <s v="Byrd Group"/>
    <s v="Profound fault-tolerant model"/>
    <n v="88900"/>
    <n v="102535"/>
    <x v="774"/>
    <x v="1"/>
    <n v="3308"/>
    <n v="30.996070133010882"/>
    <x v="2"/>
    <x v="2"/>
    <x v="1"/>
    <s v="USD"/>
    <x v="711"/>
    <x v="715"/>
    <x v="0"/>
    <b v="0"/>
    <s v="technology/web"/>
  </r>
  <r>
    <n v="785"/>
    <s v="Peterson, Fletcher and Sanchez"/>
    <s v="Multi-channeled bi-directional moratorium"/>
    <n v="6700"/>
    <n v="12939"/>
    <x v="775"/>
    <x v="1"/>
    <n v="127"/>
    <n v="101.88188976377953"/>
    <x v="4"/>
    <x v="10"/>
    <x v="2"/>
    <s v="AUD"/>
    <x v="157"/>
    <x v="716"/>
    <x v="0"/>
    <b v="1"/>
    <s v="film &amp; video/animation"/>
  </r>
  <r>
    <n v="786"/>
    <s v="Smith-Brown"/>
    <s v="Object-based content-based ability"/>
    <n v="1500"/>
    <n v="10946"/>
    <x v="776"/>
    <x v="1"/>
    <n v="207"/>
    <n v="52.879227053140099"/>
    <x v="1"/>
    <x v="17"/>
    <x v="6"/>
    <s v="EUR"/>
    <x v="630"/>
    <x v="717"/>
    <x v="0"/>
    <b v="1"/>
    <s v="music/jazz"/>
  </r>
  <r>
    <n v="787"/>
    <s v="Vance-Glover"/>
    <s v="Progressive coherent secured line"/>
    <n v="61200"/>
    <n v="60994"/>
    <x v="777"/>
    <x v="0"/>
    <n v="859"/>
    <n v="71.005820721769496"/>
    <x v="1"/>
    <x v="1"/>
    <x v="0"/>
    <s v="CAD"/>
    <x v="712"/>
    <x v="718"/>
    <x v="0"/>
    <b v="0"/>
    <s v="music/rock"/>
  </r>
  <r>
    <n v="788"/>
    <s v="Joyce PLC"/>
    <s v="Synchronized directional capability"/>
    <n v="3600"/>
    <n v="3174"/>
    <x v="778"/>
    <x v="2"/>
    <n v="31"/>
    <n v="102.38709677419355"/>
    <x v="4"/>
    <x v="10"/>
    <x v="1"/>
    <s v="USD"/>
    <x v="93"/>
    <x v="719"/>
    <x v="0"/>
    <b v="0"/>
    <s v="film &amp; video/animation"/>
  </r>
  <r>
    <n v="789"/>
    <s v="Kennedy-Miller"/>
    <s v="Cross-platform composite migration"/>
    <n v="9000"/>
    <n v="3351"/>
    <x v="779"/>
    <x v="0"/>
    <n v="45"/>
    <n v="74.466666666666669"/>
    <x v="3"/>
    <x v="3"/>
    <x v="1"/>
    <s v="USD"/>
    <x v="713"/>
    <x v="115"/>
    <x v="0"/>
    <b v="0"/>
    <s v="theater/plays"/>
  </r>
  <r>
    <n v="790"/>
    <s v="White-Obrien"/>
    <s v="Operative local pricing structure"/>
    <n v="185900"/>
    <n v="56774"/>
    <x v="780"/>
    <x v="3"/>
    <n v="1113"/>
    <n v="51.009883198562441"/>
    <x v="3"/>
    <x v="3"/>
    <x v="1"/>
    <s v="USD"/>
    <x v="714"/>
    <x v="720"/>
    <x v="0"/>
    <b v="0"/>
    <s v="theater/plays"/>
  </r>
  <r>
    <n v="791"/>
    <s v="Stafford, Hess and Raymond"/>
    <s v="Optional web-enabled extranet"/>
    <n v="2100"/>
    <n v="540"/>
    <x v="781"/>
    <x v="0"/>
    <n v="6"/>
    <n v="90"/>
    <x v="0"/>
    <x v="0"/>
    <x v="1"/>
    <s v="USD"/>
    <x v="715"/>
    <x v="721"/>
    <x v="0"/>
    <b v="0"/>
    <s v="food/food trucks"/>
  </r>
  <r>
    <n v="792"/>
    <s v="Jordan, Schneider and Hall"/>
    <s v="Reduced 6thgeneration intranet"/>
    <n v="2000"/>
    <n v="680"/>
    <x v="782"/>
    <x v="0"/>
    <n v="7"/>
    <n v="97.142857142857139"/>
    <x v="3"/>
    <x v="3"/>
    <x v="1"/>
    <s v="USD"/>
    <x v="716"/>
    <x v="722"/>
    <x v="0"/>
    <b v="1"/>
    <s v="theater/plays"/>
  </r>
  <r>
    <n v="793"/>
    <s v="Rodriguez, Cox and Rodriguez"/>
    <s v="Networked disintermediate leverage"/>
    <n v="1100"/>
    <n v="13045"/>
    <x v="783"/>
    <x v="1"/>
    <n v="181"/>
    <n v="72.071823204419886"/>
    <x v="5"/>
    <x v="9"/>
    <x v="5"/>
    <s v="CHF"/>
    <x v="448"/>
    <x v="451"/>
    <x v="0"/>
    <b v="0"/>
    <s v="publishing/nonfiction"/>
  </r>
  <r>
    <n v="794"/>
    <s v="Welch Inc"/>
    <s v="Optional optimal website"/>
    <n v="6600"/>
    <n v="8276"/>
    <x v="784"/>
    <x v="1"/>
    <n v="110"/>
    <n v="75.236363636363635"/>
    <x v="1"/>
    <x v="1"/>
    <x v="1"/>
    <s v="USD"/>
    <x v="717"/>
    <x v="642"/>
    <x v="0"/>
    <b v="0"/>
    <s v="music/rock"/>
  </r>
  <r>
    <n v="795"/>
    <s v="Vasquez Inc"/>
    <s v="Stand-alone asynchronous functionalities"/>
    <n v="7100"/>
    <n v="1022"/>
    <x v="785"/>
    <x v="0"/>
    <n v="31"/>
    <n v="32.967741935483872"/>
    <x v="4"/>
    <x v="6"/>
    <x v="1"/>
    <s v="USD"/>
    <x v="718"/>
    <x v="723"/>
    <x v="0"/>
    <b v="0"/>
    <s v="film &amp; video/drama"/>
  </r>
  <r>
    <n v="796"/>
    <s v="Freeman-Ferguson"/>
    <s v="Profound full-range open system"/>
    <n v="7800"/>
    <n v="4275"/>
    <x v="786"/>
    <x v="0"/>
    <n v="78"/>
    <n v="54.807692307692307"/>
    <x v="6"/>
    <x v="20"/>
    <x v="1"/>
    <s v="USD"/>
    <x v="719"/>
    <x v="724"/>
    <x v="0"/>
    <b v="1"/>
    <s v="games/mobile games"/>
  </r>
  <r>
    <n v="797"/>
    <s v="Houston, Moore and Rogers"/>
    <s v="Optional tangible utilization"/>
    <n v="7600"/>
    <n v="8332"/>
    <x v="787"/>
    <x v="1"/>
    <n v="185"/>
    <n v="45.037837837837834"/>
    <x v="2"/>
    <x v="2"/>
    <x v="1"/>
    <s v="USD"/>
    <x v="720"/>
    <x v="725"/>
    <x v="0"/>
    <b v="0"/>
    <s v="technology/web"/>
  </r>
  <r>
    <n v="798"/>
    <s v="Small-Fuentes"/>
    <s v="Seamless maximized product"/>
    <n v="3400"/>
    <n v="6408"/>
    <x v="788"/>
    <x v="1"/>
    <n v="121"/>
    <n v="52.958677685950413"/>
    <x v="3"/>
    <x v="3"/>
    <x v="1"/>
    <s v="USD"/>
    <x v="721"/>
    <x v="726"/>
    <x v="0"/>
    <b v="1"/>
    <s v="theater/plays"/>
  </r>
  <r>
    <n v="799"/>
    <s v="Reid-Day"/>
    <s v="Devolved tertiary time-frame"/>
    <n v="84500"/>
    <n v="73522"/>
    <x v="789"/>
    <x v="0"/>
    <n v="1225"/>
    <n v="60.017959183673469"/>
    <x v="3"/>
    <x v="3"/>
    <x v="4"/>
    <s v="GBP"/>
    <x v="722"/>
    <x v="727"/>
    <x v="0"/>
    <b v="0"/>
    <s v="theater/plays"/>
  </r>
  <r>
    <n v="800"/>
    <s v="Wallace LLC"/>
    <s v="Centralized regional function"/>
    <n v="100"/>
    <n v="1"/>
    <x v="100"/>
    <x v="0"/>
    <n v="1"/>
    <n v="1"/>
    <x v="1"/>
    <x v="1"/>
    <x v="5"/>
    <s v="CHF"/>
    <x v="139"/>
    <x v="560"/>
    <x v="0"/>
    <b v="0"/>
    <s v="music/rock"/>
  </r>
  <r>
    <n v="801"/>
    <s v="Olson-Bishop"/>
    <s v="User-friendly high-level initiative"/>
    <n v="2300"/>
    <n v="4667"/>
    <x v="790"/>
    <x v="1"/>
    <n v="106"/>
    <n v="44.028301886792455"/>
    <x v="7"/>
    <x v="14"/>
    <x v="1"/>
    <s v="USD"/>
    <x v="723"/>
    <x v="728"/>
    <x v="0"/>
    <b v="1"/>
    <s v="photography/photography books"/>
  </r>
  <r>
    <n v="802"/>
    <s v="Rodriguez, Anderson and Porter"/>
    <s v="Reverse-engineered zero-defect infrastructure"/>
    <n v="6200"/>
    <n v="12216"/>
    <x v="791"/>
    <x v="1"/>
    <n v="142"/>
    <n v="86.028169014084511"/>
    <x v="7"/>
    <x v="14"/>
    <x v="1"/>
    <s v="USD"/>
    <x v="704"/>
    <x v="339"/>
    <x v="0"/>
    <b v="0"/>
    <s v="photography/photography books"/>
  </r>
  <r>
    <n v="803"/>
    <s v="Perez, Brown and Meyers"/>
    <s v="Stand-alone background customer loyalty"/>
    <n v="6100"/>
    <n v="6527"/>
    <x v="792"/>
    <x v="1"/>
    <n v="233"/>
    <n v="28.012875536480685"/>
    <x v="3"/>
    <x v="3"/>
    <x v="1"/>
    <s v="USD"/>
    <x v="724"/>
    <x v="35"/>
    <x v="0"/>
    <b v="0"/>
    <s v="theater/plays"/>
  </r>
  <r>
    <n v="804"/>
    <s v="English-Mccullough"/>
    <s v="Business-focused discrete software"/>
    <n v="2600"/>
    <n v="6987"/>
    <x v="793"/>
    <x v="1"/>
    <n v="218"/>
    <n v="32.050458715596328"/>
    <x v="1"/>
    <x v="1"/>
    <x v="1"/>
    <s v="USD"/>
    <x v="725"/>
    <x v="729"/>
    <x v="0"/>
    <b v="0"/>
    <s v="music/rock"/>
  </r>
  <r>
    <n v="805"/>
    <s v="Smith-Nguyen"/>
    <s v="Advanced intermediate Graphic Interface"/>
    <n v="9700"/>
    <n v="4932"/>
    <x v="794"/>
    <x v="0"/>
    <n v="67"/>
    <n v="73.611940298507463"/>
    <x v="4"/>
    <x v="4"/>
    <x v="2"/>
    <s v="AUD"/>
    <x v="660"/>
    <x v="241"/>
    <x v="0"/>
    <b v="0"/>
    <s v="film &amp; video/documentary"/>
  </r>
  <r>
    <n v="806"/>
    <s v="Harmon-Madden"/>
    <s v="Adaptive holistic hub"/>
    <n v="700"/>
    <n v="8262"/>
    <x v="795"/>
    <x v="1"/>
    <n v="76"/>
    <n v="108.71052631578948"/>
    <x v="4"/>
    <x v="6"/>
    <x v="1"/>
    <s v="USD"/>
    <x v="726"/>
    <x v="730"/>
    <x v="0"/>
    <b v="1"/>
    <s v="film &amp; video/drama"/>
  </r>
  <r>
    <n v="807"/>
    <s v="Walker-Taylor"/>
    <s v="Automated uniform concept"/>
    <n v="700"/>
    <n v="1848"/>
    <x v="796"/>
    <x v="1"/>
    <n v="43"/>
    <n v="42.97674418604651"/>
    <x v="3"/>
    <x v="3"/>
    <x v="1"/>
    <s v="USD"/>
    <x v="727"/>
    <x v="322"/>
    <x v="0"/>
    <b v="1"/>
    <s v="theater/plays"/>
  </r>
  <r>
    <n v="808"/>
    <s v="Harris, Medina and Mitchell"/>
    <s v="Enhanced regional flexibility"/>
    <n v="5200"/>
    <n v="1583"/>
    <x v="797"/>
    <x v="0"/>
    <n v="19"/>
    <n v="83.315789473684205"/>
    <x v="0"/>
    <x v="0"/>
    <x v="1"/>
    <s v="USD"/>
    <x v="728"/>
    <x v="731"/>
    <x v="0"/>
    <b v="0"/>
    <s v="food/food trucks"/>
  </r>
  <r>
    <n v="809"/>
    <s v="Williams and Sons"/>
    <s v="Public-key bottom-line algorithm"/>
    <n v="140800"/>
    <n v="88536"/>
    <x v="798"/>
    <x v="0"/>
    <n v="2108"/>
    <n v="42"/>
    <x v="4"/>
    <x v="4"/>
    <x v="5"/>
    <s v="CHF"/>
    <x v="729"/>
    <x v="732"/>
    <x v="0"/>
    <b v="0"/>
    <s v="film &amp; video/documentary"/>
  </r>
  <r>
    <n v="810"/>
    <s v="Ball-Fisher"/>
    <s v="Multi-layered intangible instruction set"/>
    <n v="6400"/>
    <n v="12360"/>
    <x v="799"/>
    <x v="1"/>
    <n v="221"/>
    <n v="55.927601809954751"/>
    <x v="3"/>
    <x v="3"/>
    <x v="1"/>
    <s v="USD"/>
    <x v="730"/>
    <x v="157"/>
    <x v="0"/>
    <b v="1"/>
    <s v="theater/plays"/>
  </r>
  <r>
    <n v="811"/>
    <s v="Page, Holt and Mack"/>
    <s v="Fundamental methodical emulation"/>
    <n v="92500"/>
    <n v="71320"/>
    <x v="800"/>
    <x v="0"/>
    <n v="679"/>
    <n v="105.03681885125184"/>
    <x v="6"/>
    <x v="11"/>
    <x v="1"/>
    <s v="USD"/>
    <x v="731"/>
    <x v="733"/>
    <x v="0"/>
    <b v="1"/>
    <s v="games/video games"/>
  </r>
  <r>
    <n v="812"/>
    <s v="Landry Group"/>
    <s v="Expanded value-added hardware"/>
    <n v="59700"/>
    <n v="134640"/>
    <x v="801"/>
    <x v="1"/>
    <n v="2805"/>
    <n v="48"/>
    <x v="5"/>
    <x v="9"/>
    <x v="0"/>
    <s v="CAD"/>
    <x v="78"/>
    <x v="734"/>
    <x v="0"/>
    <b v="0"/>
    <s v="publishing/nonfiction"/>
  </r>
  <r>
    <n v="813"/>
    <s v="Buckley Group"/>
    <s v="Diverse high-level attitude"/>
    <n v="3200"/>
    <n v="7661"/>
    <x v="802"/>
    <x v="1"/>
    <n v="68"/>
    <n v="112.66176470588235"/>
    <x v="6"/>
    <x v="11"/>
    <x v="1"/>
    <s v="USD"/>
    <x v="732"/>
    <x v="735"/>
    <x v="0"/>
    <b v="0"/>
    <s v="games/video games"/>
  </r>
  <r>
    <n v="814"/>
    <s v="Vincent PLC"/>
    <s v="Visionary 24hour analyzer"/>
    <n v="3200"/>
    <n v="2950"/>
    <x v="803"/>
    <x v="0"/>
    <n v="36"/>
    <n v="81.944444444444443"/>
    <x v="1"/>
    <x v="1"/>
    <x v="3"/>
    <s v="DKK"/>
    <x v="733"/>
    <x v="736"/>
    <x v="0"/>
    <b v="1"/>
    <s v="music/rock"/>
  </r>
  <r>
    <n v="815"/>
    <s v="Watson-Douglas"/>
    <s v="Centralized bandwidth-monitored leverage"/>
    <n v="9000"/>
    <n v="11721"/>
    <x v="804"/>
    <x v="1"/>
    <n v="183"/>
    <n v="64.049180327868854"/>
    <x v="1"/>
    <x v="1"/>
    <x v="0"/>
    <s v="CAD"/>
    <x v="734"/>
    <x v="737"/>
    <x v="0"/>
    <b v="0"/>
    <s v="music/rock"/>
  </r>
  <r>
    <n v="816"/>
    <s v="Jones, Casey and Jones"/>
    <s v="Ergonomic mission-critical moratorium"/>
    <n v="2300"/>
    <n v="14150"/>
    <x v="805"/>
    <x v="1"/>
    <n v="133"/>
    <n v="106.39097744360902"/>
    <x v="3"/>
    <x v="3"/>
    <x v="1"/>
    <s v="USD"/>
    <x v="406"/>
    <x v="738"/>
    <x v="1"/>
    <b v="1"/>
    <s v="theater/plays"/>
  </r>
  <r>
    <n v="817"/>
    <s v="Alvarez-Bauer"/>
    <s v="Front-line intermediate moderator"/>
    <n v="51300"/>
    <n v="189192"/>
    <x v="806"/>
    <x v="1"/>
    <n v="2489"/>
    <n v="76.011249497790274"/>
    <x v="5"/>
    <x v="9"/>
    <x v="6"/>
    <s v="EUR"/>
    <x v="735"/>
    <x v="739"/>
    <x v="0"/>
    <b v="1"/>
    <s v="publishing/nonfiction"/>
  </r>
  <r>
    <n v="818"/>
    <s v="Martinez LLC"/>
    <s v="Automated local secured line"/>
    <n v="700"/>
    <n v="7664"/>
    <x v="807"/>
    <x v="1"/>
    <n v="69"/>
    <n v="111.07246376811594"/>
    <x v="3"/>
    <x v="3"/>
    <x v="1"/>
    <s v="USD"/>
    <x v="736"/>
    <x v="740"/>
    <x v="0"/>
    <b v="1"/>
    <s v="theater/plays"/>
  </r>
  <r>
    <n v="819"/>
    <s v="Buck-Khan"/>
    <s v="Integrated bandwidth-monitored alliance"/>
    <n v="8900"/>
    <n v="4509"/>
    <x v="808"/>
    <x v="0"/>
    <n v="47"/>
    <n v="95.936170212765958"/>
    <x v="6"/>
    <x v="11"/>
    <x v="1"/>
    <s v="USD"/>
    <x v="737"/>
    <x v="697"/>
    <x v="1"/>
    <b v="0"/>
    <s v="games/video games"/>
  </r>
  <r>
    <n v="820"/>
    <s v="Valdez, Williams and Meyer"/>
    <s v="Cross-group heuristic forecast"/>
    <n v="1500"/>
    <n v="12009"/>
    <x v="809"/>
    <x v="1"/>
    <n v="279"/>
    <n v="43.043010752688176"/>
    <x v="1"/>
    <x v="1"/>
    <x v="4"/>
    <s v="GBP"/>
    <x v="192"/>
    <x v="741"/>
    <x v="0"/>
    <b v="1"/>
    <s v="music/rock"/>
  </r>
  <r>
    <n v="821"/>
    <s v="Alvarez-Andrews"/>
    <s v="Extended impactful secured line"/>
    <n v="4900"/>
    <n v="14273"/>
    <x v="810"/>
    <x v="1"/>
    <n v="210"/>
    <n v="67.966666666666669"/>
    <x v="4"/>
    <x v="4"/>
    <x v="1"/>
    <s v="USD"/>
    <x v="738"/>
    <x v="742"/>
    <x v="0"/>
    <b v="0"/>
    <s v="film &amp; video/documentary"/>
  </r>
  <r>
    <n v="822"/>
    <s v="Stewart and Sons"/>
    <s v="Distributed optimizing protocol"/>
    <n v="54000"/>
    <n v="188982"/>
    <x v="811"/>
    <x v="1"/>
    <n v="2100"/>
    <n v="89.991428571428571"/>
    <x v="1"/>
    <x v="1"/>
    <x v="1"/>
    <s v="USD"/>
    <x v="739"/>
    <x v="743"/>
    <x v="0"/>
    <b v="0"/>
    <s v="music/rock"/>
  </r>
  <r>
    <n v="823"/>
    <s v="Dyer Inc"/>
    <s v="Secured well-modulated system engine"/>
    <n v="4100"/>
    <n v="14640"/>
    <x v="812"/>
    <x v="1"/>
    <n v="252"/>
    <n v="58.095238095238095"/>
    <x v="1"/>
    <x v="1"/>
    <x v="1"/>
    <s v="USD"/>
    <x v="613"/>
    <x v="744"/>
    <x v="1"/>
    <b v="1"/>
    <s v="music/rock"/>
  </r>
  <r>
    <n v="824"/>
    <s v="Anderson, Williams and Cox"/>
    <s v="Streamlined national benchmark"/>
    <n v="85000"/>
    <n v="107516"/>
    <x v="813"/>
    <x v="1"/>
    <n v="1280"/>
    <n v="83.996875000000003"/>
    <x v="5"/>
    <x v="9"/>
    <x v="1"/>
    <s v="USD"/>
    <x v="740"/>
    <x v="269"/>
    <x v="0"/>
    <b v="1"/>
    <s v="publishing/nonfiction"/>
  </r>
  <r>
    <n v="825"/>
    <s v="Solomon PLC"/>
    <s v="Open-architected 24/7 infrastructure"/>
    <n v="3600"/>
    <n v="13950"/>
    <x v="814"/>
    <x v="1"/>
    <n v="157"/>
    <n v="88.853503184713375"/>
    <x v="4"/>
    <x v="12"/>
    <x v="4"/>
    <s v="GBP"/>
    <x v="145"/>
    <x v="745"/>
    <x v="0"/>
    <b v="0"/>
    <s v="film &amp; video/shorts"/>
  </r>
  <r>
    <n v="826"/>
    <s v="Miller-Hubbard"/>
    <s v="Digitized 6thgeneration Local Area Network"/>
    <n v="2800"/>
    <n v="12797"/>
    <x v="815"/>
    <x v="1"/>
    <n v="194"/>
    <n v="65.963917525773198"/>
    <x v="3"/>
    <x v="3"/>
    <x v="1"/>
    <s v="USD"/>
    <x v="741"/>
    <x v="746"/>
    <x v="0"/>
    <b v="1"/>
    <s v="theater/plays"/>
  </r>
  <r>
    <n v="827"/>
    <s v="Miranda, Martinez and Lowery"/>
    <s v="Innovative actuating artificial intelligence"/>
    <n v="2300"/>
    <n v="6134"/>
    <x v="816"/>
    <x v="1"/>
    <n v="82"/>
    <n v="74.804878048780495"/>
    <x v="4"/>
    <x v="6"/>
    <x v="2"/>
    <s v="AUD"/>
    <x v="742"/>
    <x v="747"/>
    <x v="0"/>
    <b v="1"/>
    <s v="film &amp; video/drama"/>
  </r>
  <r>
    <n v="828"/>
    <s v="Munoz, Cherry and Bell"/>
    <s v="Cross-platform reciprocal budgetary management"/>
    <n v="7100"/>
    <n v="4899"/>
    <x v="817"/>
    <x v="0"/>
    <n v="70"/>
    <n v="69.98571428571428"/>
    <x v="3"/>
    <x v="3"/>
    <x v="1"/>
    <s v="USD"/>
    <x v="202"/>
    <x v="503"/>
    <x v="0"/>
    <b v="0"/>
    <s v="theater/plays"/>
  </r>
  <r>
    <n v="829"/>
    <s v="Baker-Higgins"/>
    <s v="Vision-oriented scalable portal"/>
    <n v="9600"/>
    <n v="4929"/>
    <x v="818"/>
    <x v="0"/>
    <n v="154"/>
    <n v="32.006493506493506"/>
    <x v="3"/>
    <x v="3"/>
    <x v="1"/>
    <s v="USD"/>
    <x v="743"/>
    <x v="748"/>
    <x v="0"/>
    <b v="0"/>
    <s v="theater/plays"/>
  </r>
  <r>
    <n v="830"/>
    <s v="Johnson, Turner and Carroll"/>
    <s v="Persevering zero administration knowledge user"/>
    <n v="121600"/>
    <n v="1424"/>
    <x v="819"/>
    <x v="0"/>
    <n v="22"/>
    <n v="64.727272727272734"/>
    <x v="3"/>
    <x v="3"/>
    <x v="1"/>
    <s v="USD"/>
    <x v="744"/>
    <x v="330"/>
    <x v="0"/>
    <b v="0"/>
    <s v="theater/plays"/>
  </r>
  <r>
    <n v="831"/>
    <s v="Ward PLC"/>
    <s v="Front-line bottom-line Graphic Interface"/>
    <n v="97100"/>
    <n v="105817"/>
    <x v="820"/>
    <x v="1"/>
    <n v="4233"/>
    <n v="24.998110087408456"/>
    <x v="7"/>
    <x v="14"/>
    <x v="1"/>
    <s v="USD"/>
    <x v="745"/>
    <x v="749"/>
    <x v="0"/>
    <b v="0"/>
    <s v="photography/photography books"/>
  </r>
  <r>
    <n v="832"/>
    <s v="Bradley, Beck and Mayo"/>
    <s v="Synergized fault-tolerant hierarchy"/>
    <n v="43200"/>
    <n v="136156"/>
    <x v="821"/>
    <x v="1"/>
    <n v="1297"/>
    <n v="104.97764070932922"/>
    <x v="5"/>
    <x v="18"/>
    <x v="3"/>
    <s v="DKK"/>
    <x v="746"/>
    <x v="750"/>
    <x v="1"/>
    <b v="0"/>
    <s v="publishing/translations"/>
  </r>
  <r>
    <n v="833"/>
    <s v="Levine, Martin and Hernandez"/>
    <s v="Expanded asynchronous groupware"/>
    <n v="6800"/>
    <n v="10723"/>
    <x v="822"/>
    <x v="1"/>
    <n v="165"/>
    <n v="64.987878787878785"/>
    <x v="5"/>
    <x v="18"/>
    <x v="3"/>
    <s v="DKK"/>
    <x v="747"/>
    <x v="751"/>
    <x v="0"/>
    <b v="0"/>
    <s v="publishing/translations"/>
  </r>
  <r>
    <n v="834"/>
    <s v="Gallegos, Wagner and Gaines"/>
    <s v="Expanded fault-tolerant emulation"/>
    <n v="7300"/>
    <n v="11228"/>
    <x v="823"/>
    <x v="1"/>
    <n v="119"/>
    <n v="94.352941176470594"/>
    <x v="3"/>
    <x v="3"/>
    <x v="1"/>
    <s v="USD"/>
    <x v="362"/>
    <x v="451"/>
    <x v="0"/>
    <b v="0"/>
    <s v="theater/plays"/>
  </r>
  <r>
    <n v="835"/>
    <s v="Hodges, Smith and Kelly"/>
    <s v="Future-proofed 24hour model"/>
    <n v="86200"/>
    <n v="77355"/>
    <x v="824"/>
    <x v="0"/>
    <n v="1758"/>
    <n v="44.001706484641637"/>
    <x v="2"/>
    <x v="2"/>
    <x v="1"/>
    <s v="USD"/>
    <x v="748"/>
    <x v="752"/>
    <x v="0"/>
    <b v="0"/>
    <s v="technology/web"/>
  </r>
  <r>
    <n v="836"/>
    <s v="Macias Inc"/>
    <s v="Optimized didactic intranet"/>
    <n v="8100"/>
    <n v="6086"/>
    <x v="825"/>
    <x v="0"/>
    <n v="94"/>
    <n v="64.744680851063833"/>
    <x v="1"/>
    <x v="7"/>
    <x v="1"/>
    <s v="USD"/>
    <x v="749"/>
    <x v="753"/>
    <x v="0"/>
    <b v="0"/>
    <s v="music/indie rock"/>
  </r>
  <r>
    <n v="837"/>
    <s v="Cook-Ortiz"/>
    <s v="Right-sized dedicated standardization"/>
    <n v="17700"/>
    <n v="150960"/>
    <x v="826"/>
    <x v="1"/>
    <n v="1797"/>
    <n v="84.00667779632721"/>
    <x v="1"/>
    <x v="17"/>
    <x v="1"/>
    <s v="USD"/>
    <x v="643"/>
    <x v="754"/>
    <x v="0"/>
    <b v="0"/>
    <s v="music/jazz"/>
  </r>
  <r>
    <n v="838"/>
    <s v="Jordan-Fischer"/>
    <s v="Vision-oriented high-level extranet"/>
    <n v="6400"/>
    <n v="8890"/>
    <x v="827"/>
    <x v="1"/>
    <n v="261"/>
    <n v="34.061302681992338"/>
    <x v="3"/>
    <x v="3"/>
    <x v="1"/>
    <s v="USD"/>
    <x v="750"/>
    <x v="755"/>
    <x v="0"/>
    <b v="0"/>
    <s v="theater/plays"/>
  </r>
  <r>
    <n v="839"/>
    <s v="Pierce-Ramirez"/>
    <s v="Organized scalable initiative"/>
    <n v="7700"/>
    <n v="14644"/>
    <x v="828"/>
    <x v="1"/>
    <n v="157"/>
    <n v="93.273885350318466"/>
    <x v="4"/>
    <x v="4"/>
    <x v="1"/>
    <s v="USD"/>
    <x v="751"/>
    <x v="756"/>
    <x v="0"/>
    <b v="1"/>
    <s v="film &amp; video/documentary"/>
  </r>
  <r>
    <n v="840"/>
    <s v="Howell and Sons"/>
    <s v="Enhanced regional moderator"/>
    <n v="116300"/>
    <n v="116583"/>
    <x v="829"/>
    <x v="1"/>
    <n v="3533"/>
    <n v="32.998301726577978"/>
    <x v="3"/>
    <x v="3"/>
    <x v="1"/>
    <s v="USD"/>
    <x v="752"/>
    <x v="757"/>
    <x v="0"/>
    <b v="1"/>
    <s v="theater/plays"/>
  </r>
  <r>
    <n v="841"/>
    <s v="Garcia, Dunn and Richardson"/>
    <s v="Automated even-keeled emulation"/>
    <n v="9100"/>
    <n v="12991"/>
    <x v="830"/>
    <x v="1"/>
    <n v="155"/>
    <n v="83.812903225806451"/>
    <x v="2"/>
    <x v="2"/>
    <x v="1"/>
    <s v="USD"/>
    <x v="753"/>
    <x v="758"/>
    <x v="0"/>
    <b v="0"/>
    <s v="technology/web"/>
  </r>
  <r>
    <n v="842"/>
    <s v="Lawson and Sons"/>
    <s v="Reverse-engineered multi-tasking product"/>
    <n v="1500"/>
    <n v="8447"/>
    <x v="831"/>
    <x v="1"/>
    <n v="132"/>
    <n v="63.992424242424242"/>
    <x v="2"/>
    <x v="8"/>
    <x v="6"/>
    <s v="EUR"/>
    <x v="754"/>
    <x v="759"/>
    <x v="0"/>
    <b v="0"/>
    <s v="technology/wearables"/>
  </r>
  <r>
    <n v="843"/>
    <s v="Porter-Hicks"/>
    <s v="De-engineered next generation parallelism"/>
    <n v="8800"/>
    <n v="2703"/>
    <x v="832"/>
    <x v="0"/>
    <n v="33"/>
    <n v="81.909090909090907"/>
    <x v="7"/>
    <x v="14"/>
    <x v="1"/>
    <s v="USD"/>
    <x v="755"/>
    <x v="760"/>
    <x v="0"/>
    <b v="0"/>
    <s v="photography/photography books"/>
  </r>
  <r>
    <n v="844"/>
    <s v="Rodriguez-Hansen"/>
    <s v="Intuitive cohesive groupware"/>
    <n v="8800"/>
    <n v="8747"/>
    <x v="833"/>
    <x v="3"/>
    <n v="94"/>
    <n v="93.053191489361708"/>
    <x v="4"/>
    <x v="4"/>
    <x v="1"/>
    <s v="USD"/>
    <x v="756"/>
    <x v="761"/>
    <x v="0"/>
    <b v="0"/>
    <s v="film &amp; video/documentary"/>
  </r>
  <r>
    <n v="845"/>
    <s v="Williams LLC"/>
    <s v="Up-sized high-level access"/>
    <n v="69900"/>
    <n v="138087"/>
    <x v="834"/>
    <x v="1"/>
    <n v="1354"/>
    <n v="101.98449039881831"/>
    <x v="2"/>
    <x v="2"/>
    <x v="4"/>
    <s v="GBP"/>
    <x v="757"/>
    <x v="78"/>
    <x v="0"/>
    <b v="0"/>
    <s v="technology/web"/>
  </r>
  <r>
    <n v="846"/>
    <s v="Cooper, Stanley and Bryant"/>
    <s v="Phased empowering success"/>
    <n v="1000"/>
    <n v="5085"/>
    <x v="835"/>
    <x v="1"/>
    <n v="48"/>
    <n v="105.9375"/>
    <x v="2"/>
    <x v="2"/>
    <x v="1"/>
    <s v="USD"/>
    <x v="758"/>
    <x v="762"/>
    <x v="1"/>
    <b v="1"/>
    <s v="technology/web"/>
  </r>
  <r>
    <n v="847"/>
    <s v="Miller, Glenn and Adams"/>
    <s v="Distributed actuating project"/>
    <n v="4700"/>
    <n v="11174"/>
    <x v="836"/>
    <x v="1"/>
    <n v="110"/>
    <n v="101.58181818181818"/>
    <x v="0"/>
    <x v="0"/>
    <x v="1"/>
    <s v="USD"/>
    <x v="759"/>
    <x v="763"/>
    <x v="0"/>
    <b v="0"/>
    <s v="food/food trucks"/>
  </r>
  <r>
    <n v="848"/>
    <s v="Cole, Salazar and Moreno"/>
    <s v="Robust motivating orchestration"/>
    <n v="3200"/>
    <n v="10831"/>
    <x v="837"/>
    <x v="1"/>
    <n v="172"/>
    <n v="62.970930232558139"/>
    <x v="4"/>
    <x v="6"/>
    <x v="1"/>
    <s v="USD"/>
    <x v="760"/>
    <x v="764"/>
    <x v="0"/>
    <b v="0"/>
    <s v="film &amp; video/drama"/>
  </r>
  <r>
    <n v="849"/>
    <s v="Jones-Ryan"/>
    <s v="Vision-oriented uniform instruction set"/>
    <n v="6700"/>
    <n v="8917"/>
    <x v="838"/>
    <x v="1"/>
    <n v="307"/>
    <n v="29.045602605863191"/>
    <x v="1"/>
    <x v="7"/>
    <x v="1"/>
    <s v="USD"/>
    <x v="761"/>
    <x v="765"/>
    <x v="0"/>
    <b v="1"/>
    <s v="music/indie rock"/>
  </r>
  <r>
    <n v="850"/>
    <s v="Hood, Perez and Meadows"/>
    <s v="Cross-group upward-trending hierarchy"/>
    <n v="100"/>
    <n v="1"/>
    <x v="100"/>
    <x v="0"/>
    <n v="1"/>
    <n v="1"/>
    <x v="1"/>
    <x v="1"/>
    <x v="1"/>
    <s v="USD"/>
    <x v="762"/>
    <x v="539"/>
    <x v="1"/>
    <b v="0"/>
    <s v="music/rock"/>
  </r>
  <r>
    <n v="851"/>
    <s v="Bright and Sons"/>
    <s v="Object-based needs-based info-mediaries"/>
    <n v="6000"/>
    <n v="12468"/>
    <x v="839"/>
    <x v="1"/>
    <n v="160"/>
    <n v="77.924999999999997"/>
    <x v="1"/>
    <x v="5"/>
    <x v="1"/>
    <s v="USD"/>
    <x v="444"/>
    <x v="766"/>
    <x v="0"/>
    <b v="0"/>
    <s v="music/electric music"/>
  </r>
  <r>
    <n v="852"/>
    <s v="Brady Ltd"/>
    <s v="Open-source reciprocal standardization"/>
    <n v="4900"/>
    <n v="2505"/>
    <x v="840"/>
    <x v="0"/>
    <n v="31"/>
    <n v="80.806451612903231"/>
    <x v="6"/>
    <x v="11"/>
    <x v="1"/>
    <s v="USD"/>
    <x v="763"/>
    <x v="422"/>
    <x v="0"/>
    <b v="1"/>
    <s v="games/video games"/>
  </r>
  <r>
    <n v="853"/>
    <s v="Collier LLC"/>
    <s v="Secured well-modulated projection"/>
    <n v="17100"/>
    <n v="111502"/>
    <x v="841"/>
    <x v="1"/>
    <n v="1467"/>
    <n v="76.006816632583508"/>
    <x v="1"/>
    <x v="7"/>
    <x v="0"/>
    <s v="CAD"/>
    <x v="764"/>
    <x v="767"/>
    <x v="0"/>
    <b v="1"/>
    <s v="music/indie rock"/>
  </r>
  <r>
    <n v="854"/>
    <s v="Campbell, Thomas and Obrien"/>
    <s v="Multi-channeled secondary middleware"/>
    <n v="171000"/>
    <n v="194309"/>
    <x v="842"/>
    <x v="1"/>
    <n v="2662"/>
    <n v="72.993613824192337"/>
    <x v="5"/>
    <x v="13"/>
    <x v="0"/>
    <s v="CAD"/>
    <x v="765"/>
    <x v="768"/>
    <x v="0"/>
    <b v="0"/>
    <s v="publishing/fiction"/>
  </r>
  <r>
    <n v="855"/>
    <s v="Moses-Terry"/>
    <s v="Horizontal clear-thinking framework"/>
    <n v="23400"/>
    <n v="23956"/>
    <x v="843"/>
    <x v="1"/>
    <n v="452"/>
    <n v="53"/>
    <x v="3"/>
    <x v="3"/>
    <x v="2"/>
    <s v="AUD"/>
    <x v="766"/>
    <x v="214"/>
    <x v="0"/>
    <b v="0"/>
    <s v="theater/plays"/>
  </r>
  <r>
    <n v="856"/>
    <s v="Williams and Sons"/>
    <s v="Profound composite core"/>
    <n v="2400"/>
    <n v="8558"/>
    <x v="844"/>
    <x v="1"/>
    <n v="158"/>
    <n v="54.164556962025316"/>
    <x v="0"/>
    <x v="0"/>
    <x v="1"/>
    <s v="USD"/>
    <x v="767"/>
    <x v="769"/>
    <x v="0"/>
    <b v="0"/>
    <s v="food/food trucks"/>
  </r>
  <r>
    <n v="857"/>
    <s v="Miranda, Gray and Hale"/>
    <s v="Programmable disintermediate matrices"/>
    <n v="5300"/>
    <n v="7413"/>
    <x v="845"/>
    <x v="1"/>
    <n v="225"/>
    <n v="32.946666666666665"/>
    <x v="4"/>
    <x v="12"/>
    <x v="5"/>
    <s v="CHF"/>
    <x v="768"/>
    <x v="770"/>
    <x v="1"/>
    <b v="0"/>
    <s v="film &amp; video/shorts"/>
  </r>
  <r>
    <n v="858"/>
    <s v="Ayala, Crawford and Taylor"/>
    <s v="Realigned 5thgeneration knowledge user"/>
    <n v="4000"/>
    <n v="2778"/>
    <x v="846"/>
    <x v="0"/>
    <n v="35"/>
    <n v="79.371428571428567"/>
    <x v="0"/>
    <x v="0"/>
    <x v="1"/>
    <s v="USD"/>
    <x v="769"/>
    <x v="771"/>
    <x v="1"/>
    <b v="0"/>
    <s v="food/food trucks"/>
  </r>
  <r>
    <n v="859"/>
    <s v="Martinez Ltd"/>
    <s v="Multi-layered upward-trending groupware"/>
    <n v="7300"/>
    <n v="2594"/>
    <x v="847"/>
    <x v="0"/>
    <n v="63"/>
    <n v="41.174603174603178"/>
    <x v="3"/>
    <x v="3"/>
    <x v="1"/>
    <s v="USD"/>
    <x v="770"/>
    <x v="250"/>
    <x v="0"/>
    <b v="1"/>
    <s v="theater/plays"/>
  </r>
  <r>
    <n v="860"/>
    <s v="Lee PLC"/>
    <s v="Re-contextualized leadingedge firmware"/>
    <n v="2000"/>
    <n v="5033"/>
    <x v="848"/>
    <x v="1"/>
    <n v="65"/>
    <n v="77.430769230769229"/>
    <x v="2"/>
    <x v="8"/>
    <x v="1"/>
    <s v="USD"/>
    <x v="771"/>
    <x v="772"/>
    <x v="0"/>
    <b v="1"/>
    <s v="technology/wearables"/>
  </r>
  <r>
    <n v="861"/>
    <s v="Young, Ramsey and Powell"/>
    <s v="Devolved disintermediate analyzer"/>
    <n v="8800"/>
    <n v="9317"/>
    <x v="849"/>
    <x v="1"/>
    <n v="163"/>
    <n v="57.159509202453989"/>
    <x v="3"/>
    <x v="3"/>
    <x v="1"/>
    <s v="USD"/>
    <x v="772"/>
    <x v="773"/>
    <x v="0"/>
    <b v="0"/>
    <s v="theater/plays"/>
  </r>
  <r>
    <n v="862"/>
    <s v="Lewis and Sons"/>
    <s v="Profound disintermediate open system"/>
    <n v="3500"/>
    <n v="6560"/>
    <x v="850"/>
    <x v="1"/>
    <n v="85"/>
    <n v="77.17647058823529"/>
    <x v="3"/>
    <x v="3"/>
    <x v="1"/>
    <s v="USD"/>
    <x v="773"/>
    <x v="774"/>
    <x v="0"/>
    <b v="0"/>
    <s v="theater/plays"/>
  </r>
  <r>
    <n v="863"/>
    <s v="Davis-Johnson"/>
    <s v="Automated reciprocal protocol"/>
    <n v="1400"/>
    <n v="5415"/>
    <x v="851"/>
    <x v="1"/>
    <n v="217"/>
    <n v="24.953917050691246"/>
    <x v="4"/>
    <x v="19"/>
    <x v="1"/>
    <s v="USD"/>
    <x v="774"/>
    <x v="331"/>
    <x v="0"/>
    <b v="1"/>
    <s v="film &amp; video/television"/>
  </r>
  <r>
    <n v="864"/>
    <s v="Stevenson-Thompson"/>
    <s v="Automated static workforce"/>
    <n v="4200"/>
    <n v="14577"/>
    <x v="852"/>
    <x v="1"/>
    <n v="150"/>
    <n v="97.18"/>
    <x v="4"/>
    <x v="12"/>
    <x v="1"/>
    <s v="USD"/>
    <x v="775"/>
    <x v="775"/>
    <x v="0"/>
    <b v="0"/>
    <s v="film &amp; video/shorts"/>
  </r>
  <r>
    <n v="865"/>
    <s v="Ellis, Smith and Armstrong"/>
    <s v="Horizontal attitude-oriented help-desk"/>
    <n v="81000"/>
    <n v="150515"/>
    <x v="853"/>
    <x v="1"/>
    <n v="3272"/>
    <n v="46.000916870415651"/>
    <x v="3"/>
    <x v="3"/>
    <x v="1"/>
    <s v="USD"/>
    <x v="776"/>
    <x v="776"/>
    <x v="0"/>
    <b v="0"/>
    <s v="theater/plays"/>
  </r>
  <r>
    <n v="866"/>
    <s v="Jackson-Brown"/>
    <s v="Versatile 5thgeneration matrices"/>
    <n v="182800"/>
    <n v="79045"/>
    <x v="854"/>
    <x v="3"/>
    <n v="898"/>
    <n v="88.023385300668153"/>
    <x v="7"/>
    <x v="14"/>
    <x v="1"/>
    <s v="USD"/>
    <x v="777"/>
    <x v="777"/>
    <x v="0"/>
    <b v="0"/>
    <s v="photography/photography books"/>
  </r>
  <r>
    <n v="867"/>
    <s v="Kane, Pruitt and Rivera"/>
    <s v="Cross-platform next generation service-desk"/>
    <n v="4800"/>
    <n v="7797"/>
    <x v="855"/>
    <x v="1"/>
    <n v="300"/>
    <n v="25.99"/>
    <x v="0"/>
    <x v="0"/>
    <x v="1"/>
    <s v="USD"/>
    <x v="778"/>
    <x v="778"/>
    <x v="0"/>
    <b v="0"/>
    <s v="food/food trucks"/>
  </r>
  <r>
    <n v="868"/>
    <s v="Wood, Buckley and Meza"/>
    <s v="Front-line web-enabled installation"/>
    <n v="7000"/>
    <n v="12939"/>
    <x v="856"/>
    <x v="1"/>
    <n v="126"/>
    <n v="102.69047619047619"/>
    <x v="3"/>
    <x v="3"/>
    <x v="1"/>
    <s v="USD"/>
    <x v="779"/>
    <x v="779"/>
    <x v="0"/>
    <b v="0"/>
    <s v="theater/plays"/>
  </r>
  <r>
    <n v="869"/>
    <s v="Brown-Williams"/>
    <s v="Multi-channeled responsive product"/>
    <n v="161900"/>
    <n v="38376"/>
    <x v="857"/>
    <x v="0"/>
    <n v="526"/>
    <n v="72.958174904942965"/>
    <x v="4"/>
    <x v="6"/>
    <x v="1"/>
    <s v="USD"/>
    <x v="780"/>
    <x v="780"/>
    <x v="0"/>
    <b v="0"/>
    <s v="film &amp; video/drama"/>
  </r>
  <r>
    <n v="870"/>
    <s v="Hansen-Austin"/>
    <s v="Adaptive demand-driven encryption"/>
    <n v="7700"/>
    <n v="6920"/>
    <x v="858"/>
    <x v="0"/>
    <n v="121"/>
    <n v="57.190082644628099"/>
    <x v="3"/>
    <x v="3"/>
    <x v="1"/>
    <s v="USD"/>
    <x v="335"/>
    <x v="781"/>
    <x v="0"/>
    <b v="0"/>
    <s v="theater/plays"/>
  </r>
  <r>
    <n v="871"/>
    <s v="Santana-George"/>
    <s v="Re-engineered client-driven knowledge user"/>
    <n v="71500"/>
    <n v="194912"/>
    <x v="859"/>
    <x v="1"/>
    <n v="2320"/>
    <n v="84.013793103448279"/>
    <x v="3"/>
    <x v="3"/>
    <x v="1"/>
    <s v="USD"/>
    <x v="535"/>
    <x v="782"/>
    <x v="0"/>
    <b v="1"/>
    <s v="theater/plays"/>
  </r>
  <r>
    <n v="872"/>
    <s v="Davis LLC"/>
    <s v="Compatible logistical paradigm"/>
    <n v="4700"/>
    <n v="7992"/>
    <x v="860"/>
    <x v="1"/>
    <n v="81"/>
    <n v="98.666666666666671"/>
    <x v="4"/>
    <x v="22"/>
    <x v="2"/>
    <s v="AUD"/>
    <x v="270"/>
    <x v="783"/>
    <x v="0"/>
    <b v="0"/>
    <s v="film &amp; video/science fiction"/>
  </r>
  <r>
    <n v="873"/>
    <s v="Vazquez, Ochoa and Clark"/>
    <s v="Intuitive value-added installation"/>
    <n v="42100"/>
    <n v="79268"/>
    <x v="861"/>
    <x v="1"/>
    <n v="1887"/>
    <n v="42.007419183889773"/>
    <x v="7"/>
    <x v="14"/>
    <x v="1"/>
    <s v="USD"/>
    <x v="781"/>
    <x v="393"/>
    <x v="0"/>
    <b v="0"/>
    <s v="photography/photography books"/>
  </r>
  <r>
    <n v="874"/>
    <s v="Chung-Nguyen"/>
    <s v="Managed discrete parallelism"/>
    <n v="40200"/>
    <n v="139468"/>
    <x v="862"/>
    <x v="1"/>
    <n v="4358"/>
    <n v="32.002753556677376"/>
    <x v="7"/>
    <x v="14"/>
    <x v="1"/>
    <s v="USD"/>
    <x v="782"/>
    <x v="784"/>
    <x v="0"/>
    <b v="1"/>
    <s v="photography/photography books"/>
  </r>
  <r>
    <n v="875"/>
    <s v="Mueller-Harmon"/>
    <s v="Implemented tangible approach"/>
    <n v="7900"/>
    <n v="5465"/>
    <x v="863"/>
    <x v="0"/>
    <n v="67"/>
    <n v="81.567164179104481"/>
    <x v="1"/>
    <x v="1"/>
    <x v="1"/>
    <s v="USD"/>
    <x v="783"/>
    <x v="785"/>
    <x v="0"/>
    <b v="0"/>
    <s v="music/rock"/>
  </r>
  <r>
    <n v="876"/>
    <s v="Dixon, Perez and Banks"/>
    <s v="Re-engineered encompassing definition"/>
    <n v="8300"/>
    <n v="2111"/>
    <x v="864"/>
    <x v="0"/>
    <n v="57"/>
    <n v="37.035087719298247"/>
    <x v="7"/>
    <x v="14"/>
    <x v="0"/>
    <s v="CAD"/>
    <x v="784"/>
    <x v="229"/>
    <x v="0"/>
    <b v="0"/>
    <s v="photography/photography books"/>
  </r>
  <r>
    <n v="877"/>
    <s v="Estrada Group"/>
    <s v="Multi-lateral uniform collaboration"/>
    <n v="163600"/>
    <n v="126628"/>
    <x v="865"/>
    <x v="0"/>
    <n v="1229"/>
    <n v="103.033360455655"/>
    <x v="0"/>
    <x v="0"/>
    <x v="1"/>
    <s v="USD"/>
    <x v="785"/>
    <x v="786"/>
    <x v="0"/>
    <b v="0"/>
    <s v="food/food trucks"/>
  </r>
  <r>
    <n v="878"/>
    <s v="Lutz Group"/>
    <s v="Enterprise-wide foreground paradigm"/>
    <n v="2700"/>
    <n v="1012"/>
    <x v="866"/>
    <x v="0"/>
    <n v="12"/>
    <n v="84.333333333333329"/>
    <x v="1"/>
    <x v="16"/>
    <x v="6"/>
    <s v="EUR"/>
    <x v="786"/>
    <x v="787"/>
    <x v="0"/>
    <b v="0"/>
    <s v="music/metal"/>
  </r>
  <r>
    <n v="879"/>
    <s v="Ortiz Inc"/>
    <s v="Stand-alone incremental parallelism"/>
    <n v="1000"/>
    <n v="5438"/>
    <x v="867"/>
    <x v="1"/>
    <n v="53"/>
    <n v="102.60377358490567"/>
    <x v="5"/>
    <x v="9"/>
    <x v="1"/>
    <s v="USD"/>
    <x v="787"/>
    <x v="341"/>
    <x v="0"/>
    <b v="0"/>
    <s v="publishing/nonfiction"/>
  </r>
  <r>
    <n v="880"/>
    <s v="Craig, Ellis and Miller"/>
    <s v="Persevering 5thgeneration throughput"/>
    <n v="84500"/>
    <n v="193101"/>
    <x v="868"/>
    <x v="1"/>
    <n v="2414"/>
    <n v="79.992129246064621"/>
    <x v="1"/>
    <x v="5"/>
    <x v="1"/>
    <s v="USD"/>
    <x v="788"/>
    <x v="788"/>
    <x v="0"/>
    <b v="0"/>
    <s v="music/electric music"/>
  </r>
  <r>
    <n v="881"/>
    <s v="Charles Inc"/>
    <s v="Implemented object-oriented synergy"/>
    <n v="81300"/>
    <n v="31665"/>
    <x v="869"/>
    <x v="0"/>
    <n v="452"/>
    <n v="70.055309734513273"/>
    <x v="3"/>
    <x v="3"/>
    <x v="1"/>
    <s v="USD"/>
    <x v="330"/>
    <x v="789"/>
    <x v="0"/>
    <b v="1"/>
    <s v="theater/plays"/>
  </r>
  <r>
    <n v="882"/>
    <s v="White-Rosario"/>
    <s v="Balanced demand-driven definition"/>
    <n v="800"/>
    <n v="2960"/>
    <x v="870"/>
    <x v="1"/>
    <n v="80"/>
    <n v="37"/>
    <x v="3"/>
    <x v="3"/>
    <x v="1"/>
    <s v="USD"/>
    <x v="789"/>
    <x v="790"/>
    <x v="0"/>
    <b v="0"/>
    <s v="theater/plays"/>
  </r>
  <r>
    <n v="883"/>
    <s v="Simmons-Villarreal"/>
    <s v="Customer-focused mobile Graphic Interface"/>
    <n v="3400"/>
    <n v="8089"/>
    <x v="871"/>
    <x v="1"/>
    <n v="193"/>
    <n v="41.911917098445599"/>
    <x v="4"/>
    <x v="12"/>
    <x v="1"/>
    <s v="USD"/>
    <x v="790"/>
    <x v="791"/>
    <x v="0"/>
    <b v="0"/>
    <s v="film &amp; video/shorts"/>
  </r>
  <r>
    <n v="884"/>
    <s v="Strickland Group"/>
    <s v="Horizontal secondary interface"/>
    <n v="170800"/>
    <n v="109374"/>
    <x v="872"/>
    <x v="0"/>
    <n v="1886"/>
    <n v="57.992576882290564"/>
    <x v="3"/>
    <x v="3"/>
    <x v="1"/>
    <s v="USD"/>
    <x v="791"/>
    <x v="792"/>
    <x v="0"/>
    <b v="1"/>
    <s v="theater/plays"/>
  </r>
  <r>
    <n v="885"/>
    <s v="Lynch Ltd"/>
    <s v="Virtual analyzing collaboration"/>
    <n v="1800"/>
    <n v="2129"/>
    <x v="873"/>
    <x v="1"/>
    <n v="52"/>
    <n v="40.942307692307693"/>
    <x v="3"/>
    <x v="3"/>
    <x v="1"/>
    <s v="USD"/>
    <x v="792"/>
    <x v="556"/>
    <x v="0"/>
    <b v="0"/>
    <s v="theater/plays"/>
  </r>
  <r>
    <n v="886"/>
    <s v="Sanders LLC"/>
    <s v="Multi-tiered explicit focus group"/>
    <n v="150600"/>
    <n v="127745"/>
    <x v="874"/>
    <x v="0"/>
    <n v="1825"/>
    <n v="69.9972602739726"/>
    <x v="1"/>
    <x v="7"/>
    <x v="1"/>
    <s v="USD"/>
    <x v="793"/>
    <x v="488"/>
    <x v="0"/>
    <b v="0"/>
    <s v="music/indie rock"/>
  </r>
  <r>
    <n v="887"/>
    <s v="Cooper LLC"/>
    <s v="Multi-layered systematic knowledgebase"/>
    <n v="7800"/>
    <n v="2289"/>
    <x v="875"/>
    <x v="0"/>
    <n v="31"/>
    <n v="73.838709677419359"/>
    <x v="3"/>
    <x v="3"/>
    <x v="1"/>
    <s v="USD"/>
    <x v="794"/>
    <x v="232"/>
    <x v="0"/>
    <b v="1"/>
    <s v="theater/plays"/>
  </r>
  <r>
    <n v="888"/>
    <s v="Palmer Ltd"/>
    <s v="Reverse-engineered uniform knowledge user"/>
    <n v="5800"/>
    <n v="12174"/>
    <x v="876"/>
    <x v="1"/>
    <n v="290"/>
    <n v="41.979310344827589"/>
    <x v="3"/>
    <x v="3"/>
    <x v="1"/>
    <s v="USD"/>
    <x v="795"/>
    <x v="793"/>
    <x v="0"/>
    <b v="0"/>
    <s v="theater/plays"/>
  </r>
  <r>
    <n v="889"/>
    <s v="Santos Group"/>
    <s v="Secured dynamic capacity"/>
    <n v="5600"/>
    <n v="9508"/>
    <x v="877"/>
    <x v="1"/>
    <n v="122"/>
    <n v="77.93442622950819"/>
    <x v="1"/>
    <x v="5"/>
    <x v="1"/>
    <s v="USD"/>
    <x v="796"/>
    <x v="794"/>
    <x v="0"/>
    <b v="1"/>
    <s v="music/electric music"/>
  </r>
  <r>
    <n v="890"/>
    <s v="Christian, Kim and Jimenez"/>
    <s v="Devolved foreground throughput"/>
    <n v="134400"/>
    <n v="155849"/>
    <x v="878"/>
    <x v="1"/>
    <n v="1470"/>
    <n v="106.01972789115646"/>
    <x v="1"/>
    <x v="7"/>
    <x v="1"/>
    <s v="USD"/>
    <x v="797"/>
    <x v="138"/>
    <x v="0"/>
    <b v="0"/>
    <s v="music/indie rock"/>
  </r>
  <r>
    <n v="891"/>
    <s v="Williams, Price and Hurley"/>
    <s v="Synchronized demand-driven infrastructure"/>
    <n v="3000"/>
    <n v="7758"/>
    <x v="879"/>
    <x v="1"/>
    <n v="165"/>
    <n v="47.018181818181816"/>
    <x v="4"/>
    <x v="4"/>
    <x v="0"/>
    <s v="CAD"/>
    <x v="798"/>
    <x v="795"/>
    <x v="0"/>
    <b v="0"/>
    <s v="film &amp; video/documentary"/>
  </r>
  <r>
    <n v="892"/>
    <s v="Anderson, Parks and Estrada"/>
    <s v="Realigned discrete structure"/>
    <n v="6000"/>
    <n v="13835"/>
    <x v="880"/>
    <x v="1"/>
    <n v="182"/>
    <n v="76.016483516483518"/>
    <x v="5"/>
    <x v="18"/>
    <x v="1"/>
    <s v="USD"/>
    <x v="799"/>
    <x v="796"/>
    <x v="0"/>
    <b v="0"/>
    <s v="publishing/translations"/>
  </r>
  <r>
    <n v="893"/>
    <s v="Collins-Martinez"/>
    <s v="Progressive grid-enabled website"/>
    <n v="8400"/>
    <n v="10770"/>
    <x v="881"/>
    <x v="1"/>
    <n v="199"/>
    <n v="54.120603015075375"/>
    <x v="4"/>
    <x v="4"/>
    <x v="6"/>
    <s v="EUR"/>
    <x v="800"/>
    <x v="797"/>
    <x v="0"/>
    <b v="1"/>
    <s v="film &amp; video/documentary"/>
  </r>
  <r>
    <n v="894"/>
    <s v="Barrett Inc"/>
    <s v="Organic cohesive neural-net"/>
    <n v="1700"/>
    <n v="3208"/>
    <x v="882"/>
    <x v="1"/>
    <n v="56"/>
    <n v="57.285714285714285"/>
    <x v="4"/>
    <x v="19"/>
    <x v="4"/>
    <s v="GBP"/>
    <x v="801"/>
    <x v="798"/>
    <x v="0"/>
    <b v="1"/>
    <s v="film &amp; video/television"/>
  </r>
  <r>
    <n v="895"/>
    <s v="Adams-Rollins"/>
    <s v="Integrated demand-driven info-mediaries"/>
    <n v="159800"/>
    <n v="11108"/>
    <x v="883"/>
    <x v="0"/>
    <n v="107"/>
    <n v="103.81308411214954"/>
    <x v="3"/>
    <x v="3"/>
    <x v="1"/>
    <s v="USD"/>
    <x v="802"/>
    <x v="799"/>
    <x v="0"/>
    <b v="0"/>
    <s v="theater/plays"/>
  </r>
  <r>
    <n v="896"/>
    <s v="Wright-Bryant"/>
    <s v="Reverse-engineered client-server extranet"/>
    <n v="19800"/>
    <n v="153338"/>
    <x v="884"/>
    <x v="1"/>
    <n v="1460"/>
    <n v="105.02602739726028"/>
    <x v="0"/>
    <x v="0"/>
    <x v="2"/>
    <s v="AUD"/>
    <x v="803"/>
    <x v="800"/>
    <x v="0"/>
    <b v="1"/>
    <s v="food/food trucks"/>
  </r>
  <r>
    <n v="897"/>
    <s v="Berry-Cannon"/>
    <s v="Organized discrete encoding"/>
    <n v="8800"/>
    <n v="2437"/>
    <x v="885"/>
    <x v="0"/>
    <n v="27"/>
    <n v="90.259259259259252"/>
    <x v="3"/>
    <x v="3"/>
    <x v="1"/>
    <s v="USD"/>
    <x v="212"/>
    <x v="368"/>
    <x v="0"/>
    <b v="0"/>
    <s v="theater/plays"/>
  </r>
  <r>
    <n v="898"/>
    <s v="Davis-Gonzalez"/>
    <s v="Balanced regional flexibility"/>
    <n v="179100"/>
    <n v="93991"/>
    <x v="886"/>
    <x v="0"/>
    <n v="1221"/>
    <n v="76.978705978705975"/>
    <x v="4"/>
    <x v="4"/>
    <x v="1"/>
    <s v="USD"/>
    <x v="804"/>
    <x v="801"/>
    <x v="0"/>
    <b v="0"/>
    <s v="film &amp; video/documentary"/>
  </r>
  <r>
    <n v="899"/>
    <s v="Best-Young"/>
    <s v="Implemented multimedia time-frame"/>
    <n v="3100"/>
    <n v="12620"/>
    <x v="887"/>
    <x v="1"/>
    <n v="123"/>
    <n v="102.60162601626017"/>
    <x v="1"/>
    <x v="17"/>
    <x v="5"/>
    <s v="CHF"/>
    <x v="805"/>
    <x v="802"/>
    <x v="0"/>
    <b v="0"/>
    <s v="music/jazz"/>
  </r>
  <r>
    <n v="900"/>
    <s v="Powers, Smith and Deleon"/>
    <s v="Enhanced uniform service-desk"/>
    <n v="100"/>
    <n v="2"/>
    <x v="50"/>
    <x v="0"/>
    <n v="1"/>
    <n v="2"/>
    <x v="2"/>
    <x v="2"/>
    <x v="1"/>
    <s v="USD"/>
    <x v="806"/>
    <x v="803"/>
    <x v="0"/>
    <b v="1"/>
    <s v="technology/web"/>
  </r>
  <r>
    <n v="901"/>
    <s v="Hogan Group"/>
    <s v="Versatile bottom-line definition"/>
    <n v="5600"/>
    <n v="8746"/>
    <x v="888"/>
    <x v="1"/>
    <n v="159"/>
    <n v="55.0062893081761"/>
    <x v="1"/>
    <x v="1"/>
    <x v="1"/>
    <s v="USD"/>
    <x v="807"/>
    <x v="482"/>
    <x v="0"/>
    <b v="1"/>
    <s v="music/rock"/>
  </r>
  <r>
    <n v="902"/>
    <s v="Wang, Silva and Byrd"/>
    <s v="Integrated bifurcated software"/>
    <n v="1400"/>
    <n v="3534"/>
    <x v="889"/>
    <x v="1"/>
    <n v="110"/>
    <n v="32.127272727272725"/>
    <x v="2"/>
    <x v="2"/>
    <x v="1"/>
    <s v="USD"/>
    <x v="722"/>
    <x v="496"/>
    <x v="0"/>
    <b v="0"/>
    <s v="technology/web"/>
  </r>
  <r>
    <n v="903"/>
    <s v="Parker-Morris"/>
    <s v="Assimilated next generation instruction set"/>
    <n v="41000"/>
    <n v="709"/>
    <x v="890"/>
    <x v="2"/>
    <n v="14"/>
    <n v="50.642857142857146"/>
    <x v="5"/>
    <x v="9"/>
    <x v="1"/>
    <s v="USD"/>
    <x v="477"/>
    <x v="804"/>
    <x v="0"/>
    <b v="1"/>
    <s v="publishing/nonfiction"/>
  </r>
  <r>
    <n v="904"/>
    <s v="Rodriguez, Johnson and Jackson"/>
    <s v="Digitized foreground array"/>
    <n v="6500"/>
    <n v="795"/>
    <x v="891"/>
    <x v="0"/>
    <n v="16"/>
    <n v="49.6875"/>
    <x v="5"/>
    <x v="15"/>
    <x v="1"/>
    <s v="USD"/>
    <x v="259"/>
    <x v="805"/>
    <x v="0"/>
    <b v="0"/>
    <s v="publishing/radio &amp; podcasts"/>
  </r>
  <r>
    <n v="905"/>
    <s v="Haynes PLC"/>
    <s v="Re-engineered clear-thinking project"/>
    <n v="7900"/>
    <n v="12955"/>
    <x v="892"/>
    <x v="1"/>
    <n v="236"/>
    <n v="54.894067796610166"/>
    <x v="3"/>
    <x v="3"/>
    <x v="1"/>
    <s v="USD"/>
    <x v="9"/>
    <x v="806"/>
    <x v="0"/>
    <b v="0"/>
    <s v="theater/plays"/>
  </r>
  <r>
    <n v="906"/>
    <s v="Hayes Group"/>
    <s v="Implemented even-keeled standardization"/>
    <n v="5500"/>
    <n v="8964"/>
    <x v="893"/>
    <x v="1"/>
    <n v="191"/>
    <n v="46.931937172774866"/>
    <x v="4"/>
    <x v="4"/>
    <x v="1"/>
    <s v="USD"/>
    <x v="808"/>
    <x v="807"/>
    <x v="1"/>
    <b v="1"/>
    <s v="film &amp; video/documentary"/>
  </r>
  <r>
    <n v="907"/>
    <s v="White, Pena and Calhoun"/>
    <s v="Quality-focused asymmetric adapter"/>
    <n v="9100"/>
    <n v="1843"/>
    <x v="894"/>
    <x v="0"/>
    <n v="41"/>
    <n v="44.951219512195124"/>
    <x v="3"/>
    <x v="3"/>
    <x v="1"/>
    <s v="USD"/>
    <x v="809"/>
    <x v="808"/>
    <x v="0"/>
    <b v="0"/>
    <s v="theater/plays"/>
  </r>
  <r>
    <n v="908"/>
    <s v="Bryant-Pope"/>
    <s v="Networked intangible help-desk"/>
    <n v="38200"/>
    <n v="121950"/>
    <x v="895"/>
    <x v="1"/>
    <n v="3934"/>
    <n v="30.99898322318251"/>
    <x v="6"/>
    <x v="11"/>
    <x v="1"/>
    <s v="USD"/>
    <x v="444"/>
    <x v="104"/>
    <x v="0"/>
    <b v="0"/>
    <s v="games/video games"/>
  </r>
  <r>
    <n v="909"/>
    <s v="Gates, Li and Thompson"/>
    <s v="Synchronized attitude-oriented frame"/>
    <n v="1800"/>
    <n v="8621"/>
    <x v="896"/>
    <x v="1"/>
    <n v="80"/>
    <n v="107.7625"/>
    <x v="3"/>
    <x v="3"/>
    <x v="0"/>
    <s v="CAD"/>
    <x v="384"/>
    <x v="809"/>
    <x v="0"/>
    <b v="1"/>
    <s v="theater/plays"/>
  </r>
  <r>
    <n v="910"/>
    <s v="King-Morris"/>
    <s v="Proactive incremental architecture"/>
    <n v="154500"/>
    <n v="30215"/>
    <x v="897"/>
    <x v="3"/>
    <n v="296"/>
    <n v="102.07770270270271"/>
    <x v="3"/>
    <x v="3"/>
    <x v="1"/>
    <s v="USD"/>
    <x v="810"/>
    <x v="810"/>
    <x v="0"/>
    <b v="0"/>
    <s v="theater/plays"/>
  </r>
  <r>
    <n v="911"/>
    <s v="Carter, Cole and Curtis"/>
    <s v="Cloned responsive standardization"/>
    <n v="5800"/>
    <n v="11539"/>
    <x v="898"/>
    <x v="1"/>
    <n v="462"/>
    <n v="24.976190476190474"/>
    <x v="2"/>
    <x v="2"/>
    <x v="1"/>
    <s v="USD"/>
    <x v="811"/>
    <x v="811"/>
    <x v="1"/>
    <b v="0"/>
    <s v="technology/web"/>
  </r>
  <r>
    <n v="912"/>
    <s v="Sanchez-Parsons"/>
    <s v="Reduced bifurcated pricing structure"/>
    <n v="1800"/>
    <n v="14310"/>
    <x v="899"/>
    <x v="1"/>
    <n v="179"/>
    <n v="79.944134078212286"/>
    <x v="4"/>
    <x v="6"/>
    <x v="1"/>
    <s v="USD"/>
    <x v="812"/>
    <x v="812"/>
    <x v="1"/>
    <b v="0"/>
    <s v="film &amp; video/drama"/>
  </r>
  <r>
    <n v="913"/>
    <s v="Rivera-Pearson"/>
    <s v="Re-engineered asymmetric challenge"/>
    <n v="70200"/>
    <n v="35536"/>
    <x v="900"/>
    <x v="0"/>
    <n v="523"/>
    <n v="67.946462715105156"/>
    <x v="4"/>
    <x v="6"/>
    <x v="2"/>
    <s v="AUD"/>
    <x v="813"/>
    <x v="813"/>
    <x v="0"/>
    <b v="0"/>
    <s v="film &amp; video/drama"/>
  </r>
  <r>
    <n v="914"/>
    <s v="Ramirez, Padilla and Barrera"/>
    <s v="Diverse client-driven conglomeration"/>
    <n v="6400"/>
    <n v="3676"/>
    <x v="901"/>
    <x v="0"/>
    <n v="141"/>
    <n v="26.070921985815602"/>
    <x v="3"/>
    <x v="3"/>
    <x v="4"/>
    <s v="GBP"/>
    <x v="814"/>
    <x v="814"/>
    <x v="0"/>
    <b v="0"/>
    <s v="theater/plays"/>
  </r>
  <r>
    <n v="915"/>
    <s v="Riggs Group"/>
    <s v="Configurable upward-trending solution"/>
    <n v="125900"/>
    <n v="195936"/>
    <x v="902"/>
    <x v="1"/>
    <n v="1866"/>
    <n v="105.0032154340836"/>
    <x v="4"/>
    <x v="19"/>
    <x v="4"/>
    <s v="GBP"/>
    <x v="80"/>
    <x v="815"/>
    <x v="0"/>
    <b v="0"/>
    <s v="film &amp; video/television"/>
  </r>
  <r>
    <n v="916"/>
    <s v="Clements Ltd"/>
    <s v="Persistent bandwidth-monitored framework"/>
    <n v="3700"/>
    <n v="1343"/>
    <x v="903"/>
    <x v="0"/>
    <n v="52"/>
    <n v="25.826923076923077"/>
    <x v="7"/>
    <x v="14"/>
    <x v="1"/>
    <s v="USD"/>
    <x v="815"/>
    <x v="414"/>
    <x v="0"/>
    <b v="0"/>
    <s v="photography/photography books"/>
  </r>
  <r>
    <n v="917"/>
    <s v="Cooper Inc"/>
    <s v="Polarized discrete product"/>
    <n v="3600"/>
    <n v="2097"/>
    <x v="904"/>
    <x v="2"/>
    <n v="27"/>
    <n v="77.666666666666671"/>
    <x v="4"/>
    <x v="12"/>
    <x v="4"/>
    <s v="GBP"/>
    <x v="816"/>
    <x v="816"/>
    <x v="0"/>
    <b v="1"/>
    <s v="film &amp; video/shorts"/>
  </r>
  <r>
    <n v="918"/>
    <s v="Jones-Gonzalez"/>
    <s v="Seamless dynamic website"/>
    <n v="3800"/>
    <n v="9021"/>
    <x v="905"/>
    <x v="1"/>
    <n v="156"/>
    <n v="57.82692307692308"/>
    <x v="5"/>
    <x v="15"/>
    <x v="5"/>
    <s v="CHF"/>
    <x v="474"/>
    <x v="82"/>
    <x v="0"/>
    <b v="0"/>
    <s v="publishing/radio &amp; podcasts"/>
  </r>
  <r>
    <n v="919"/>
    <s v="Fox Ltd"/>
    <s v="Extended multimedia firmware"/>
    <n v="35600"/>
    <n v="20915"/>
    <x v="906"/>
    <x v="0"/>
    <n v="225"/>
    <n v="92.955555555555549"/>
    <x v="3"/>
    <x v="3"/>
    <x v="2"/>
    <s v="AUD"/>
    <x v="817"/>
    <x v="817"/>
    <x v="0"/>
    <b v="1"/>
    <s v="theater/plays"/>
  </r>
  <r>
    <n v="920"/>
    <s v="Green, Murphy and Webb"/>
    <s v="Versatile directional project"/>
    <n v="5300"/>
    <n v="9676"/>
    <x v="907"/>
    <x v="1"/>
    <n v="255"/>
    <n v="37.945098039215686"/>
    <x v="4"/>
    <x v="10"/>
    <x v="1"/>
    <s v="USD"/>
    <x v="818"/>
    <x v="818"/>
    <x v="1"/>
    <b v="0"/>
    <s v="film &amp; video/animation"/>
  </r>
  <r>
    <n v="921"/>
    <s v="Stevenson PLC"/>
    <s v="Profound directional knowledge user"/>
    <n v="160400"/>
    <n v="1210"/>
    <x v="908"/>
    <x v="0"/>
    <n v="38"/>
    <n v="31.842105263157894"/>
    <x v="2"/>
    <x v="2"/>
    <x v="1"/>
    <s v="USD"/>
    <x v="819"/>
    <x v="819"/>
    <x v="0"/>
    <b v="0"/>
    <s v="technology/web"/>
  </r>
  <r>
    <n v="922"/>
    <s v="Soto-Anthony"/>
    <s v="Ameliorated logistical capability"/>
    <n v="51400"/>
    <n v="90440"/>
    <x v="909"/>
    <x v="1"/>
    <n v="2261"/>
    <n v="40"/>
    <x v="1"/>
    <x v="21"/>
    <x v="1"/>
    <s v="USD"/>
    <x v="609"/>
    <x v="320"/>
    <x v="0"/>
    <b v="1"/>
    <s v="music/world music"/>
  </r>
  <r>
    <n v="923"/>
    <s v="Wise and Sons"/>
    <s v="Sharable discrete definition"/>
    <n v="1700"/>
    <n v="4044"/>
    <x v="910"/>
    <x v="1"/>
    <n v="40"/>
    <n v="101.1"/>
    <x v="3"/>
    <x v="3"/>
    <x v="1"/>
    <s v="USD"/>
    <x v="547"/>
    <x v="820"/>
    <x v="0"/>
    <b v="0"/>
    <s v="theater/plays"/>
  </r>
  <r>
    <n v="924"/>
    <s v="Butler-Barr"/>
    <s v="User-friendly next generation core"/>
    <n v="39400"/>
    <n v="192292"/>
    <x v="911"/>
    <x v="1"/>
    <n v="2289"/>
    <n v="84.006989951944078"/>
    <x v="3"/>
    <x v="3"/>
    <x v="6"/>
    <s v="EUR"/>
    <x v="820"/>
    <x v="821"/>
    <x v="0"/>
    <b v="0"/>
    <s v="theater/plays"/>
  </r>
  <r>
    <n v="925"/>
    <s v="Wilson, Jefferson and Anderson"/>
    <s v="Profit-focused empowering system engine"/>
    <n v="3000"/>
    <n v="6722"/>
    <x v="912"/>
    <x v="1"/>
    <n v="65"/>
    <n v="103.41538461538461"/>
    <x v="3"/>
    <x v="3"/>
    <x v="1"/>
    <s v="USD"/>
    <x v="821"/>
    <x v="822"/>
    <x v="0"/>
    <b v="0"/>
    <s v="theater/plays"/>
  </r>
  <r>
    <n v="926"/>
    <s v="Brown-Oliver"/>
    <s v="Synchronized cohesive encoding"/>
    <n v="8700"/>
    <n v="1577"/>
    <x v="913"/>
    <x v="0"/>
    <n v="15"/>
    <n v="105.13333333333334"/>
    <x v="0"/>
    <x v="0"/>
    <x v="1"/>
    <s v="USD"/>
    <x v="151"/>
    <x v="823"/>
    <x v="0"/>
    <b v="0"/>
    <s v="food/food trucks"/>
  </r>
  <r>
    <n v="927"/>
    <s v="Davis-Gardner"/>
    <s v="Synergistic dynamic utilization"/>
    <n v="7200"/>
    <n v="3301"/>
    <x v="914"/>
    <x v="0"/>
    <n v="37"/>
    <n v="89.21621621621621"/>
    <x v="3"/>
    <x v="3"/>
    <x v="1"/>
    <s v="USD"/>
    <x v="822"/>
    <x v="824"/>
    <x v="0"/>
    <b v="0"/>
    <s v="theater/plays"/>
  </r>
  <r>
    <n v="928"/>
    <s v="Dawson Group"/>
    <s v="Triple-buffered bi-directional model"/>
    <n v="167400"/>
    <n v="196386"/>
    <x v="915"/>
    <x v="1"/>
    <n v="3777"/>
    <n v="51.995234312946785"/>
    <x v="2"/>
    <x v="2"/>
    <x v="6"/>
    <s v="EUR"/>
    <x v="823"/>
    <x v="497"/>
    <x v="0"/>
    <b v="0"/>
    <s v="technology/web"/>
  </r>
  <r>
    <n v="929"/>
    <s v="Turner-Terrell"/>
    <s v="Polarized tertiary function"/>
    <n v="5500"/>
    <n v="11952"/>
    <x v="916"/>
    <x v="1"/>
    <n v="184"/>
    <n v="64.956521739130437"/>
    <x v="3"/>
    <x v="3"/>
    <x v="4"/>
    <s v="GBP"/>
    <x v="824"/>
    <x v="825"/>
    <x v="0"/>
    <b v="0"/>
    <s v="theater/plays"/>
  </r>
  <r>
    <n v="930"/>
    <s v="Hall, Buchanan and Benton"/>
    <s v="Configurable fault-tolerant structure"/>
    <n v="3500"/>
    <n v="3930"/>
    <x v="917"/>
    <x v="1"/>
    <n v="85"/>
    <n v="46.235294117647058"/>
    <x v="3"/>
    <x v="3"/>
    <x v="1"/>
    <s v="USD"/>
    <x v="825"/>
    <x v="826"/>
    <x v="0"/>
    <b v="1"/>
    <s v="theater/plays"/>
  </r>
  <r>
    <n v="931"/>
    <s v="Lowery, Hayden and Cruz"/>
    <s v="Digitized 24/7 budgetary management"/>
    <n v="7900"/>
    <n v="5729"/>
    <x v="918"/>
    <x v="0"/>
    <n v="112"/>
    <n v="51.151785714285715"/>
    <x v="3"/>
    <x v="3"/>
    <x v="1"/>
    <s v="USD"/>
    <x v="826"/>
    <x v="827"/>
    <x v="0"/>
    <b v="1"/>
    <s v="theater/plays"/>
  </r>
  <r>
    <n v="932"/>
    <s v="Mora, Miller and Harper"/>
    <s v="Stand-alone zero tolerance algorithm"/>
    <n v="2300"/>
    <n v="4883"/>
    <x v="919"/>
    <x v="1"/>
    <n v="144"/>
    <n v="33.909722222222221"/>
    <x v="1"/>
    <x v="1"/>
    <x v="1"/>
    <s v="USD"/>
    <x v="827"/>
    <x v="828"/>
    <x v="0"/>
    <b v="0"/>
    <s v="music/rock"/>
  </r>
  <r>
    <n v="933"/>
    <s v="Espinoza Group"/>
    <s v="Implemented tangible support"/>
    <n v="73000"/>
    <n v="175015"/>
    <x v="920"/>
    <x v="1"/>
    <n v="1902"/>
    <n v="92.016298633017882"/>
    <x v="3"/>
    <x v="3"/>
    <x v="1"/>
    <s v="USD"/>
    <x v="828"/>
    <x v="829"/>
    <x v="0"/>
    <b v="0"/>
    <s v="theater/plays"/>
  </r>
  <r>
    <n v="934"/>
    <s v="Davis, Crawford and Lopez"/>
    <s v="Reactive radical framework"/>
    <n v="6200"/>
    <n v="11280"/>
    <x v="921"/>
    <x v="1"/>
    <n v="105"/>
    <n v="107.42857142857143"/>
    <x v="3"/>
    <x v="3"/>
    <x v="1"/>
    <s v="USD"/>
    <x v="829"/>
    <x v="830"/>
    <x v="0"/>
    <b v="0"/>
    <s v="theater/plays"/>
  </r>
  <r>
    <n v="935"/>
    <s v="Richards, Stevens and Fleming"/>
    <s v="Object-based full-range knowledge user"/>
    <n v="6100"/>
    <n v="10012"/>
    <x v="922"/>
    <x v="1"/>
    <n v="132"/>
    <n v="75.848484848484844"/>
    <x v="3"/>
    <x v="3"/>
    <x v="1"/>
    <s v="USD"/>
    <x v="830"/>
    <x v="94"/>
    <x v="0"/>
    <b v="0"/>
    <s v="theater/plays"/>
  </r>
  <r>
    <n v="936"/>
    <s v="Brown Ltd"/>
    <s v="Enhanced composite contingency"/>
    <n v="103200"/>
    <n v="1690"/>
    <x v="923"/>
    <x v="0"/>
    <n v="21"/>
    <n v="80.476190476190482"/>
    <x v="3"/>
    <x v="3"/>
    <x v="1"/>
    <s v="USD"/>
    <x v="831"/>
    <x v="831"/>
    <x v="1"/>
    <b v="0"/>
    <s v="theater/plays"/>
  </r>
  <r>
    <n v="937"/>
    <s v="Tapia, Sandoval and Hurley"/>
    <s v="Cloned fresh-thinking model"/>
    <n v="171000"/>
    <n v="84891"/>
    <x v="924"/>
    <x v="3"/>
    <n v="976"/>
    <n v="86.978483606557376"/>
    <x v="4"/>
    <x v="4"/>
    <x v="1"/>
    <s v="USD"/>
    <x v="832"/>
    <x v="832"/>
    <x v="0"/>
    <b v="0"/>
    <s v="film &amp; video/documentary"/>
  </r>
  <r>
    <n v="938"/>
    <s v="Allen Inc"/>
    <s v="Total dedicated benchmark"/>
    <n v="9200"/>
    <n v="10093"/>
    <x v="925"/>
    <x v="1"/>
    <n v="96"/>
    <n v="105.13541666666667"/>
    <x v="5"/>
    <x v="13"/>
    <x v="1"/>
    <s v="USD"/>
    <x v="833"/>
    <x v="833"/>
    <x v="0"/>
    <b v="1"/>
    <s v="publishing/fiction"/>
  </r>
  <r>
    <n v="939"/>
    <s v="Williams, Johnson and Campbell"/>
    <s v="Streamlined human-resource Graphic Interface"/>
    <n v="7800"/>
    <n v="3839"/>
    <x v="926"/>
    <x v="0"/>
    <n v="67"/>
    <n v="57.298507462686565"/>
    <x v="6"/>
    <x v="11"/>
    <x v="1"/>
    <s v="USD"/>
    <x v="834"/>
    <x v="834"/>
    <x v="0"/>
    <b v="1"/>
    <s v="games/video games"/>
  </r>
  <r>
    <n v="940"/>
    <s v="Wiggins Ltd"/>
    <s v="Upgradable analyzing core"/>
    <n v="9900"/>
    <n v="6161"/>
    <x v="927"/>
    <x v="2"/>
    <n v="66"/>
    <n v="93.348484848484844"/>
    <x v="2"/>
    <x v="2"/>
    <x v="0"/>
    <s v="CAD"/>
    <x v="835"/>
    <x v="835"/>
    <x v="0"/>
    <b v="0"/>
    <s v="technology/web"/>
  </r>
  <r>
    <n v="941"/>
    <s v="Luna-Horne"/>
    <s v="Profound exuding pricing structure"/>
    <n v="43000"/>
    <n v="5615"/>
    <x v="928"/>
    <x v="0"/>
    <n v="78"/>
    <n v="71.987179487179489"/>
    <x v="3"/>
    <x v="3"/>
    <x v="1"/>
    <s v="USD"/>
    <x v="836"/>
    <x v="836"/>
    <x v="1"/>
    <b v="0"/>
    <s v="theater/plays"/>
  </r>
  <r>
    <n v="942"/>
    <s v="Allen Inc"/>
    <s v="Horizontal optimizing model"/>
    <n v="9600"/>
    <n v="6205"/>
    <x v="929"/>
    <x v="0"/>
    <n v="67"/>
    <n v="92.611940298507463"/>
    <x v="3"/>
    <x v="3"/>
    <x v="2"/>
    <s v="AUD"/>
    <x v="837"/>
    <x v="611"/>
    <x v="0"/>
    <b v="0"/>
    <s v="theater/plays"/>
  </r>
  <r>
    <n v="943"/>
    <s v="Peterson, Gonzalez and Spencer"/>
    <s v="Synchronized fault-tolerant algorithm"/>
    <n v="7500"/>
    <n v="11969"/>
    <x v="930"/>
    <x v="1"/>
    <n v="114"/>
    <n v="104.99122807017544"/>
    <x v="0"/>
    <x v="0"/>
    <x v="1"/>
    <s v="USD"/>
    <x v="219"/>
    <x v="837"/>
    <x v="0"/>
    <b v="0"/>
    <s v="food/food trucks"/>
  </r>
  <r>
    <n v="944"/>
    <s v="Walter Inc"/>
    <s v="Streamlined 5thgeneration intranet"/>
    <n v="10000"/>
    <n v="8142"/>
    <x v="931"/>
    <x v="0"/>
    <n v="263"/>
    <n v="30.958174904942965"/>
    <x v="7"/>
    <x v="14"/>
    <x v="2"/>
    <s v="AUD"/>
    <x v="365"/>
    <x v="334"/>
    <x v="0"/>
    <b v="0"/>
    <s v="photography/photography books"/>
  </r>
  <r>
    <n v="945"/>
    <s v="Sanders, Farley and Huffman"/>
    <s v="Cross-group clear-thinking task-force"/>
    <n v="172000"/>
    <n v="55805"/>
    <x v="932"/>
    <x v="0"/>
    <n v="1691"/>
    <n v="33.001182732111175"/>
    <x v="7"/>
    <x v="14"/>
    <x v="1"/>
    <s v="USD"/>
    <x v="838"/>
    <x v="838"/>
    <x v="1"/>
    <b v="0"/>
    <s v="photography/photography books"/>
  </r>
  <r>
    <n v="946"/>
    <s v="Hall, Holmes and Walker"/>
    <s v="Public-key bandwidth-monitored intranet"/>
    <n v="153700"/>
    <n v="15238"/>
    <x v="933"/>
    <x v="0"/>
    <n v="181"/>
    <n v="84.187845303867405"/>
    <x v="3"/>
    <x v="3"/>
    <x v="1"/>
    <s v="USD"/>
    <x v="839"/>
    <x v="839"/>
    <x v="0"/>
    <b v="0"/>
    <s v="theater/plays"/>
  </r>
  <r>
    <n v="947"/>
    <s v="Smith-Powell"/>
    <s v="Upgradable clear-thinking hardware"/>
    <n v="3600"/>
    <n v="961"/>
    <x v="934"/>
    <x v="0"/>
    <n v="13"/>
    <n v="73.92307692307692"/>
    <x v="3"/>
    <x v="3"/>
    <x v="1"/>
    <s v="USD"/>
    <x v="840"/>
    <x v="216"/>
    <x v="0"/>
    <b v="0"/>
    <s v="theater/plays"/>
  </r>
  <r>
    <n v="948"/>
    <s v="Smith-Hill"/>
    <s v="Integrated holistic paradigm"/>
    <n v="9400"/>
    <n v="5918"/>
    <x v="935"/>
    <x v="3"/>
    <n v="160"/>
    <n v="36.987499999999997"/>
    <x v="4"/>
    <x v="4"/>
    <x v="1"/>
    <s v="USD"/>
    <x v="841"/>
    <x v="840"/>
    <x v="1"/>
    <b v="1"/>
    <s v="film &amp; video/documentary"/>
  </r>
  <r>
    <n v="949"/>
    <s v="Wright LLC"/>
    <s v="Seamless clear-thinking conglomeration"/>
    <n v="5900"/>
    <n v="9520"/>
    <x v="936"/>
    <x v="1"/>
    <n v="203"/>
    <n v="46.896551724137929"/>
    <x v="2"/>
    <x v="2"/>
    <x v="1"/>
    <s v="USD"/>
    <x v="842"/>
    <x v="133"/>
    <x v="0"/>
    <b v="0"/>
    <s v="technology/web"/>
  </r>
  <r>
    <n v="950"/>
    <s v="Williams, Orozco and Gomez"/>
    <s v="Persistent content-based methodology"/>
    <n v="100"/>
    <n v="5"/>
    <x v="298"/>
    <x v="0"/>
    <n v="1"/>
    <n v="5"/>
    <x v="3"/>
    <x v="3"/>
    <x v="1"/>
    <s v="USD"/>
    <x v="843"/>
    <x v="354"/>
    <x v="0"/>
    <b v="1"/>
    <s v="theater/plays"/>
  </r>
  <r>
    <n v="951"/>
    <s v="Peterson Ltd"/>
    <s v="Re-engineered 24hour matrix"/>
    <n v="14500"/>
    <n v="159056"/>
    <x v="937"/>
    <x v="1"/>
    <n v="1559"/>
    <n v="102.02437459910199"/>
    <x v="1"/>
    <x v="1"/>
    <x v="1"/>
    <s v="USD"/>
    <x v="844"/>
    <x v="721"/>
    <x v="0"/>
    <b v="1"/>
    <s v="music/rock"/>
  </r>
  <r>
    <n v="952"/>
    <s v="Cummings-Hayes"/>
    <s v="Virtual multi-tasking core"/>
    <n v="145500"/>
    <n v="101987"/>
    <x v="938"/>
    <x v="3"/>
    <n v="2266"/>
    <n v="45.007502206531335"/>
    <x v="4"/>
    <x v="4"/>
    <x v="1"/>
    <s v="USD"/>
    <x v="845"/>
    <x v="841"/>
    <x v="0"/>
    <b v="0"/>
    <s v="film &amp; video/documentary"/>
  </r>
  <r>
    <n v="953"/>
    <s v="Boyle Ltd"/>
    <s v="Streamlined fault-tolerant conglomeration"/>
    <n v="3300"/>
    <n v="1980"/>
    <x v="939"/>
    <x v="0"/>
    <n v="21"/>
    <n v="94.285714285714292"/>
    <x v="4"/>
    <x v="22"/>
    <x v="1"/>
    <s v="USD"/>
    <x v="846"/>
    <x v="842"/>
    <x v="0"/>
    <b v="1"/>
    <s v="film &amp; video/science fiction"/>
  </r>
  <r>
    <n v="954"/>
    <s v="Henderson, Parker and Diaz"/>
    <s v="Enterprise-wide client-driven policy"/>
    <n v="42600"/>
    <n v="156384"/>
    <x v="940"/>
    <x v="1"/>
    <n v="1548"/>
    <n v="101.02325581395348"/>
    <x v="2"/>
    <x v="2"/>
    <x v="2"/>
    <s v="AUD"/>
    <x v="110"/>
    <x v="843"/>
    <x v="0"/>
    <b v="0"/>
    <s v="technology/web"/>
  </r>
  <r>
    <n v="955"/>
    <s v="Moss-Obrien"/>
    <s v="Function-based next generation emulation"/>
    <n v="700"/>
    <n v="7763"/>
    <x v="941"/>
    <x v="1"/>
    <n v="80"/>
    <n v="97.037499999999994"/>
    <x v="3"/>
    <x v="3"/>
    <x v="1"/>
    <s v="USD"/>
    <x v="847"/>
    <x v="844"/>
    <x v="0"/>
    <b v="0"/>
    <s v="theater/plays"/>
  </r>
  <r>
    <n v="956"/>
    <s v="Wood Inc"/>
    <s v="Re-engineered composite focus group"/>
    <n v="187600"/>
    <n v="35698"/>
    <x v="942"/>
    <x v="0"/>
    <n v="830"/>
    <n v="43.00963855421687"/>
    <x v="4"/>
    <x v="22"/>
    <x v="1"/>
    <s v="USD"/>
    <x v="848"/>
    <x v="845"/>
    <x v="0"/>
    <b v="0"/>
    <s v="film &amp; video/science fiction"/>
  </r>
  <r>
    <n v="957"/>
    <s v="Riley, Cohen and Goodman"/>
    <s v="Profound mission-critical function"/>
    <n v="9800"/>
    <n v="12434"/>
    <x v="943"/>
    <x v="1"/>
    <n v="131"/>
    <n v="94.916030534351151"/>
    <x v="3"/>
    <x v="3"/>
    <x v="1"/>
    <s v="USD"/>
    <x v="849"/>
    <x v="846"/>
    <x v="0"/>
    <b v="0"/>
    <s v="theater/plays"/>
  </r>
  <r>
    <n v="958"/>
    <s v="Green, Robinson and Ho"/>
    <s v="De-engineered zero-defect open system"/>
    <n v="1100"/>
    <n v="8081"/>
    <x v="944"/>
    <x v="1"/>
    <n v="112"/>
    <n v="72.151785714285708"/>
    <x v="4"/>
    <x v="10"/>
    <x v="1"/>
    <s v="USD"/>
    <x v="780"/>
    <x v="847"/>
    <x v="0"/>
    <b v="0"/>
    <s v="film &amp; video/animation"/>
  </r>
  <r>
    <n v="959"/>
    <s v="Black-Graham"/>
    <s v="Operative hybrid utilization"/>
    <n v="145000"/>
    <n v="6631"/>
    <x v="945"/>
    <x v="0"/>
    <n v="130"/>
    <n v="51.007692307692309"/>
    <x v="5"/>
    <x v="18"/>
    <x v="1"/>
    <s v="USD"/>
    <x v="140"/>
    <x v="688"/>
    <x v="0"/>
    <b v="0"/>
    <s v="publishing/translations"/>
  </r>
  <r>
    <n v="960"/>
    <s v="Robbins Group"/>
    <s v="Function-based interactive matrix"/>
    <n v="5500"/>
    <n v="4678"/>
    <x v="946"/>
    <x v="0"/>
    <n v="55"/>
    <n v="85.054545454545448"/>
    <x v="2"/>
    <x v="2"/>
    <x v="1"/>
    <s v="USD"/>
    <x v="850"/>
    <x v="848"/>
    <x v="0"/>
    <b v="0"/>
    <s v="technology/web"/>
  </r>
  <r>
    <n v="961"/>
    <s v="Mason, Case and May"/>
    <s v="Optimized content-based collaboration"/>
    <n v="5700"/>
    <n v="6800"/>
    <x v="947"/>
    <x v="1"/>
    <n v="155"/>
    <n v="43.87096774193548"/>
    <x v="5"/>
    <x v="18"/>
    <x v="1"/>
    <s v="USD"/>
    <x v="851"/>
    <x v="248"/>
    <x v="0"/>
    <b v="0"/>
    <s v="publishing/translations"/>
  </r>
  <r>
    <n v="962"/>
    <s v="Harris, Russell and Mitchell"/>
    <s v="User-centric cohesive policy"/>
    <n v="3600"/>
    <n v="10657"/>
    <x v="948"/>
    <x v="1"/>
    <n v="266"/>
    <n v="40.063909774436091"/>
    <x v="0"/>
    <x v="0"/>
    <x v="1"/>
    <s v="USD"/>
    <x v="852"/>
    <x v="849"/>
    <x v="0"/>
    <b v="0"/>
    <s v="food/food trucks"/>
  </r>
  <r>
    <n v="963"/>
    <s v="Rodriguez-Robinson"/>
    <s v="Ergonomic methodical hub"/>
    <n v="5900"/>
    <n v="4997"/>
    <x v="949"/>
    <x v="0"/>
    <n v="114"/>
    <n v="43.833333333333336"/>
    <x v="7"/>
    <x v="14"/>
    <x v="6"/>
    <s v="EUR"/>
    <x v="853"/>
    <x v="850"/>
    <x v="0"/>
    <b v="1"/>
    <s v="photography/photography books"/>
  </r>
  <r>
    <n v="964"/>
    <s v="Peck, Higgins and Smith"/>
    <s v="Devolved disintermediate encryption"/>
    <n v="3700"/>
    <n v="13164"/>
    <x v="950"/>
    <x v="1"/>
    <n v="155"/>
    <n v="84.92903225806451"/>
    <x v="3"/>
    <x v="3"/>
    <x v="1"/>
    <s v="USD"/>
    <x v="854"/>
    <x v="851"/>
    <x v="0"/>
    <b v="0"/>
    <s v="theater/plays"/>
  </r>
  <r>
    <n v="965"/>
    <s v="Nunez-King"/>
    <s v="Phased clear-thinking policy"/>
    <n v="2200"/>
    <n v="8501"/>
    <x v="951"/>
    <x v="1"/>
    <n v="207"/>
    <n v="41.067632850241544"/>
    <x v="1"/>
    <x v="1"/>
    <x v="4"/>
    <s v="GBP"/>
    <x v="67"/>
    <x v="852"/>
    <x v="0"/>
    <b v="0"/>
    <s v="music/rock"/>
  </r>
  <r>
    <n v="966"/>
    <s v="Davis and Sons"/>
    <s v="Seamless solution-oriented capacity"/>
    <n v="1700"/>
    <n v="13468"/>
    <x v="952"/>
    <x v="1"/>
    <n v="245"/>
    <n v="54.971428571428568"/>
    <x v="3"/>
    <x v="3"/>
    <x v="1"/>
    <s v="USD"/>
    <x v="855"/>
    <x v="853"/>
    <x v="0"/>
    <b v="0"/>
    <s v="theater/plays"/>
  </r>
  <r>
    <n v="967"/>
    <s v="Howard-Douglas"/>
    <s v="Organized human-resource attitude"/>
    <n v="88400"/>
    <n v="121138"/>
    <x v="953"/>
    <x v="1"/>
    <n v="1573"/>
    <n v="77.010807374443743"/>
    <x v="1"/>
    <x v="21"/>
    <x v="1"/>
    <s v="USD"/>
    <x v="107"/>
    <x v="104"/>
    <x v="0"/>
    <b v="0"/>
    <s v="music/world music"/>
  </r>
  <r>
    <n v="968"/>
    <s v="Gonzalez-White"/>
    <s v="Open-architected disintermediate budgetary management"/>
    <n v="2400"/>
    <n v="8117"/>
    <x v="954"/>
    <x v="1"/>
    <n v="114"/>
    <n v="71.201754385964918"/>
    <x v="0"/>
    <x v="0"/>
    <x v="1"/>
    <s v="USD"/>
    <x v="344"/>
    <x v="854"/>
    <x v="0"/>
    <b v="0"/>
    <s v="food/food trucks"/>
  </r>
  <r>
    <n v="969"/>
    <s v="Lopez-King"/>
    <s v="Multi-lateral radical solution"/>
    <n v="7900"/>
    <n v="8550"/>
    <x v="955"/>
    <x v="1"/>
    <n v="93"/>
    <n v="91.935483870967744"/>
    <x v="3"/>
    <x v="3"/>
    <x v="1"/>
    <s v="USD"/>
    <x v="856"/>
    <x v="855"/>
    <x v="0"/>
    <b v="0"/>
    <s v="theater/plays"/>
  </r>
  <r>
    <n v="970"/>
    <s v="Glover-Nelson"/>
    <s v="Inverse context-sensitive info-mediaries"/>
    <n v="94900"/>
    <n v="57659"/>
    <x v="956"/>
    <x v="0"/>
    <n v="594"/>
    <n v="97.069023569023571"/>
    <x v="3"/>
    <x v="3"/>
    <x v="1"/>
    <s v="USD"/>
    <x v="857"/>
    <x v="856"/>
    <x v="0"/>
    <b v="0"/>
    <s v="theater/plays"/>
  </r>
  <r>
    <n v="971"/>
    <s v="Garner and Sons"/>
    <s v="Versatile neutral workforce"/>
    <n v="5100"/>
    <n v="1414"/>
    <x v="957"/>
    <x v="0"/>
    <n v="24"/>
    <n v="58.916666666666664"/>
    <x v="4"/>
    <x v="19"/>
    <x v="1"/>
    <s v="USD"/>
    <x v="858"/>
    <x v="857"/>
    <x v="0"/>
    <b v="0"/>
    <s v="film &amp; video/television"/>
  </r>
  <r>
    <n v="972"/>
    <s v="Sellers, Roach and Garrison"/>
    <s v="Multi-tiered systematic knowledge user"/>
    <n v="42700"/>
    <n v="97524"/>
    <x v="958"/>
    <x v="1"/>
    <n v="1681"/>
    <n v="58.015466983938133"/>
    <x v="2"/>
    <x v="2"/>
    <x v="1"/>
    <s v="USD"/>
    <x v="859"/>
    <x v="858"/>
    <x v="0"/>
    <b v="1"/>
    <s v="technology/web"/>
  </r>
  <r>
    <n v="973"/>
    <s v="Herrera, Bennett and Silva"/>
    <s v="Programmable multi-state algorithm"/>
    <n v="121100"/>
    <n v="26176"/>
    <x v="959"/>
    <x v="0"/>
    <n v="252"/>
    <n v="103.87301587301587"/>
    <x v="3"/>
    <x v="3"/>
    <x v="1"/>
    <s v="USD"/>
    <x v="860"/>
    <x v="859"/>
    <x v="0"/>
    <b v="1"/>
    <s v="theater/plays"/>
  </r>
  <r>
    <n v="974"/>
    <s v="Thomas, Clay and Mendoza"/>
    <s v="Multi-channeled reciprocal interface"/>
    <n v="800"/>
    <n v="2991"/>
    <x v="960"/>
    <x v="1"/>
    <n v="32"/>
    <n v="93.46875"/>
    <x v="1"/>
    <x v="7"/>
    <x v="1"/>
    <s v="USD"/>
    <x v="170"/>
    <x v="860"/>
    <x v="0"/>
    <b v="0"/>
    <s v="music/indie rock"/>
  </r>
  <r>
    <n v="975"/>
    <s v="Ayala Group"/>
    <s v="Right-sized maximized migration"/>
    <n v="5400"/>
    <n v="8366"/>
    <x v="961"/>
    <x v="1"/>
    <n v="135"/>
    <n v="61.970370370370368"/>
    <x v="3"/>
    <x v="3"/>
    <x v="1"/>
    <s v="USD"/>
    <x v="861"/>
    <x v="264"/>
    <x v="0"/>
    <b v="1"/>
    <s v="theater/plays"/>
  </r>
  <r>
    <n v="976"/>
    <s v="Huerta, Roberts and Dickerson"/>
    <s v="Self-enabling value-added artificial intelligence"/>
    <n v="4000"/>
    <n v="12886"/>
    <x v="962"/>
    <x v="1"/>
    <n v="140"/>
    <n v="92.042857142857144"/>
    <x v="3"/>
    <x v="3"/>
    <x v="1"/>
    <s v="USD"/>
    <x v="862"/>
    <x v="65"/>
    <x v="0"/>
    <b v="1"/>
    <s v="theater/plays"/>
  </r>
  <r>
    <n v="977"/>
    <s v="Johnson Group"/>
    <s v="Vision-oriented interactive solution"/>
    <n v="7000"/>
    <n v="5177"/>
    <x v="963"/>
    <x v="0"/>
    <n v="67"/>
    <n v="77.268656716417908"/>
    <x v="0"/>
    <x v="0"/>
    <x v="1"/>
    <s v="USD"/>
    <x v="863"/>
    <x v="861"/>
    <x v="0"/>
    <b v="0"/>
    <s v="food/food trucks"/>
  </r>
  <r>
    <n v="978"/>
    <s v="Bailey, Nguyen and Martinez"/>
    <s v="Fundamental user-facing productivity"/>
    <n v="1000"/>
    <n v="8641"/>
    <x v="964"/>
    <x v="1"/>
    <n v="92"/>
    <n v="93.923913043478265"/>
    <x v="6"/>
    <x v="11"/>
    <x v="1"/>
    <s v="USD"/>
    <x v="864"/>
    <x v="862"/>
    <x v="0"/>
    <b v="0"/>
    <s v="games/video games"/>
  </r>
  <r>
    <n v="979"/>
    <s v="Williams, Martin and Meyer"/>
    <s v="Innovative well-modulated capability"/>
    <n v="60200"/>
    <n v="86244"/>
    <x v="965"/>
    <x v="1"/>
    <n v="1015"/>
    <n v="84.969458128078813"/>
    <x v="3"/>
    <x v="3"/>
    <x v="4"/>
    <s v="GBP"/>
    <x v="527"/>
    <x v="454"/>
    <x v="0"/>
    <b v="0"/>
    <s v="theater/plays"/>
  </r>
  <r>
    <n v="980"/>
    <s v="Huff-Johnson"/>
    <s v="Universal fault-tolerant orchestration"/>
    <n v="195200"/>
    <n v="78630"/>
    <x v="966"/>
    <x v="0"/>
    <n v="742"/>
    <n v="105.97035040431267"/>
    <x v="5"/>
    <x v="9"/>
    <x v="1"/>
    <s v="USD"/>
    <x v="865"/>
    <x v="863"/>
    <x v="1"/>
    <b v="0"/>
    <s v="publishing/nonfiction"/>
  </r>
  <r>
    <n v="981"/>
    <s v="Diaz-Little"/>
    <s v="Grass-roots executive synergy"/>
    <n v="6700"/>
    <n v="11941"/>
    <x v="967"/>
    <x v="1"/>
    <n v="323"/>
    <n v="36.969040247678016"/>
    <x v="2"/>
    <x v="2"/>
    <x v="1"/>
    <s v="USD"/>
    <x v="866"/>
    <x v="864"/>
    <x v="0"/>
    <b v="0"/>
    <s v="technology/web"/>
  </r>
  <r>
    <n v="982"/>
    <s v="Freeman-French"/>
    <s v="Multi-layered optimal application"/>
    <n v="7200"/>
    <n v="6115"/>
    <x v="968"/>
    <x v="0"/>
    <n v="75"/>
    <n v="81.533333333333331"/>
    <x v="4"/>
    <x v="4"/>
    <x v="1"/>
    <s v="USD"/>
    <x v="867"/>
    <x v="865"/>
    <x v="0"/>
    <b v="1"/>
    <s v="film &amp; video/documentary"/>
  </r>
  <r>
    <n v="983"/>
    <s v="Beck-Weber"/>
    <s v="Business-focused full-range core"/>
    <n v="129100"/>
    <n v="188404"/>
    <x v="969"/>
    <x v="1"/>
    <n v="2326"/>
    <n v="80.999140154772135"/>
    <x v="4"/>
    <x v="4"/>
    <x v="1"/>
    <s v="USD"/>
    <x v="868"/>
    <x v="866"/>
    <x v="0"/>
    <b v="0"/>
    <s v="film &amp; video/documentary"/>
  </r>
  <r>
    <n v="984"/>
    <s v="Lewis-Jacobson"/>
    <s v="Exclusive system-worthy Graphic Interface"/>
    <n v="6500"/>
    <n v="9910"/>
    <x v="970"/>
    <x v="1"/>
    <n v="381"/>
    <n v="26.010498687664043"/>
    <x v="3"/>
    <x v="3"/>
    <x v="1"/>
    <s v="USD"/>
    <x v="105"/>
    <x v="867"/>
    <x v="0"/>
    <b v="0"/>
    <s v="theater/plays"/>
  </r>
  <r>
    <n v="985"/>
    <s v="Logan-Curtis"/>
    <s v="Enhanced optimal ability"/>
    <n v="170600"/>
    <n v="114523"/>
    <x v="971"/>
    <x v="0"/>
    <n v="4405"/>
    <n v="25.998410896708286"/>
    <x v="1"/>
    <x v="1"/>
    <x v="1"/>
    <s v="USD"/>
    <x v="481"/>
    <x v="868"/>
    <x v="0"/>
    <b v="1"/>
    <s v="music/rock"/>
  </r>
  <r>
    <n v="986"/>
    <s v="Chan, Washington and Callahan"/>
    <s v="Optional zero administration neural-net"/>
    <n v="7800"/>
    <n v="3144"/>
    <x v="972"/>
    <x v="0"/>
    <n v="92"/>
    <n v="34.173913043478258"/>
    <x v="1"/>
    <x v="1"/>
    <x v="1"/>
    <s v="USD"/>
    <x v="253"/>
    <x v="296"/>
    <x v="0"/>
    <b v="0"/>
    <s v="music/rock"/>
  </r>
  <r>
    <n v="987"/>
    <s v="Wilson Group"/>
    <s v="Ameliorated foreground focus group"/>
    <n v="6200"/>
    <n v="13441"/>
    <x v="973"/>
    <x v="1"/>
    <n v="480"/>
    <n v="28.002083333333335"/>
    <x v="4"/>
    <x v="4"/>
    <x v="1"/>
    <s v="USD"/>
    <x v="869"/>
    <x v="869"/>
    <x v="0"/>
    <b v="0"/>
    <s v="film &amp; video/documentary"/>
  </r>
  <r>
    <n v="988"/>
    <s v="Gardner, Ryan and Gutierrez"/>
    <s v="Triple-buffered multi-tasking matrices"/>
    <n v="9400"/>
    <n v="4899"/>
    <x v="974"/>
    <x v="0"/>
    <n v="64"/>
    <n v="76.546875"/>
    <x v="5"/>
    <x v="15"/>
    <x v="1"/>
    <s v="USD"/>
    <x v="864"/>
    <x v="274"/>
    <x v="0"/>
    <b v="0"/>
    <s v="publishing/radio &amp; podcasts"/>
  </r>
  <r>
    <n v="989"/>
    <s v="Hernandez Inc"/>
    <s v="Versatile dedicated migration"/>
    <n v="2400"/>
    <n v="11990"/>
    <x v="975"/>
    <x v="1"/>
    <n v="226"/>
    <n v="53.053097345132741"/>
    <x v="5"/>
    <x v="18"/>
    <x v="1"/>
    <s v="USD"/>
    <x v="843"/>
    <x v="354"/>
    <x v="0"/>
    <b v="0"/>
    <s v="publishing/translations"/>
  </r>
  <r>
    <n v="990"/>
    <s v="Ortiz-Roberts"/>
    <s v="Devolved foreground customer loyalty"/>
    <n v="7800"/>
    <n v="6839"/>
    <x v="976"/>
    <x v="0"/>
    <n v="64"/>
    <n v="106.859375"/>
    <x v="4"/>
    <x v="6"/>
    <x v="1"/>
    <s v="USD"/>
    <x v="289"/>
    <x v="870"/>
    <x v="0"/>
    <b v="1"/>
    <s v="film &amp; video/drama"/>
  </r>
  <r>
    <n v="991"/>
    <s v="Ramirez LLC"/>
    <s v="Reduced reciprocal focus group"/>
    <n v="9800"/>
    <n v="11091"/>
    <x v="977"/>
    <x v="1"/>
    <n v="241"/>
    <n v="46.020746887966808"/>
    <x v="1"/>
    <x v="1"/>
    <x v="1"/>
    <s v="USD"/>
    <x v="870"/>
    <x v="871"/>
    <x v="0"/>
    <b v="1"/>
    <s v="music/rock"/>
  </r>
  <r>
    <n v="992"/>
    <s v="Morrow Inc"/>
    <s v="Networked global migration"/>
    <n v="3100"/>
    <n v="13223"/>
    <x v="978"/>
    <x v="1"/>
    <n v="132"/>
    <n v="100.17424242424242"/>
    <x v="4"/>
    <x v="6"/>
    <x v="1"/>
    <s v="USD"/>
    <x v="871"/>
    <x v="98"/>
    <x v="0"/>
    <b v="1"/>
    <s v="film &amp; video/drama"/>
  </r>
  <r>
    <n v="993"/>
    <s v="Erickson-Rogers"/>
    <s v="De-engineered even-keeled definition"/>
    <n v="9800"/>
    <n v="7608"/>
    <x v="979"/>
    <x v="3"/>
    <n v="75"/>
    <n v="101.44"/>
    <x v="7"/>
    <x v="14"/>
    <x v="6"/>
    <s v="EUR"/>
    <x v="872"/>
    <x v="872"/>
    <x v="0"/>
    <b v="1"/>
    <s v="photography/photography books"/>
  </r>
  <r>
    <n v="994"/>
    <s v="Leach, Rich and Price"/>
    <s v="Implemented bi-directional flexibility"/>
    <n v="141100"/>
    <n v="74073"/>
    <x v="980"/>
    <x v="0"/>
    <n v="842"/>
    <n v="87.972684085510693"/>
    <x v="5"/>
    <x v="18"/>
    <x v="1"/>
    <s v="USD"/>
    <x v="873"/>
    <x v="873"/>
    <x v="0"/>
    <b v="1"/>
    <s v="publishing/translations"/>
  </r>
  <r>
    <n v="995"/>
    <s v="Manning-Hamilton"/>
    <s v="Vision-oriented scalable definition"/>
    <n v="97300"/>
    <n v="153216"/>
    <x v="981"/>
    <x v="1"/>
    <n v="2043"/>
    <n v="74.995594713656388"/>
    <x v="0"/>
    <x v="0"/>
    <x v="1"/>
    <s v="USD"/>
    <x v="874"/>
    <x v="526"/>
    <x v="0"/>
    <b v="1"/>
    <s v="food/food trucks"/>
  </r>
  <r>
    <n v="996"/>
    <s v="Butler LLC"/>
    <s v="Future-proofed upward-trending migration"/>
    <n v="6600"/>
    <n v="4814"/>
    <x v="982"/>
    <x v="0"/>
    <n v="112"/>
    <n v="42.982142857142854"/>
    <x v="3"/>
    <x v="3"/>
    <x v="1"/>
    <s v="USD"/>
    <x v="875"/>
    <x v="874"/>
    <x v="0"/>
    <b v="0"/>
    <s v="theater/plays"/>
  </r>
  <r>
    <n v="997"/>
    <s v="Ball LLC"/>
    <s v="Right-sized full-range throughput"/>
    <n v="7600"/>
    <n v="4603"/>
    <x v="983"/>
    <x v="3"/>
    <n v="139"/>
    <n v="33.115107913669064"/>
    <x v="3"/>
    <x v="3"/>
    <x v="6"/>
    <s v="EUR"/>
    <x v="876"/>
    <x v="875"/>
    <x v="0"/>
    <b v="0"/>
    <s v="theater/plays"/>
  </r>
  <r>
    <n v="998"/>
    <s v="Taylor, Santiago and Flores"/>
    <s v="Polarized composite customer loyalty"/>
    <n v="66600"/>
    <n v="37823"/>
    <x v="984"/>
    <x v="0"/>
    <n v="374"/>
    <n v="101.13101604278074"/>
    <x v="1"/>
    <x v="7"/>
    <x v="1"/>
    <s v="USD"/>
    <x v="877"/>
    <x v="876"/>
    <x v="0"/>
    <b v="1"/>
    <s v="music/indie rock"/>
  </r>
  <r>
    <n v="999"/>
    <s v="Hernandez, Norton and Kelley"/>
    <s v="Expanded eco-centric policy"/>
    <n v="111100"/>
    <n v="62819"/>
    <x v="985"/>
    <x v="3"/>
    <n v="1122"/>
    <n v="55.98841354723708"/>
    <x v="0"/>
    <x v="0"/>
    <x v="1"/>
    <s v="USD"/>
    <x v="878"/>
    <x v="877"/>
    <x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food trucks"/>
    <x v="0"/>
    <s v="CAD"/>
    <n v="1448690400"/>
    <n v="1450159200"/>
    <b v="0"/>
    <b v="0"/>
    <d v="1970-01-01T00:00:00"/>
    <n v="16767.25"/>
    <n v="16784.25"/>
    <s v="food/food trucks"/>
    <x v="0"/>
    <x v="0"/>
  </r>
  <r>
    <n v="1"/>
    <s v="Odom Inc"/>
    <s v="Managed bottom-line architecture"/>
    <n v="1400"/>
    <n v="14560"/>
    <x v="1"/>
    <x v="1"/>
    <n v="158"/>
    <n v="92.151898734177195"/>
    <x v="1"/>
    <s v="rock"/>
    <x v="1"/>
    <s v="USD"/>
    <n v="1408424400"/>
    <n v="1408597200"/>
    <b v="0"/>
    <b v="1"/>
    <d v="1970-01-01T00:00:00"/>
    <n v="16301.208333333299"/>
    <n v="16303.208333333299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"/>
    <x v="2"/>
    <s v="web"/>
    <x v="2"/>
    <s v="AUD"/>
    <n v="1384668000"/>
    <n v="1384840800"/>
    <b v="0"/>
    <b v="0"/>
    <d v="1970-01-01T00:00:00"/>
    <n v="16026.25"/>
    <n v="16028.25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"/>
    <x v="1"/>
    <s v="rock"/>
    <x v="1"/>
    <s v="USD"/>
    <n v="1565499600"/>
    <n v="1568955600"/>
    <b v="0"/>
    <b v="0"/>
    <d v="1970-01-01T00:00:00"/>
    <n v="18119.208333333299"/>
    <n v="18159.208333333299"/>
    <s v="music/rock"/>
    <x v="3"/>
    <x v="3"/>
  </r>
  <r>
    <n v="4"/>
    <s v="Larson-Little"/>
    <s v="Proactive foreground core"/>
    <n v="7600"/>
    <n v="5265"/>
    <x v="4"/>
    <x v="0"/>
    <n v="53"/>
    <n v="99.339622641509393"/>
    <x v="3"/>
    <s v="plays"/>
    <x v="1"/>
    <s v="USD"/>
    <n v="1547964000"/>
    <n v="1548309600"/>
    <b v="0"/>
    <b v="0"/>
    <d v="1970-01-01T00:00:00"/>
    <n v="17916.25"/>
    <n v="17920.25"/>
    <s v="theater/plays"/>
    <x v="4"/>
    <x v="4"/>
  </r>
  <r>
    <n v="5"/>
    <s v="Harris Group"/>
    <s v="Open-source optimizing database"/>
    <n v="7600"/>
    <n v="13195"/>
    <x v="5"/>
    <x v="1"/>
    <n v="174"/>
    <n v="75.8333333333333"/>
    <x v="3"/>
    <s v="plays"/>
    <x v="3"/>
    <s v="DKK"/>
    <n v="1346130000"/>
    <n v="1347080400"/>
    <b v="0"/>
    <b v="0"/>
    <d v="1970-01-01T00:00:00"/>
    <n v="15580.208333333299"/>
    <n v="15591.208333333299"/>
    <s v="theater/plays"/>
    <x v="5"/>
    <x v="5"/>
  </r>
  <r>
    <n v="6"/>
    <s v="Ortiz, Coleman and Mitchell"/>
    <s v="Operative upward-trending algorithm"/>
    <n v="5200"/>
    <n v="1090"/>
    <x v="6"/>
    <x v="0"/>
    <n v="18"/>
    <n v="60.5555555555556"/>
    <x v="4"/>
    <s v="documentary"/>
    <x v="4"/>
    <s v="GBP"/>
    <n v="1505278800"/>
    <n v="1505365200"/>
    <b v="0"/>
    <b v="0"/>
    <d v="1970-01-01T00:00:00"/>
    <n v="17422.208333333299"/>
    <n v="17423.208333333299"/>
    <s v="film &amp; video/documentary"/>
    <x v="6"/>
    <x v="6"/>
  </r>
  <r>
    <n v="7"/>
    <s v="Carter-Guzman"/>
    <s v="Centralized cohesive challenge"/>
    <n v="4500"/>
    <n v="14741"/>
    <x v="7"/>
    <x v="1"/>
    <n v="227"/>
    <n v="64.938325991189402"/>
    <x v="3"/>
    <s v="plays"/>
    <x v="3"/>
    <s v="DKK"/>
    <n v="1439442000"/>
    <n v="1439614800"/>
    <b v="0"/>
    <b v="0"/>
    <d v="1970-01-01T00:00:00"/>
    <n v="16660.208333333299"/>
    <n v="16662.208333333299"/>
    <s v="theater/plays"/>
    <x v="7"/>
    <x v="7"/>
  </r>
  <r>
    <n v="8"/>
    <s v="Nunez-Richards"/>
    <s v="Exclusive attitude-oriented intranet"/>
    <n v="110100"/>
    <n v="21946"/>
    <x v="8"/>
    <x v="2"/>
    <n v="708"/>
    <n v="30.997175141242899"/>
    <x v="3"/>
    <s v="plays"/>
    <x v="3"/>
    <s v="DKK"/>
    <n v="1281330000"/>
    <n v="1281502800"/>
    <b v="0"/>
    <b v="0"/>
    <d v="1970-01-01T00:00:00"/>
    <n v="14830.208333333299"/>
    <n v="14832.208333333299"/>
    <s v="theater/plays"/>
    <x v="8"/>
    <x v="8"/>
  </r>
  <r>
    <n v="9"/>
    <s v="Rangel, Holt and Jones"/>
    <s v="Open-source fresh-thinking model"/>
    <n v="6200"/>
    <n v="3208"/>
    <x v="9"/>
    <x v="0"/>
    <n v="44"/>
    <n v="72.909090909090907"/>
    <x v="1"/>
    <s v="electric music"/>
    <x v="1"/>
    <s v="USD"/>
    <n v="1379566800"/>
    <n v="1383804000"/>
    <b v="0"/>
    <b v="0"/>
    <d v="1970-01-01T00:00:00"/>
    <n v="15967.208333333299"/>
    <n v="16016.25"/>
    <s v="music/electric music"/>
    <x v="9"/>
    <x v="9"/>
  </r>
  <r>
    <n v="10"/>
    <s v="Green Ltd"/>
    <s v="Monitored empowering installation"/>
    <n v="5200"/>
    <n v="13838"/>
    <x v="10"/>
    <x v="1"/>
    <n v="220"/>
    <n v="62.9"/>
    <x v="4"/>
    <s v="drama"/>
    <x v="1"/>
    <s v="USD"/>
    <n v="1281762000"/>
    <n v="1285909200"/>
    <b v="0"/>
    <b v="0"/>
    <d v="1970-01-01T00:00:00"/>
    <n v="14835.208333333299"/>
    <n v="14883.208333333299"/>
    <s v="film &amp; video/drama"/>
    <x v="10"/>
    <x v="10"/>
  </r>
  <r>
    <n v="11"/>
    <s v="Perez, Johnson and Gardner"/>
    <s v="Grass-roots zero administration system engine"/>
    <n v="6300"/>
    <n v="3030"/>
    <x v="11"/>
    <x v="0"/>
    <n v="27"/>
    <n v="112.222222222222"/>
    <x v="3"/>
    <s v="plays"/>
    <x v="1"/>
    <s v="USD"/>
    <n v="1285045200"/>
    <n v="1285563600"/>
    <b v="0"/>
    <b v="1"/>
    <d v="1970-01-01T00:00:00"/>
    <n v="14873.208333333299"/>
    <n v="14879.208333333299"/>
    <s v="theater/plays"/>
    <x v="11"/>
    <x v="11"/>
  </r>
  <r>
    <n v="12"/>
    <s v="Kim Ltd"/>
    <s v="Assimilated hybrid intranet"/>
    <n v="6300"/>
    <n v="5629"/>
    <x v="12"/>
    <x v="0"/>
    <n v="55"/>
    <n v="102.345454545455"/>
    <x v="4"/>
    <s v="drama"/>
    <x v="1"/>
    <s v="USD"/>
    <n v="1571720400"/>
    <n v="1572411600"/>
    <b v="0"/>
    <b v="0"/>
    <d v="1970-01-01T00:00:00"/>
    <n v="18191.208333333299"/>
    <n v="18199.208333333299"/>
    <s v="film &amp; video/drama"/>
    <x v="12"/>
    <x v="12"/>
  </r>
  <r>
    <n v="13"/>
    <s v="Walker, Taylor and Coleman"/>
    <s v="Multi-tiered directional open architecture"/>
    <n v="4200"/>
    <n v="10295"/>
    <x v="13"/>
    <x v="1"/>
    <n v="98"/>
    <n v="105.051020408163"/>
    <x v="1"/>
    <s v="indie rock"/>
    <x v="1"/>
    <s v="USD"/>
    <n v="1465621200"/>
    <n v="1466658000"/>
    <b v="0"/>
    <b v="0"/>
    <d v="1970-01-01T00:00:00"/>
    <n v="16963.208333333299"/>
    <n v="16975.208333333299"/>
    <s v="music/indie rock"/>
    <x v="13"/>
    <x v="13"/>
  </r>
  <r>
    <n v="14"/>
    <s v="Rodriguez, Rose and Stewart"/>
    <s v="Cloned directional synergy"/>
    <n v="28200"/>
    <n v="18829"/>
    <x v="14"/>
    <x v="0"/>
    <n v="200"/>
    <n v="94.144999999999996"/>
    <x v="1"/>
    <s v="indie rock"/>
    <x v="1"/>
    <s v="USD"/>
    <n v="1331013600"/>
    <n v="1333342800"/>
    <b v="0"/>
    <b v="0"/>
    <d v="1970-01-01T00:00:00"/>
    <n v="15405.25"/>
    <n v="15432.208333333299"/>
    <s v="music/indie rock"/>
    <x v="14"/>
    <x v="14"/>
  </r>
  <r>
    <n v="15"/>
    <s v="Wright, Hunt and Rowe"/>
    <s v="Extended eco-centric pricing structure"/>
    <n v="81200"/>
    <n v="38414"/>
    <x v="15"/>
    <x v="0"/>
    <n v="452"/>
    <n v="84.986725663716797"/>
    <x v="2"/>
    <s v="wearables"/>
    <x v="1"/>
    <s v="USD"/>
    <n v="1575957600"/>
    <n v="1576303200"/>
    <b v="0"/>
    <b v="0"/>
    <d v="1970-01-01T00:00:00"/>
    <n v="18240.25"/>
    <n v="18244.25"/>
    <s v="technology/wearables"/>
    <x v="15"/>
    <x v="15"/>
  </r>
  <r>
    <n v="16"/>
    <s v="Hines Inc"/>
    <s v="Cross-platform systemic adapter"/>
    <n v="1700"/>
    <n v="11041"/>
    <x v="16"/>
    <x v="1"/>
    <n v="100"/>
    <n v="110.41"/>
    <x v="5"/>
    <s v="nonfiction"/>
    <x v="1"/>
    <s v="USD"/>
    <n v="1390370400"/>
    <n v="1392271200"/>
    <b v="0"/>
    <b v="0"/>
    <d v="1970-01-01T00:00:00"/>
    <n v="16092.25"/>
    <n v="16114.25"/>
    <s v="publishing/nonfiction"/>
    <x v="16"/>
    <x v="16"/>
  </r>
  <r>
    <n v="17"/>
    <s v="Cochran-Nguyen"/>
    <s v="Seamless 4thgeneration methodology"/>
    <n v="84600"/>
    <n v="134845"/>
    <x v="17"/>
    <x v="1"/>
    <n v="1249"/>
    <n v="107.96236989591701"/>
    <x v="4"/>
    <s v="animation"/>
    <x v="1"/>
    <s v="USD"/>
    <n v="1294812000"/>
    <n v="1294898400"/>
    <b v="0"/>
    <b v="0"/>
    <d v="1970-01-01T00:00:00"/>
    <n v="14986.25"/>
    <n v="14987.25"/>
    <s v="film &amp; video/animation"/>
    <x v="17"/>
    <x v="17"/>
  </r>
  <r>
    <n v="18"/>
    <s v="Johnson-Gould"/>
    <s v="Exclusive needs-based adapter"/>
    <n v="9100"/>
    <n v="6089"/>
    <x v="18"/>
    <x v="3"/>
    <n v="135"/>
    <n v="45.103703703703701"/>
    <x v="3"/>
    <s v="plays"/>
    <x v="1"/>
    <s v="USD"/>
    <n v="1536382800"/>
    <n v="1537074000"/>
    <b v="0"/>
    <b v="0"/>
    <d v="1970-01-01T00:00:00"/>
    <n v="17782.208333333299"/>
    <n v="17790.208333333299"/>
    <s v="theater/plays"/>
    <x v="18"/>
    <x v="18"/>
  </r>
  <r>
    <n v="19"/>
    <s v="Perez-Hess"/>
    <s v="Down-sized cohesive archive"/>
    <n v="62500"/>
    <n v="30331"/>
    <x v="19"/>
    <x v="0"/>
    <n v="674"/>
    <n v="45.001483679525201"/>
    <x v="3"/>
    <s v="plays"/>
    <x v="1"/>
    <s v="USD"/>
    <n v="1551679200"/>
    <n v="1553490000"/>
    <b v="0"/>
    <b v="1"/>
    <d v="1970-01-01T00:00:00"/>
    <n v="17959.25"/>
    <n v="17980.208333333299"/>
    <s v="theater/plays"/>
    <x v="19"/>
    <x v="19"/>
  </r>
  <r>
    <n v="20"/>
    <s v="Reeves, Thompson and Richardson"/>
    <s v="Proactive composite alliance"/>
    <n v="131800"/>
    <n v="147936"/>
    <x v="20"/>
    <x v="1"/>
    <n v="1396"/>
    <n v="105.971346704871"/>
    <x v="4"/>
    <s v="drama"/>
    <x v="1"/>
    <s v="USD"/>
    <n v="1406523600"/>
    <n v="1406523600"/>
    <b v="0"/>
    <b v="0"/>
    <d v="1970-01-01T00:00:00"/>
    <n v="16279.208333333299"/>
    <n v="16279.208333333299"/>
    <s v="film &amp; video/drama"/>
    <x v="20"/>
    <x v="20"/>
  </r>
  <r>
    <n v="21"/>
    <s v="Simmons-Reynolds"/>
    <s v="Re-engineered intangible definition"/>
    <n v="94000"/>
    <n v="38533"/>
    <x v="21"/>
    <x v="0"/>
    <n v="558"/>
    <n v="69.0555555555556"/>
    <x v="3"/>
    <s v="plays"/>
    <x v="1"/>
    <s v="USD"/>
    <n v="1313384400"/>
    <n v="1316322000"/>
    <b v="0"/>
    <b v="0"/>
    <d v="1970-01-01T00:00:00"/>
    <n v="15201.208333333299"/>
    <n v="15235.208333333299"/>
    <s v="theater/plays"/>
    <x v="21"/>
    <x v="21"/>
  </r>
  <r>
    <n v="22"/>
    <s v="Collier Inc"/>
    <s v="Enhanced dynamic definition"/>
    <n v="59100"/>
    <n v="75690"/>
    <x v="22"/>
    <x v="1"/>
    <n v="890"/>
    <n v="85.044943820224702"/>
    <x v="3"/>
    <s v="plays"/>
    <x v="1"/>
    <s v="USD"/>
    <n v="1522731600"/>
    <n v="1524027600"/>
    <b v="0"/>
    <b v="0"/>
    <d v="1970-01-01T00:00:00"/>
    <n v="17624.208333333299"/>
    <n v="17639.208333333299"/>
    <s v="theater/plays"/>
    <x v="22"/>
    <x v="22"/>
  </r>
  <r>
    <n v="23"/>
    <s v="Gray-Jenkins"/>
    <s v="Devolved next generation adapter"/>
    <n v="4500"/>
    <n v="14942"/>
    <x v="23"/>
    <x v="1"/>
    <n v="142"/>
    <n v="105.22535211267601"/>
    <x v="4"/>
    <s v="documentary"/>
    <x v="4"/>
    <s v="GBP"/>
    <n v="1550124000"/>
    <n v="1554699600"/>
    <b v="0"/>
    <b v="0"/>
    <d v="1970-01-01T00:00:00"/>
    <n v="17941.25"/>
    <n v="17994.208333333299"/>
    <s v="film &amp; video/documentary"/>
    <x v="23"/>
    <x v="23"/>
  </r>
  <r>
    <n v="24"/>
    <s v="Scott, Wilson and Martin"/>
    <s v="Cross-platform intermediate frame"/>
    <n v="92400"/>
    <n v="104257"/>
    <x v="24"/>
    <x v="1"/>
    <n v="2673"/>
    <n v="39.003741114852197"/>
    <x v="2"/>
    <s v="wearables"/>
    <x v="1"/>
    <s v="USD"/>
    <n v="1403326800"/>
    <n v="1403499600"/>
    <b v="0"/>
    <b v="0"/>
    <d v="1970-01-01T00:00:00"/>
    <n v="16242.208333333299"/>
    <n v="16244.208333333299"/>
    <s v="technology/wearables"/>
    <x v="24"/>
    <x v="24"/>
  </r>
  <r>
    <n v="25"/>
    <s v="Caldwell, Velazquez and Wilson"/>
    <s v="Monitored impactful analyzer"/>
    <n v="5500"/>
    <n v="11904"/>
    <x v="25"/>
    <x v="1"/>
    <n v="163"/>
    <n v="73.0306748466258"/>
    <x v="6"/>
    <s v="video games"/>
    <x v="1"/>
    <s v="USD"/>
    <n v="1305694800"/>
    <n v="1307422800"/>
    <b v="0"/>
    <b v="1"/>
    <d v="1970-01-01T00:00:00"/>
    <n v="15112.208333333299"/>
    <n v="15132.208333333299"/>
    <s v="games/video games"/>
    <x v="25"/>
    <x v="25"/>
  </r>
  <r>
    <n v="26"/>
    <s v="Spencer-Bates"/>
    <s v="Optional responsive customer loyalty"/>
    <n v="107500"/>
    <n v="51814"/>
    <x v="26"/>
    <x v="3"/>
    <n v="1480"/>
    <n v="35.009459459459499"/>
    <x v="3"/>
    <s v="plays"/>
    <x v="1"/>
    <s v="USD"/>
    <n v="1533013200"/>
    <n v="1535346000"/>
    <b v="0"/>
    <b v="0"/>
    <d v="1970-01-01T00:00:00"/>
    <n v="17743.208333333299"/>
    <n v="17770.208333333299"/>
    <s v="theater/plays"/>
    <x v="26"/>
    <x v="26"/>
  </r>
  <r>
    <n v="27"/>
    <s v="Best, Carr and Williams"/>
    <s v="Diverse transitional migration"/>
    <n v="2000"/>
    <n v="1599"/>
    <x v="27"/>
    <x v="0"/>
    <n v="15"/>
    <n v="106.6"/>
    <x v="1"/>
    <s v="rock"/>
    <x v="1"/>
    <s v="USD"/>
    <n v="1443848400"/>
    <n v="1444539600"/>
    <b v="0"/>
    <b v="0"/>
    <d v="1970-01-01T00:00:00"/>
    <n v="16711.208333333299"/>
    <n v="16719.208333333299"/>
    <s v="music/rock"/>
    <x v="27"/>
    <x v="27"/>
  </r>
  <r>
    <n v="28"/>
    <s v="Campbell, Brown and Powell"/>
    <s v="Synchronized global task-force"/>
    <n v="130800"/>
    <n v="137635"/>
    <x v="28"/>
    <x v="1"/>
    <n v="2220"/>
    <n v="61.997747747747702"/>
    <x v="3"/>
    <s v="plays"/>
    <x v="1"/>
    <s v="USD"/>
    <n v="1265695200"/>
    <n v="1267682400"/>
    <b v="0"/>
    <b v="1"/>
    <d v="1970-01-01T00:00:00"/>
    <n v="14649.25"/>
    <n v="14672.25"/>
    <s v="theater/plays"/>
    <x v="28"/>
    <x v="28"/>
  </r>
  <r>
    <n v="29"/>
    <s v="Johnson, Parker and Haynes"/>
    <s v="Focused 6thgeneration forecast"/>
    <n v="45900"/>
    <n v="150965"/>
    <x v="29"/>
    <x v="1"/>
    <n v="1606"/>
    <n v="94.000622665006205"/>
    <x v="4"/>
    <s v="shorts"/>
    <x v="5"/>
    <s v="CHF"/>
    <n v="1532062800"/>
    <n v="1535518800"/>
    <b v="0"/>
    <b v="0"/>
    <d v="1970-01-01T00:00:00"/>
    <n v="17732.208333333299"/>
    <n v="17772.208333333299"/>
    <s v="film &amp; video/shorts"/>
    <x v="29"/>
    <x v="29"/>
  </r>
  <r>
    <n v="30"/>
    <s v="Clark-Cooke"/>
    <s v="Down-sized analyzing challenge"/>
    <n v="9000"/>
    <n v="14455"/>
    <x v="30"/>
    <x v="1"/>
    <n v="129"/>
    <n v="112.05426356589101"/>
    <x v="4"/>
    <s v="animation"/>
    <x v="1"/>
    <s v="USD"/>
    <n v="1558674000"/>
    <n v="1559106000"/>
    <b v="0"/>
    <b v="0"/>
    <d v="1970-01-01T00:00:00"/>
    <n v="18040.208333333299"/>
    <n v="18045.208333333299"/>
    <s v="film &amp; video/animation"/>
    <x v="30"/>
    <x v="30"/>
  </r>
  <r>
    <n v="31"/>
    <s v="Schroeder Ltd"/>
    <s v="Progressive needs-based focus group"/>
    <n v="3500"/>
    <n v="10850"/>
    <x v="31"/>
    <x v="1"/>
    <n v="226"/>
    <n v="48.008849557522097"/>
    <x v="6"/>
    <s v="video games"/>
    <x v="4"/>
    <s v="GBP"/>
    <n v="1451973600"/>
    <n v="1454392800"/>
    <b v="0"/>
    <b v="0"/>
    <d v="1970-01-01T00:00:00"/>
    <n v="16805.25"/>
    <n v="16833.25"/>
    <s v="games/video games"/>
    <x v="31"/>
    <x v="31"/>
  </r>
  <r>
    <n v="32"/>
    <s v="Jackson PLC"/>
    <s v="Ergonomic 6thgeneration success"/>
    <n v="101000"/>
    <n v="87676"/>
    <x v="32"/>
    <x v="0"/>
    <n v="2307"/>
    <n v="38.004334633723502"/>
    <x v="4"/>
    <s v="documentary"/>
    <x v="6"/>
    <s v="EUR"/>
    <n v="1515564000"/>
    <n v="1517896800"/>
    <b v="0"/>
    <b v="0"/>
    <d v="1970-01-01T00:00:00"/>
    <n v="17541.25"/>
    <n v="17568.25"/>
    <s v="film &amp; video/documentary"/>
    <x v="32"/>
    <x v="32"/>
  </r>
  <r>
    <n v="33"/>
    <s v="Blair, Collins and Carter"/>
    <s v="Exclusive interactive approach"/>
    <n v="50200"/>
    <n v="189666"/>
    <x v="33"/>
    <x v="1"/>
    <n v="5419"/>
    <n v="35.000184535892203"/>
    <x v="3"/>
    <s v="plays"/>
    <x v="1"/>
    <s v="USD"/>
    <n v="1412485200"/>
    <n v="1415685600"/>
    <b v="0"/>
    <b v="0"/>
    <d v="1970-01-01T00:00:00"/>
    <n v="16348.208333333299"/>
    <n v="16385.25"/>
    <s v="theater/plays"/>
    <x v="33"/>
    <x v="33"/>
  </r>
  <r>
    <n v="34"/>
    <s v="Maldonado and Sons"/>
    <s v="Reverse-engineered asynchronous archive"/>
    <n v="9300"/>
    <n v="14025"/>
    <x v="34"/>
    <x v="1"/>
    <n v="165"/>
    <n v="85"/>
    <x v="4"/>
    <s v="documentary"/>
    <x v="1"/>
    <s v="USD"/>
    <n v="1490245200"/>
    <n v="1490677200"/>
    <b v="0"/>
    <b v="0"/>
    <d v="1970-01-01T00:00:00"/>
    <n v="17248.208333333299"/>
    <n v="17253.208333333299"/>
    <s v="film &amp; video/documentary"/>
    <x v="34"/>
    <x v="34"/>
  </r>
  <r>
    <n v="35"/>
    <s v="Mitchell and Sons"/>
    <s v="Synergized intangible challenge"/>
    <n v="125500"/>
    <n v="188628"/>
    <x v="35"/>
    <x v="1"/>
    <n v="1965"/>
    <n v="95.993893129770996"/>
    <x v="4"/>
    <s v="drama"/>
    <x v="3"/>
    <s v="DKK"/>
    <n v="1547877600"/>
    <n v="1551506400"/>
    <b v="0"/>
    <b v="1"/>
    <d v="1970-01-01T00:00:00"/>
    <n v="17915.25"/>
    <n v="17957.25"/>
    <s v="film &amp; video/drama"/>
    <x v="35"/>
    <x v="35"/>
  </r>
  <r>
    <n v="36"/>
    <s v="Jackson-Lewis"/>
    <s v="Monitored multi-state encryption"/>
    <n v="700"/>
    <n v="1101"/>
    <x v="36"/>
    <x v="1"/>
    <n v="16"/>
    <n v="68.8125"/>
    <x v="3"/>
    <s v="plays"/>
    <x v="1"/>
    <s v="USD"/>
    <n v="1298700000"/>
    <n v="1300856400"/>
    <b v="0"/>
    <b v="0"/>
    <d v="1970-01-01T00:00:00"/>
    <n v="15031.25"/>
    <n v="15056.208333333299"/>
    <s v="theater/plays"/>
    <x v="36"/>
    <x v="36"/>
  </r>
  <r>
    <n v="37"/>
    <s v="Black, Armstrong and Anderson"/>
    <s v="Profound attitude-oriented functionalities"/>
    <n v="8100"/>
    <n v="11339"/>
    <x v="37"/>
    <x v="1"/>
    <n v="107"/>
    <n v="105.971962616822"/>
    <x v="5"/>
    <s v="fiction"/>
    <x v="1"/>
    <s v="USD"/>
    <n v="1570338000"/>
    <n v="1573192800"/>
    <b v="0"/>
    <b v="1"/>
    <d v="1970-01-01T00:00:00"/>
    <n v="18175.208333333299"/>
    <n v="18208.25"/>
    <s v="publishing/fiction"/>
    <x v="37"/>
    <x v="37"/>
  </r>
  <r>
    <n v="38"/>
    <s v="Maldonado-Gonzalez"/>
    <s v="Digitized client-driven database"/>
    <n v="3100"/>
    <n v="10085"/>
    <x v="38"/>
    <x v="1"/>
    <n v="134"/>
    <n v="75.261194029850699"/>
    <x v="7"/>
    <s v="photography books"/>
    <x v="1"/>
    <s v="USD"/>
    <n v="1287378000"/>
    <n v="1287810000"/>
    <b v="0"/>
    <b v="0"/>
    <d v="1970-01-01T00:00:00"/>
    <n v="14900.208333333299"/>
    <n v="14905.208333333299"/>
    <s v="photography/photography books"/>
    <x v="38"/>
    <x v="38"/>
  </r>
  <r>
    <n v="39"/>
    <s v="Kim-Rice"/>
    <s v="Organized bi-directional function"/>
    <n v="9900"/>
    <n v="5027"/>
    <x v="39"/>
    <x v="0"/>
    <n v="88"/>
    <n v="57.125"/>
    <x v="3"/>
    <s v="plays"/>
    <x v="3"/>
    <s v="DKK"/>
    <n v="1361772000"/>
    <n v="1362978000"/>
    <b v="0"/>
    <b v="0"/>
    <d v="1970-01-01T00:00:00"/>
    <n v="15761.25"/>
    <n v="15775.208333333299"/>
    <s v="theater/plays"/>
    <x v="39"/>
    <x v="39"/>
  </r>
  <r>
    <n v="40"/>
    <s v="Garcia, Garcia and Lopez"/>
    <s v="Reduced stable middleware"/>
    <n v="8800"/>
    <n v="14878"/>
    <x v="40"/>
    <x v="1"/>
    <n v="198"/>
    <n v="75.141414141414103"/>
    <x v="2"/>
    <s v="wearables"/>
    <x v="1"/>
    <s v="USD"/>
    <n v="1275714000"/>
    <n v="1277355600"/>
    <b v="0"/>
    <b v="1"/>
    <d v="1970-01-01T00:00:00"/>
    <n v="14765.208333333299"/>
    <n v="14784.208333333299"/>
    <s v="technology/wearables"/>
    <x v="40"/>
    <x v="40"/>
  </r>
  <r>
    <n v="41"/>
    <s v="Watts Group"/>
    <s v="Universal 5thgeneration neural-net"/>
    <n v="5600"/>
    <n v="11924"/>
    <x v="41"/>
    <x v="1"/>
    <n v="111"/>
    <n v="107.423423423423"/>
    <x v="1"/>
    <s v="rock"/>
    <x v="6"/>
    <s v="EUR"/>
    <n v="1346734800"/>
    <n v="1348981200"/>
    <b v="0"/>
    <b v="1"/>
    <d v="1970-01-01T00:00:00"/>
    <n v="15587.208333333299"/>
    <n v="15613.208333333299"/>
    <s v="music/rock"/>
    <x v="41"/>
    <x v="41"/>
  </r>
  <r>
    <n v="42"/>
    <s v="Werner-Bryant"/>
    <s v="Virtual uniform frame"/>
    <n v="1800"/>
    <n v="7991"/>
    <x v="42"/>
    <x v="1"/>
    <n v="222"/>
    <n v="35.995495495495497"/>
    <x v="0"/>
    <s v="food trucks"/>
    <x v="1"/>
    <s v="USD"/>
    <n v="1309755600"/>
    <n v="1310533200"/>
    <b v="0"/>
    <b v="0"/>
    <d v="1970-01-01T00:00:00"/>
    <n v="15159.208333333299"/>
    <n v="15168.208333333299"/>
    <s v="food/food trucks"/>
    <x v="42"/>
    <x v="42"/>
  </r>
  <r>
    <n v="43"/>
    <s v="Schmitt-Mendoza"/>
    <s v="Profound explicit paradigm"/>
    <n v="90200"/>
    <n v="167717"/>
    <x v="43"/>
    <x v="1"/>
    <n v="6212"/>
    <n v="26.998873148744401"/>
    <x v="5"/>
    <s v="radio &amp; podcasts"/>
    <x v="1"/>
    <s v="USD"/>
    <n v="1406178000"/>
    <n v="1407560400"/>
    <b v="0"/>
    <b v="0"/>
    <d v="1970-01-01T00:00:00"/>
    <n v="16275.208333333299"/>
    <n v="16291.208333333299"/>
    <s v="publishing/radio &amp; podcasts"/>
    <x v="43"/>
    <x v="43"/>
  </r>
  <r>
    <n v="44"/>
    <s v="Reid-Mccullough"/>
    <s v="Visionary real-time groupware"/>
    <n v="1600"/>
    <n v="10541"/>
    <x v="44"/>
    <x v="1"/>
    <n v="98"/>
    <n v="107.561224489796"/>
    <x v="5"/>
    <s v="fiction"/>
    <x v="3"/>
    <s v="DKK"/>
    <n v="1552798800"/>
    <n v="1552885200"/>
    <b v="0"/>
    <b v="0"/>
    <d v="1970-01-01T00:00:00"/>
    <n v="17972.208333333299"/>
    <n v="17973.208333333299"/>
    <s v="publishing/fiction"/>
    <x v="44"/>
    <x v="44"/>
  </r>
  <r>
    <n v="45"/>
    <s v="Woods-Clark"/>
    <s v="Networked tertiary Graphical User Interface"/>
    <n v="9500"/>
    <n v="4530"/>
    <x v="45"/>
    <x v="0"/>
    <n v="48"/>
    <n v="94.375"/>
    <x v="3"/>
    <s v="plays"/>
    <x v="1"/>
    <s v="USD"/>
    <n v="1478062800"/>
    <n v="1479362400"/>
    <b v="0"/>
    <b v="1"/>
    <d v="1970-01-01T00:00:00"/>
    <n v="17107.208333333299"/>
    <n v="17122.25"/>
    <s v="theater/plays"/>
    <x v="45"/>
    <x v="45"/>
  </r>
  <r>
    <n v="46"/>
    <s v="Vaughn, Hunt and Caldwell"/>
    <s v="Virtual grid-enabled task-force"/>
    <n v="3700"/>
    <n v="4247"/>
    <x v="46"/>
    <x v="1"/>
    <n v="92"/>
    <n v="46.163043478260903"/>
    <x v="1"/>
    <s v="rock"/>
    <x v="1"/>
    <s v="USD"/>
    <n v="1278565200"/>
    <n v="1280552400"/>
    <b v="0"/>
    <b v="0"/>
    <d v="1970-01-01T00:00:00"/>
    <n v="14798.208333333299"/>
    <n v="14821.208333333299"/>
    <s v="music/rock"/>
    <x v="46"/>
    <x v="46"/>
  </r>
  <r>
    <n v="47"/>
    <s v="Bennett and Sons"/>
    <s v="Function-based multi-state software"/>
    <n v="1500"/>
    <n v="7129"/>
    <x v="47"/>
    <x v="1"/>
    <n v="149"/>
    <n v="47.845637583892596"/>
    <x v="3"/>
    <s v="plays"/>
    <x v="1"/>
    <s v="USD"/>
    <n v="1396069200"/>
    <n v="1398661200"/>
    <b v="0"/>
    <b v="0"/>
    <d v="1970-01-01T00:00:00"/>
    <n v="16158.208333333299"/>
    <n v="16188.208333333299"/>
    <s v="theater/plays"/>
    <x v="47"/>
    <x v="47"/>
  </r>
  <r>
    <n v="48"/>
    <s v="Lamb Inc"/>
    <s v="Optimized leadingedge concept"/>
    <n v="33300"/>
    <n v="128862"/>
    <x v="48"/>
    <x v="1"/>
    <n v="2431"/>
    <n v="53.007815713698101"/>
    <x v="3"/>
    <s v="plays"/>
    <x v="1"/>
    <s v="USD"/>
    <n v="1435208400"/>
    <n v="1436245200"/>
    <b v="0"/>
    <b v="0"/>
    <d v="1970-01-01T00:00:00"/>
    <n v="16611.208333333299"/>
    <n v="16623.208333333299"/>
    <s v="theater/plays"/>
    <x v="48"/>
    <x v="48"/>
  </r>
  <r>
    <n v="49"/>
    <s v="Casey-Kelly"/>
    <s v="Sharable holistic interface"/>
    <n v="7200"/>
    <n v="13653"/>
    <x v="49"/>
    <x v="1"/>
    <n v="303"/>
    <n v="45.059405940594097"/>
    <x v="1"/>
    <s v="rock"/>
    <x v="1"/>
    <s v="USD"/>
    <n v="1571547600"/>
    <n v="1575439200"/>
    <b v="0"/>
    <b v="0"/>
    <d v="1970-01-01T00:00:00"/>
    <n v="18189.208333333299"/>
    <n v="18234.25"/>
    <s v="music/rock"/>
    <x v="49"/>
    <x v="49"/>
  </r>
  <r>
    <n v="50"/>
    <s v="Jones, Taylor and Moore"/>
    <s v="Down-sized system-worthy secured line"/>
    <n v="100"/>
    <n v="2"/>
    <x v="50"/>
    <x v="0"/>
    <n v="1"/>
    <n v="2"/>
    <x v="1"/>
    <s v="metal"/>
    <x v="6"/>
    <s v="EUR"/>
    <n v="1375333200"/>
    <n v="1377752400"/>
    <b v="0"/>
    <b v="0"/>
    <d v="1970-01-01T00:00:00"/>
    <n v="15918.208333333299"/>
    <n v="15946.208333333299"/>
    <s v="music/metal"/>
    <x v="50"/>
    <x v="50"/>
  </r>
  <r>
    <n v="51"/>
    <s v="Bradshaw, Gill and Donovan"/>
    <s v="Inverse secondary infrastructure"/>
    <n v="158100"/>
    <n v="145243"/>
    <x v="51"/>
    <x v="0"/>
    <n v="1467"/>
    <n v="99.006816632583494"/>
    <x v="2"/>
    <s v="wearables"/>
    <x v="4"/>
    <s v="GBP"/>
    <n v="1332824400"/>
    <n v="1334206800"/>
    <b v="0"/>
    <b v="1"/>
    <d v="1970-01-01T00:00:00"/>
    <n v="15426.208333333299"/>
    <n v="15442.208333333299"/>
    <s v="technology/wearables"/>
    <x v="51"/>
    <x v="51"/>
  </r>
  <r>
    <n v="52"/>
    <s v="Hernandez, Rodriguez and Clark"/>
    <s v="Organic foreground leverage"/>
    <n v="7200"/>
    <n v="2459"/>
    <x v="52"/>
    <x v="0"/>
    <n v="75"/>
    <n v="32.786666666666697"/>
    <x v="3"/>
    <s v="plays"/>
    <x v="1"/>
    <s v="USD"/>
    <n v="1284526800"/>
    <n v="1284872400"/>
    <b v="0"/>
    <b v="0"/>
    <d v="1970-01-01T00:00:00"/>
    <n v="14867.208333333299"/>
    <n v="14871.208333333299"/>
    <s v="theater/plays"/>
    <x v="52"/>
    <x v="52"/>
  </r>
  <r>
    <n v="53"/>
    <s v="Smith-Jones"/>
    <s v="Reverse-engineered static concept"/>
    <n v="8800"/>
    <n v="12356"/>
    <x v="53"/>
    <x v="1"/>
    <n v="209"/>
    <n v="59.1196172248804"/>
    <x v="4"/>
    <s v="drama"/>
    <x v="1"/>
    <s v="USD"/>
    <n v="1400562000"/>
    <n v="1403931600"/>
    <b v="0"/>
    <b v="0"/>
    <d v="1970-01-01T00:00:00"/>
    <n v="16210.208333333299"/>
    <n v="16249.208333333299"/>
    <s v="film &amp; video/drama"/>
    <x v="53"/>
    <x v="53"/>
  </r>
  <r>
    <n v="54"/>
    <s v="Roy PLC"/>
    <s v="Multi-channeled neutral customer loyalty"/>
    <n v="6000"/>
    <n v="5392"/>
    <x v="54"/>
    <x v="0"/>
    <n v="120"/>
    <n v="44.933333333333302"/>
    <x v="2"/>
    <s v="wearables"/>
    <x v="1"/>
    <s v="USD"/>
    <n v="1520748000"/>
    <n v="1521262800"/>
    <b v="0"/>
    <b v="0"/>
    <d v="1970-01-01T00:00:00"/>
    <n v="17601.25"/>
    <n v="17607.208333333299"/>
    <s v="technology/wearables"/>
    <x v="54"/>
    <x v="54"/>
  </r>
  <r>
    <n v="55"/>
    <s v="Wright, Brooks and Villarreal"/>
    <s v="Reverse-engineered bifurcated strategy"/>
    <n v="6600"/>
    <n v="11746"/>
    <x v="55"/>
    <x v="1"/>
    <n v="131"/>
    <n v="89.664122137404604"/>
    <x v="1"/>
    <s v="jazz"/>
    <x v="1"/>
    <s v="USD"/>
    <n v="1532926800"/>
    <n v="1533358800"/>
    <b v="0"/>
    <b v="0"/>
    <d v="1970-01-01T00:00:00"/>
    <n v="17742.208333333299"/>
    <n v="17747.208333333299"/>
    <s v="music/jazz"/>
    <x v="55"/>
    <x v="55"/>
  </r>
  <r>
    <n v="56"/>
    <s v="Flores, Miller and Johnson"/>
    <s v="Horizontal context-sensitive knowledge user"/>
    <n v="8000"/>
    <n v="11493"/>
    <x v="56"/>
    <x v="1"/>
    <n v="164"/>
    <n v="70.079268292682897"/>
    <x v="2"/>
    <s v="wearables"/>
    <x v="1"/>
    <s v="USD"/>
    <n v="1420869600"/>
    <n v="1421474400"/>
    <b v="0"/>
    <b v="0"/>
    <d v="1970-01-01T00:00:00"/>
    <n v="16445.25"/>
    <n v="16452.25"/>
    <s v="technology/wearables"/>
    <x v="56"/>
    <x v="56"/>
  </r>
  <r>
    <n v="57"/>
    <s v="Bridges, Freeman and Kim"/>
    <s v="Cross-group multi-state task-force"/>
    <n v="2900"/>
    <n v="6243"/>
    <x v="57"/>
    <x v="1"/>
    <n v="201"/>
    <n v="31.0597014925373"/>
    <x v="6"/>
    <s v="video games"/>
    <x v="1"/>
    <s v="USD"/>
    <n v="1504242000"/>
    <n v="1505278800"/>
    <b v="0"/>
    <b v="0"/>
    <d v="1970-01-01T00:00:00"/>
    <n v="17410.208333333299"/>
    <n v="17422.208333333299"/>
    <s v="games/video games"/>
    <x v="57"/>
    <x v="57"/>
  </r>
  <r>
    <n v="58"/>
    <s v="Anderson-Perez"/>
    <s v="Expanded 3rdgeneration strategy"/>
    <n v="2700"/>
    <n v="6132"/>
    <x v="58"/>
    <x v="1"/>
    <n v="211"/>
    <n v="29.061611374407601"/>
    <x v="3"/>
    <s v="plays"/>
    <x v="1"/>
    <s v="USD"/>
    <n v="1442811600"/>
    <n v="1443934800"/>
    <b v="0"/>
    <b v="0"/>
    <d v="1970-01-01T00:00:00"/>
    <n v="16699.208333333299"/>
    <n v="16712.208333333299"/>
    <s v="theater/plays"/>
    <x v="58"/>
    <x v="58"/>
  </r>
  <r>
    <n v="59"/>
    <s v="Wright, Fox and Marks"/>
    <s v="Assimilated real-time support"/>
    <n v="1400"/>
    <n v="3851"/>
    <x v="59"/>
    <x v="1"/>
    <n v="128"/>
    <n v="30.0859375"/>
    <x v="3"/>
    <s v="plays"/>
    <x v="1"/>
    <s v="USD"/>
    <n v="1497243600"/>
    <n v="1498539600"/>
    <b v="0"/>
    <b v="1"/>
    <d v="1970-01-01T00:00:00"/>
    <n v="17329.208333333299"/>
    <n v="17344.208333333299"/>
    <s v="theater/plays"/>
    <x v="59"/>
    <x v="59"/>
  </r>
  <r>
    <n v="60"/>
    <s v="Crawford-Peters"/>
    <s v="User-centric regional database"/>
    <n v="94200"/>
    <n v="135997"/>
    <x v="60"/>
    <x v="1"/>
    <n v="1600"/>
    <n v="84.998125000000002"/>
    <x v="3"/>
    <s v="plays"/>
    <x v="0"/>
    <s v="CAD"/>
    <n v="1342501200"/>
    <n v="1342760400"/>
    <b v="0"/>
    <b v="0"/>
    <d v="1970-01-01T00:00:00"/>
    <n v="15538.208333333299"/>
    <n v="15541.208333333299"/>
    <s v="theater/plays"/>
    <x v="60"/>
    <x v="60"/>
  </r>
  <r>
    <n v="61"/>
    <s v="Romero-Hoffman"/>
    <s v="Open-source zero administration complexity"/>
    <n v="199200"/>
    <n v="184750"/>
    <x v="61"/>
    <x v="0"/>
    <n v="2253"/>
    <n v="82.001775410563695"/>
    <x v="3"/>
    <s v="plays"/>
    <x v="0"/>
    <s v="CAD"/>
    <n v="1298268000"/>
    <n v="1301720400"/>
    <b v="0"/>
    <b v="0"/>
    <d v="1970-01-01T00:00:00"/>
    <n v="15026.25"/>
    <n v="15066.208333333299"/>
    <s v="theater/plays"/>
    <x v="61"/>
    <x v="61"/>
  </r>
  <r>
    <n v="62"/>
    <s v="Sparks-West"/>
    <s v="Organized incremental standardization"/>
    <n v="2000"/>
    <n v="14452"/>
    <x v="62"/>
    <x v="1"/>
    <n v="249"/>
    <n v="58.040160642570299"/>
    <x v="2"/>
    <s v="web"/>
    <x v="1"/>
    <s v="USD"/>
    <n v="1433480400"/>
    <n v="1433566800"/>
    <b v="0"/>
    <b v="0"/>
    <d v="1970-01-01T00:00:00"/>
    <n v="16591.208333333299"/>
    <n v="16592.208333333299"/>
    <s v="technology/web"/>
    <x v="62"/>
    <x v="62"/>
  </r>
  <r>
    <n v="63"/>
    <s v="Baker, Morgan and Brown"/>
    <s v="Assimilated didactic open system"/>
    <n v="4700"/>
    <n v="557"/>
    <x v="63"/>
    <x v="0"/>
    <n v="5"/>
    <n v="111.4"/>
    <x v="3"/>
    <s v="plays"/>
    <x v="1"/>
    <s v="USD"/>
    <n v="1493355600"/>
    <n v="1493874000"/>
    <b v="0"/>
    <b v="0"/>
    <d v="1970-01-01T00:00:00"/>
    <n v="17284.208333333299"/>
    <n v="17290.208333333299"/>
    <s v="theater/plays"/>
    <x v="63"/>
    <x v="63"/>
  </r>
  <r>
    <n v="64"/>
    <s v="Mosley-Gilbert"/>
    <s v="Vision-oriented logistical intranet"/>
    <n v="2800"/>
    <n v="2734"/>
    <x v="64"/>
    <x v="0"/>
    <n v="38"/>
    <n v="71.947368421052602"/>
    <x v="2"/>
    <s v="web"/>
    <x v="1"/>
    <s v="USD"/>
    <n v="1530507600"/>
    <n v="1531803600"/>
    <b v="0"/>
    <b v="1"/>
    <d v="1970-01-01T00:00:00"/>
    <n v="17714.208333333299"/>
    <n v="17729.208333333299"/>
    <s v="technology/web"/>
    <x v="64"/>
    <x v="64"/>
  </r>
  <r>
    <n v="65"/>
    <s v="Berry-Boyer"/>
    <s v="Mandatory incremental projection"/>
    <n v="6100"/>
    <n v="14405"/>
    <x v="65"/>
    <x v="1"/>
    <n v="236"/>
    <n v="61.038135593220296"/>
    <x v="3"/>
    <s v="plays"/>
    <x v="1"/>
    <s v="USD"/>
    <n v="1296108000"/>
    <n v="1296712800"/>
    <b v="0"/>
    <b v="0"/>
    <d v="1970-01-01T00:00:00"/>
    <n v="15001.25"/>
    <n v="15008.25"/>
    <s v="theater/plays"/>
    <x v="65"/>
    <x v="65"/>
  </r>
  <r>
    <n v="66"/>
    <s v="Sanders-Allen"/>
    <s v="Grass-roots needs-based encryption"/>
    <n v="2900"/>
    <n v="1307"/>
    <x v="66"/>
    <x v="0"/>
    <n v="12"/>
    <n v="108.916666666667"/>
    <x v="3"/>
    <s v="plays"/>
    <x v="1"/>
    <s v="USD"/>
    <n v="1428469200"/>
    <n v="1428901200"/>
    <b v="0"/>
    <b v="1"/>
    <d v="1970-01-01T00:00:00"/>
    <n v="16533.208333333299"/>
    <n v="16538.208333333299"/>
    <s v="theater/plays"/>
    <x v="66"/>
    <x v="66"/>
  </r>
  <r>
    <n v="67"/>
    <s v="Lopez Inc"/>
    <s v="Team-oriented 6thgeneration middleware"/>
    <n v="72600"/>
    <n v="117892"/>
    <x v="67"/>
    <x v="1"/>
    <n v="4065"/>
    <n v="29.001722017220199"/>
    <x v="2"/>
    <s v="wearables"/>
    <x v="4"/>
    <s v="GBP"/>
    <n v="1264399200"/>
    <n v="1264831200"/>
    <b v="0"/>
    <b v="1"/>
    <d v="1970-01-01T00:00:00"/>
    <n v="14634.25"/>
    <n v="14639.25"/>
    <s v="technology/wearables"/>
    <x v="67"/>
    <x v="67"/>
  </r>
  <r>
    <n v="68"/>
    <s v="Moreno-Turner"/>
    <s v="Inverse multi-tasking installation"/>
    <n v="5700"/>
    <n v="14508"/>
    <x v="68"/>
    <x v="1"/>
    <n v="246"/>
    <n v="58.975609756097597"/>
    <x v="3"/>
    <s v="plays"/>
    <x v="6"/>
    <s v="EUR"/>
    <n v="1501131600"/>
    <n v="1505192400"/>
    <b v="0"/>
    <b v="1"/>
    <d v="1970-01-01T00:00:00"/>
    <n v="17374.208333333299"/>
    <n v="17421.208333333299"/>
    <s v="theater/plays"/>
    <x v="68"/>
    <x v="68"/>
  </r>
  <r>
    <n v="69"/>
    <s v="Jones-Watson"/>
    <s v="Switchable disintermediate moderator"/>
    <n v="7900"/>
    <n v="1901"/>
    <x v="69"/>
    <x v="3"/>
    <n v="17"/>
    <n v="111.82352941176499"/>
    <x v="3"/>
    <s v="plays"/>
    <x v="1"/>
    <s v="USD"/>
    <n v="1292738400"/>
    <n v="1295676000"/>
    <b v="0"/>
    <b v="0"/>
    <d v="1970-01-01T00:00:00"/>
    <n v="14962.25"/>
    <n v="14996.25"/>
    <s v="theater/plays"/>
    <x v="69"/>
    <x v="69"/>
  </r>
  <r>
    <n v="70"/>
    <s v="Barker Inc"/>
    <s v="Re-engineered 24/7 task-force"/>
    <n v="128000"/>
    <n v="158389"/>
    <x v="70"/>
    <x v="1"/>
    <n v="2475"/>
    <n v="63.995555555555597"/>
    <x v="3"/>
    <s v="plays"/>
    <x v="6"/>
    <s v="EUR"/>
    <n v="1288674000"/>
    <n v="1292911200"/>
    <b v="0"/>
    <b v="1"/>
    <d v="1970-01-01T00:00:00"/>
    <n v="14915.208333333299"/>
    <n v="14964.25"/>
    <s v="theater/plays"/>
    <x v="70"/>
    <x v="70"/>
  </r>
  <r>
    <n v="71"/>
    <s v="Tate, Bass and House"/>
    <s v="Organic object-oriented budgetary management"/>
    <n v="6000"/>
    <n v="6484"/>
    <x v="71"/>
    <x v="1"/>
    <n v="76"/>
    <n v="85.315789473684205"/>
    <x v="3"/>
    <s v="plays"/>
    <x v="1"/>
    <s v="USD"/>
    <n v="1575093600"/>
    <n v="1575439200"/>
    <b v="0"/>
    <b v="0"/>
    <d v="1970-01-01T00:00:00"/>
    <n v="18230.25"/>
    <n v="18234.25"/>
    <s v="theater/plays"/>
    <x v="71"/>
    <x v="49"/>
  </r>
  <r>
    <n v="72"/>
    <s v="Hampton, Lewis and Ray"/>
    <s v="Seamless coherent parallelism"/>
    <n v="600"/>
    <n v="4022"/>
    <x v="72"/>
    <x v="1"/>
    <n v="54"/>
    <n v="74.481481481481495"/>
    <x v="4"/>
    <s v="animation"/>
    <x v="1"/>
    <s v="USD"/>
    <n v="1435726800"/>
    <n v="1438837200"/>
    <b v="0"/>
    <b v="0"/>
    <d v="1970-01-01T00:00:00"/>
    <n v="16617.208333333299"/>
    <n v="16653.208333333299"/>
    <s v="film &amp; video/animation"/>
    <x v="72"/>
    <x v="71"/>
  </r>
  <r>
    <n v="73"/>
    <s v="Collins-Goodman"/>
    <s v="Cross-platform even-keeled initiative"/>
    <n v="1400"/>
    <n v="9253"/>
    <x v="73"/>
    <x v="1"/>
    <n v="88"/>
    <n v="105.147727272727"/>
    <x v="1"/>
    <s v="jazz"/>
    <x v="1"/>
    <s v="USD"/>
    <n v="1480226400"/>
    <n v="1480485600"/>
    <b v="0"/>
    <b v="0"/>
    <d v="1970-01-01T00:00:00"/>
    <n v="17132.25"/>
    <n v="17135.25"/>
    <s v="music/jazz"/>
    <x v="73"/>
    <x v="72"/>
  </r>
  <r>
    <n v="74"/>
    <s v="Davis-Michael"/>
    <s v="Progressive tertiary framework"/>
    <n v="3900"/>
    <n v="4776"/>
    <x v="74"/>
    <x v="1"/>
    <n v="85"/>
    <n v="56.188235294117597"/>
    <x v="1"/>
    <s v="metal"/>
    <x v="4"/>
    <s v="GBP"/>
    <n v="1459054800"/>
    <n v="1459141200"/>
    <b v="0"/>
    <b v="0"/>
    <d v="1970-01-01T00:00:00"/>
    <n v="16887.208333333299"/>
    <n v="16888.208333333299"/>
    <s v="music/metal"/>
    <x v="74"/>
    <x v="73"/>
  </r>
  <r>
    <n v="75"/>
    <s v="White, Torres and Bishop"/>
    <s v="Multi-layered dynamic protocol"/>
    <n v="9700"/>
    <n v="14606"/>
    <x v="75"/>
    <x v="1"/>
    <n v="170"/>
    <n v="85.917647058823505"/>
    <x v="7"/>
    <s v="photography books"/>
    <x v="1"/>
    <s v="USD"/>
    <n v="1531630800"/>
    <n v="1532322000"/>
    <b v="0"/>
    <b v="0"/>
    <d v="1970-01-01T00:00:00"/>
    <n v="17727.208333333299"/>
    <n v="17735.208333333299"/>
    <s v="photography/photography books"/>
    <x v="75"/>
    <x v="74"/>
  </r>
  <r>
    <n v="76"/>
    <s v="Martin, Conway and Larsen"/>
    <s v="Horizontal next generation function"/>
    <n v="122900"/>
    <n v="95993"/>
    <x v="76"/>
    <x v="0"/>
    <n v="1684"/>
    <n v="57.002969121140097"/>
    <x v="3"/>
    <s v="plays"/>
    <x v="1"/>
    <s v="USD"/>
    <n v="1421992800"/>
    <n v="1426222800"/>
    <b v="1"/>
    <b v="1"/>
    <d v="1970-01-01T00:00:00"/>
    <n v="16458.25"/>
    <n v="16507.208333333299"/>
    <s v="theater/plays"/>
    <x v="76"/>
    <x v="75"/>
  </r>
  <r>
    <n v="77"/>
    <s v="Acevedo-Huffman"/>
    <s v="Pre-emptive impactful model"/>
    <n v="9500"/>
    <n v="4460"/>
    <x v="77"/>
    <x v="0"/>
    <n v="56"/>
    <n v="79.642857142857096"/>
    <x v="4"/>
    <s v="animation"/>
    <x v="1"/>
    <s v="USD"/>
    <n v="1285563600"/>
    <n v="1286773200"/>
    <b v="0"/>
    <b v="1"/>
    <d v="1970-01-01T00:00:00"/>
    <n v="14879.208333333299"/>
    <n v="14893.208333333299"/>
    <s v="film &amp; video/animation"/>
    <x v="77"/>
    <x v="76"/>
  </r>
  <r>
    <n v="78"/>
    <s v="Montgomery, Larson and Spencer"/>
    <s v="User-centric bifurcated knowledge user"/>
    <n v="4500"/>
    <n v="13536"/>
    <x v="78"/>
    <x v="1"/>
    <n v="330"/>
    <n v="41.018181818181802"/>
    <x v="5"/>
    <s v="translations"/>
    <x v="1"/>
    <s v="USD"/>
    <n v="1523854800"/>
    <n v="1523941200"/>
    <b v="0"/>
    <b v="0"/>
    <d v="1970-01-01T00:00:00"/>
    <n v="17637.208333333299"/>
    <n v="17638.208333333299"/>
    <s v="publishing/translations"/>
    <x v="78"/>
    <x v="77"/>
  </r>
  <r>
    <n v="79"/>
    <s v="Soto LLC"/>
    <s v="Triple-buffered reciprocal project"/>
    <n v="57800"/>
    <n v="40228"/>
    <x v="79"/>
    <x v="0"/>
    <n v="838"/>
    <n v="48.0047732696897"/>
    <x v="3"/>
    <s v="plays"/>
    <x v="1"/>
    <s v="USD"/>
    <n v="1529125200"/>
    <n v="1529557200"/>
    <b v="0"/>
    <b v="0"/>
    <d v="1970-01-01T00:00:00"/>
    <n v="17698.208333333299"/>
    <n v="17703.208333333299"/>
    <s v="theater/plays"/>
    <x v="79"/>
    <x v="78"/>
  </r>
  <r>
    <n v="80"/>
    <s v="Sutton, Barrett and Tucker"/>
    <s v="Cross-platform needs-based approach"/>
    <n v="1100"/>
    <n v="7012"/>
    <x v="80"/>
    <x v="1"/>
    <n v="127"/>
    <n v="55.212598425196902"/>
    <x v="6"/>
    <s v="video games"/>
    <x v="1"/>
    <s v="USD"/>
    <n v="1503982800"/>
    <n v="1506574800"/>
    <b v="0"/>
    <b v="0"/>
    <d v="1970-01-01T00:00:00"/>
    <n v="17407.208333333299"/>
    <n v="17437.208333333299"/>
    <s v="games/video games"/>
    <x v="80"/>
    <x v="79"/>
  </r>
  <r>
    <n v="81"/>
    <s v="Gomez, Bailey and Flores"/>
    <s v="User-friendly static contingency"/>
    <n v="16800"/>
    <n v="37857"/>
    <x v="81"/>
    <x v="1"/>
    <n v="411"/>
    <n v="92.109489051094897"/>
    <x v="1"/>
    <s v="rock"/>
    <x v="1"/>
    <s v="USD"/>
    <n v="1511416800"/>
    <n v="1513576800"/>
    <b v="0"/>
    <b v="0"/>
    <d v="1970-01-01T00:00:00"/>
    <n v="17493.25"/>
    <n v="17518.25"/>
    <s v="music/rock"/>
    <x v="81"/>
    <x v="80"/>
  </r>
  <r>
    <n v="82"/>
    <s v="Porter-George"/>
    <s v="Reactive content-based framework"/>
    <n v="1000"/>
    <n v="14973"/>
    <x v="82"/>
    <x v="1"/>
    <n v="180"/>
    <n v="83.183333333333294"/>
    <x v="6"/>
    <s v="video games"/>
    <x v="4"/>
    <s v="GBP"/>
    <n v="1547704800"/>
    <n v="1548309600"/>
    <b v="0"/>
    <b v="1"/>
    <d v="1970-01-01T00:00:00"/>
    <n v="17913.25"/>
    <n v="17920.25"/>
    <s v="games/video games"/>
    <x v="82"/>
    <x v="4"/>
  </r>
  <r>
    <n v="83"/>
    <s v="Fitzgerald PLC"/>
    <s v="Realigned user-facing concept"/>
    <n v="106400"/>
    <n v="39996"/>
    <x v="83"/>
    <x v="0"/>
    <n v="1000"/>
    <n v="39.996000000000002"/>
    <x v="1"/>
    <s v="electric music"/>
    <x v="1"/>
    <s v="USD"/>
    <n v="1469682000"/>
    <n v="1471582800"/>
    <b v="0"/>
    <b v="0"/>
    <d v="1970-01-01T00:00:00"/>
    <n v="17010.208333333299"/>
    <n v="17032.208333333299"/>
    <s v="music/electric music"/>
    <x v="83"/>
    <x v="81"/>
  </r>
  <r>
    <n v="84"/>
    <s v="Cisneros-Burton"/>
    <s v="Public-key zero tolerance orchestration"/>
    <n v="31400"/>
    <n v="41564"/>
    <x v="84"/>
    <x v="1"/>
    <n v="374"/>
    <n v="111.133689839572"/>
    <x v="2"/>
    <s v="wearables"/>
    <x v="1"/>
    <s v="USD"/>
    <n v="1343451600"/>
    <n v="1344315600"/>
    <b v="0"/>
    <b v="0"/>
    <d v="1970-01-01T00:00:00"/>
    <n v="15549.208333333299"/>
    <n v="15559.208333333299"/>
    <s v="technology/wearables"/>
    <x v="84"/>
    <x v="82"/>
  </r>
  <r>
    <n v="85"/>
    <s v="Hill, Lawson and Wilkinson"/>
    <s v="Multi-tiered eco-centric architecture"/>
    <n v="4900"/>
    <n v="6430"/>
    <x v="85"/>
    <x v="1"/>
    <n v="71"/>
    <n v="90.563380281690101"/>
    <x v="1"/>
    <s v="indie rock"/>
    <x v="2"/>
    <s v="AUD"/>
    <n v="1315717200"/>
    <n v="1316408400"/>
    <b v="0"/>
    <b v="0"/>
    <d v="1970-01-01T00:00:00"/>
    <n v="15228.208333333299"/>
    <n v="15236.208333333299"/>
    <s v="music/indie rock"/>
    <x v="85"/>
    <x v="83"/>
  </r>
  <r>
    <n v="86"/>
    <s v="Davis-Smith"/>
    <s v="Organic motivating firmware"/>
    <n v="7400"/>
    <n v="12405"/>
    <x v="86"/>
    <x v="1"/>
    <n v="203"/>
    <n v="61.108374384236498"/>
    <x v="3"/>
    <s v="plays"/>
    <x v="1"/>
    <s v="USD"/>
    <n v="1430715600"/>
    <n v="1431838800"/>
    <b v="1"/>
    <b v="0"/>
    <d v="1970-01-01T00:00:00"/>
    <n v="16559.208333333299"/>
    <n v="16572.208333333299"/>
    <s v="theater/plays"/>
    <x v="86"/>
    <x v="84"/>
  </r>
  <r>
    <n v="87"/>
    <s v="Farrell and Sons"/>
    <s v="Synergized 4thgeneration conglomeration"/>
    <n v="198500"/>
    <n v="123040"/>
    <x v="87"/>
    <x v="0"/>
    <n v="1482"/>
    <n v="83.022941970310399"/>
    <x v="1"/>
    <s v="rock"/>
    <x v="2"/>
    <s v="AUD"/>
    <n v="1299564000"/>
    <n v="1300510800"/>
    <b v="0"/>
    <b v="1"/>
    <d v="1970-01-01T00:00:00"/>
    <n v="15041.25"/>
    <n v="15052.208333333299"/>
    <s v="music/rock"/>
    <x v="87"/>
    <x v="85"/>
  </r>
  <r>
    <n v="88"/>
    <s v="Clark Group"/>
    <s v="Grass-roots fault-tolerant policy"/>
    <n v="4800"/>
    <n v="12516"/>
    <x v="88"/>
    <x v="1"/>
    <n v="113"/>
    <n v="110.761061946903"/>
    <x v="5"/>
    <s v="translations"/>
    <x v="1"/>
    <s v="USD"/>
    <n v="1429160400"/>
    <n v="1431061200"/>
    <b v="0"/>
    <b v="0"/>
    <d v="1970-01-01T00:00:00"/>
    <n v="16541.208333333299"/>
    <n v="16563.208333333299"/>
    <s v="publishing/translations"/>
    <x v="88"/>
    <x v="86"/>
  </r>
  <r>
    <n v="89"/>
    <s v="White, Singleton and Zimmerman"/>
    <s v="Monitored scalable knowledgebase"/>
    <n v="3400"/>
    <n v="8588"/>
    <x v="89"/>
    <x v="1"/>
    <n v="96"/>
    <n v="89.4583333333333"/>
    <x v="3"/>
    <s v="plays"/>
    <x v="1"/>
    <s v="USD"/>
    <n v="1271307600"/>
    <n v="1271480400"/>
    <b v="0"/>
    <b v="0"/>
    <d v="1970-01-01T00:00:00"/>
    <n v="14714.208333333299"/>
    <n v="14716.208333333299"/>
    <s v="theater/plays"/>
    <x v="89"/>
    <x v="87"/>
  </r>
  <r>
    <n v="90"/>
    <s v="Kramer Group"/>
    <s v="Synergistic explicit parallelism"/>
    <n v="7800"/>
    <n v="6132"/>
    <x v="90"/>
    <x v="0"/>
    <n v="106"/>
    <n v="57.849056603773597"/>
    <x v="3"/>
    <s v="plays"/>
    <x v="1"/>
    <s v="USD"/>
    <n v="1456380000"/>
    <n v="1456380000"/>
    <b v="0"/>
    <b v="1"/>
    <d v="1970-01-01T00:00:00"/>
    <n v="16856.25"/>
    <n v="16856.25"/>
    <s v="theater/plays"/>
    <x v="90"/>
    <x v="88"/>
  </r>
  <r>
    <n v="91"/>
    <s v="Frazier, Patrick and Smith"/>
    <s v="Enhanced systemic analyzer"/>
    <n v="154300"/>
    <n v="74688"/>
    <x v="91"/>
    <x v="0"/>
    <n v="679"/>
    <n v="109.9970544919"/>
    <x v="5"/>
    <s v="translations"/>
    <x v="6"/>
    <s v="EUR"/>
    <n v="1470459600"/>
    <n v="1472878800"/>
    <b v="0"/>
    <b v="0"/>
    <d v="1970-01-01T00:00:00"/>
    <n v="17019.208333333299"/>
    <n v="17047.208333333299"/>
    <s v="publishing/translations"/>
    <x v="91"/>
    <x v="89"/>
  </r>
  <r>
    <n v="92"/>
    <s v="Santos, Bell and Lloyd"/>
    <s v="Object-based analyzing knowledge user"/>
    <n v="20000"/>
    <n v="51775"/>
    <x v="92"/>
    <x v="1"/>
    <n v="498"/>
    <n v="103.965863453815"/>
    <x v="6"/>
    <s v="video games"/>
    <x v="5"/>
    <s v="CHF"/>
    <n v="1277269200"/>
    <n v="1277355600"/>
    <b v="0"/>
    <b v="1"/>
    <d v="1970-01-01T00:00:00"/>
    <n v="14783.208333333299"/>
    <n v="14784.208333333299"/>
    <s v="games/video games"/>
    <x v="92"/>
    <x v="40"/>
  </r>
  <r>
    <n v="93"/>
    <s v="Hall and Sons"/>
    <s v="Pre-emptive radical architecture"/>
    <n v="108800"/>
    <n v="65877"/>
    <x v="93"/>
    <x v="3"/>
    <n v="610"/>
    <n v="107.995081967213"/>
    <x v="3"/>
    <s v="plays"/>
    <x v="1"/>
    <s v="USD"/>
    <n v="1350709200"/>
    <n v="1351054800"/>
    <b v="0"/>
    <b v="1"/>
    <d v="1970-01-01T00:00:00"/>
    <n v="15633.208333333299"/>
    <n v="15637.208333333299"/>
    <s v="theater/plays"/>
    <x v="93"/>
    <x v="90"/>
  </r>
  <r>
    <n v="94"/>
    <s v="Hanson Inc"/>
    <s v="Grass-roots web-enabled contingency"/>
    <n v="2900"/>
    <n v="8807"/>
    <x v="94"/>
    <x v="1"/>
    <n v="180"/>
    <n v="48.927777777777798"/>
    <x v="2"/>
    <s v="web"/>
    <x v="4"/>
    <s v="GBP"/>
    <n v="1554613200"/>
    <n v="1555563600"/>
    <b v="0"/>
    <b v="0"/>
    <d v="1970-01-01T00:00:00"/>
    <n v="17993.208333333299"/>
    <n v="18004.208333333299"/>
    <s v="technology/web"/>
    <x v="94"/>
    <x v="91"/>
  </r>
  <r>
    <n v="95"/>
    <s v="Sanchez LLC"/>
    <s v="Stand-alone system-worthy standardization"/>
    <n v="900"/>
    <n v="1017"/>
    <x v="95"/>
    <x v="1"/>
    <n v="27"/>
    <n v="37.6666666666667"/>
    <x v="4"/>
    <s v="documentary"/>
    <x v="1"/>
    <s v="USD"/>
    <n v="1571029200"/>
    <n v="1571634000"/>
    <b v="0"/>
    <b v="0"/>
    <d v="1970-01-01T00:00:00"/>
    <n v="18183.208333333299"/>
    <n v="18190.208333333299"/>
    <s v="film &amp; video/documentary"/>
    <x v="95"/>
    <x v="92"/>
  </r>
  <r>
    <n v="96"/>
    <s v="Howard Ltd"/>
    <s v="Down-sized systematic policy"/>
    <n v="69700"/>
    <n v="151513"/>
    <x v="96"/>
    <x v="1"/>
    <n v="2331"/>
    <n v="64.999141999141997"/>
    <x v="3"/>
    <s v="plays"/>
    <x v="1"/>
    <s v="USD"/>
    <n v="1299736800"/>
    <n v="1300856400"/>
    <b v="0"/>
    <b v="0"/>
    <d v="1970-01-01T00:00:00"/>
    <n v="15043.25"/>
    <n v="15056.208333333299"/>
    <s v="theater/plays"/>
    <x v="96"/>
    <x v="36"/>
  </r>
  <r>
    <n v="97"/>
    <s v="Stewart LLC"/>
    <s v="Cloned bi-directional architecture"/>
    <n v="1300"/>
    <n v="12047"/>
    <x v="97"/>
    <x v="1"/>
    <n v="113"/>
    <n v="106.610619469027"/>
    <x v="0"/>
    <s v="food trucks"/>
    <x v="1"/>
    <s v="USD"/>
    <n v="1435208400"/>
    <n v="1439874000"/>
    <b v="0"/>
    <b v="0"/>
    <d v="1970-01-01T00:00:00"/>
    <n v="16611.208333333299"/>
    <n v="16665.208333333299"/>
    <s v="food/food trucks"/>
    <x v="48"/>
    <x v="93"/>
  </r>
  <r>
    <n v="98"/>
    <s v="Arias, Allen and Miller"/>
    <s v="Seamless transitional portal"/>
    <n v="97800"/>
    <n v="32951"/>
    <x v="98"/>
    <x v="0"/>
    <n v="1220"/>
    <n v="27.0090163934426"/>
    <x v="6"/>
    <s v="video games"/>
    <x v="2"/>
    <s v="AUD"/>
    <n v="1437973200"/>
    <n v="1438318800"/>
    <b v="0"/>
    <b v="0"/>
    <d v="1970-01-01T00:00:00"/>
    <n v="16643.208333333299"/>
    <n v="16647.208333333299"/>
    <s v="games/video games"/>
    <x v="97"/>
    <x v="94"/>
  </r>
  <r>
    <n v="99"/>
    <s v="Baker-Morris"/>
    <s v="Fully-configurable motivating approach"/>
    <n v="7600"/>
    <n v="14951"/>
    <x v="99"/>
    <x v="1"/>
    <n v="164"/>
    <n v="91.164634146341498"/>
    <x v="3"/>
    <s v="plays"/>
    <x v="1"/>
    <s v="USD"/>
    <n v="1416895200"/>
    <n v="1419400800"/>
    <b v="0"/>
    <b v="0"/>
    <d v="1970-01-01T00:00:00"/>
    <n v="16399.25"/>
    <n v="16428.25"/>
    <s v="theater/plays"/>
    <x v="98"/>
    <x v="95"/>
  </r>
  <r>
    <n v="100"/>
    <s v="Tucker, Fox and Green"/>
    <s v="Upgradable fault-tolerant approach"/>
    <n v="100"/>
    <n v="1"/>
    <x v="100"/>
    <x v="0"/>
    <n v="1"/>
    <n v="1"/>
    <x v="3"/>
    <s v="plays"/>
    <x v="1"/>
    <s v="USD"/>
    <n v="1319000400"/>
    <n v="1320555600"/>
    <b v="0"/>
    <b v="0"/>
    <d v="1970-01-01T00:00:00"/>
    <n v="15266.208333333299"/>
    <n v="15284.208333333299"/>
    <s v="theater/plays"/>
    <x v="99"/>
    <x v="96"/>
  </r>
  <r>
    <n v="101"/>
    <s v="Douglas LLC"/>
    <s v="Reduced heuristic moratorium"/>
    <n v="900"/>
    <n v="9193"/>
    <x v="101"/>
    <x v="1"/>
    <n v="164"/>
    <n v="56.054878048780502"/>
    <x v="1"/>
    <s v="electric music"/>
    <x v="1"/>
    <s v="USD"/>
    <n v="1424498400"/>
    <n v="1425103200"/>
    <b v="0"/>
    <b v="1"/>
    <d v="1970-01-01T00:00:00"/>
    <n v="16487.25"/>
    <n v="16494.25"/>
    <s v="music/electric music"/>
    <x v="100"/>
    <x v="97"/>
  </r>
  <r>
    <n v="102"/>
    <s v="Garcia Inc"/>
    <s v="Front-line web-enabled model"/>
    <n v="3700"/>
    <n v="10422"/>
    <x v="102"/>
    <x v="1"/>
    <n v="336"/>
    <n v="31.0178571428571"/>
    <x v="2"/>
    <s v="wearables"/>
    <x v="1"/>
    <s v="USD"/>
    <n v="1526274000"/>
    <n v="1526878800"/>
    <b v="0"/>
    <b v="1"/>
    <d v="1970-01-01T00:00:00"/>
    <n v="17665.208333333299"/>
    <n v="17672.208333333299"/>
    <s v="technology/wearables"/>
    <x v="101"/>
    <x v="98"/>
  </r>
  <r>
    <n v="103"/>
    <s v="Frye, Hunt and Powell"/>
    <s v="Polarized incremental emulation"/>
    <n v="10000"/>
    <n v="2461"/>
    <x v="103"/>
    <x v="0"/>
    <n v="37"/>
    <n v="66.513513513513502"/>
    <x v="1"/>
    <s v="electric music"/>
    <x v="6"/>
    <s v="EUR"/>
    <n v="1287896400"/>
    <n v="1288674000"/>
    <b v="0"/>
    <b v="0"/>
    <d v="1970-01-01T00:00:00"/>
    <n v="14906.208333333299"/>
    <n v="14915.208333333299"/>
    <s v="music/electric music"/>
    <x v="102"/>
    <x v="99"/>
  </r>
  <r>
    <n v="104"/>
    <s v="Smith, Wells and Nguyen"/>
    <s v="Self-enabling grid-enabled initiative"/>
    <n v="119200"/>
    <n v="170623"/>
    <x v="104"/>
    <x v="1"/>
    <n v="1917"/>
    <n v="89.005216484089701"/>
    <x v="1"/>
    <s v="indie rock"/>
    <x v="1"/>
    <s v="USD"/>
    <n v="1495515600"/>
    <n v="1495602000"/>
    <b v="0"/>
    <b v="0"/>
    <d v="1970-01-01T00:00:00"/>
    <n v="17309.208333333299"/>
    <n v="17310.208333333299"/>
    <s v="music/indie rock"/>
    <x v="103"/>
    <x v="100"/>
  </r>
  <r>
    <n v="105"/>
    <s v="Charles-Johnson"/>
    <s v="Total fresh-thinking system engine"/>
    <n v="6800"/>
    <n v="9829"/>
    <x v="105"/>
    <x v="1"/>
    <n v="95"/>
    <n v="103.46315789473699"/>
    <x v="2"/>
    <s v="web"/>
    <x v="1"/>
    <s v="USD"/>
    <n v="1364878800"/>
    <n v="1366434000"/>
    <b v="0"/>
    <b v="0"/>
    <d v="1970-01-01T00:00:00"/>
    <n v="15797.208333333299"/>
    <n v="15815.208333333299"/>
    <s v="technology/web"/>
    <x v="104"/>
    <x v="101"/>
  </r>
  <r>
    <n v="106"/>
    <s v="Brandt, Carter and Wood"/>
    <s v="Ameliorated clear-thinking circuit"/>
    <n v="3900"/>
    <n v="14006"/>
    <x v="106"/>
    <x v="1"/>
    <n v="147"/>
    <n v="95.278911564625801"/>
    <x v="3"/>
    <s v="plays"/>
    <x v="1"/>
    <s v="USD"/>
    <n v="1567918800"/>
    <n v="1568350800"/>
    <b v="0"/>
    <b v="0"/>
    <d v="1970-01-01T00:00:00"/>
    <n v="18147.208333333299"/>
    <n v="18152.208333333299"/>
    <s v="theater/plays"/>
    <x v="105"/>
    <x v="102"/>
  </r>
  <r>
    <n v="107"/>
    <s v="Tucker, Schmidt and Reid"/>
    <s v="Multi-layered encompassing installation"/>
    <n v="3500"/>
    <n v="6527"/>
    <x v="107"/>
    <x v="1"/>
    <n v="86"/>
    <n v="75.895348837209298"/>
    <x v="3"/>
    <s v="plays"/>
    <x v="1"/>
    <s v="USD"/>
    <n v="1524459600"/>
    <n v="1525928400"/>
    <b v="0"/>
    <b v="1"/>
    <d v="1970-01-01T00:00:00"/>
    <n v="17644.208333333299"/>
    <n v="17661.208333333299"/>
    <s v="theater/plays"/>
    <x v="106"/>
    <x v="103"/>
  </r>
  <r>
    <n v="108"/>
    <s v="Decker Inc"/>
    <s v="Universal encompassing implementation"/>
    <n v="1500"/>
    <n v="8929"/>
    <x v="108"/>
    <x v="1"/>
    <n v="83"/>
    <n v="107.578313253012"/>
    <x v="4"/>
    <s v="documentary"/>
    <x v="1"/>
    <s v="USD"/>
    <n v="1333688400"/>
    <n v="1336885200"/>
    <b v="0"/>
    <b v="0"/>
    <d v="1970-01-01T00:00:00"/>
    <n v="15436.208333333299"/>
    <n v="15473.208333333299"/>
    <s v="film &amp; video/documentary"/>
    <x v="107"/>
    <x v="104"/>
  </r>
  <r>
    <n v="109"/>
    <s v="Romero and Sons"/>
    <s v="Object-based client-server application"/>
    <n v="5200"/>
    <n v="3079"/>
    <x v="109"/>
    <x v="0"/>
    <n v="60"/>
    <n v="51.316666666666698"/>
    <x v="4"/>
    <s v="television"/>
    <x v="1"/>
    <s v="USD"/>
    <n v="1389506400"/>
    <n v="1389679200"/>
    <b v="0"/>
    <b v="0"/>
    <d v="1970-01-01T00:00:00"/>
    <n v="16082.25"/>
    <n v="16084.25"/>
    <s v="film &amp; video/television"/>
    <x v="108"/>
    <x v="105"/>
  </r>
  <r>
    <n v="110"/>
    <s v="Castillo-Carey"/>
    <s v="Cross-platform solution-oriented process improvement"/>
    <n v="142400"/>
    <n v="21307"/>
    <x v="110"/>
    <x v="0"/>
    <n v="296"/>
    <n v="71.983108108108098"/>
    <x v="0"/>
    <s v="food trucks"/>
    <x v="1"/>
    <s v="USD"/>
    <n v="1536642000"/>
    <n v="1538283600"/>
    <b v="0"/>
    <b v="0"/>
    <d v="1970-01-01T00:00:00"/>
    <n v="17785.208333333299"/>
    <n v="17804.208333333299"/>
    <s v="food/food trucks"/>
    <x v="109"/>
    <x v="106"/>
  </r>
  <r>
    <n v="111"/>
    <s v="Hart-Briggs"/>
    <s v="Re-engineered user-facing approach"/>
    <n v="61400"/>
    <n v="73653"/>
    <x v="111"/>
    <x v="1"/>
    <n v="676"/>
    <n v="108.95414201183399"/>
    <x v="5"/>
    <s v="radio &amp; podcasts"/>
    <x v="1"/>
    <s v="USD"/>
    <n v="1348290000"/>
    <n v="1348808400"/>
    <b v="0"/>
    <b v="0"/>
    <d v="1970-01-01T00:00:00"/>
    <n v="15605.208333333299"/>
    <n v="15611.208333333299"/>
    <s v="publishing/radio &amp; podcasts"/>
    <x v="110"/>
    <x v="107"/>
  </r>
  <r>
    <n v="112"/>
    <s v="Jones-Meyer"/>
    <s v="Re-engineered client-driven hub"/>
    <n v="4700"/>
    <n v="12635"/>
    <x v="112"/>
    <x v="1"/>
    <n v="361"/>
    <n v="35"/>
    <x v="2"/>
    <s v="web"/>
    <x v="2"/>
    <s v="AUD"/>
    <n v="1408856400"/>
    <n v="1410152400"/>
    <b v="0"/>
    <b v="0"/>
    <d v="1970-01-01T00:00:00"/>
    <n v="16306.208333333299"/>
    <n v="16321.208333333299"/>
    <s v="technology/web"/>
    <x v="111"/>
    <x v="108"/>
  </r>
  <r>
    <n v="113"/>
    <s v="Wright, Hartman and Yu"/>
    <s v="User-friendly tertiary array"/>
    <n v="3300"/>
    <n v="12437"/>
    <x v="113"/>
    <x v="1"/>
    <n v="131"/>
    <n v="94.9389312977099"/>
    <x v="0"/>
    <s v="food trucks"/>
    <x v="1"/>
    <s v="USD"/>
    <n v="1505192400"/>
    <n v="1505797200"/>
    <b v="0"/>
    <b v="0"/>
    <d v="1970-01-01T00:00:00"/>
    <n v="17421.208333333299"/>
    <n v="17428.208333333299"/>
    <s v="food/food trucks"/>
    <x v="112"/>
    <x v="109"/>
  </r>
  <r>
    <n v="114"/>
    <s v="Harper-Davis"/>
    <s v="Robust heuristic encoding"/>
    <n v="1900"/>
    <n v="13816"/>
    <x v="114"/>
    <x v="1"/>
    <n v="126"/>
    <n v="109.650793650794"/>
    <x v="2"/>
    <s v="wearables"/>
    <x v="1"/>
    <s v="USD"/>
    <n v="1554786000"/>
    <n v="1554872400"/>
    <b v="0"/>
    <b v="1"/>
    <d v="1970-01-01T00:00:00"/>
    <n v="17995.208333333299"/>
    <n v="17996.208333333299"/>
    <s v="technology/wearables"/>
    <x v="113"/>
    <x v="110"/>
  </r>
  <r>
    <n v="115"/>
    <s v="Barrett PLC"/>
    <s v="Team-oriented clear-thinking capacity"/>
    <n v="166700"/>
    <n v="145382"/>
    <x v="115"/>
    <x v="0"/>
    <n v="3304"/>
    <n v="44.001815980629502"/>
    <x v="5"/>
    <s v="fiction"/>
    <x v="6"/>
    <s v="EUR"/>
    <n v="1510898400"/>
    <n v="1513922400"/>
    <b v="0"/>
    <b v="0"/>
    <d v="1970-01-01T00:00:00"/>
    <n v="17487.25"/>
    <n v="17522.25"/>
    <s v="publishing/fiction"/>
    <x v="114"/>
    <x v="111"/>
  </r>
  <r>
    <n v="116"/>
    <s v="David-Clark"/>
    <s v="De-engineered motivating standardization"/>
    <n v="7200"/>
    <n v="6336"/>
    <x v="116"/>
    <x v="0"/>
    <n v="73"/>
    <n v="86.794520547945197"/>
    <x v="3"/>
    <s v="plays"/>
    <x v="1"/>
    <s v="USD"/>
    <n v="1442552400"/>
    <n v="1442638800"/>
    <b v="0"/>
    <b v="0"/>
    <d v="1970-01-01T00:00:00"/>
    <n v="16696.208333333299"/>
    <n v="16697.208333333299"/>
    <s v="theater/plays"/>
    <x v="115"/>
    <x v="112"/>
  </r>
  <r>
    <n v="117"/>
    <s v="Chaney-Dennis"/>
    <s v="Business-focused 24hour groupware"/>
    <n v="4900"/>
    <n v="8523"/>
    <x v="117"/>
    <x v="1"/>
    <n v="275"/>
    <n v="30.992727272727301"/>
    <x v="4"/>
    <s v="television"/>
    <x v="1"/>
    <s v="USD"/>
    <n v="1316667600"/>
    <n v="1317186000"/>
    <b v="0"/>
    <b v="0"/>
    <d v="1970-01-01T00:00:00"/>
    <n v="15239.208333333299"/>
    <n v="15245.208333333299"/>
    <s v="film &amp; video/television"/>
    <x v="116"/>
    <x v="113"/>
  </r>
  <r>
    <n v="118"/>
    <s v="Robinson, Lopez and Christensen"/>
    <s v="Organic next generation protocol"/>
    <n v="5400"/>
    <n v="6351"/>
    <x v="118"/>
    <x v="1"/>
    <n v="67"/>
    <n v="94.791044776119406"/>
    <x v="7"/>
    <s v="photography books"/>
    <x v="1"/>
    <s v="USD"/>
    <n v="1390716000"/>
    <n v="1391234400"/>
    <b v="0"/>
    <b v="0"/>
    <d v="1970-01-01T00:00:00"/>
    <n v="16096.25"/>
    <n v="16102.25"/>
    <s v="photography/photography books"/>
    <x v="117"/>
    <x v="114"/>
  </r>
  <r>
    <n v="119"/>
    <s v="Clark and Sons"/>
    <s v="Reverse-engineered full-range Internet solution"/>
    <n v="5000"/>
    <n v="10748"/>
    <x v="119"/>
    <x v="1"/>
    <n v="154"/>
    <n v="69.792207792207805"/>
    <x v="4"/>
    <s v="documentary"/>
    <x v="1"/>
    <s v="USD"/>
    <n v="1402894800"/>
    <n v="1404363600"/>
    <b v="0"/>
    <b v="1"/>
    <d v="1970-01-01T00:00:00"/>
    <n v="16237.208333333299"/>
    <n v="16254.208333333299"/>
    <s v="film &amp; video/documentary"/>
    <x v="118"/>
    <x v="115"/>
  </r>
  <r>
    <n v="120"/>
    <s v="Vega Group"/>
    <s v="Synchronized regional synergy"/>
    <n v="75100"/>
    <n v="112272"/>
    <x v="120"/>
    <x v="1"/>
    <n v="1782"/>
    <n v="63.003367003367003"/>
    <x v="6"/>
    <s v="mobile games"/>
    <x v="1"/>
    <s v="USD"/>
    <n v="1429246800"/>
    <n v="1429592400"/>
    <b v="0"/>
    <b v="1"/>
    <d v="1970-01-01T00:00:00"/>
    <n v="16542.208333333299"/>
    <n v="16546.208333333299"/>
    <s v="games/mobile games"/>
    <x v="119"/>
    <x v="116"/>
  </r>
  <r>
    <n v="121"/>
    <s v="Brown-Brown"/>
    <s v="Multi-lateral homogeneous success"/>
    <n v="45300"/>
    <n v="99361"/>
    <x v="121"/>
    <x v="1"/>
    <n v="903"/>
    <n v="110.034330011074"/>
    <x v="6"/>
    <s v="video games"/>
    <x v="1"/>
    <s v="USD"/>
    <n v="1412485200"/>
    <n v="1413608400"/>
    <b v="0"/>
    <b v="0"/>
    <d v="1970-01-01T00:00:00"/>
    <n v="16348.208333333299"/>
    <n v="16361.208333333299"/>
    <s v="games/video games"/>
    <x v="33"/>
    <x v="117"/>
  </r>
  <r>
    <n v="122"/>
    <s v="Taylor PLC"/>
    <s v="Seamless zero-defect solution"/>
    <n v="136800"/>
    <n v="88055"/>
    <x v="122"/>
    <x v="0"/>
    <n v="3387"/>
    <n v="25.997933274284001"/>
    <x v="5"/>
    <s v="fiction"/>
    <x v="1"/>
    <s v="USD"/>
    <n v="1417068000"/>
    <n v="1419400800"/>
    <b v="0"/>
    <b v="0"/>
    <d v="1970-01-01T00:00:00"/>
    <n v="16401.25"/>
    <n v="16428.25"/>
    <s v="publishing/fiction"/>
    <x v="120"/>
    <x v="95"/>
  </r>
  <r>
    <n v="123"/>
    <s v="Edwards-Lewis"/>
    <s v="Enhanced scalable concept"/>
    <n v="177700"/>
    <n v="33092"/>
    <x v="123"/>
    <x v="0"/>
    <n v="662"/>
    <n v="49.987915407854999"/>
    <x v="3"/>
    <s v="plays"/>
    <x v="0"/>
    <s v="CAD"/>
    <n v="1448344800"/>
    <n v="1448604000"/>
    <b v="1"/>
    <b v="0"/>
    <d v="1970-01-01T00:00:00"/>
    <n v="16763.25"/>
    <n v="16766.25"/>
    <s v="theater/plays"/>
    <x v="121"/>
    <x v="118"/>
  </r>
  <r>
    <n v="124"/>
    <s v="Stanton, Neal and Rodriguez"/>
    <s v="Polarized uniform software"/>
    <n v="2600"/>
    <n v="9562"/>
    <x v="124"/>
    <x v="1"/>
    <n v="94"/>
    <n v="101.723404255319"/>
    <x v="7"/>
    <s v="photography books"/>
    <x v="6"/>
    <s v="EUR"/>
    <n v="1557723600"/>
    <n v="1562302800"/>
    <b v="0"/>
    <b v="0"/>
    <d v="1970-01-01T00:00:00"/>
    <n v="18029.208333333299"/>
    <n v="18082.208333333299"/>
    <s v="photography/photography books"/>
    <x v="122"/>
    <x v="119"/>
  </r>
  <r>
    <n v="125"/>
    <s v="Pratt LLC"/>
    <s v="Stand-alone web-enabled moderator"/>
    <n v="5300"/>
    <n v="8475"/>
    <x v="125"/>
    <x v="1"/>
    <n v="180"/>
    <n v="47.0833333333333"/>
    <x v="3"/>
    <s v="plays"/>
    <x v="1"/>
    <s v="USD"/>
    <n v="1537333200"/>
    <n v="1537678800"/>
    <b v="0"/>
    <b v="0"/>
    <d v="1970-01-01T00:00:00"/>
    <n v="17793.208333333299"/>
    <n v="17797.208333333299"/>
    <s v="theater/plays"/>
    <x v="123"/>
    <x v="120"/>
  </r>
  <r>
    <n v="126"/>
    <s v="Gross PLC"/>
    <s v="Proactive methodical benchmark"/>
    <n v="180200"/>
    <n v="69617"/>
    <x v="126"/>
    <x v="0"/>
    <n v="774"/>
    <n v="89.9444444444444"/>
    <x v="3"/>
    <s v="plays"/>
    <x v="1"/>
    <s v="USD"/>
    <n v="1471150800"/>
    <n v="1473570000"/>
    <b v="0"/>
    <b v="1"/>
    <d v="1970-01-01T00:00:00"/>
    <n v="17027.208333333299"/>
    <n v="17055.208333333299"/>
    <s v="theater/plays"/>
    <x v="124"/>
    <x v="121"/>
  </r>
  <r>
    <n v="127"/>
    <s v="Martinez, Gomez and Dalton"/>
    <s v="Team-oriented 6thgeneration matrix"/>
    <n v="103200"/>
    <n v="53067"/>
    <x v="127"/>
    <x v="0"/>
    <n v="672"/>
    <n v="78.96875"/>
    <x v="3"/>
    <s v="plays"/>
    <x v="0"/>
    <s v="CAD"/>
    <n v="1273640400"/>
    <n v="1273899600"/>
    <b v="0"/>
    <b v="0"/>
    <d v="1970-01-01T00:00:00"/>
    <n v="14741.208333333299"/>
    <n v="14744.208333333299"/>
    <s v="theater/plays"/>
    <x v="125"/>
    <x v="122"/>
  </r>
  <r>
    <n v="128"/>
    <s v="Allen-Curtis"/>
    <s v="Phased human-resource core"/>
    <n v="70600"/>
    <n v="42596"/>
    <x v="128"/>
    <x v="3"/>
    <n v="532"/>
    <n v="80.067669172932298"/>
    <x v="1"/>
    <s v="rock"/>
    <x v="1"/>
    <s v="USD"/>
    <n v="1282885200"/>
    <n v="1284008400"/>
    <b v="0"/>
    <b v="0"/>
    <d v="1970-01-01T00:00:00"/>
    <n v="14848.208333333299"/>
    <n v="14861.208333333299"/>
    <s v="music/rock"/>
    <x v="126"/>
    <x v="123"/>
  </r>
  <r>
    <n v="129"/>
    <s v="Morgan-Martinez"/>
    <s v="Mandatory tertiary implementation"/>
    <n v="148500"/>
    <n v="4756"/>
    <x v="129"/>
    <x v="3"/>
    <n v="55"/>
    <n v="86.472727272727298"/>
    <x v="0"/>
    <s v="food trucks"/>
    <x v="2"/>
    <s v="AUD"/>
    <n v="1422943200"/>
    <n v="1425103200"/>
    <b v="0"/>
    <b v="0"/>
    <d v="1970-01-01T00:00:00"/>
    <n v="16469.25"/>
    <n v="16494.25"/>
    <s v="food/food trucks"/>
    <x v="127"/>
    <x v="97"/>
  </r>
  <r>
    <n v="130"/>
    <s v="Luna, Anderson and Fox"/>
    <s v="Secured directional encryption"/>
    <n v="9600"/>
    <n v="14925"/>
    <x v="130"/>
    <x v="1"/>
    <n v="533"/>
    <n v="28.001876172607901"/>
    <x v="4"/>
    <s v="drama"/>
    <x v="3"/>
    <s v="DKK"/>
    <n v="1319605200"/>
    <n v="1320991200"/>
    <b v="0"/>
    <b v="0"/>
    <d v="1970-01-01T00:00:00"/>
    <n v="15273.208333333299"/>
    <n v="15289.25"/>
    <s v="film &amp; video/drama"/>
    <x v="128"/>
    <x v="124"/>
  </r>
  <r>
    <n v="131"/>
    <s v="Fleming, Zhang and Henderson"/>
    <s v="Distributed 5thgeneration implementation"/>
    <n v="164700"/>
    <n v="166116"/>
    <x v="131"/>
    <x v="1"/>
    <n v="2443"/>
    <n v="67.996725337699502"/>
    <x v="2"/>
    <s v="web"/>
    <x v="4"/>
    <s v="GBP"/>
    <n v="1385704800"/>
    <n v="1386828000"/>
    <b v="0"/>
    <b v="0"/>
    <d v="1970-01-01T00:00:00"/>
    <n v="16038.25"/>
    <n v="16051.25"/>
    <s v="technology/web"/>
    <x v="129"/>
    <x v="125"/>
  </r>
  <r>
    <n v="132"/>
    <s v="Flowers and Sons"/>
    <s v="Virtual static core"/>
    <n v="3300"/>
    <n v="3834"/>
    <x v="132"/>
    <x v="1"/>
    <n v="89"/>
    <n v="43.078651685393297"/>
    <x v="3"/>
    <s v="plays"/>
    <x v="1"/>
    <s v="USD"/>
    <n v="1515736800"/>
    <n v="1517119200"/>
    <b v="0"/>
    <b v="1"/>
    <d v="1970-01-01T00:00:00"/>
    <n v="17543.25"/>
    <n v="17559.25"/>
    <s v="theater/plays"/>
    <x v="130"/>
    <x v="126"/>
  </r>
  <r>
    <n v="133"/>
    <s v="Gates PLC"/>
    <s v="Secured content-based product"/>
    <n v="4500"/>
    <n v="13985"/>
    <x v="133"/>
    <x v="1"/>
    <n v="159"/>
    <n v="87.955974842767304"/>
    <x v="1"/>
    <s v="world music"/>
    <x v="1"/>
    <s v="USD"/>
    <n v="1313125200"/>
    <n v="1315026000"/>
    <b v="0"/>
    <b v="0"/>
    <d v="1970-01-01T00:00:00"/>
    <n v="15198.208333333299"/>
    <n v="15220.208333333299"/>
    <s v="music/world music"/>
    <x v="131"/>
    <x v="127"/>
  </r>
  <r>
    <n v="134"/>
    <s v="Caldwell LLC"/>
    <s v="Secured executive concept"/>
    <n v="99500"/>
    <n v="89288"/>
    <x v="134"/>
    <x v="0"/>
    <n v="940"/>
    <n v="94.987234042553197"/>
    <x v="4"/>
    <s v="documentary"/>
    <x v="5"/>
    <s v="CHF"/>
    <n v="1308459600"/>
    <n v="1312693200"/>
    <b v="0"/>
    <b v="1"/>
    <d v="1970-01-01T00:00:00"/>
    <n v="15144.208333333299"/>
    <n v="15193.208333333299"/>
    <s v="film &amp; video/documentary"/>
    <x v="132"/>
    <x v="128"/>
  </r>
  <r>
    <n v="135"/>
    <s v="Le, Burton and Evans"/>
    <s v="Balanced zero-defect software"/>
    <n v="7700"/>
    <n v="5488"/>
    <x v="135"/>
    <x v="0"/>
    <n v="117"/>
    <n v="46.905982905982903"/>
    <x v="3"/>
    <s v="plays"/>
    <x v="1"/>
    <s v="USD"/>
    <n v="1362636000"/>
    <n v="1363064400"/>
    <b v="0"/>
    <b v="1"/>
    <d v="1970-01-01T00:00:00"/>
    <n v="15771.25"/>
    <n v="15776.208333333299"/>
    <s v="theater/plays"/>
    <x v="133"/>
    <x v="129"/>
  </r>
  <r>
    <n v="136"/>
    <s v="Briggs PLC"/>
    <s v="Distributed context-sensitive flexibility"/>
    <n v="82800"/>
    <n v="2721"/>
    <x v="136"/>
    <x v="3"/>
    <n v="58"/>
    <n v="46.913793103448299"/>
    <x v="4"/>
    <s v="drama"/>
    <x v="1"/>
    <s v="USD"/>
    <n v="1402117200"/>
    <n v="1403154000"/>
    <b v="0"/>
    <b v="1"/>
    <d v="1970-01-01T00:00:00"/>
    <n v="16228.208333333299"/>
    <n v="16240.208333333299"/>
    <s v="film &amp; video/drama"/>
    <x v="134"/>
    <x v="130"/>
  </r>
  <r>
    <n v="137"/>
    <s v="Hudson-Nguyen"/>
    <s v="Down-sized disintermediate support"/>
    <n v="1800"/>
    <n v="4712"/>
    <x v="137"/>
    <x v="1"/>
    <n v="50"/>
    <n v="94.24"/>
    <x v="5"/>
    <s v="nonfiction"/>
    <x v="1"/>
    <s v="USD"/>
    <n v="1286341200"/>
    <n v="1286859600"/>
    <b v="0"/>
    <b v="0"/>
    <d v="1970-01-01T00:00:00"/>
    <n v="14888.208333333299"/>
    <n v="14894.208333333299"/>
    <s v="publishing/nonfiction"/>
    <x v="135"/>
    <x v="131"/>
  </r>
  <r>
    <n v="138"/>
    <s v="Hogan Ltd"/>
    <s v="Stand-alone mission-critical moratorium"/>
    <n v="9600"/>
    <n v="9216"/>
    <x v="138"/>
    <x v="0"/>
    <n v="115"/>
    <n v="80.139130434782601"/>
    <x v="6"/>
    <s v="mobile games"/>
    <x v="1"/>
    <s v="USD"/>
    <n v="1348808400"/>
    <n v="1349326800"/>
    <b v="0"/>
    <b v="0"/>
    <d v="1970-01-01T00:00:00"/>
    <n v="15611.208333333299"/>
    <n v="15617.208333333299"/>
    <s v="games/mobile games"/>
    <x v="136"/>
    <x v="132"/>
  </r>
  <r>
    <n v="139"/>
    <s v="Hamilton, Wright and Chavez"/>
    <s v="Down-sized empowering protocol"/>
    <n v="92100"/>
    <n v="19246"/>
    <x v="139"/>
    <x v="0"/>
    <n v="326"/>
    <n v="59.036809815950903"/>
    <x v="2"/>
    <s v="wearables"/>
    <x v="1"/>
    <s v="USD"/>
    <n v="1429592400"/>
    <n v="1430974800"/>
    <b v="0"/>
    <b v="1"/>
    <d v="1970-01-01T00:00:00"/>
    <n v="16546.208333333299"/>
    <n v="16562.208333333299"/>
    <s v="technology/wearables"/>
    <x v="137"/>
    <x v="133"/>
  </r>
  <r>
    <n v="140"/>
    <s v="Bautista-Cross"/>
    <s v="Fully-configurable coherent Internet solution"/>
    <n v="5500"/>
    <n v="12274"/>
    <x v="140"/>
    <x v="1"/>
    <n v="186"/>
    <n v="65.989247311827995"/>
    <x v="4"/>
    <s v="documentary"/>
    <x v="1"/>
    <s v="USD"/>
    <n v="1519538400"/>
    <n v="1519970400"/>
    <b v="0"/>
    <b v="0"/>
    <d v="1970-01-01T00:00:00"/>
    <n v="17587.25"/>
    <n v="17592.25"/>
    <s v="film &amp; video/documentary"/>
    <x v="138"/>
    <x v="134"/>
  </r>
  <r>
    <n v="141"/>
    <s v="Jackson LLC"/>
    <s v="Distributed motivating algorithm"/>
    <n v="64300"/>
    <n v="65323"/>
    <x v="141"/>
    <x v="1"/>
    <n v="1071"/>
    <n v="60.992530345471501"/>
    <x v="2"/>
    <s v="web"/>
    <x v="1"/>
    <s v="USD"/>
    <n v="1434085200"/>
    <n v="1434603600"/>
    <b v="0"/>
    <b v="0"/>
    <d v="1970-01-01T00:00:00"/>
    <n v="16598.208333333299"/>
    <n v="16604.208333333299"/>
    <s v="technology/web"/>
    <x v="139"/>
    <x v="135"/>
  </r>
  <r>
    <n v="142"/>
    <s v="Figueroa Ltd"/>
    <s v="Expanded solution-oriented benchmark"/>
    <n v="5000"/>
    <n v="11502"/>
    <x v="142"/>
    <x v="1"/>
    <n v="117"/>
    <n v="98.307692307692307"/>
    <x v="2"/>
    <s v="web"/>
    <x v="1"/>
    <s v="USD"/>
    <n v="1333688400"/>
    <n v="1337230800"/>
    <b v="0"/>
    <b v="0"/>
    <d v="1970-01-01T00:00:00"/>
    <n v="15436.208333333299"/>
    <n v="15477.208333333299"/>
    <s v="technology/web"/>
    <x v="107"/>
    <x v="136"/>
  </r>
  <r>
    <n v="143"/>
    <s v="Avila-Jones"/>
    <s v="Implemented discrete secured line"/>
    <n v="5400"/>
    <n v="7322"/>
    <x v="143"/>
    <x v="1"/>
    <n v="70"/>
    <n v="104.6"/>
    <x v="1"/>
    <s v="indie rock"/>
    <x v="1"/>
    <s v="USD"/>
    <n v="1277701200"/>
    <n v="1279429200"/>
    <b v="0"/>
    <b v="0"/>
    <d v="1970-01-01T00:00:00"/>
    <n v="14788.208333333299"/>
    <n v="14808.208333333299"/>
    <s v="music/indie rock"/>
    <x v="140"/>
    <x v="137"/>
  </r>
  <r>
    <n v="144"/>
    <s v="Martin, Lopez and Hunter"/>
    <s v="Multi-lateral actuating installation"/>
    <n v="9000"/>
    <n v="11619"/>
    <x v="144"/>
    <x v="1"/>
    <n v="135"/>
    <n v="86.066666666666706"/>
    <x v="3"/>
    <s v="plays"/>
    <x v="1"/>
    <s v="USD"/>
    <n v="1560747600"/>
    <n v="1561438800"/>
    <b v="0"/>
    <b v="0"/>
    <d v="1970-01-01T00:00:00"/>
    <n v="18064.208333333299"/>
    <n v="18072.208333333299"/>
    <s v="theater/plays"/>
    <x v="141"/>
    <x v="138"/>
  </r>
  <r>
    <n v="145"/>
    <s v="Fields-Moore"/>
    <s v="Secured reciprocal array"/>
    <n v="25000"/>
    <n v="59128"/>
    <x v="145"/>
    <x v="1"/>
    <n v="768"/>
    <n v="76.9895833333333"/>
    <x v="2"/>
    <s v="wearables"/>
    <x v="5"/>
    <s v="CHF"/>
    <n v="1410066000"/>
    <n v="1410498000"/>
    <b v="0"/>
    <b v="0"/>
    <d v="1970-01-01T00:00:00"/>
    <n v="16320.208333333299"/>
    <n v="16325.208333333299"/>
    <s v="technology/wearables"/>
    <x v="142"/>
    <x v="139"/>
  </r>
  <r>
    <n v="146"/>
    <s v="Harris-Golden"/>
    <s v="Optional bandwidth-monitored middleware"/>
    <n v="8800"/>
    <n v="1518"/>
    <x v="146"/>
    <x v="3"/>
    <n v="51"/>
    <n v="29.764705882352899"/>
    <x v="3"/>
    <s v="plays"/>
    <x v="1"/>
    <s v="USD"/>
    <n v="1320732000"/>
    <n v="1322460000"/>
    <b v="0"/>
    <b v="0"/>
    <d v="1970-01-01T00:00:00"/>
    <n v="15286.25"/>
    <n v="15306.25"/>
    <s v="theater/plays"/>
    <x v="143"/>
    <x v="140"/>
  </r>
  <r>
    <n v="147"/>
    <s v="Moss, Norman and Dunlap"/>
    <s v="Upgradable upward-trending workforce"/>
    <n v="8300"/>
    <n v="9337"/>
    <x v="147"/>
    <x v="1"/>
    <n v="199"/>
    <n v="46.9195979899498"/>
    <x v="3"/>
    <s v="plays"/>
    <x v="1"/>
    <s v="USD"/>
    <n v="1465794000"/>
    <n v="1466312400"/>
    <b v="0"/>
    <b v="1"/>
    <d v="1970-01-01T00:00:00"/>
    <n v="16965.208333333299"/>
    <n v="16971.208333333299"/>
    <s v="theater/plays"/>
    <x v="144"/>
    <x v="141"/>
  </r>
  <r>
    <n v="148"/>
    <s v="White, Larson and Wright"/>
    <s v="Upgradable hybrid capability"/>
    <n v="9300"/>
    <n v="11255"/>
    <x v="148"/>
    <x v="1"/>
    <n v="107"/>
    <n v="105.18691588785001"/>
    <x v="2"/>
    <s v="wearables"/>
    <x v="1"/>
    <s v="USD"/>
    <n v="1500958800"/>
    <n v="1501736400"/>
    <b v="0"/>
    <b v="0"/>
    <d v="1970-01-01T00:00:00"/>
    <n v="17372.208333333299"/>
    <n v="17381.208333333299"/>
    <s v="technology/wearables"/>
    <x v="145"/>
    <x v="142"/>
  </r>
  <r>
    <n v="149"/>
    <s v="Payne, Oliver and Burch"/>
    <s v="Managed fresh-thinking flexibility"/>
    <n v="6200"/>
    <n v="13632"/>
    <x v="149"/>
    <x v="1"/>
    <n v="195"/>
    <n v="69.907692307692301"/>
    <x v="1"/>
    <s v="indie rock"/>
    <x v="1"/>
    <s v="USD"/>
    <n v="1357020000"/>
    <n v="1361512800"/>
    <b v="0"/>
    <b v="0"/>
    <d v="1970-01-01T00:00:00"/>
    <n v="15706.25"/>
    <n v="15758.25"/>
    <s v="music/indie rock"/>
    <x v="146"/>
    <x v="143"/>
  </r>
  <r>
    <n v="150"/>
    <s v="Brown, Palmer and Pace"/>
    <s v="Networked stable workforce"/>
    <n v="100"/>
    <n v="1"/>
    <x v="100"/>
    <x v="0"/>
    <n v="1"/>
    <n v="1"/>
    <x v="1"/>
    <s v="rock"/>
    <x v="1"/>
    <s v="USD"/>
    <n v="1544940000"/>
    <n v="1545026400"/>
    <b v="0"/>
    <b v="0"/>
    <d v="1970-01-01T00:00:00"/>
    <n v="17881.25"/>
    <n v="17882.25"/>
    <s v="music/rock"/>
    <x v="147"/>
    <x v="144"/>
  </r>
  <r>
    <n v="151"/>
    <s v="Parker LLC"/>
    <s v="Customizable intermediate extranet"/>
    <n v="137200"/>
    <n v="88037"/>
    <x v="150"/>
    <x v="0"/>
    <n v="1467"/>
    <n v="60.011588275392"/>
    <x v="1"/>
    <s v="electric music"/>
    <x v="1"/>
    <s v="USD"/>
    <n v="1402290000"/>
    <n v="1406696400"/>
    <b v="0"/>
    <b v="0"/>
    <d v="1970-01-01T00:00:00"/>
    <n v="16230.208333333299"/>
    <n v="16281.208333333299"/>
    <s v="music/electric music"/>
    <x v="148"/>
    <x v="145"/>
  </r>
  <r>
    <n v="152"/>
    <s v="Bowen, Mcdonald and Hall"/>
    <s v="User-centric fault-tolerant task-force"/>
    <n v="41500"/>
    <n v="175573"/>
    <x v="151"/>
    <x v="1"/>
    <n v="3376"/>
    <n v="52.006220379146903"/>
    <x v="1"/>
    <s v="indie rock"/>
    <x v="1"/>
    <s v="USD"/>
    <n v="1487311200"/>
    <n v="1487916000"/>
    <b v="0"/>
    <b v="0"/>
    <d v="1970-01-01T00:00:00"/>
    <n v="17214.25"/>
    <n v="17221.25"/>
    <s v="music/indie rock"/>
    <x v="149"/>
    <x v="146"/>
  </r>
  <r>
    <n v="153"/>
    <s v="Whitehead, Bell and Hughes"/>
    <s v="Multi-tiered radical definition"/>
    <n v="189400"/>
    <n v="176112"/>
    <x v="152"/>
    <x v="0"/>
    <n v="5681"/>
    <n v="31.000176025347599"/>
    <x v="3"/>
    <s v="plays"/>
    <x v="1"/>
    <s v="USD"/>
    <n v="1350622800"/>
    <n v="1351141200"/>
    <b v="0"/>
    <b v="0"/>
    <d v="1970-01-01T00:00:00"/>
    <n v="15632.208333333299"/>
    <n v="15638.208333333299"/>
    <s v="theater/plays"/>
    <x v="150"/>
    <x v="147"/>
  </r>
  <r>
    <n v="154"/>
    <s v="Rodriguez-Brown"/>
    <s v="Devolved foreground benchmark"/>
    <n v="171300"/>
    <n v="100650"/>
    <x v="153"/>
    <x v="0"/>
    <n v="1059"/>
    <n v="95.042492917846999"/>
    <x v="1"/>
    <s v="indie rock"/>
    <x v="1"/>
    <s v="USD"/>
    <n v="1463029200"/>
    <n v="1465016400"/>
    <b v="0"/>
    <b v="1"/>
    <d v="1970-01-01T00:00:00"/>
    <n v="16933.208333333299"/>
    <n v="16956.208333333299"/>
    <s v="music/indie rock"/>
    <x v="151"/>
    <x v="148"/>
  </r>
  <r>
    <n v="155"/>
    <s v="Hall-Schaefer"/>
    <s v="Distributed eco-centric methodology"/>
    <n v="139500"/>
    <n v="90706"/>
    <x v="154"/>
    <x v="0"/>
    <n v="1194"/>
    <n v="75.968174204355094"/>
    <x v="3"/>
    <s v="plays"/>
    <x v="1"/>
    <s v="USD"/>
    <n v="1269493200"/>
    <n v="1270789200"/>
    <b v="0"/>
    <b v="0"/>
    <d v="1970-01-01T00:00:00"/>
    <n v="14693.208333333299"/>
    <n v="14708.208333333299"/>
    <s v="theater/plays"/>
    <x v="152"/>
    <x v="149"/>
  </r>
  <r>
    <n v="156"/>
    <s v="Meza-Rogers"/>
    <s v="Streamlined encompassing encryption"/>
    <n v="36400"/>
    <n v="26914"/>
    <x v="155"/>
    <x v="3"/>
    <n v="379"/>
    <n v="71.013192612137203"/>
    <x v="1"/>
    <s v="rock"/>
    <x v="2"/>
    <s v="AUD"/>
    <n v="1570251600"/>
    <n v="1572325200"/>
    <b v="0"/>
    <b v="0"/>
    <d v="1970-01-01T00:00:00"/>
    <n v="18174.208333333299"/>
    <n v="18198.208333333299"/>
    <s v="music/rock"/>
    <x v="153"/>
    <x v="150"/>
  </r>
  <r>
    <n v="157"/>
    <s v="Curtis-Curtis"/>
    <s v="User-friendly reciprocal initiative"/>
    <n v="4200"/>
    <n v="2212"/>
    <x v="156"/>
    <x v="0"/>
    <n v="30"/>
    <n v="73.733333333333306"/>
    <x v="7"/>
    <s v="photography books"/>
    <x v="2"/>
    <s v="AUD"/>
    <n v="1388383200"/>
    <n v="1389420000"/>
    <b v="0"/>
    <b v="0"/>
    <d v="1970-01-01T00:00:00"/>
    <n v="16069.25"/>
    <n v="16081.25"/>
    <s v="photography/photography books"/>
    <x v="154"/>
    <x v="151"/>
  </r>
  <r>
    <n v="158"/>
    <s v="Carlson Inc"/>
    <s v="Ergonomic fresh-thinking installation"/>
    <n v="2100"/>
    <n v="4640"/>
    <x v="157"/>
    <x v="1"/>
    <n v="41"/>
    <n v="113.170731707317"/>
    <x v="1"/>
    <s v="rock"/>
    <x v="1"/>
    <s v="USD"/>
    <n v="1449554400"/>
    <n v="1449640800"/>
    <b v="0"/>
    <b v="0"/>
    <d v="1970-01-01T00:00:00"/>
    <n v="16777.25"/>
    <n v="16778.25"/>
    <s v="music/rock"/>
    <x v="155"/>
    <x v="152"/>
  </r>
  <r>
    <n v="159"/>
    <s v="Clarke, Anderson and Lee"/>
    <s v="Robust explicit hardware"/>
    <n v="191200"/>
    <n v="191222"/>
    <x v="158"/>
    <x v="1"/>
    <n v="1821"/>
    <n v="105.009335529929"/>
    <x v="3"/>
    <s v="plays"/>
    <x v="1"/>
    <s v="USD"/>
    <n v="1553662800"/>
    <n v="1555218000"/>
    <b v="0"/>
    <b v="1"/>
    <d v="1970-01-01T00:00:00"/>
    <n v="17982.208333333299"/>
    <n v="18000.208333333299"/>
    <s v="theater/plays"/>
    <x v="156"/>
    <x v="153"/>
  </r>
  <r>
    <n v="160"/>
    <s v="Evans Group"/>
    <s v="Stand-alone actuating support"/>
    <n v="8000"/>
    <n v="12985"/>
    <x v="159"/>
    <x v="1"/>
    <n v="164"/>
    <n v="79.176829268292707"/>
    <x v="2"/>
    <s v="wearables"/>
    <x v="1"/>
    <s v="USD"/>
    <n v="1556341200"/>
    <n v="1557723600"/>
    <b v="0"/>
    <b v="0"/>
    <d v="1970-01-01T00:00:00"/>
    <n v="18013.208333333299"/>
    <n v="18029.208333333299"/>
    <s v="technology/wearables"/>
    <x v="157"/>
    <x v="154"/>
  </r>
  <r>
    <n v="161"/>
    <s v="Bruce Group"/>
    <s v="Cross-platform methodical process improvement"/>
    <n v="5500"/>
    <n v="4300"/>
    <x v="160"/>
    <x v="0"/>
    <n v="75"/>
    <n v="57.3333333333333"/>
    <x v="2"/>
    <s v="web"/>
    <x v="1"/>
    <s v="USD"/>
    <n v="1442984400"/>
    <n v="1443502800"/>
    <b v="0"/>
    <b v="1"/>
    <d v="1970-01-01T00:00:00"/>
    <n v="16701.208333333299"/>
    <n v="16707.208333333299"/>
    <s v="technology/web"/>
    <x v="158"/>
    <x v="155"/>
  </r>
  <r>
    <n v="162"/>
    <s v="Keith, Alvarez and Potter"/>
    <s v="Extended bottom-line open architecture"/>
    <n v="6100"/>
    <n v="9134"/>
    <x v="161"/>
    <x v="1"/>
    <n v="157"/>
    <n v="58.178343949044603"/>
    <x v="1"/>
    <s v="rock"/>
    <x v="5"/>
    <s v="CHF"/>
    <n v="1544248800"/>
    <n v="1546840800"/>
    <b v="0"/>
    <b v="0"/>
    <d v="1970-01-01T00:00:00"/>
    <n v="17873.25"/>
    <n v="17903.25"/>
    <s v="music/rock"/>
    <x v="159"/>
    <x v="156"/>
  </r>
  <r>
    <n v="163"/>
    <s v="Burton-Watkins"/>
    <s v="Extended reciprocal circuit"/>
    <n v="3500"/>
    <n v="8864"/>
    <x v="162"/>
    <x v="1"/>
    <n v="246"/>
    <n v="36.032520325203301"/>
    <x v="7"/>
    <s v="photography books"/>
    <x v="1"/>
    <s v="USD"/>
    <n v="1508475600"/>
    <n v="1512712800"/>
    <b v="0"/>
    <b v="1"/>
    <d v="1970-01-01T00:00:00"/>
    <n v="17459.208333333299"/>
    <n v="17508.25"/>
    <s v="photography/photography books"/>
    <x v="160"/>
    <x v="157"/>
  </r>
  <r>
    <n v="164"/>
    <s v="Lopez and Sons"/>
    <s v="Polarized human-resource protocol"/>
    <n v="150500"/>
    <n v="150755"/>
    <x v="163"/>
    <x v="1"/>
    <n v="1396"/>
    <n v="107.990687679083"/>
    <x v="3"/>
    <s v="plays"/>
    <x v="1"/>
    <s v="USD"/>
    <n v="1507438800"/>
    <n v="1507525200"/>
    <b v="0"/>
    <b v="0"/>
    <d v="1970-01-01T00:00:00"/>
    <n v="17447.208333333299"/>
    <n v="17448.208333333299"/>
    <s v="theater/plays"/>
    <x v="161"/>
    <x v="158"/>
  </r>
  <r>
    <n v="165"/>
    <s v="Cordova Ltd"/>
    <s v="Synergized radical product"/>
    <n v="90400"/>
    <n v="110279"/>
    <x v="164"/>
    <x v="1"/>
    <n v="2506"/>
    <n v="44.005985634477298"/>
    <x v="2"/>
    <s v="web"/>
    <x v="1"/>
    <s v="USD"/>
    <n v="1501563600"/>
    <n v="1504328400"/>
    <b v="0"/>
    <b v="0"/>
    <d v="1970-01-01T00:00:00"/>
    <n v="17379.208333333299"/>
    <n v="17411.208333333299"/>
    <s v="technology/web"/>
    <x v="162"/>
    <x v="159"/>
  </r>
  <r>
    <n v="166"/>
    <s v="Brown-Vang"/>
    <s v="Robust heuristic artificial intelligence"/>
    <n v="9800"/>
    <n v="13439"/>
    <x v="165"/>
    <x v="1"/>
    <n v="244"/>
    <n v="55.077868852458998"/>
    <x v="7"/>
    <s v="photography books"/>
    <x v="1"/>
    <s v="USD"/>
    <n v="1292997600"/>
    <n v="1293343200"/>
    <b v="0"/>
    <b v="0"/>
    <d v="1970-01-01T00:00:00"/>
    <n v="14965.25"/>
    <n v="14969.25"/>
    <s v="photography/photography books"/>
    <x v="163"/>
    <x v="160"/>
  </r>
  <r>
    <n v="167"/>
    <s v="Cruz-Ward"/>
    <s v="Robust content-based emulation"/>
    <n v="2600"/>
    <n v="10804"/>
    <x v="166"/>
    <x v="1"/>
    <n v="146"/>
    <n v="74"/>
    <x v="3"/>
    <s v="plays"/>
    <x v="2"/>
    <s v="AUD"/>
    <n v="1370840400"/>
    <n v="1371704400"/>
    <b v="0"/>
    <b v="0"/>
    <d v="1970-01-01T00:00:00"/>
    <n v="15866.208333333299"/>
    <n v="15876.208333333299"/>
    <s v="theater/plays"/>
    <x v="164"/>
    <x v="161"/>
  </r>
  <r>
    <n v="168"/>
    <s v="Hernandez Group"/>
    <s v="Ergonomic uniform open system"/>
    <n v="128100"/>
    <n v="40107"/>
    <x v="167"/>
    <x v="0"/>
    <n v="955"/>
    <n v="41.996858638743497"/>
    <x v="1"/>
    <s v="indie rock"/>
    <x v="3"/>
    <s v="DKK"/>
    <n v="1550815200"/>
    <n v="1552798800"/>
    <b v="0"/>
    <b v="1"/>
    <d v="1970-01-01T00:00:00"/>
    <n v="17949.25"/>
    <n v="17972.208333333299"/>
    <s v="music/indie rock"/>
    <x v="165"/>
    <x v="162"/>
  </r>
  <r>
    <n v="169"/>
    <s v="Tran, Steele and Wilson"/>
    <s v="Profit-focused modular product"/>
    <n v="23300"/>
    <n v="98811"/>
    <x v="168"/>
    <x v="1"/>
    <n v="1267"/>
    <n v="77.988161010260498"/>
    <x v="4"/>
    <s v="shorts"/>
    <x v="1"/>
    <s v="USD"/>
    <n v="1339909200"/>
    <n v="1342328400"/>
    <b v="0"/>
    <b v="1"/>
    <d v="1970-01-01T00:00:00"/>
    <n v="15508.208333333299"/>
    <n v="15536.208333333299"/>
    <s v="film &amp; video/shorts"/>
    <x v="166"/>
    <x v="163"/>
  </r>
  <r>
    <n v="170"/>
    <s v="Summers, Gallegos and Stein"/>
    <s v="Mandatory mobile product"/>
    <n v="188100"/>
    <n v="5528"/>
    <x v="169"/>
    <x v="0"/>
    <n v="67"/>
    <n v="82.507462686567195"/>
    <x v="1"/>
    <s v="indie rock"/>
    <x v="1"/>
    <s v="USD"/>
    <n v="1501736400"/>
    <n v="1502341200"/>
    <b v="0"/>
    <b v="0"/>
    <d v="1970-01-01T00:00:00"/>
    <n v="17381.208333333299"/>
    <n v="17388.208333333299"/>
    <s v="music/indie rock"/>
    <x v="167"/>
    <x v="164"/>
  </r>
  <r>
    <n v="171"/>
    <s v="Blair Group"/>
    <s v="Public-key 3rdgeneration budgetary management"/>
    <n v="4900"/>
    <n v="521"/>
    <x v="170"/>
    <x v="0"/>
    <n v="5"/>
    <n v="104.2"/>
    <x v="5"/>
    <s v="translations"/>
    <x v="1"/>
    <s v="USD"/>
    <n v="1395291600"/>
    <n v="1397192400"/>
    <b v="0"/>
    <b v="0"/>
    <d v="1970-01-01T00:00:00"/>
    <n v="16149.208333333299"/>
    <n v="16171.208333333299"/>
    <s v="publishing/translations"/>
    <x v="168"/>
    <x v="165"/>
  </r>
  <r>
    <n v="172"/>
    <s v="Nixon Inc"/>
    <s v="Centralized national firmware"/>
    <n v="800"/>
    <n v="663"/>
    <x v="171"/>
    <x v="0"/>
    <n v="26"/>
    <n v="25.5"/>
    <x v="4"/>
    <s v="documentary"/>
    <x v="1"/>
    <s v="USD"/>
    <n v="1405746000"/>
    <n v="1407042000"/>
    <b v="0"/>
    <b v="1"/>
    <d v="1970-01-01T00:00:00"/>
    <n v="16270.208333333299"/>
    <n v="16285.208333333299"/>
    <s v="film &amp; video/documentary"/>
    <x v="169"/>
    <x v="166"/>
  </r>
  <r>
    <n v="173"/>
    <s v="White LLC"/>
    <s v="Cross-group 4thgeneration middleware"/>
    <n v="96700"/>
    <n v="157635"/>
    <x v="172"/>
    <x v="1"/>
    <n v="1561"/>
    <n v="100.98334401024999"/>
    <x v="3"/>
    <s v="plays"/>
    <x v="1"/>
    <s v="USD"/>
    <n v="1368853200"/>
    <n v="1369371600"/>
    <b v="0"/>
    <b v="0"/>
    <d v="1970-01-01T00:00:00"/>
    <n v="15843.208333333299"/>
    <n v="15849.208333333299"/>
    <s v="theater/plays"/>
    <x v="170"/>
    <x v="167"/>
  </r>
  <r>
    <n v="174"/>
    <s v="Santos, Black and Donovan"/>
    <s v="Pre-emptive scalable access"/>
    <n v="600"/>
    <n v="5368"/>
    <x v="173"/>
    <x v="1"/>
    <n v="48"/>
    <n v="111.833333333333"/>
    <x v="2"/>
    <s v="wearables"/>
    <x v="1"/>
    <s v="USD"/>
    <n v="1444021200"/>
    <n v="1444107600"/>
    <b v="0"/>
    <b v="1"/>
    <d v="1970-01-01T00:00:00"/>
    <n v="16713.208333333299"/>
    <n v="16714.208333333299"/>
    <s v="technology/wearables"/>
    <x v="171"/>
    <x v="168"/>
  </r>
  <r>
    <n v="175"/>
    <s v="Jones, Contreras and Burnett"/>
    <s v="Sharable intangible migration"/>
    <n v="181200"/>
    <n v="47459"/>
    <x v="174"/>
    <x v="0"/>
    <n v="1130"/>
    <n v="41.999115044247802"/>
    <x v="3"/>
    <s v="plays"/>
    <x v="1"/>
    <s v="USD"/>
    <n v="1472619600"/>
    <n v="1474261200"/>
    <b v="0"/>
    <b v="0"/>
    <d v="1970-01-01T00:00:00"/>
    <n v="17044.208333333299"/>
    <n v="17063.208333333299"/>
    <s v="theater/plays"/>
    <x v="172"/>
    <x v="169"/>
  </r>
  <r>
    <n v="176"/>
    <s v="Stone-Orozco"/>
    <s v="Proactive scalable Graphical User Interface"/>
    <n v="115000"/>
    <n v="86060"/>
    <x v="175"/>
    <x v="0"/>
    <n v="782"/>
    <n v="110.05115089514101"/>
    <x v="3"/>
    <s v="plays"/>
    <x v="1"/>
    <s v="USD"/>
    <n v="1472878800"/>
    <n v="1473656400"/>
    <b v="0"/>
    <b v="0"/>
    <d v="1970-01-01T00:00:00"/>
    <n v="17047.208333333299"/>
    <n v="17056.208333333299"/>
    <s v="theater/plays"/>
    <x v="173"/>
    <x v="170"/>
  </r>
  <r>
    <n v="177"/>
    <s v="Lee, Gibson and Morgan"/>
    <s v="Digitized solution-oriented product"/>
    <n v="38800"/>
    <n v="161593"/>
    <x v="176"/>
    <x v="1"/>
    <n v="2739"/>
    <n v="58.997079225994902"/>
    <x v="3"/>
    <s v="plays"/>
    <x v="1"/>
    <s v="USD"/>
    <n v="1289800800"/>
    <n v="1291960800"/>
    <b v="0"/>
    <b v="0"/>
    <d v="1970-01-01T00:00:00"/>
    <n v="14928.25"/>
    <n v="14953.25"/>
    <s v="theater/plays"/>
    <x v="174"/>
    <x v="171"/>
  </r>
  <r>
    <n v="178"/>
    <s v="Alexander-Williams"/>
    <s v="Triple-buffered cohesive structure"/>
    <n v="7200"/>
    <n v="6927"/>
    <x v="177"/>
    <x v="0"/>
    <n v="210"/>
    <n v="32.985714285714302"/>
    <x v="0"/>
    <s v="food trucks"/>
    <x v="1"/>
    <s v="USD"/>
    <n v="1505970000"/>
    <n v="1506747600"/>
    <b v="0"/>
    <b v="0"/>
    <d v="1970-01-01T00:00:00"/>
    <n v="17430.208333333299"/>
    <n v="17439.208333333299"/>
    <s v="food/food trucks"/>
    <x v="175"/>
    <x v="172"/>
  </r>
  <r>
    <n v="179"/>
    <s v="Marks Ltd"/>
    <s v="Realigned human-resource orchestration"/>
    <n v="44500"/>
    <n v="159185"/>
    <x v="178"/>
    <x v="1"/>
    <n v="3537"/>
    <n v="45.005654509471299"/>
    <x v="3"/>
    <s v="plays"/>
    <x v="0"/>
    <s v="CAD"/>
    <n v="1363496400"/>
    <n v="1363582800"/>
    <b v="0"/>
    <b v="1"/>
    <d v="1970-01-01T00:00:00"/>
    <n v="15781.208333333299"/>
    <n v="15782.208333333299"/>
    <s v="theater/plays"/>
    <x v="176"/>
    <x v="173"/>
  </r>
  <r>
    <n v="180"/>
    <s v="Olsen, Edwards and Reid"/>
    <s v="Optional clear-thinking software"/>
    <n v="56000"/>
    <n v="172736"/>
    <x v="179"/>
    <x v="1"/>
    <n v="2107"/>
    <n v="81.981964878974793"/>
    <x v="2"/>
    <s v="wearables"/>
    <x v="2"/>
    <s v="AUD"/>
    <n v="1269234000"/>
    <n v="1269666000"/>
    <b v="0"/>
    <b v="0"/>
    <d v="1970-01-01T00:00:00"/>
    <n v="14690.208333333299"/>
    <n v="14695.208333333299"/>
    <s v="technology/wearables"/>
    <x v="177"/>
    <x v="174"/>
  </r>
  <r>
    <n v="181"/>
    <s v="Daniels, Rose and Tyler"/>
    <s v="Centralized global approach"/>
    <n v="8600"/>
    <n v="5315"/>
    <x v="180"/>
    <x v="0"/>
    <n v="136"/>
    <n v="39.080882352941202"/>
    <x v="2"/>
    <s v="web"/>
    <x v="1"/>
    <s v="USD"/>
    <n v="1507093200"/>
    <n v="1508648400"/>
    <b v="0"/>
    <b v="0"/>
    <d v="1970-01-01T00:00:00"/>
    <n v="17443.208333333299"/>
    <n v="17461.208333333299"/>
    <s v="technology/web"/>
    <x v="178"/>
    <x v="175"/>
  </r>
  <r>
    <n v="182"/>
    <s v="Adams Group"/>
    <s v="Reverse-engineered bandwidth-monitored contingency"/>
    <n v="27100"/>
    <n v="195750"/>
    <x v="181"/>
    <x v="1"/>
    <n v="3318"/>
    <n v="58.996383363471999"/>
    <x v="3"/>
    <s v="plays"/>
    <x v="3"/>
    <s v="DKK"/>
    <n v="1560574800"/>
    <n v="1561957200"/>
    <b v="0"/>
    <b v="0"/>
    <d v="1970-01-01T00:00:00"/>
    <n v="18062.208333333299"/>
    <n v="18078.208333333299"/>
    <s v="theater/plays"/>
    <x v="179"/>
    <x v="176"/>
  </r>
  <r>
    <n v="183"/>
    <s v="Rogers, Huerta and Medina"/>
    <s v="Pre-emptive bandwidth-monitored instruction set"/>
    <n v="5100"/>
    <n v="3525"/>
    <x v="182"/>
    <x v="0"/>
    <n v="86"/>
    <n v="40.988372093023301"/>
    <x v="1"/>
    <s v="rock"/>
    <x v="0"/>
    <s v="CAD"/>
    <n v="1284008400"/>
    <n v="1285131600"/>
    <b v="0"/>
    <b v="0"/>
    <d v="1970-01-01T00:00:00"/>
    <n v="14861.208333333299"/>
    <n v="14874.208333333299"/>
    <s v="music/rock"/>
    <x v="180"/>
    <x v="177"/>
  </r>
  <r>
    <n v="184"/>
    <s v="Howard, Carter and Griffith"/>
    <s v="Adaptive asynchronous emulation"/>
    <n v="3600"/>
    <n v="10550"/>
    <x v="183"/>
    <x v="1"/>
    <n v="340"/>
    <n v="31.029411764705898"/>
    <x v="3"/>
    <s v="plays"/>
    <x v="1"/>
    <s v="USD"/>
    <n v="1556859600"/>
    <n v="1556946000"/>
    <b v="0"/>
    <b v="0"/>
    <d v="1970-01-01T00:00:00"/>
    <n v="18019.208333333299"/>
    <n v="18020.208333333299"/>
    <s v="theater/plays"/>
    <x v="181"/>
    <x v="178"/>
  </r>
  <r>
    <n v="185"/>
    <s v="Bailey PLC"/>
    <s v="Innovative actuating conglomeration"/>
    <n v="1000"/>
    <n v="718"/>
    <x v="184"/>
    <x v="0"/>
    <n v="19"/>
    <n v="37.789473684210499"/>
    <x v="4"/>
    <s v="television"/>
    <x v="1"/>
    <s v="USD"/>
    <n v="1526187600"/>
    <n v="1527138000"/>
    <b v="0"/>
    <b v="0"/>
    <d v="1970-01-01T00:00:00"/>
    <n v="17664.208333333299"/>
    <n v="17675.208333333299"/>
    <s v="film &amp; video/television"/>
    <x v="182"/>
    <x v="179"/>
  </r>
  <r>
    <n v="186"/>
    <s v="Parker Group"/>
    <s v="Grass-roots foreground policy"/>
    <n v="88800"/>
    <n v="28358"/>
    <x v="185"/>
    <x v="0"/>
    <n v="886"/>
    <n v="32.006772009029298"/>
    <x v="3"/>
    <s v="plays"/>
    <x v="1"/>
    <s v="USD"/>
    <n v="1400821200"/>
    <n v="1402117200"/>
    <b v="0"/>
    <b v="0"/>
    <d v="1970-01-01T00:00:00"/>
    <n v="16213.208333333299"/>
    <n v="16228.208333333299"/>
    <s v="theater/plays"/>
    <x v="183"/>
    <x v="180"/>
  </r>
  <r>
    <n v="187"/>
    <s v="Fox Group"/>
    <s v="Horizontal transitional paradigm"/>
    <n v="60200"/>
    <n v="138384"/>
    <x v="186"/>
    <x v="1"/>
    <n v="1442"/>
    <n v="95.966712898751695"/>
    <x v="4"/>
    <s v="shorts"/>
    <x v="0"/>
    <s v="CAD"/>
    <n v="1361599200"/>
    <n v="1364014800"/>
    <b v="0"/>
    <b v="1"/>
    <d v="1970-01-01T00:00:00"/>
    <n v="15759.25"/>
    <n v="15787.208333333299"/>
    <s v="film &amp; video/shorts"/>
    <x v="184"/>
    <x v="181"/>
  </r>
  <r>
    <n v="188"/>
    <s v="Walker, Jones and Rodriguez"/>
    <s v="Networked didactic info-mediaries"/>
    <n v="8200"/>
    <n v="2625"/>
    <x v="187"/>
    <x v="0"/>
    <n v="35"/>
    <n v="75"/>
    <x v="3"/>
    <s v="plays"/>
    <x v="6"/>
    <s v="EUR"/>
    <n v="1417500000"/>
    <n v="1417586400"/>
    <b v="0"/>
    <b v="0"/>
    <d v="1970-01-01T00:00:00"/>
    <n v="16406.25"/>
    <n v="16407.25"/>
    <s v="theater/plays"/>
    <x v="185"/>
    <x v="182"/>
  </r>
  <r>
    <n v="189"/>
    <s v="Anthony-Shaw"/>
    <s v="Switchable contextually-based access"/>
    <n v="191300"/>
    <n v="45004"/>
    <x v="188"/>
    <x v="3"/>
    <n v="441"/>
    <n v="102.049886621315"/>
    <x v="3"/>
    <s v="plays"/>
    <x v="1"/>
    <s v="USD"/>
    <n v="1457071200"/>
    <n v="1457071200"/>
    <b v="0"/>
    <b v="0"/>
    <d v="1970-01-01T00:00:00"/>
    <n v="16864.25"/>
    <n v="16864.25"/>
    <s v="theater/plays"/>
    <x v="186"/>
    <x v="183"/>
  </r>
  <r>
    <n v="190"/>
    <s v="Cook LLC"/>
    <s v="Up-sized dynamic throughput"/>
    <n v="3700"/>
    <n v="2538"/>
    <x v="189"/>
    <x v="0"/>
    <n v="24"/>
    <n v="105.75"/>
    <x v="3"/>
    <s v="plays"/>
    <x v="1"/>
    <s v="USD"/>
    <n v="1370322000"/>
    <n v="1370408400"/>
    <b v="0"/>
    <b v="1"/>
    <d v="1970-01-01T00:00:00"/>
    <n v="15860.208333333299"/>
    <n v="15861.208333333299"/>
    <s v="theater/plays"/>
    <x v="187"/>
    <x v="184"/>
  </r>
  <r>
    <n v="191"/>
    <s v="Sutton PLC"/>
    <s v="Mandatory reciprocal superstructure"/>
    <n v="8400"/>
    <n v="3188"/>
    <x v="190"/>
    <x v="0"/>
    <n v="86"/>
    <n v="37.069767441860499"/>
    <x v="3"/>
    <s v="plays"/>
    <x v="6"/>
    <s v="EUR"/>
    <n v="1552366800"/>
    <n v="1552626000"/>
    <b v="0"/>
    <b v="0"/>
    <d v="1970-01-01T00:00:00"/>
    <n v="17967.208333333299"/>
    <n v="17970.208333333299"/>
    <s v="theater/plays"/>
    <x v="188"/>
    <x v="185"/>
  </r>
  <r>
    <n v="192"/>
    <s v="Long, Morgan and Mitchell"/>
    <s v="Upgradable 4thgeneration productivity"/>
    <n v="42600"/>
    <n v="8517"/>
    <x v="191"/>
    <x v="0"/>
    <n v="243"/>
    <n v="35.049382716049401"/>
    <x v="1"/>
    <s v="rock"/>
    <x v="1"/>
    <s v="USD"/>
    <n v="1403845200"/>
    <n v="1404190800"/>
    <b v="0"/>
    <b v="0"/>
    <d v="1970-01-01T00:00:00"/>
    <n v="16248.208333333299"/>
    <n v="16252.208333333299"/>
    <s v="music/rock"/>
    <x v="189"/>
    <x v="186"/>
  </r>
  <r>
    <n v="193"/>
    <s v="Calhoun, Rogers and Long"/>
    <s v="Progressive discrete hub"/>
    <n v="6600"/>
    <n v="3012"/>
    <x v="192"/>
    <x v="0"/>
    <n v="65"/>
    <n v="46.338461538461502"/>
    <x v="1"/>
    <s v="indie rock"/>
    <x v="1"/>
    <s v="USD"/>
    <n v="1523163600"/>
    <n v="1523509200"/>
    <b v="1"/>
    <b v="0"/>
    <d v="1970-01-01T00:00:00"/>
    <n v="17629.208333333299"/>
    <n v="17633.208333333299"/>
    <s v="music/indie rock"/>
    <x v="190"/>
    <x v="187"/>
  </r>
  <r>
    <n v="194"/>
    <s v="Sandoval Group"/>
    <s v="Assimilated multi-tasking archive"/>
    <n v="7100"/>
    <n v="8716"/>
    <x v="193"/>
    <x v="1"/>
    <n v="126"/>
    <n v="69.174603174603206"/>
    <x v="1"/>
    <s v="metal"/>
    <x v="1"/>
    <s v="USD"/>
    <n v="1442206800"/>
    <n v="1443589200"/>
    <b v="0"/>
    <b v="0"/>
    <d v="1970-01-01T00:00:00"/>
    <n v="16692.208333333299"/>
    <n v="16708.208333333299"/>
    <s v="music/metal"/>
    <x v="191"/>
    <x v="188"/>
  </r>
  <r>
    <n v="195"/>
    <s v="Smith and Sons"/>
    <s v="Upgradable high-level solution"/>
    <n v="15800"/>
    <n v="57157"/>
    <x v="194"/>
    <x v="1"/>
    <n v="524"/>
    <n v="109.07824427480899"/>
    <x v="1"/>
    <s v="electric music"/>
    <x v="1"/>
    <s v="USD"/>
    <n v="1532840400"/>
    <n v="1533445200"/>
    <b v="0"/>
    <b v="0"/>
    <d v="1970-01-01T00:00:00"/>
    <n v="17741.208333333299"/>
    <n v="17748.208333333299"/>
    <s v="music/electric music"/>
    <x v="192"/>
    <x v="189"/>
  </r>
  <r>
    <n v="196"/>
    <s v="King Inc"/>
    <s v="Organic bandwidth-monitored frame"/>
    <n v="8200"/>
    <n v="5178"/>
    <x v="195"/>
    <x v="0"/>
    <n v="100"/>
    <n v="51.78"/>
    <x v="2"/>
    <s v="wearables"/>
    <x v="3"/>
    <s v="DKK"/>
    <n v="1472878800"/>
    <n v="1474520400"/>
    <b v="0"/>
    <b v="0"/>
    <d v="1970-01-01T00:00:00"/>
    <n v="17047.208333333299"/>
    <n v="17066.208333333299"/>
    <s v="technology/wearables"/>
    <x v="173"/>
    <x v="190"/>
  </r>
  <r>
    <n v="197"/>
    <s v="Perry and Sons"/>
    <s v="Business-focused logistical framework"/>
    <n v="54700"/>
    <n v="163118"/>
    <x v="196"/>
    <x v="1"/>
    <n v="1989"/>
    <n v="82.010055304172994"/>
    <x v="4"/>
    <s v="drama"/>
    <x v="1"/>
    <s v="USD"/>
    <n v="1498194000"/>
    <n v="1499403600"/>
    <b v="0"/>
    <b v="0"/>
    <d v="1970-01-01T00:00:00"/>
    <n v="17340.208333333299"/>
    <n v="17354.208333333299"/>
    <s v="film &amp; video/drama"/>
    <x v="193"/>
    <x v="191"/>
  </r>
  <r>
    <n v="198"/>
    <s v="Palmer Inc"/>
    <s v="Universal multi-state capability"/>
    <n v="63200"/>
    <n v="6041"/>
    <x v="197"/>
    <x v="0"/>
    <n v="168"/>
    <n v="35.9583333333333"/>
    <x v="1"/>
    <s v="electric music"/>
    <x v="1"/>
    <s v="USD"/>
    <n v="1281070800"/>
    <n v="1283576400"/>
    <b v="0"/>
    <b v="0"/>
    <d v="1970-01-01T00:00:00"/>
    <n v="14827.208333333299"/>
    <n v="14856.208333333299"/>
    <s v="music/electric music"/>
    <x v="194"/>
    <x v="192"/>
  </r>
  <r>
    <n v="199"/>
    <s v="Hull, Baker and Martinez"/>
    <s v="Digitized reciprocal infrastructure"/>
    <n v="1800"/>
    <n v="968"/>
    <x v="198"/>
    <x v="0"/>
    <n v="13"/>
    <n v="74.461538461538495"/>
    <x v="1"/>
    <s v="rock"/>
    <x v="1"/>
    <s v="USD"/>
    <n v="1436245200"/>
    <n v="1436590800"/>
    <b v="0"/>
    <b v="0"/>
    <d v="1970-01-01T00:00:00"/>
    <n v="16623.208333333299"/>
    <n v="16627.208333333299"/>
    <s v="music/rock"/>
    <x v="195"/>
    <x v="193"/>
  </r>
  <r>
    <n v="200"/>
    <s v="Becker, Rice and White"/>
    <s v="Reduced dedicated capability"/>
    <n v="100"/>
    <n v="2"/>
    <x v="50"/>
    <x v="0"/>
    <n v="1"/>
    <n v="2"/>
    <x v="3"/>
    <s v="plays"/>
    <x v="0"/>
    <s v="CAD"/>
    <n v="1269493200"/>
    <n v="1270443600"/>
    <b v="0"/>
    <b v="0"/>
    <d v="1970-01-01T00:00:00"/>
    <n v="14693.208333333299"/>
    <n v="14704.208333333299"/>
    <s v="theater/plays"/>
    <x v="152"/>
    <x v="194"/>
  </r>
  <r>
    <n v="201"/>
    <s v="Osborne, Perkins and Knox"/>
    <s v="Cross-platform bi-directional workforce"/>
    <n v="2100"/>
    <n v="14305"/>
    <x v="199"/>
    <x v="1"/>
    <n v="157"/>
    <n v="91.114649681528704"/>
    <x v="2"/>
    <s v="web"/>
    <x v="1"/>
    <s v="USD"/>
    <n v="1406264400"/>
    <n v="1407819600"/>
    <b v="0"/>
    <b v="0"/>
    <d v="1970-01-01T00:00:00"/>
    <n v="16276.208333333299"/>
    <n v="16294.208333333299"/>
    <s v="technology/web"/>
    <x v="196"/>
    <x v="195"/>
  </r>
  <r>
    <n v="202"/>
    <s v="Mcknight-Freeman"/>
    <s v="Upgradable scalable methodology"/>
    <n v="8300"/>
    <n v="6543"/>
    <x v="200"/>
    <x v="3"/>
    <n v="82"/>
    <n v="79.792682926829301"/>
    <x v="0"/>
    <s v="food trucks"/>
    <x v="1"/>
    <s v="USD"/>
    <n v="1317531600"/>
    <n v="1317877200"/>
    <b v="0"/>
    <b v="0"/>
    <d v="1970-01-01T00:00:00"/>
    <n v="15249.208333333299"/>
    <n v="15253.208333333299"/>
    <s v="food/food trucks"/>
    <x v="197"/>
    <x v="196"/>
  </r>
  <r>
    <n v="203"/>
    <s v="Hayden, Shannon and Stein"/>
    <s v="Customer-focused client-server service-desk"/>
    <n v="143900"/>
    <n v="193413"/>
    <x v="201"/>
    <x v="1"/>
    <n v="4498"/>
    <n v="42.9997776789684"/>
    <x v="3"/>
    <s v="plays"/>
    <x v="2"/>
    <s v="AUD"/>
    <n v="1484632800"/>
    <n v="1484805600"/>
    <b v="0"/>
    <b v="0"/>
    <d v="1970-01-01T00:00:00"/>
    <n v="17183.25"/>
    <n v="17185.25"/>
    <s v="theater/plays"/>
    <x v="198"/>
    <x v="197"/>
  </r>
  <r>
    <n v="204"/>
    <s v="Daniel-Luna"/>
    <s v="Mandatory multimedia leverage"/>
    <n v="75000"/>
    <n v="2529"/>
    <x v="202"/>
    <x v="0"/>
    <n v="40"/>
    <n v="63.225000000000001"/>
    <x v="1"/>
    <s v="jazz"/>
    <x v="1"/>
    <s v="USD"/>
    <n v="1301806800"/>
    <n v="1302670800"/>
    <b v="0"/>
    <b v="0"/>
    <d v="1970-01-01T00:00:00"/>
    <n v="15067.208333333299"/>
    <n v="15077.208333333299"/>
    <s v="music/jazz"/>
    <x v="199"/>
    <x v="198"/>
  </r>
  <r>
    <n v="205"/>
    <s v="Weaver-Marquez"/>
    <s v="Focused analyzing circuit"/>
    <n v="1300"/>
    <n v="5614"/>
    <x v="203"/>
    <x v="1"/>
    <n v="80"/>
    <n v="70.174999999999997"/>
    <x v="3"/>
    <s v="plays"/>
    <x v="1"/>
    <s v="USD"/>
    <n v="1539752400"/>
    <n v="1540789200"/>
    <b v="1"/>
    <b v="0"/>
    <d v="1970-01-01T00:00:00"/>
    <n v="17821.208333333299"/>
    <n v="17833.208333333299"/>
    <s v="theater/plays"/>
    <x v="200"/>
    <x v="199"/>
  </r>
  <r>
    <n v="206"/>
    <s v="Austin, Baker and Kelley"/>
    <s v="Fundamental grid-enabled strategy"/>
    <n v="9000"/>
    <n v="3496"/>
    <x v="204"/>
    <x v="3"/>
    <n v="57"/>
    <n v="61.3333333333333"/>
    <x v="5"/>
    <s v="fiction"/>
    <x v="1"/>
    <s v="USD"/>
    <n v="1267250400"/>
    <n v="1268028000"/>
    <b v="0"/>
    <b v="0"/>
    <d v="1970-01-01T00:00:00"/>
    <n v="14667.25"/>
    <n v="14676.25"/>
    <s v="publishing/fiction"/>
    <x v="201"/>
    <x v="200"/>
  </r>
  <r>
    <n v="207"/>
    <s v="Carney-Anderson"/>
    <s v="Digitized 5thgeneration knowledgebase"/>
    <n v="1000"/>
    <n v="4257"/>
    <x v="205"/>
    <x v="1"/>
    <n v="43"/>
    <n v="99"/>
    <x v="1"/>
    <s v="rock"/>
    <x v="1"/>
    <s v="USD"/>
    <n v="1535432400"/>
    <n v="1537160400"/>
    <b v="0"/>
    <b v="1"/>
    <d v="1970-01-01T00:00:00"/>
    <n v="17771.208333333299"/>
    <n v="17791.208333333299"/>
    <s v="music/rock"/>
    <x v="202"/>
    <x v="201"/>
  </r>
  <r>
    <n v="208"/>
    <s v="Jackson Inc"/>
    <s v="Mandatory multi-tasking encryption"/>
    <n v="196900"/>
    <n v="199110"/>
    <x v="206"/>
    <x v="1"/>
    <n v="2053"/>
    <n v="96.9849001461276"/>
    <x v="4"/>
    <s v="documentary"/>
    <x v="1"/>
    <s v="USD"/>
    <n v="1510207200"/>
    <n v="1512280800"/>
    <b v="0"/>
    <b v="0"/>
    <d v="1970-01-01T00:00:00"/>
    <n v="17479.25"/>
    <n v="17503.25"/>
    <s v="film &amp; video/documentary"/>
    <x v="203"/>
    <x v="202"/>
  </r>
  <r>
    <n v="209"/>
    <s v="Warren Ltd"/>
    <s v="Distributed system-worthy application"/>
    <n v="194500"/>
    <n v="41212"/>
    <x v="207"/>
    <x v="2"/>
    <n v="808"/>
    <n v="51.004950495049499"/>
    <x v="4"/>
    <s v="documentary"/>
    <x v="2"/>
    <s v="AUD"/>
    <n v="1462510800"/>
    <n v="1463115600"/>
    <b v="0"/>
    <b v="0"/>
    <d v="1970-01-01T00:00:00"/>
    <n v="16927.208333333299"/>
    <n v="16934.208333333299"/>
    <s v="film &amp; video/documentary"/>
    <x v="204"/>
    <x v="203"/>
  </r>
  <r>
    <n v="210"/>
    <s v="Schultz Inc"/>
    <s v="Synergistic tertiary time-frame"/>
    <n v="9400"/>
    <n v="6338"/>
    <x v="208"/>
    <x v="0"/>
    <n v="226"/>
    <n v="28.044247787610601"/>
    <x v="4"/>
    <s v="science fiction"/>
    <x v="3"/>
    <s v="DKK"/>
    <n v="1488520800"/>
    <n v="1490850000"/>
    <b v="0"/>
    <b v="0"/>
    <d v="1970-01-01T00:00:00"/>
    <n v="17228.25"/>
    <n v="17255.208333333299"/>
    <s v="film &amp; video/science fiction"/>
    <x v="205"/>
    <x v="204"/>
  </r>
  <r>
    <n v="211"/>
    <s v="Thompson LLC"/>
    <s v="Customer-focused impactful benchmark"/>
    <n v="104400"/>
    <n v="99100"/>
    <x v="209"/>
    <x v="0"/>
    <n v="1625"/>
    <n v="60.984615384615402"/>
    <x v="3"/>
    <s v="plays"/>
    <x v="1"/>
    <s v="USD"/>
    <n v="1377579600"/>
    <n v="1379653200"/>
    <b v="0"/>
    <b v="0"/>
    <d v="1970-01-01T00:00:00"/>
    <n v="15944.208333333299"/>
    <n v="15968.208333333299"/>
    <s v="theater/plays"/>
    <x v="206"/>
    <x v="205"/>
  </r>
  <r>
    <n v="212"/>
    <s v="Johnson Inc"/>
    <s v="Profound next generation infrastructure"/>
    <n v="8100"/>
    <n v="12300"/>
    <x v="210"/>
    <x v="1"/>
    <n v="168"/>
    <n v="73.214285714285694"/>
    <x v="3"/>
    <s v="plays"/>
    <x v="1"/>
    <s v="USD"/>
    <n v="1576389600"/>
    <n v="1580364000"/>
    <b v="0"/>
    <b v="0"/>
    <d v="1970-01-01T00:00:00"/>
    <n v="18245.25"/>
    <n v="18291.25"/>
    <s v="theater/plays"/>
    <x v="207"/>
    <x v="206"/>
  </r>
  <r>
    <n v="213"/>
    <s v="Morgan-Warren"/>
    <s v="Face-to-face encompassing info-mediaries"/>
    <n v="87900"/>
    <n v="171549"/>
    <x v="211"/>
    <x v="1"/>
    <n v="4289"/>
    <n v="39.997435299603602"/>
    <x v="1"/>
    <s v="indie rock"/>
    <x v="1"/>
    <s v="USD"/>
    <n v="1289019600"/>
    <n v="1289714400"/>
    <b v="0"/>
    <b v="1"/>
    <d v="1970-01-01T00:00:00"/>
    <n v="14919.208333333299"/>
    <n v="14927.25"/>
    <s v="music/indie rock"/>
    <x v="208"/>
    <x v="207"/>
  </r>
  <r>
    <n v="214"/>
    <s v="Sullivan Group"/>
    <s v="Open-source fresh-thinking policy"/>
    <n v="1400"/>
    <n v="14324"/>
    <x v="212"/>
    <x v="1"/>
    <n v="165"/>
    <n v="86.812121212121198"/>
    <x v="1"/>
    <s v="rock"/>
    <x v="1"/>
    <s v="USD"/>
    <n v="1282194000"/>
    <n v="1282712400"/>
    <b v="0"/>
    <b v="0"/>
    <d v="1970-01-01T00:00:00"/>
    <n v="14840.208333333299"/>
    <n v="14846.208333333299"/>
    <s v="music/rock"/>
    <x v="209"/>
    <x v="208"/>
  </r>
  <r>
    <n v="215"/>
    <s v="Vargas, Banks and Palmer"/>
    <s v="Extended 24/7 implementation"/>
    <n v="156800"/>
    <n v="6024"/>
    <x v="213"/>
    <x v="0"/>
    <n v="143"/>
    <n v="42.125874125874098"/>
    <x v="3"/>
    <s v="plays"/>
    <x v="1"/>
    <s v="USD"/>
    <n v="1550037600"/>
    <n v="1550210400"/>
    <b v="0"/>
    <b v="0"/>
    <d v="1970-01-01T00:00:00"/>
    <n v="17940.25"/>
    <n v="17942.25"/>
    <s v="theater/plays"/>
    <x v="210"/>
    <x v="209"/>
  </r>
  <r>
    <n v="216"/>
    <s v="Johnson, Dixon and Zimmerman"/>
    <s v="Organic dynamic algorithm"/>
    <n v="121700"/>
    <n v="188721"/>
    <x v="214"/>
    <x v="1"/>
    <n v="1815"/>
    <n v="103.978512396694"/>
    <x v="3"/>
    <s v="plays"/>
    <x v="1"/>
    <s v="USD"/>
    <n v="1321941600"/>
    <n v="1322114400"/>
    <b v="0"/>
    <b v="0"/>
    <d v="1970-01-01T00:00:00"/>
    <n v="15300.25"/>
    <n v="15302.25"/>
    <s v="theater/plays"/>
    <x v="211"/>
    <x v="210"/>
  </r>
  <r>
    <n v="217"/>
    <s v="Moore, Dudley and Navarro"/>
    <s v="Organic multi-tasking focus group"/>
    <n v="129400"/>
    <n v="57911"/>
    <x v="215"/>
    <x v="0"/>
    <n v="934"/>
    <n v="62.003211991434704"/>
    <x v="4"/>
    <s v="science fiction"/>
    <x v="1"/>
    <s v="USD"/>
    <n v="1556427600"/>
    <n v="1557205200"/>
    <b v="0"/>
    <b v="0"/>
    <d v="1970-01-01T00:00:00"/>
    <n v="18014.208333333299"/>
    <n v="18023.208333333299"/>
    <s v="film &amp; video/science fiction"/>
    <x v="212"/>
    <x v="211"/>
  </r>
  <r>
    <n v="218"/>
    <s v="Price-Rodriguez"/>
    <s v="Adaptive logistical initiative"/>
    <n v="5700"/>
    <n v="12309"/>
    <x v="216"/>
    <x v="1"/>
    <n v="397"/>
    <n v="31.0050377833753"/>
    <x v="4"/>
    <s v="shorts"/>
    <x v="4"/>
    <s v="GBP"/>
    <n v="1320991200"/>
    <n v="1323928800"/>
    <b v="0"/>
    <b v="1"/>
    <d v="1970-01-01T00:00:00"/>
    <n v="15289.25"/>
    <n v="15323.25"/>
    <s v="film &amp; video/shorts"/>
    <x v="213"/>
    <x v="212"/>
  </r>
  <r>
    <n v="219"/>
    <s v="Huang-Henderson"/>
    <s v="Stand-alone mobile customer loyalty"/>
    <n v="41700"/>
    <n v="138497"/>
    <x v="217"/>
    <x v="1"/>
    <n v="1539"/>
    <n v="89.991552956465199"/>
    <x v="4"/>
    <s v="animation"/>
    <x v="1"/>
    <s v="USD"/>
    <n v="1345093200"/>
    <n v="1346130000"/>
    <b v="0"/>
    <b v="0"/>
    <d v="1970-01-01T00:00:00"/>
    <n v="15568.208333333299"/>
    <n v="15580.208333333299"/>
    <s v="film &amp; video/animation"/>
    <x v="214"/>
    <x v="213"/>
  </r>
  <r>
    <n v="220"/>
    <s v="Owens-Le"/>
    <s v="Focused composite approach"/>
    <n v="7900"/>
    <n v="667"/>
    <x v="218"/>
    <x v="0"/>
    <n v="17"/>
    <n v="39.235294117647101"/>
    <x v="3"/>
    <s v="plays"/>
    <x v="1"/>
    <s v="USD"/>
    <n v="1309496400"/>
    <n v="1311051600"/>
    <b v="1"/>
    <b v="0"/>
    <d v="1970-01-01T00:00:00"/>
    <n v="15156.208333333299"/>
    <n v="15174.208333333299"/>
    <s v="theater/plays"/>
    <x v="215"/>
    <x v="214"/>
  </r>
  <r>
    <n v="221"/>
    <s v="Huff LLC"/>
    <s v="Face-to-face clear-thinking Local Area Network"/>
    <n v="121500"/>
    <n v="119830"/>
    <x v="219"/>
    <x v="0"/>
    <n v="2179"/>
    <n v="54.993116108306602"/>
    <x v="0"/>
    <s v="food trucks"/>
    <x v="1"/>
    <s v="USD"/>
    <n v="1340254800"/>
    <n v="1340427600"/>
    <b v="1"/>
    <b v="0"/>
    <d v="1970-01-01T00:00:00"/>
    <n v="15512.208333333299"/>
    <n v="15514.208333333299"/>
    <s v="food/food trucks"/>
    <x v="216"/>
    <x v="215"/>
  </r>
  <r>
    <n v="222"/>
    <s v="Johnson LLC"/>
    <s v="Cross-group cohesive circuit"/>
    <n v="4800"/>
    <n v="6623"/>
    <x v="220"/>
    <x v="1"/>
    <n v="138"/>
    <n v="47.992753623188399"/>
    <x v="7"/>
    <s v="photography books"/>
    <x v="1"/>
    <s v="USD"/>
    <n v="1412226000"/>
    <n v="1412312400"/>
    <b v="0"/>
    <b v="0"/>
    <d v="1970-01-01T00:00:00"/>
    <n v="16345.208333333299"/>
    <n v="16346.208333333299"/>
    <s v="photography/photography books"/>
    <x v="217"/>
    <x v="216"/>
  </r>
  <r>
    <n v="223"/>
    <s v="Chavez, Garcia and Cantu"/>
    <s v="Synergistic explicit capability"/>
    <n v="87300"/>
    <n v="81897"/>
    <x v="221"/>
    <x v="0"/>
    <n v="931"/>
    <n v="87.966702470461897"/>
    <x v="3"/>
    <s v="plays"/>
    <x v="1"/>
    <s v="USD"/>
    <n v="1458104400"/>
    <n v="1459314000"/>
    <b v="0"/>
    <b v="0"/>
    <d v="1970-01-01T00:00:00"/>
    <n v="16876.208333333299"/>
    <n v="16890.208333333299"/>
    <s v="theater/plays"/>
    <x v="218"/>
    <x v="217"/>
  </r>
  <r>
    <n v="224"/>
    <s v="Lester-Moore"/>
    <s v="Diverse analyzing definition"/>
    <n v="46300"/>
    <n v="186885"/>
    <x v="222"/>
    <x v="1"/>
    <n v="3594"/>
    <n v="51.999165275459099"/>
    <x v="4"/>
    <s v="science fiction"/>
    <x v="1"/>
    <s v="USD"/>
    <n v="1411534800"/>
    <n v="1415426400"/>
    <b v="0"/>
    <b v="0"/>
    <d v="1970-01-01T00:00:00"/>
    <n v="16337.208333333299"/>
    <n v="16382.25"/>
    <s v="film &amp; video/science fiction"/>
    <x v="219"/>
    <x v="218"/>
  </r>
  <r>
    <n v="225"/>
    <s v="Fox-Quinn"/>
    <s v="Enterprise-wide reciprocal success"/>
    <n v="67800"/>
    <n v="176398"/>
    <x v="223"/>
    <x v="1"/>
    <n v="5880"/>
    <n v="29.999659863945599"/>
    <x v="1"/>
    <s v="rock"/>
    <x v="1"/>
    <s v="USD"/>
    <n v="1399093200"/>
    <n v="1399093200"/>
    <b v="1"/>
    <b v="0"/>
    <d v="1970-01-01T00:00:00"/>
    <n v="16193.208333333299"/>
    <n v="16193.208333333299"/>
    <s v="music/rock"/>
    <x v="220"/>
    <x v="219"/>
  </r>
  <r>
    <n v="226"/>
    <s v="Garcia Inc"/>
    <s v="Progressive neutral middleware"/>
    <n v="3000"/>
    <n v="10999"/>
    <x v="224"/>
    <x v="1"/>
    <n v="112"/>
    <n v="98.205357142857096"/>
    <x v="7"/>
    <s v="photography books"/>
    <x v="1"/>
    <s v="USD"/>
    <n v="1270702800"/>
    <n v="1273899600"/>
    <b v="0"/>
    <b v="0"/>
    <d v="1970-01-01T00:00:00"/>
    <n v="14707.208333333299"/>
    <n v="14744.208333333299"/>
    <s v="photography/photography books"/>
    <x v="221"/>
    <x v="122"/>
  </r>
  <r>
    <n v="227"/>
    <s v="Johnson-Lee"/>
    <s v="Intuitive exuding process improvement"/>
    <n v="60900"/>
    <n v="102751"/>
    <x v="225"/>
    <x v="1"/>
    <n v="943"/>
    <n v="108.96182396606601"/>
    <x v="6"/>
    <s v="mobile games"/>
    <x v="1"/>
    <s v="USD"/>
    <n v="1431666000"/>
    <n v="1432184400"/>
    <b v="0"/>
    <b v="0"/>
    <d v="1970-01-01T00:00:00"/>
    <n v="16570.208333333299"/>
    <n v="16576.208333333299"/>
    <s v="games/mobile games"/>
    <x v="222"/>
    <x v="220"/>
  </r>
  <r>
    <n v="228"/>
    <s v="Pineda Group"/>
    <s v="Exclusive real-time protocol"/>
    <n v="137900"/>
    <n v="165352"/>
    <x v="226"/>
    <x v="1"/>
    <n v="2468"/>
    <n v="66.998379254457006"/>
    <x v="4"/>
    <s v="animation"/>
    <x v="1"/>
    <s v="USD"/>
    <n v="1472619600"/>
    <n v="1474779600"/>
    <b v="0"/>
    <b v="0"/>
    <d v="1970-01-01T00:00:00"/>
    <n v="17044.208333333299"/>
    <n v="17069.208333333299"/>
    <s v="film &amp; video/animation"/>
    <x v="172"/>
    <x v="221"/>
  </r>
  <r>
    <n v="229"/>
    <s v="Hoffman-Howard"/>
    <s v="Extended encompassing application"/>
    <n v="85600"/>
    <n v="165798"/>
    <x v="227"/>
    <x v="1"/>
    <n v="2551"/>
    <n v="64.993335946687594"/>
    <x v="6"/>
    <s v="mobile games"/>
    <x v="1"/>
    <s v="USD"/>
    <n v="1496293200"/>
    <n v="1500440400"/>
    <b v="0"/>
    <b v="1"/>
    <d v="1970-01-01T00:00:00"/>
    <n v="17318.208333333299"/>
    <n v="17366.208333333299"/>
    <s v="games/mobile games"/>
    <x v="223"/>
    <x v="222"/>
  </r>
  <r>
    <n v="230"/>
    <s v="Miranda, Hall and Mcgrath"/>
    <s v="Progressive value-added ability"/>
    <n v="2400"/>
    <n v="10084"/>
    <x v="228"/>
    <x v="1"/>
    <n v="101"/>
    <n v="99.841584158415799"/>
    <x v="6"/>
    <s v="video games"/>
    <x v="1"/>
    <s v="USD"/>
    <n v="1575612000"/>
    <n v="1575612000"/>
    <b v="0"/>
    <b v="0"/>
    <d v="1970-01-01T00:00:00"/>
    <n v="18236.25"/>
    <n v="18236.25"/>
    <s v="games/video games"/>
    <x v="224"/>
    <x v="223"/>
  </r>
  <r>
    <n v="231"/>
    <s v="Williams, Carter and Gonzalez"/>
    <s v="Cross-platform uniform hardware"/>
    <n v="7200"/>
    <n v="5523"/>
    <x v="229"/>
    <x v="3"/>
    <n v="67"/>
    <n v="82.432835820895505"/>
    <x v="3"/>
    <s v="plays"/>
    <x v="1"/>
    <s v="USD"/>
    <n v="1369112400"/>
    <n v="1374123600"/>
    <b v="0"/>
    <b v="0"/>
    <d v="1970-01-01T00:00:00"/>
    <n v="15846.208333333299"/>
    <n v="15904.208333333299"/>
    <s v="theater/plays"/>
    <x v="225"/>
    <x v="224"/>
  </r>
  <r>
    <n v="232"/>
    <s v="Davis-Rodriguez"/>
    <s v="Progressive secondary portal"/>
    <n v="3400"/>
    <n v="5823"/>
    <x v="230"/>
    <x v="1"/>
    <n v="92"/>
    <n v="63.293478260869598"/>
    <x v="3"/>
    <s v="plays"/>
    <x v="1"/>
    <s v="USD"/>
    <n v="1469422800"/>
    <n v="1469509200"/>
    <b v="0"/>
    <b v="0"/>
    <d v="1970-01-01T00:00:00"/>
    <n v="17007.208333333299"/>
    <n v="17008.208333333299"/>
    <s v="theater/plays"/>
    <x v="226"/>
    <x v="225"/>
  </r>
  <r>
    <n v="233"/>
    <s v="Reid, Rivera and Perry"/>
    <s v="Multi-lateral national adapter"/>
    <n v="3800"/>
    <n v="6000"/>
    <x v="231"/>
    <x v="1"/>
    <n v="62"/>
    <n v="96.774193548387103"/>
    <x v="4"/>
    <s v="animation"/>
    <x v="1"/>
    <s v="USD"/>
    <n v="1307854800"/>
    <n v="1309237200"/>
    <b v="0"/>
    <b v="0"/>
    <d v="1970-01-01T00:00:00"/>
    <n v="15137.208333333299"/>
    <n v="15153.208333333299"/>
    <s v="film &amp; video/animation"/>
    <x v="227"/>
    <x v="226"/>
  </r>
  <r>
    <n v="234"/>
    <s v="Mendoza-Parker"/>
    <s v="Enterprise-wide motivating matrices"/>
    <n v="7500"/>
    <n v="8181"/>
    <x v="232"/>
    <x v="1"/>
    <n v="149"/>
    <n v="54.906040268456401"/>
    <x v="6"/>
    <s v="video games"/>
    <x v="6"/>
    <s v="EUR"/>
    <n v="1503378000"/>
    <n v="1503982800"/>
    <b v="0"/>
    <b v="1"/>
    <d v="1970-01-01T00:00:00"/>
    <n v="17400.208333333299"/>
    <n v="17407.208333333299"/>
    <s v="games/video games"/>
    <x v="228"/>
    <x v="227"/>
  </r>
  <r>
    <n v="235"/>
    <s v="Lee, Ali and Guzman"/>
    <s v="Polarized upward-trending Local Area Network"/>
    <n v="8600"/>
    <n v="3589"/>
    <x v="233"/>
    <x v="0"/>
    <n v="92"/>
    <n v="39.010869565217398"/>
    <x v="4"/>
    <s v="animation"/>
    <x v="1"/>
    <s v="USD"/>
    <n v="1486965600"/>
    <n v="1487397600"/>
    <b v="0"/>
    <b v="0"/>
    <d v="1970-01-01T00:00:00"/>
    <n v="17210.25"/>
    <n v="17215.25"/>
    <s v="film &amp; video/animation"/>
    <x v="229"/>
    <x v="228"/>
  </r>
  <r>
    <n v="236"/>
    <s v="Gallegos-Cobb"/>
    <s v="Object-based directional function"/>
    <n v="39500"/>
    <n v="4323"/>
    <x v="234"/>
    <x v="0"/>
    <n v="57"/>
    <n v="75.842105263157904"/>
    <x v="1"/>
    <s v="rock"/>
    <x v="2"/>
    <s v="AUD"/>
    <n v="1561438800"/>
    <n v="1562043600"/>
    <b v="0"/>
    <b v="1"/>
    <d v="1970-01-01T00:00:00"/>
    <n v="18072.208333333299"/>
    <n v="18079.208333333299"/>
    <s v="music/rock"/>
    <x v="230"/>
    <x v="229"/>
  </r>
  <r>
    <n v="237"/>
    <s v="Ellison PLC"/>
    <s v="Re-contextualized tangible open architecture"/>
    <n v="9300"/>
    <n v="14822"/>
    <x v="235"/>
    <x v="1"/>
    <n v="329"/>
    <n v="45.051671732522799"/>
    <x v="4"/>
    <s v="animation"/>
    <x v="1"/>
    <s v="USD"/>
    <n v="1398402000"/>
    <n v="1398574800"/>
    <b v="0"/>
    <b v="0"/>
    <d v="1970-01-01T00:00:00"/>
    <n v="16185.208333333299"/>
    <n v="16187.208333333299"/>
    <s v="film &amp; video/animation"/>
    <x v="231"/>
    <x v="230"/>
  </r>
  <r>
    <n v="238"/>
    <s v="Bolton, Sanchez and Carrillo"/>
    <s v="Distributed systemic adapter"/>
    <n v="2400"/>
    <n v="10138"/>
    <x v="236"/>
    <x v="1"/>
    <n v="97"/>
    <n v="104.51546391752601"/>
    <x v="3"/>
    <s v="plays"/>
    <x v="3"/>
    <s v="DKK"/>
    <n v="1513231200"/>
    <n v="1515391200"/>
    <b v="0"/>
    <b v="1"/>
    <d v="1970-01-01T00:00:00"/>
    <n v="17514.25"/>
    <n v="17539.25"/>
    <s v="theater/plays"/>
    <x v="232"/>
    <x v="231"/>
  </r>
  <r>
    <n v="239"/>
    <s v="Mason-Sanders"/>
    <s v="Networked web-enabled instruction set"/>
    <n v="3200"/>
    <n v="3127"/>
    <x v="237"/>
    <x v="0"/>
    <n v="41"/>
    <n v="76.268292682926798"/>
    <x v="2"/>
    <s v="wearables"/>
    <x v="1"/>
    <s v="USD"/>
    <n v="1440824400"/>
    <n v="1441170000"/>
    <b v="0"/>
    <b v="0"/>
    <d v="1970-01-01T00:00:00"/>
    <n v="16676.208333333299"/>
    <n v="16680.208333333299"/>
    <s v="technology/wearables"/>
    <x v="233"/>
    <x v="232"/>
  </r>
  <r>
    <n v="240"/>
    <s v="Pitts-Reed"/>
    <s v="Vision-oriented dynamic service-desk"/>
    <n v="29400"/>
    <n v="123124"/>
    <x v="238"/>
    <x v="1"/>
    <n v="1784"/>
    <n v="69.015695067264602"/>
    <x v="3"/>
    <s v="plays"/>
    <x v="1"/>
    <s v="USD"/>
    <n v="1281070800"/>
    <n v="1281157200"/>
    <b v="0"/>
    <b v="0"/>
    <d v="1970-01-01T00:00:00"/>
    <n v="14827.208333333299"/>
    <n v="14828.208333333299"/>
    <s v="theater/plays"/>
    <x v="194"/>
    <x v="233"/>
  </r>
  <r>
    <n v="241"/>
    <s v="Gonzalez-Martinez"/>
    <s v="Vision-oriented actuating open system"/>
    <n v="168500"/>
    <n v="171729"/>
    <x v="239"/>
    <x v="1"/>
    <n v="1684"/>
    <n v="101.976840855107"/>
    <x v="5"/>
    <s v="nonfiction"/>
    <x v="2"/>
    <s v="AUD"/>
    <n v="1397365200"/>
    <n v="1398229200"/>
    <b v="0"/>
    <b v="1"/>
    <d v="1970-01-01T00:00:00"/>
    <n v="16173.208333333299"/>
    <n v="16183.208333333299"/>
    <s v="publishing/nonfiction"/>
    <x v="234"/>
    <x v="234"/>
  </r>
  <r>
    <n v="242"/>
    <s v="Hill, Martin and Garcia"/>
    <s v="Sharable scalable core"/>
    <n v="8400"/>
    <n v="10729"/>
    <x v="240"/>
    <x v="1"/>
    <n v="250"/>
    <n v="42.915999999999997"/>
    <x v="1"/>
    <s v="rock"/>
    <x v="1"/>
    <s v="USD"/>
    <n v="1494392400"/>
    <n v="1495256400"/>
    <b v="0"/>
    <b v="1"/>
    <d v="1970-01-01T00:00:00"/>
    <n v="17296.208333333299"/>
    <n v="17306.208333333299"/>
    <s v="music/rock"/>
    <x v="235"/>
    <x v="235"/>
  </r>
  <r>
    <n v="243"/>
    <s v="Garcia PLC"/>
    <s v="Customer-focused attitude-oriented function"/>
    <n v="2300"/>
    <n v="10240"/>
    <x v="241"/>
    <x v="1"/>
    <n v="238"/>
    <n v="43.025210084033603"/>
    <x v="3"/>
    <s v="plays"/>
    <x v="1"/>
    <s v="USD"/>
    <n v="1520143200"/>
    <n v="1520402400"/>
    <b v="0"/>
    <b v="0"/>
    <d v="1970-01-01T00:00:00"/>
    <n v="17594.25"/>
    <n v="17597.25"/>
    <s v="theater/plays"/>
    <x v="236"/>
    <x v="236"/>
  </r>
  <r>
    <n v="244"/>
    <s v="Herring-Bailey"/>
    <s v="Reverse-engineered system-worthy extranet"/>
    <n v="700"/>
    <n v="3988"/>
    <x v="242"/>
    <x v="1"/>
    <n v="53"/>
    <n v="75.245283018867894"/>
    <x v="3"/>
    <s v="plays"/>
    <x v="1"/>
    <s v="USD"/>
    <n v="1405314000"/>
    <n v="1409806800"/>
    <b v="0"/>
    <b v="0"/>
    <d v="1970-01-01T00:00:00"/>
    <n v="16265.208333333299"/>
    <n v="16317.208333333299"/>
    <s v="theater/plays"/>
    <x v="237"/>
    <x v="237"/>
  </r>
  <r>
    <n v="245"/>
    <s v="Russell-Gardner"/>
    <s v="Re-engineered systematic monitoring"/>
    <n v="2900"/>
    <n v="14771"/>
    <x v="243"/>
    <x v="1"/>
    <n v="214"/>
    <n v="69.023364485981304"/>
    <x v="3"/>
    <s v="plays"/>
    <x v="1"/>
    <s v="USD"/>
    <n v="1396846800"/>
    <n v="1396933200"/>
    <b v="0"/>
    <b v="0"/>
    <d v="1970-01-01T00:00:00"/>
    <n v="16167.208333333299"/>
    <n v="16168.208333333299"/>
    <s v="theater/plays"/>
    <x v="238"/>
    <x v="238"/>
  </r>
  <r>
    <n v="246"/>
    <s v="Walters-Carter"/>
    <s v="Seamless value-added standardization"/>
    <n v="4500"/>
    <n v="14649"/>
    <x v="244"/>
    <x v="1"/>
    <n v="222"/>
    <n v="65.986486486486498"/>
    <x v="2"/>
    <s v="web"/>
    <x v="1"/>
    <s v="USD"/>
    <n v="1375678800"/>
    <n v="1376024400"/>
    <b v="0"/>
    <b v="0"/>
    <d v="1970-01-01T00:00:00"/>
    <n v="15922.208333333299"/>
    <n v="15926.208333333299"/>
    <s v="technology/web"/>
    <x v="239"/>
    <x v="239"/>
  </r>
  <r>
    <n v="247"/>
    <s v="Johnson, Patterson and Montoya"/>
    <s v="Triple-buffered fresh-thinking frame"/>
    <n v="19800"/>
    <n v="184658"/>
    <x v="245"/>
    <x v="1"/>
    <n v="1884"/>
    <n v="98.013800424628499"/>
    <x v="5"/>
    <s v="fiction"/>
    <x v="1"/>
    <s v="USD"/>
    <n v="1482386400"/>
    <n v="1483682400"/>
    <b v="0"/>
    <b v="1"/>
    <d v="1970-01-01T00:00:00"/>
    <n v="17157.25"/>
    <n v="17172.25"/>
    <s v="publishing/fiction"/>
    <x v="240"/>
    <x v="240"/>
  </r>
  <r>
    <n v="248"/>
    <s v="Roberts and Sons"/>
    <s v="Streamlined holistic knowledgebase"/>
    <n v="6200"/>
    <n v="13103"/>
    <x v="246"/>
    <x v="1"/>
    <n v="218"/>
    <n v="60.105504587155998"/>
    <x v="6"/>
    <s v="mobile games"/>
    <x v="2"/>
    <s v="AUD"/>
    <n v="1420005600"/>
    <n v="1420437600"/>
    <b v="0"/>
    <b v="0"/>
    <d v="1970-01-01T00:00:00"/>
    <n v="16435.25"/>
    <n v="16440.25"/>
    <s v="games/mobile games"/>
    <x v="241"/>
    <x v="241"/>
  </r>
  <r>
    <n v="249"/>
    <s v="Avila-Nelson"/>
    <s v="Up-sized intermediate website"/>
    <n v="61500"/>
    <n v="168095"/>
    <x v="247"/>
    <x v="1"/>
    <n v="6465"/>
    <n v="26.000773395204899"/>
    <x v="5"/>
    <s v="translations"/>
    <x v="1"/>
    <s v="USD"/>
    <n v="1420178400"/>
    <n v="1420783200"/>
    <b v="0"/>
    <b v="0"/>
    <d v="1970-01-01T00:00:00"/>
    <n v="16437.25"/>
    <n v="16444.25"/>
    <s v="publishing/translations"/>
    <x v="242"/>
    <x v="242"/>
  </r>
  <r>
    <n v="250"/>
    <s v="Robbins and Sons"/>
    <s v="Future-proofed directional synergy"/>
    <n v="100"/>
    <n v="3"/>
    <x v="248"/>
    <x v="0"/>
    <n v="1"/>
    <n v="3"/>
    <x v="1"/>
    <s v="rock"/>
    <x v="1"/>
    <s v="USD"/>
    <n v="1264399200"/>
    <n v="1267423200"/>
    <b v="0"/>
    <b v="0"/>
    <d v="1970-01-01T00:00:00"/>
    <n v="14634.25"/>
    <n v="14669.25"/>
    <s v="music/rock"/>
    <x v="67"/>
    <x v="243"/>
  </r>
  <r>
    <n v="251"/>
    <s v="Singleton Ltd"/>
    <s v="Enhanced user-facing function"/>
    <n v="7100"/>
    <n v="3840"/>
    <x v="249"/>
    <x v="0"/>
    <n v="101"/>
    <n v="38.019801980197997"/>
    <x v="3"/>
    <s v="plays"/>
    <x v="1"/>
    <s v="USD"/>
    <n v="1355032800"/>
    <n v="1355205600"/>
    <b v="0"/>
    <b v="0"/>
    <d v="1970-01-01T00:00:00"/>
    <n v="15683.25"/>
    <n v="15685.25"/>
    <s v="theater/plays"/>
    <x v="243"/>
    <x v="244"/>
  </r>
  <r>
    <n v="252"/>
    <s v="Perez PLC"/>
    <s v="Operative bandwidth-monitored interface"/>
    <n v="1000"/>
    <n v="6263"/>
    <x v="250"/>
    <x v="1"/>
    <n v="59"/>
    <n v="106.152542372881"/>
    <x v="3"/>
    <s v="plays"/>
    <x v="1"/>
    <s v="USD"/>
    <n v="1382677200"/>
    <n v="1383109200"/>
    <b v="0"/>
    <b v="0"/>
    <d v="1970-01-01T00:00:00"/>
    <n v="16003.208333333299"/>
    <n v="16008.208333333299"/>
    <s v="theater/plays"/>
    <x v="244"/>
    <x v="245"/>
  </r>
  <r>
    <n v="253"/>
    <s v="Rogers, Jacobs and Jackson"/>
    <s v="Upgradable multi-state instruction set"/>
    <n v="121500"/>
    <n v="108161"/>
    <x v="251"/>
    <x v="0"/>
    <n v="1335"/>
    <n v="81.019475655430696"/>
    <x v="4"/>
    <s v="drama"/>
    <x v="0"/>
    <s v="CAD"/>
    <n v="1302238800"/>
    <n v="1303275600"/>
    <b v="0"/>
    <b v="0"/>
    <d v="1970-01-01T00:00:00"/>
    <n v="15072.208333333299"/>
    <n v="15084.208333333299"/>
    <s v="film &amp; video/drama"/>
    <x v="245"/>
    <x v="246"/>
  </r>
  <r>
    <n v="254"/>
    <s v="Barry Group"/>
    <s v="De-engineered static Local Area Network"/>
    <n v="4600"/>
    <n v="8505"/>
    <x v="252"/>
    <x v="1"/>
    <n v="88"/>
    <n v="96.647727272727295"/>
    <x v="5"/>
    <s v="nonfiction"/>
    <x v="1"/>
    <s v="USD"/>
    <n v="1487656800"/>
    <n v="1487829600"/>
    <b v="0"/>
    <b v="0"/>
    <d v="1970-01-01T00:00:00"/>
    <n v="17218.25"/>
    <n v="17220.25"/>
    <s v="publishing/nonfiction"/>
    <x v="246"/>
    <x v="247"/>
  </r>
  <r>
    <n v="255"/>
    <s v="Rosales, Branch and Harmon"/>
    <s v="Upgradable grid-enabled superstructure"/>
    <n v="80500"/>
    <n v="96735"/>
    <x v="253"/>
    <x v="1"/>
    <n v="1697"/>
    <n v="57.0035356511491"/>
    <x v="1"/>
    <s v="rock"/>
    <x v="1"/>
    <s v="USD"/>
    <n v="1297836000"/>
    <n v="1298268000"/>
    <b v="0"/>
    <b v="1"/>
    <d v="1970-01-01T00:00:00"/>
    <n v="15021.25"/>
    <n v="15026.25"/>
    <s v="music/rock"/>
    <x v="247"/>
    <x v="248"/>
  </r>
  <r>
    <n v="256"/>
    <s v="Smith-Reid"/>
    <s v="Optimized actuating toolset"/>
    <n v="4100"/>
    <n v="959"/>
    <x v="254"/>
    <x v="0"/>
    <n v="15"/>
    <n v="63.933333333333302"/>
    <x v="1"/>
    <s v="rock"/>
    <x v="4"/>
    <s v="GBP"/>
    <n v="1453615200"/>
    <n v="1456812000"/>
    <b v="0"/>
    <b v="0"/>
    <d v="1970-01-01T00:00:00"/>
    <n v="16824.25"/>
    <n v="16861.25"/>
    <s v="music/rock"/>
    <x v="248"/>
    <x v="249"/>
  </r>
  <r>
    <n v="257"/>
    <s v="Williams Inc"/>
    <s v="Decentralized exuding strategy"/>
    <n v="5700"/>
    <n v="8322"/>
    <x v="255"/>
    <x v="1"/>
    <n v="92"/>
    <n v="90.456521739130395"/>
    <x v="3"/>
    <s v="plays"/>
    <x v="1"/>
    <s v="USD"/>
    <n v="1362463200"/>
    <n v="1363669200"/>
    <b v="0"/>
    <b v="0"/>
    <d v="1970-01-01T00:00:00"/>
    <n v="15769.25"/>
    <n v="15783.208333333299"/>
    <s v="theater/plays"/>
    <x v="249"/>
    <x v="250"/>
  </r>
  <r>
    <n v="258"/>
    <s v="Duncan, Mcdonald and Miller"/>
    <s v="Assimilated coherent hardware"/>
    <n v="5000"/>
    <n v="13424"/>
    <x v="256"/>
    <x v="1"/>
    <n v="186"/>
    <n v="72.172043010752702"/>
    <x v="3"/>
    <s v="plays"/>
    <x v="1"/>
    <s v="USD"/>
    <n v="1481176800"/>
    <n v="1482904800"/>
    <b v="0"/>
    <b v="1"/>
    <d v="1970-01-01T00:00:00"/>
    <n v="17143.25"/>
    <n v="17163.25"/>
    <s v="theater/plays"/>
    <x v="250"/>
    <x v="251"/>
  </r>
  <r>
    <n v="259"/>
    <s v="Watkins Ltd"/>
    <s v="Multi-channeled responsive implementation"/>
    <n v="1800"/>
    <n v="10755"/>
    <x v="257"/>
    <x v="1"/>
    <n v="138"/>
    <n v="77.934782608695699"/>
    <x v="7"/>
    <s v="photography books"/>
    <x v="1"/>
    <s v="USD"/>
    <n v="1354946400"/>
    <n v="1356588000"/>
    <b v="1"/>
    <b v="0"/>
    <d v="1970-01-01T00:00:00"/>
    <n v="15682.25"/>
    <n v="15701.25"/>
    <s v="photography/photography books"/>
    <x v="251"/>
    <x v="252"/>
  </r>
  <r>
    <n v="260"/>
    <s v="Allen-Jones"/>
    <s v="Centralized modular initiative"/>
    <n v="6300"/>
    <n v="9935"/>
    <x v="258"/>
    <x v="1"/>
    <n v="261"/>
    <n v="38.065134099616898"/>
    <x v="1"/>
    <s v="rock"/>
    <x v="1"/>
    <s v="USD"/>
    <n v="1348808400"/>
    <n v="1349845200"/>
    <b v="0"/>
    <b v="0"/>
    <d v="1970-01-01T00:00:00"/>
    <n v="15611.208333333299"/>
    <n v="15623.208333333299"/>
    <s v="music/rock"/>
    <x v="136"/>
    <x v="253"/>
  </r>
  <r>
    <n v="261"/>
    <s v="Mason-Smith"/>
    <s v="Reverse-engineered cohesive migration"/>
    <n v="84300"/>
    <n v="26303"/>
    <x v="259"/>
    <x v="0"/>
    <n v="454"/>
    <n v="57.936123348017603"/>
    <x v="1"/>
    <s v="rock"/>
    <x v="1"/>
    <s v="USD"/>
    <n v="1282712400"/>
    <n v="1283058000"/>
    <b v="0"/>
    <b v="1"/>
    <d v="1970-01-01T00:00:00"/>
    <n v="14846.208333333299"/>
    <n v="14850.208333333299"/>
    <s v="music/rock"/>
    <x v="252"/>
    <x v="254"/>
  </r>
  <r>
    <n v="262"/>
    <s v="Lloyd, Kennedy and Davis"/>
    <s v="Compatible multimedia hub"/>
    <n v="1700"/>
    <n v="5328"/>
    <x v="260"/>
    <x v="1"/>
    <n v="107"/>
    <n v="49.7943925233645"/>
    <x v="1"/>
    <s v="indie rock"/>
    <x v="1"/>
    <s v="USD"/>
    <n v="1301979600"/>
    <n v="1304226000"/>
    <b v="0"/>
    <b v="1"/>
    <d v="1970-01-01T00:00:00"/>
    <n v="15069.208333333299"/>
    <n v="15095.208333333299"/>
    <s v="music/indie rock"/>
    <x v="253"/>
    <x v="255"/>
  </r>
  <r>
    <n v="263"/>
    <s v="Walker Ltd"/>
    <s v="Organic eco-centric success"/>
    <n v="2900"/>
    <n v="10756"/>
    <x v="261"/>
    <x v="1"/>
    <n v="199"/>
    <n v="54.050251256281399"/>
    <x v="7"/>
    <s v="photography books"/>
    <x v="1"/>
    <s v="USD"/>
    <n v="1263016800"/>
    <n v="1263016800"/>
    <b v="0"/>
    <b v="0"/>
    <d v="1970-01-01T00:00:00"/>
    <n v="14618.25"/>
    <n v="14618.25"/>
    <s v="photography/photography books"/>
    <x v="254"/>
    <x v="256"/>
  </r>
  <r>
    <n v="264"/>
    <s v="Gordon PLC"/>
    <s v="Virtual reciprocal policy"/>
    <n v="45600"/>
    <n v="165375"/>
    <x v="262"/>
    <x v="1"/>
    <n v="5512"/>
    <n v="30.0027213352685"/>
    <x v="3"/>
    <s v="plays"/>
    <x v="1"/>
    <s v="USD"/>
    <n v="1360648800"/>
    <n v="1362031200"/>
    <b v="0"/>
    <b v="0"/>
    <d v="1970-01-01T00:00:00"/>
    <n v="15748.25"/>
    <n v="15764.25"/>
    <s v="theater/plays"/>
    <x v="255"/>
    <x v="257"/>
  </r>
  <r>
    <n v="265"/>
    <s v="Lee and Sons"/>
    <s v="Persevering interactive emulation"/>
    <n v="4900"/>
    <n v="6031"/>
    <x v="263"/>
    <x v="1"/>
    <n v="86"/>
    <n v="70.1279069767442"/>
    <x v="3"/>
    <s v="plays"/>
    <x v="1"/>
    <s v="USD"/>
    <n v="1451800800"/>
    <n v="1455602400"/>
    <b v="0"/>
    <b v="0"/>
    <d v="1970-01-01T00:00:00"/>
    <n v="16803.25"/>
    <n v="16847.25"/>
    <s v="theater/plays"/>
    <x v="256"/>
    <x v="258"/>
  </r>
  <r>
    <n v="266"/>
    <s v="Cole LLC"/>
    <s v="Proactive responsive emulation"/>
    <n v="111900"/>
    <n v="85902"/>
    <x v="264"/>
    <x v="0"/>
    <n v="3182"/>
    <n v="26.996228786926501"/>
    <x v="1"/>
    <s v="jazz"/>
    <x v="6"/>
    <s v="EUR"/>
    <n v="1415340000"/>
    <n v="1418191200"/>
    <b v="0"/>
    <b v="1"/>
    <d v="1970-01-01T00:00:00"/>
    <n v="16381.25"/>
    <n v="16414.25"/>
    <s v="music/jazz"/>
    <x v="257"/>
    <x v="259"/>
  </r>
  <r>
    <n v="267"/>
    <s v="Acosta PLC"/>
    <s v="Extended eco-centric function"/>
    <n v="61600"/>
    <n v="143910"/>
    <x v="265"/>
    <x v="1"/>
    <n v="2768"/>
    <n v="51.990606936416199"/>
    <x v="3"/>
    <s v="plays"/>
    <x v="2"/>
    <s v="AUD"/>
    <n v="1351054800"/>
    <n v="1352440800"/>
    <b v="0"/>
    <b v="0"/>
    <d v="1970-01-01T00:00:00"/>
    <n v="15637.208333333299"/>
    <n v="15653.25"/>
    <s v="theater/plays"/>
    <x v="258"/>
    <x v="260"/>
  </r>
  <r>
    <n v="268"/>
    <s v="Brown-Mckee"/>
    <s v="Networked optimal productivity"/>
    <n v="1500"/>
    <n v="2708"/>
    <x v="266"/>
    <x v="1"/>
    <n v="48"/>
    <n v="56.4166666666667"/>
    <x v="4"/>
    <s v="documentary"/>
    <x v="1"/>
    <s v="USD"/>
    <n v="1349326800"/>
    <n v="1353304800"/>
    <b v="0"/>
    <b v="0"/>
    <d v="1970-01-01T00:00:00"/>
    <n v="15617.208333333299"/>
    <n v="15663.25"/>
    <s v="film &amp; video/documentary"/>
    <x v="259"/>
    <x v="261"/>
  </r>
  <r>
    <n v="269"/>
    <s v="Miles and Sons"/>
    <s v="Persistent attitude-oriented approach"/>
    <n v="3500"/>
    <n v="8842"/>
    <x v="267"/>
    <x v="1"/>
    <n v="87"/>
    <n v="101.632183908046"/>
    <x v="4"/>
    <s v="television"/>
    <x v="1"/>
    <s v="USD"/>
    <n v="1548914400"/>
    <n v="1550728800"/>
    <b v="0"/>
    <b v="0"/>
    <d v="1970-01-01T00:00:00"/>
    <n v="17927.25"/>
    <n v="17948.25"/>
    <s v="film &amp; video/television"/>
    <x v="260"/>
    <x v="262"/>
  </r>
  <r>
    <n v="270"/>
    <s v="Sawyer, Horton and Williams"/>
    <s v="Triple-buffered 4thgeneration toolset"/>
    <n v="173900"/>
    <n v="47260"/>
    <x v="268"/>
    <x v="3"/>
    <n v="1890"/>
    <n v="25.005291005290999"/>
    <x v="6"/>
    <s v="video games"/>
    <x v="1"/>
    <s v="USD"/>
    <n v="1291269600"/>
    <n v="1291442400"/>
    <b v="0"/>
    <b v="0"/>
    <d v="1970-01-01T00:00:00"/>
    <n v="14945.25"/>
    <n v="14947.25"/>
    <s v="games/video games"/>
    <x v="261"/>
    <x v="263"/>
  </r>
  <r>
    <n v="271"/>
    <s v="Foley-Cox"/>
    <s v="Progressive zero administration leverage"/>
    <n v="153700"/>
    <n v="1953"/>
    <x v="269"/>
    <x v="2"/>
    <n v="61"/>
    <n v="32.016393442622899"/>
    <x v="7"/>
    <s v="photography books"/>
    <x v="1"/>
    <s v="USD"/>
    <n v="1449468000"/>
    <n v="1452146400"/>
    <b v="0"/>
    <b v="0"/>
    <d v="1970-01-01T00:00:00"/>
    <n v="16776.25"/>
    <n v="16807.25"/>
    <s v="photography/photography books"/>
    <x v="262"/>
    <x v="264"/>
  </r>
  <r>
    <n v="272"/>
    <s v="Horton, Morrison and Clark"/>
    <s v="Networked radical neural-net"/>
    <n v="51100"/>
    <n v="155349"/>
    <x v="270"/>
    <x v="1"/>
    <n v="1894"/>
    <n v="82.021647307286202"/>
    <x v="3"/>
    <s v="plays"/>
    <x v="1"/>
    <s v="USD"/>
    <n v="1562734800"/>
    <n v="1564894800"/>
    <b v="0"/>
    <b v="1"/>
    <d v="1970-01-01T00:00:00"/>
    <n v="18087.208333333299"/>
    <n v="18112.208333333299"/>
    <s v="theater/plays"/>
    <x v="263"/>
    <x v="265"/>
  </r>
  <r>
    <n v="273"/>
    <s v="Thomas and Sons"/>
    <s v="Re-engineered heuristic forecast"/>
    <n v="7800"/>
    <n v="10704"/>
    <x v="271"/>
    <x v="1"/>
    <n v="282"/>
    <n v="37.957446808510603"/>
    <x v="3"/>
    <s v="plays"/>
    <x v="0"/>
    <s v="CAD"/>
    <n v="1505624400"/>
    <n v="1505883600"/>
    <b v="0"/>
    <b v="0"/>
    <d v="1970-01-01T00:00:00"/>
    <n v="17426.208333333299"/>
    <n v="17429.208333333299"/>
    <s v="theater/plays"/>
    <x v="264"/>
    <x v="266"/>
  </r>
  <r>
    <n v="274"/>
    <s v="Morgan-Jenkins"/>
    <s v="Fully-configurable background algorithm"/>
    <n v="2400"/>
    <n v="773"/>
    <x v="272"/>
    <x v="0"/>
    <n v="15"/>
    <n v="51.533333333333303"/>
    <x v="3"/>
    <s v="plays"/>
    <x v="1"/>
    <s v="USD"/>
    <n v="1509948000"/>
    <n v="1510380000"/>
    <b v="0"/>
    <b v="0"/>
    <d v="1970-01-01T00:00:00"/>
    <n v="17476.25"/>
    <n v="17481.25"/>
    <s v="theater/plays"/>
    <x v="265"/>
    <x v="267"/>
  </r>
  <r>
    <n v="275"/>
    <s v="Ward, Sanchez and Kemp"/>
    <s v="Stand-alone discrete Graphical User Interface"/>
    <n v="3900"/>
    <n v="9419"/>
    <x v="273"/>
    <x v="1"/>
    <n v="116"/>
    <n v="81.198275862068996"/>
    <x v="5"/>
    <s v="translations"/>
    <x v="1"/>
    <s v="USD"/>
    <n v="1554526800"/>
    <n v="1555218000"/>
    <b v="0"/>
    <b v="0"/>
    <d v="1970-01-01T00:00:00"/>
    <n v="17992.208333333299"/>
    <n v="18000.208333333299"/>
    <s v="publishing/translations"/>
    <x v="266"/>
    <x v="153"/>
  </r>
  <r>
    <n v="276"/>
    <s v="Fields Ltd"/>
    <s v="Front-line foreground project"/>
    <n v="5500"/>
    <n v="5324"/>
    <x v="274"/>
    <x v="0"/>
    <n v="133"/>
    <n v="40.030075187969899"/>
    <x v="6"/>
    <s v="video games"/>
    <x v="1"/>
    <s v="USD"/>
    <n v="1334811600"/>
    <n v="1335243600"/>
    <b v="0"/>
    <b v="1"/>
    <d v="1970-01-01T00:00:00"/>
    <n v="15449.208333333299"/>
    <n v="15454.208333333299"/>
    <s v="games/video games"/>
    <x v="267"/>
    <x v="268"/>
  </r>
  <r>
    <n v="277"/>
    <s v="Ramos-Mitchell"/>
    <s v="Persevering system-worthy info-mediaries"/>
    <n v="700"/>
    <n v="7465"/>
    <x v="275"/>
    <x v="1"/>
    <n v="83"/>
    <n v="89.939759036144594"/>
    <x v="3"/>
    <s v="plays"/>
    <x v="1"/>
    <s v="USD"/>
    <n v="1279515600"/>
    <n v="1279688400"/>
    <b v="0"/>
    <b v="0"/>
    <d v="1970-01-01T00:00:00"/>
    <n v="14809.208333333299"/>
    <n v="14811.208333333299"/>
    <s v="theater/plays"/>
    <x v="268"/>
    <x v="269"/>
  </r>
  <r>
    <n v="278"/>
    <s v="Higgins, Davis and Salazar"/>
    <s v="Distributed multi-tasking strategy"/>
    <n v="2700"/>
    <n v="8799"/>
    <x v="276"/>
    <x v="1"/>
    <n v="91"/>
    <n v="96.692307692307693"/>
    <x v="2"/>
    <s v="web"/>
    <x v="1"/>
    <s v="USD"/>
    <n v="1353909600"/>
    <n v="1356069600"/>
    <b v="0"/>
    <b v="0"/>
    <d v="1970-01-01T00:00:00"/>
    <n v="15670.25"/>
    <n v="15695.25"/>
    <s v="technology/web"/>
    <x v="269"/>
    <x v="270"/>
  </r>
  <r>
    <n v="279"/>
    <s v="Smith-Jenkins"/>
    <s v="Vision-oriented methodical application"/>
    <n v="8000"/>
    <n v="13656"/>
    <x v="277"/>
    <x v="1"/>
    <n v="546"/>
    <n v="25.010989010989"/>
    <x v="3"/>
    <s v="plays"/>
    <x v="1"/>
    <s v="USD"/>
    <n v="1535950800"/>
    <n v="1536210000"/>
    <b v="0"/>
    <b v="0"/>
    <d v="1970-01-01T00:00:00"/>
    <n v="17777.208333333299"/>
    <n v="17780.208333333299"/>
    <s v="theater/plays"/>
    <x v="270"/>
    <x v="271"/>
  </r>
  <r>
    <n v="280"/>
    <s v="Braun PLC"/>
    <s v="Function-based high-level infrastructure"/>
    <n v="2500"/>
    <n v="14536"/>
    <x v="278"/>
    <x v="1"/>
    <n v="393"/>
    <n v="36.987277353689599"/>
    <x v="4"/>
    <s v="animation"/>
    <x v="1"/>
    <s v="USD"/>
    <n v="1511244000"/>
    <n v="1511762400"/>
    <b v="0"/>
    <b v="0"/>
    <d v="1970-01-01T00:00:00"/>
    <n v="17491.25"/>
    <n v="17497.25"/>
    <s v="film &amp; video/animation"/>
    <x v="271"/>
    <x v="272"/>
  </r>
  <r>
    <n v="281"/>
    <s v="Drake PLC"/>
    <s v="Profound object-oriented paradigm"/>
    <n v="164500"/>
    <n v="150552"/>
    <x v="279"/>
    <x v="0"/>
    <n v="2062"/>
    <n v="73.012609117361805"/>
    <x v="3"/>
    <s v="plays"/>
    <x v="1"/>
    <s v="USD"/>
    <n v="1331445600"/>
    <n v="1333256400"/>
    <b v="0"/>
    <b v="1"/>
    <d v="1970-01-01T00:00:00"/>
    <n v="15410.25"/>
    <n v="15431.208333333299"/>
    <s v="theater/plays"/>
    <x v="272"/>
    <x v="273"/>
  </r>
  <r>
    <n v="282"/>
    <s v="Ross, Kelly and Brown"/>
    <s v="Virtual contextually-based circuit"/>
    <n v="8400"/>
    <n v="9076"/>
    <x v="280"/>
    <x v="1"/>
    <n v="133"/>
    <n v="68.240601503759393"/>
    <x v="4"/>
    <s v="television"/>
    <x v="1"/>
    <s v="USD"/>
    <n v="1480226400"/>
    <n v="1480744800"/>
    <b v="0"/>
    <b v="1"/>
    <d v="1970-01-01T00:00:00"/>
    <n v="17132.25"/>
    <n v="17138.25"/>
    <s v="film &amp; video/television"/>
    <x v="73"/>
    <x v="274"/>
  </r>
  <r>
    <n v="283"/>
    <s v="Lucas-Mullins"/>
    <s v="Business-focused dynamic instruction set"/>
    <n v="8100"/>
    <n v="1517"/>
    <x v="281"/>
    <x v="0"/>
    <n v="29"/>
    <n v="52.310344827586199"/>
    <x v="1"/>
    <s v="rock"/>
    <x v="3"/>
    <s v="DKK"/>
    <n v="1464584400"/>
    <n v="1465016400"/>
    <b v="0"/>
    <b v="0"/>
    <d v="1970-01-01T00:00:00"/>
    <n v="16951.208333333299"/>
    <n v="16956.208333333299"/>
    <s v="music/rock"/>
    <x v="273"/>
    <x v="148"/>
  </r>
  <r>
    <n v="284"/>
    <s v="Tran LLC"/>
    <s v="Ameliorated fresh-thinking protocol"/>
    <n v="9800"/>
    <n v="8153"/>
    <x v="282"/>
    <x v="0"/>
    <n v="132"/>
    <n v="61.765151515151501"/>
    <x v="2"/>
    <s v="web"/>
    <x v="1"/>
    <s v="USD"/>
    <n v="1335848400"/>
    <n v="1336280400"/>
    <b v="0"/>
    <b v="0"/>
    <d v="1970-01-01T00:00:00"/>
    <n v="15461.208333333299"/>
    <n v="15466.208333333299"/>
    <s v="technology/web"/>
    <x v="274"/>
    <x v="275"/>
  </r>
  <r>
    <n v="285"/>
    <s v="Dawson, Brady and Gilbert"/>
    <s v="Front-line optimizing emulation"/>
    <n v="900"/>
    <n v="6357"/>
    <x v="283"/>
    <x v="1"/>
    <n v="254"/>
    <n v="25.0275590551181"/>
    <x v="3"/>
    <s v="plays"/>
    <x v="1"/>
    <s v="USD"/>
    <n v="1473483600"/>
    <n v="1476766800"/>
    <b v="0"/>
    <b v="0"/>
    <d v="1970-01-01T00:00:00"/>
    <n v="17054.208333333299"/>
    <n v="17092.208333333299"/>
    <s v="theater/plays"/>
    <x v="275"/>
    <x v="276"/>
  </r>
  <r>
    <n v="286"/>
    <s v="Obrien-Aguirre"/>
    <s v="Devolved uniform complexity"/>
    <n v="112100"/>
    <n v="19557"/>
    <x v="284"/>
    <x v="3"/>
    <n v="184"/>
    <n v="106.288043478261"/>
    <x v="3"/>
    <s v="plays"/>
    <x v="1"/>
    <s v="USD"/>
    <n v="1479880800"/>
    <n v="1480485600"/>
    <b v="0"/>
    <b v="0"/>
    <d v="1970-01-01T00:00:00"/>
    <n v="17128.25"/>
    <n v="17135.25"/>
    <s v="theater/plays"/>
    <x v="276"/>
    <x v="72"/>
  </r>
  <r>
    <n v="287"/>
    <s v="Ferguson PLC"/>
    <s v="Public-key intangible superstructure"/>
    <n v="6300"/>
    <n v="13213"/>
    <x v="285"/>
    <x v="1"/>
    <n v="176"/>
    <n v="75.073863636363598"/>
    <x v="1"/>
    <s v="electric music"/>
    <x v="1"/>
    <s v="USD"/>
    <n v="1430197200"/>
    <n v="1430197200"/>
    <b v="0"/>
    <b v="0"/>
    <d v="1970-01-01T00:00:00"/>
    <n v="16553.208333333299"/>
    <n v="16553.208333333299"/>
    <s v="music/electric music"/>
    <x v="277"/>
    <x v="277"/>
  </r>
  <r>
    <n v="288"/>
    <s v="Garcia Ltd"/>
    <s v="Secured global success"/>
    <n v="5600"/>
    <n v="5476"/>
    <x v="286"/>
    <x v="0"/>
    <n v="137"/>
    <n v="39.970802919707999"/>
    <x v="1"/>
    <s v="metal"/>
    <x v="3"/>
    <s v="DKK"/>
    <n v="1331701200"/>
    <n v="1331787600"/>
    <b v="0"/>
    <b v="1"/>
    <d v="1970-01-01T00:00:00"/>
    <n v="15413.208333333299"/>
    <n v="15414.208333333299"/>
    <s v="music/metal"/>
    <x v="278"/>
    <x v="278"/>
  </r>
  <r>
    <n v="289"/>
    <s v="Smith, Love and Smith"/>
    <s v="Grass-roots mission-critical capability"/>
    <n v="800"/>
    <n v="13474"/>
    <x v="287"/>
    <x v="1"/>
    <n v="337"/>
    <n v="39.982195845697298"/>
    <x v="3"/>
    <s v="plays"/>
    <x v="0"/>
    <s v="CAD"/>
    <n v="1438578000"/>
    <n v="1438837200"/>
    <b v="0"/>
    <b v="0"/>
    <d v="1970-01-01T00:00:00"/>
    <n v="16650.208333333299"/>
    <n v="16653.208333333299"/>
    <s v="theater/plays"/>
    <x v="279"/>
    <x v="71"/>
  </r>
  <r>
    <n v="290"/>
    <s v="Wilson, Hall and Osborne"/>
    <s v="Advanced global data-warehouse"/>
    <n v="168600"/>
    <n v="91722"/>
    <x v="288"/>
    <x v="0"/>
    <n v="908"/>
    <n v="101.015418502203"/>
    <x v="4"/>
    <s v="documentary"/>
    <x v="1"/>
    <s v="USD"/>
    <n v="1368162000"/>
    <n v="1370926800"/>
    <b v="0"/>
    <b v="1"/>
    <d v="1970-01-01T00:00:00"/>
    <n v="15835.208333333299"/>
    <n v="15867.208333333299"/>
    <s v="film &amp; video/documentary"/>
    <x v="280"/>
    <x v="279"/>
  </r>
  <r>
    <n v="291"/>
    <s v="Bell, Grimes and Kerr"/>
    <s v="Self-enabling uniform complexity"/>
    <n v="1800"/>
    <n v="8219"/>
    <x v="289"/>
    <x v="1"/>
    <n v="107"/>
    <n v="76.813084112149497"/>
    <x v="2"/>
    <s v="web"/>
    <x v="1"/>
    <s v="USD"/>
    <n v="1318654800"/>
    <n v="1319000400"/>
    <b v="1"/>
    <b v="0"/>
    <d v="1970-01-01T00:00:00"/>
    <n v="15262.208333333299"/>
    <n v="15266.208333333299"/>
    <s v="technology/web"/>
    <x v="281"/>
    <x v="280"/>
  </r>
  <r>
    <n v="292"/>
    <s v="Ho-Harris"/>
    <s v="Versatile cohesive encoding"/>
    <n v="7300"/>
    <n v="717"/>
    <x v="290"/>
    <x v="0"/>
    <n v="10"/>
    <n v="71.7"/>
    <x v="0"/>
    <s v="food trucks"/>
    <x v="1"/>
    <s v="USD"/>
    <n v="1331874000"/>
    <n v="1333429200"/>
    <b v="0"/>
    <b v="0"/>
    <d v="1970-01-01T00:00:00"/>
    <n v="15415.208333333299"/>
    <n v="15433.208333333299"/>
    <s v="food/food trucks"/>
    <x v="282"/>
    <x v="281"/>
  </r>
  <r>
    <n v="293"/>
    <s v="Ross Group"/>
    <s v="Organized executive solution"/>
    <n v="6500"/>
    <n v="1065"/>
    <x v="291"/>
    <x v="3"/>
    <n v="32"/>
    <n v="33.28125"/>
    <x v="3"/>
    <s v="plays"/>
    <x v="6"/>
    <s v="EUR"/>
    <n v="1286254800"/>
    <n v="1287032400"/>
    <b v="0"/>
    <b v="0"/>
    <d v="1970-01-01T00:00:00"/>
    <n v="14887.208333333299"/>
    <n v="14896.208333333299"/>
    <s v="theater/plays"/>
    <x v="283"/>
    <x v="282"/>
  </r>
  <r>
    <n v="294"/>
    <s v="Turner-Davis"/>
    <s v="Automated local emulation"/>
    <n v="600"/>
    <n v="8038"/>
    <x v="292"/>
    <x v="1"/>
    <n v="183"/>
    <n v="43.923497267759601"/>
    <x v="3"/>
    <s v="plays"/>
    <x v="1"/>
    <s v="USD"/>
    <n v="1540530000"/>
    <n v="1541570400"/>
    <b v="0"/>
    <b v="0"/>
    <d v="1970-01-01T00:00:00"/>
    <n v="17830.208333333299"/>
    <n v="17842.25"/>
    <s v="theater/plays"/>
    <x v="284"/>
    <x v="283"/>
  </r>
  <r>
    <n v="295"/>
    <s v="Smith, Jackson and Herrera"/>
    <s v="Enterprise-wide intermediate middleware"/>
    <n v="192900"/>
    <n v="68769"/>
    <x v="293"/>
    <x v="0"/>
    <n v="1910"/>
    <n v="36.004712041884801"/>
    <x v="3"/>
    <s v="plays"/>
    <x v="5"/>
    <s v="CHF"/>
    <n v="1381813200"/>
    <n v="1383976800"/>
    <b v="0"/>
    <b v="0"/>
    <d v="1970-01-01T00:00:00"/>
    <n v="15993.208333333299"/>
    <n v="16018.25"/>
    <s v="theater/plays"/>
    <x v="285"/>
    <x v="284"/>
  </r>
  <r>
    <n v="296"/>
    <s v="Smith-Hess"/>
    <s v="Grass-roots real-time Local Area Network"/>
    <n v="6100"/>
    <n v="3352"/>
    <x v="294"/>
    <x v="0"/>
    <n v="38"/>
    <n v="88.210526315789494"/>
    <x v="3"/>
    <s v="plays"/>
    <x v="2"/>
    <s v="AUD"/>
    <n v="1548655200"/>
    <n v="1550556000"/>
    <b v="0"/>
    <b v="0"/>
    <d v="1970-01-01T00:00:00"/>
    <n v="17924.25"/>
    <n v="17946.25"/>
    <s v="theater/plays"/>
    <x v="286"/>
    <x v="285"/>
  </r>
  <r>
    <n v="297"/>
    <s v="Brown, Herring and Bass"/>
    <s v="Organized client-driven capacity"/>
    <n v="7200"/>
    <n v="6785"/>
    <x v="295"/>
    <x v="0"/>
    <n v="104"/>
    <n v="65.240384615384599"/>
    <x v="3"/>
    <s v="plays"/>
    <x v="2"/>
    <s v="AUD"/>
    <n v="1389679200"/>
    <n v="1390456800"/>
    <b v="0"/>
    <b v="1"/>
    <d v="1970-01-01T00:00:00"/>
    <n v="16084.25"/>
    <n v="16093.25"/>
    <s v="theater/plays"/>
    <x v="287"/>
    <x v="286"/>
  </r>
  <r>
    <n v="298"/>
    <s v="Chase, Garcia and Johnson"/>
    <s v="Adaptive intangible database"/>
    <n v="3500"/>
    <n v="5037"/>
    <x v="296"/>
    <x v="1"/>
    <n v="72"/>
    <n v="69.9583333333333"/>
    <x v="1"/>
    <s v="rock"/>
    <x v="1"/>
    <s v="USD"/>
    <n v="1456466400"/>
    <n v="1458018000"/>
    <b v="0"/>
    <b v="1"/>
    <d v="1970-01-01T00:00:00"/>
    <n v="16857.25"/>
    <n v="16875.208333333299"/>
    <s v="music/rock"/>
    <x v="288"/>
    <x v="287"/>
  </r>
  <r>
    <n v="299"/>
    <s v="Ramsey and Sons"/>
    <s v="Grass-roots contextually-based algorithm"/>
    <n v="3800"/>
    <n v="1954"/>
    <x v="297"/>
    <x v="0"/>
    <n v="49"/>
    <n v="39.877551020408198"/>
    <x v="0"/>
    <s v="food trucks"/>
    <x v="1"/>
    <s v="USD"/>
    <n v="1456984800"/>
    <n v="1461819600"/>
    <b v="0"/>
    <b v="0"/>
    <d v="1970-01-01T00:00:00"/>
    <n v="16863.25"/>
    <n v="16919.208333333299"/>
    <s v="food/food trucks"/>
    <x v="289"/>
    <x v="288"/>
  </r>
  <r>
    <n v="300"/>
    <s v="Cooke PLC"/>
    <s v="Focused executive core"/>
    <n v="100"/>
    <n v="5"/>
    <x v="298"/>
    <x v="0"/>
    <n v="1"/>
    <n v="5"/>
    <x v="5"/>
    <s v="nonfiction"/>
    <x v="3"/>
    <s v="DKK"/>
    <n v="1504069200"/>
    <n v="1504155600"/>
    <b v="0"/>
    <b v="1"/>
    <d v="1970-01-01T00:00:00"/>
    <n v="17408.208333333299"/>
    <n v="17409.208333333299"/>
    <s v="publishing/nonfiction"/>
    <x v="290"/>
    <x v="289"/>
  </r>
  <r>
    <n v="301"/>
    <s v="Wong-Walker"/>
    <s v="Multi-channeled disintermediate policy"/>
    <n v="900"/>
    <n v="12102"/>
    <x v="299"/>
    <x v="1"/>
    <n v="295"/>
    <n v="41.023728813559302"/>
    <x v="4"/>
    <s v="documentary"/>
    <x v="1"/>
    <s v="USD"/>
    <n v="1424930400"/>
    <n v="1426395600"/>
    <b v="0"/>
    <b v="0"/>
    <d v="1970-01-01T00:00:00"/>
    <n v="16492.25"/>
    <n v="16509.208333333299"/>
    <s v="film &amp; video/documentary"/>
    <x v="291"/>
    <x v="290"/>
  </r>
  <r>
    <n v="302"/>
    <s v="Ferguson, Collins and Mata"/>
    <s v="Customizable bi-directional hardware"/>
    <n v="76100"/>
    <n v="24234"/>
    <x v="300"/>
    <x v="0"/>
    <n v="245"/>
    <n v="98.914285714285697"/>
    <x v="3"/>
    <s v="plays"/>
    <x v="1"/>
    <s v="USD"/>
    <n v="1535864400"/>
    <n v="1537074000"/>
    <b v="0"/>
    <b v="0"/>
    <d v="1970-01-01T00:00:00"/>
    <n v="17776.208333333299"/>
    <n v="17790.208333333299"/>
    <s v="theater/plays"/>
    <x v="292"/>
    <x v="18"/>
  </r>
  <r>
    <n v="303"/>
    <s v="Guerrero, Flores and Jenkins"/>
    <s v="Networked optimal architecture"/>
    <n v="3400"/>
    <n v="2809"/>
    <x v="301"/>
    <x v="0"/>
    <n v="32"/>
    <n v="87.78125"/>
    <x v="1"/>
    <s v="indie rock"/>
    <x v="1"/>
    <s v="USD"/>
    <n v="1452146400"/>
    <n v="1452578400"/>
    <b v="0"/>
    <b v="0"/>
    <d v="1970-01-01T00:00:00"/>
    <n v="16807.25"/>
    <n v="16812.25"/>
    <s v="music/indie rock"/>
    <x v="293"/>
    <x v="291"/>
  </r>
  <r>
    <n v="304"/>
    <s v="Peterson PLC"/>
    <s v="User-friendly discrete benchmark"/>
    <n v="2100"/>
    <n v="11469"/>
    <x v="302"/>
    <x v="1"/>
    <n v="142"/>
    <n v="80.767605633802802"/>
    <x v="4"/>
    <s v="documentary"/>
    <x v="1"/>
    <s v="USD"/>
    <n v="1470546000"/>
    <n v="1474088400"/>
    <b v="0"/>
    <b v="0"/>
    <d v="1970-01-01T00:00:00"/>
    <n v="17020.208333333299"/>
    <n v="17061.208333333299"/>
    <s v="film &amp; video/documentary"/>
    <x v="294"/>
    <x v="292"/>
  </r>
  <r>
    <n v="305"/>
    <s v="Townsend Ltd"/>
    <s v="Grass-roots actuating policy"/>
    <n v="2800"/>
    <n v="8014"/>
    <x v="303"/>
    <x v="1"/>
    <n v="85"/>
    <n v="94.282352941176498"/>
    <x v="3"/>
    <s v="plays"/>
    <x v="1"/>
    <s v="USD"/>
    <n v="1458363600"/>
    <n v="1461906000"/>
    <b v="0"/>
    <b v="0"/>
    <d v="1970-01-01T00:00:00"/>
    <n v="16879.208333333299"/>
    <n v="16920.208333333299"/>
    <s v="theater/plays"/>
    <x v="295"/>
    <x v="293"/>
  </r>
  <r>
    <n v="306"/>
    <s v="Rush, Reed and Hall"/>
    <s v="Enterprise-wide 3rdgeneration knowledge user"/>
    <n v="6500"/>
    <n v="514"/>
    <x v="304"/>
    <x v="0"/>
    <n v="7"/>
    <n v="73.428571428571402"/>
    <x v="3"/>
    <s v="plays"/>
    <x v="1"/>
    <s v="USD"/>
    <n v="1500008400"/>
    <n v="1500267600"/>
    <b v="0"/>
    <b v="1"/>
    <d v="1970-01-01T00:00:00"/>
    <n v="17361.208333333299"/>
    <n v="17364.208333333299"/>
    <s v="theater/plays"/>
    <x v="296"/>
    <x v="294"/>
  </r>
  <r>
    <n v="307"/>
    <s v="Salazar-Dodson"/>
    <s v="Face-to-face zero tolerance moderator"/>
    <n v="32900"/>
    <n v="43473"/>
    <x v="305"/>
    <x v="1"/>
    <n v="659"/>
    <n v="65.968133535660101"/>
    <x v="5"/>
    <s v="fiction"/>
    <x v="3"/>
    <s v="DKK"/>
    <n v="1338958800"/>
    <n v="1340686800"/>
    <b v="0"/>
    <b v="1"/>
    <d v="1970-01-01T00:00:00"/>
    <n v="15497.208333333299"/>
    <n v="15517.208333333299"/>
    <s v="publishing/fiction"/>
    <x v="297"/>
    <x v="295"/>
  </r>
  <r>
    <n v="308"/>
    <s v="Davis Ltd"/>
    <s v="Grass-roots optimizing projection"/>
    <n v="118200"/>
    <n v="87560"/>
    <x v="306"/>
    <x v="0"/>
    <n v="803"/>
    <n v="109.041095890411"/>
    <x v="3"/>
    <s v="plays"/>
    <x v="1"/>
    <s v="USD"/>
    <n v="1303102800"/>
    <n v="1303189200"/>
    <b v="0"/>
    <b v="0"/>
    <d v="1970-01-01T00:00:00"/>
    <n v="15082.208333333299"/>
    <n v="15083.208333333299"/>
    <s v="theater/plays"/>
    <x v="298"/>
    <x v="296"/>
  </r>
  <r>
    <n v="309"/>
    <s v="Harris-Perry"/>
    <s v="User-centric 6thgeneration attitude"/>
    <n v="4100"/>
    <n v="3087"/>
    <x v="307"/>
    <x v="3"/>
    <n v="75"/>
    <n v="41.16"/>
    <x v="1"/>
    <s v="indie rock"/>
    <x v="1"/>
    <s v="USD"/>
    <n v="1316581200"/>
    <n v="1318309200"/>
    <b v="0"/>
    <b v="1"/>
    <d v="1970-01-01T00:00:00"/>
    <n v="15238.208333333299"/>
    <n v="15258.208333333299"/>
    <s v="music/indie rock"/>
    <x v="299"/>
    <x v="297"/>
  </r>
  <r>
    <n v="310"/>
    <s v="Velazquez, Hunt and Ortiz"/>
    <s v="Switchable zero tolerance website"/>
    <n v="7800"/>
    <n v="1586"/>
    <x v="308"/>
    <x v="0"/>
    <n v="16"/>
    <n v="99.125"/>
    <x v="6"/>
    <s v="video games"/>
    <x v="1"/>
    <s v="USD"/>
    <n v="1270789200"/>
    <n v="1272171600"/>
    <b v="0"/>
    <b v="0"/>
    <d v="1970-01-01T00:00:00"/>
    <n v="14708.208333333299"/>
    <n v="14724.208333333299"/>
    <s v="games/video games"/>
    <x v="300"/>
    <x v="298"/>
  </r>
  <r>
    <n v="311"/>
    <s v="Flores PLC"/>
    <s v="Focused real-time help-desk"/>
    <n v="6300"/>
    <n v="12812"/>
    <x v="309"/>
    <x v="1"/>
    <n v="121"/>
    <n v="105.88429752066099"/>
    <x v="3"/>
    <s v="plays"/>
    <x v="1"/>
    <s v="USD"/>
    <n v="1297836000"/>
    <n v="1298872800"/>
    <b v="0"/>
    <b v="0"/>
    <d v="1970-01-01T00:00:00"/>
    <n v="15021.25"/>
    <n v="15033.25"/>
    <s v="theater/plays"/>
    <x v="247"/>
    <x v="299"/>
  </r>
  <r>
    <n v="312"/>
    <s v="Martinez LLC"/>
    <s v="Robust impactful approach"/>
    <n v="59100"/>
    <n v="183345"/>
    <x v="310"/>
    <x v="1"/>
    <n v="3742"/>
    <n v="48.996525921966899"/>
    <x v="3"/>
    <s v="plays"/>
    <x v="1"/>
    <s v="USD"/>
    <n v="1382677200"/>
    <n v="1383282000"/>
    <b v="0"/>
    <b v="0"/>
    <d v="1970-01-01T00:00:00"/>
    <n v="16003.208333333299"/>
    <n v="16010.208333333299"/>
    <s v="theater/plays"/>
    <x v="244"/>
    <x v="300"/>
  </r>
  <r>
    <n v="313"/>
    <s v="Miller-Irwin"/>
    <s v="Secured maximized policy"/>
    <n v="2200"/>
    <n v="8697"/>
    <x v="311"/>
    <x v="1"/>
    <n v="223"/>
    <n v="39"/>
    <x v="1"/>
    <s v="rock"/>
    <x v="1"/>
    <s v="USD"/>
    <n v="1330322400"/>
    <n v="1330495200"/>
    <b v="0"/>
    <b v="0"/>
    <d v="1970-01-01T00:00:00"/>
    <n v="15397.25"/>
    <n v="15399.25"/>
    <s v="music/rock"/>
    <x v="301"/>
    <x v="301"/>
  </r>
  <r>
    <n v="314"/>
    <s v="Sanchez-Morgan"/>
    <s v="Realigned upward-trending strategy"/>
    <n v="1400"/>
    <n v="4126"/>
    <x v="312"/>
    <x v="1"/>
    <n v="133"/>
    <n v="31.0225563909774"/>
    <x v="4"/>
    <s v="documentary"/>
    <x v="1"/>
    <s v="USD"/>
    <n v="1552366800"/>
    <n v="1552798800"/>
    <b v="0"/>
    <b v="1"/>
    <d v="1970-01-01T00:00:00"/>
    <n v="17967.208333333299"/>
    <n v="17972.208333333299"/>
    <s v="film &amp; video/documentary"/>
    <x v="188"/>
    <x v="162"/>
  </r>
  <r>
    <n v="315"/>
    <s v="Lopez, Adams and Johnson"/>
    <s v="Open-source interactive knowledge user"/>
    <n v="9500"/>
    <n v="3220"/>
    <x v="313"/>
    <x v="0"/>
    <n v="31"/>
    <n v="103.870967741935"/>
    <x v="3"/>
    <s v="plays"/>
    <x v="1"/>
    <s v="USD"/>
    <n v="1400907600"/>
    <n v="1403413200"/>
    <b v="0"/>
    <b v="0"/>
    <d v="1970-01-01T00:00:00"/>
    <n v="16214.208333333299"/>
    <n v="16243.208333333299"/>
    <s v="theater/plays"/>
    <x v="302"/>
    <x v="302"/>
  </r>
  <r>
    <n v="316"/>
    <s v="Martin-Marshall"/>
    <s v="Configurable demand-driven matrix"/>
    <n v="9600"/>
    <n v="6401"/>
    <x v="314"/>
    <x v="0"/>
    <n v="108"/>
    <n v="59.268518518518498"/>
    <x v="0"/>
    <s v="food trucks"/>
    <x v="6"/>
    <s v="EUR"/>
    <n v="1574143200"/>
    <n v="1574229600"/>
    <b v="0"/>
    <b v="1"/>
    <d v="1970-01-01T00:00:00"/>
    <n v="18219.25"/>
    <n v="18220.25"/>
    <s v="food/food trucks"/>
    <x v="303"/>
    <x v="303"/>
  </r>
  <r>
    <n v="317"/>
    <s v="Summers PLC"/>
    <s v="Cross-group coherent hierarchy"/>
    <n v="6600"/>
    <n v="1269"/>
    <x v="315"/>
    <x v="0"/>
    <n v="30"/>
    <n v="42.3"/>
    <x v="3"/>
    <s v="plays"/>
    <x v="1"/>
    <s v="USD"/>
    <n v="1494738000"/>
    <n v="1495861200"/>
    <b v="0"/>
    <b v="0"/>
    <d v="1970-01-01T00:00:00"/>
    <n v="17300.208333333299"/>
    <n v="17313.208333333299"/>
    <s v="theater/plays"/>
    <x v="304"/>
    <x v="304"/>
  </r>
  <r>
    <n v="318"/>
    <s v="Young, Hart and Ryan"/>
    <s v="Decentralized demand-driven open system"/>
    <n v="5700"/>
    <n v="903"/>
    <x v="316"/>
    <x v="0"/>
    <n v="17"/>
    <n v="53.117647058823501"/>
    <x v="1"/>
    <s v="rock"/>
    <x v="1"/>
    <s v="USD"/>
    <n v="1392357600"/>
    <n v="1392530400"/>
    <b v="0"/>
    <b v="0"/>
    <d v="1970-01-01T00:00:00"/>
    <n v="16115.25"/>
    <n v="16117.25"/>
    <s v="music/rock"/>
    <x v="305"/>
    <x v="305"/>
  </r>
  <r>
    <n v="319"/>
    <s v="Mills Group"/>
    <s v="Advanced empowering matrix"/>
    <n v="8400"/>
    <n v="3251"/>
    <x v="317"/>
    <x v="3"/>
    <n v="64"/>
    <n v="50.796875"/>
    <x v="2"/>
    <s v="web"/>
    <x v="1"/>
    <s v="USD"/>
    <n v="1281589200"/>
    <n v="1283662800"/>
    <b v="0"/>
    <b v="0"/>
    <d v="1970-01-01T00:00:00"/>
    <n v="14833.208333333299"/>
    <n v="14857.208333333299"/>
    <s v="technology/web"/>
    <x v="306"/>
    <x v="306"/>
  </r>
  <r>
    <n v="320"/>
    <s v="Sandoval-Powell"/>
    <s v="Phased holistic implementation"/>
    <n v="84400"/>
    <n v="8092"/>
    <x v="318"/>
    <x v="0"/>
    <n v="80"/>
    <n v="101.15"/>
    <x v="5"/>
    <s v="fiction"/>
    <x v="1"/>
    <s v="USD"/>
    <n v="1305003600"/>
    <n v="1305781200"/>
    <b v="0"/>
    <b v="0"/>
    <d v="1970-01-01T00:00:00"/>
    <n v="15104.208333333299"/>
    <n v="15113.208333333299"/>
    <s v="publishing/fiction"/>
    <x v="307"/>
    <x v="307"/>
  </r>
  <r>
    <n v="321"/>
    <s v="Mills, Frazier and Perez"/>
    <s v="Proactive attitude-oriented knowledge user"/>
    <n v="170400"/>
    <n v="160422"/>
    <x v="319"/>
    <x v="0"/>
    <n v="2468"/>
    <n v="65.000810372771497"/>
    <x v="4"/>
    <s v="shorts"/>
    <x v="1"/>
    <s v="USD"/>
    <n v="1301634000"/>
    <n v="1302325200"/>
    <b v="0"/>
    <b v="0"/>
    <d v="1970-01-01T00:00:00"/>
    <n v="15065.208333333299"/>
    <n v="15073.208333333299"/>
    <s v="film &amp; video/shorts"/>
    <x v="308"/>
    <x v="308"/>
  </r>
  <r>
    <n v="322"/>
    <s v="Hebert Group"/>
    <s v="Visionary asymmetric Graphical User Interface"/>
    <n v="117900"/>
    <n v="196377"/>
    <x v="320"/>
    <x v="1"/>
    <n v="5168"/>
    <n v="37.9986455108359"/>
    <x v="3"/>
    <s v="plays"/>
    <x v="1"/>
    <s v="USD"/>
    <n v="1290664800"/>
    <n v="1291788000"/>
    <b v="0"/>
    <b v="0"/>
    <d v="1970-01-01T00:00:00"/>
    <n v="14938.25"/>
    <n v="14951.25"/>
    <s v="theater/plays"/>
    <x v="309"/>
    <x v="309"/>
  </r>
  <r>
    <n v="323"/>
    <s v="Cole, Smith and Wood"/>
    <s v="Integrated zero-defect help-desk"/>
    <n v="8900"/>
    <n v="2148"/>
    <x v="321"/>
    <x v="0"/>
    <n v="26"/>
    <n v="82.615384615384599"/>
    <x v="4"/>
    <s v="documentary"/>
    <x v="4"/>
    <s v="GBP"/>
    <n v="1395896400"/>
    <n v="1396069200"/>
    <b v="0"/>
    <b v="0"/>
    <d v="1970-01-01T00:00:00"/>
    <n v="16156.208333333299"/>
    <n v="16158.208333333299"/>
    <s v="film &amp; video/documentary"/>
    <x v="310"/>
    <x v="310"/>
  </r>
  <r>
    <n v="324"/>
    <s v="Harris, Hall and Harris"/>
    <s v="Inverse analyzing matrices"/>
    <n v="7100"/>
    <n v="11648"/>
    <x v="322"/>
    <x v="1"/>
    <n v="307"/>
    <n v="37.941368078175898"/>
    <x v="3"/>
    <s v="plays"/>
    <x v="1"/>
    <s v="USD"/>
    <n v="1434862800"/>
    <n v="1435899600"/>
    <b v="0"/>
    <b v="1"/>
    <d v="1970-01-01T00:00:00"/>
    <n v="16607.208333333299"/>
    <n v="16619.208333333299"/>
    <s v="theater/plays"/>
    <x v="311"/>
    <x v="311"/>
  </r>
  <r>
    <n v="325"/>
    <s v="Saunders Group"/>
    <s v="Programmable systemic implementation"/>
    <n v="6500"/>
    <n v="5897"/>
    <x v="323"/>
    <x v="0"/>
    <n v="73"/>
    <n v="80.780821917808197"/>
    <x v="3"/>
    <s v="plays"/>
    <x v="1"/>
    <s v="USD"/>
    <n v="1529125200"/>
    <n v="1531112400"/>
    <b v="0"/>
    <b v="1"/>
    <d v="1970-01-01T00:00:00"/>
    <n v="17698.208333333299"/>
    <n v="17721.208333333299"/>
    <s v="theater/plays"/>
    <x v="79"/>
    <x v="312"/>
  </r>
  <r>
    <n v="326"/>
    <s v="Pham, Avila and Nash"/>
    <s v="Multi-channeled next generation architecture"/>
    <n v="7200"/>
    <n v="3326"/>
    <x v="324"/>
    <x v="0"/>
    <n v="128"/>
    <n v="25.984375"/>
    <x v="4"/>
    <s v="animation"/>
    <x v="1"/>
    <s v="USD"/>
    <n v="1451109600"/>
    <n v="1451628000"/>
    <b v="0"/>
    <b v="0"/>
    <d v="1970-01-01T00:00:00"/>
    <n v="16795.25"/>
    <n v="16801.25"/>
    <s v="film &amp; video/animation"/>
    <x v="312"/>
    <x v="313"/>
  </r>
  <r>
    <n v="327"/>
    <s v="Patterson, Salinas and Lucas"/>
    <s v="Digitized 3rdgeneration encoding"/>
    <n v="2600"/>
    <n v="1002"/>
    <x v="325"/>
    <x v="0"/>
    <n v="33"/>
    <n v="30.363636363636399"/>
    <x v="3"/>
    <s v="plays"/>
    <x v="1"/>
    <s v="USD"/>
    <n v="1566968400"/>
    <n v="1567314000"/>
    <b v="0"/>
    <b v="1"/>
    <d v="1970-01-01T00:00:00"/>
    <n v="18136.208333333299"/>
    <n v="18140.208333333299"/>
    <s v="theater/plays"/>
    <x v="313"/>
    <x v="314"/>
  </r>
  <r>
    <n v="328"/>
    <s v="Young PLC"/>
    <s v="Innovative well-modulated functionalities"/>
    <n v="98700"/>
    <n v="131826"/>
    <x v="326"/>
    <x v="1"/>
    <n v="2441"/>
    <n v="54.004916018025398"/>
    <x v="1"/>
    <s v="rock"/>
    <x v="1"/>
    <s v="USD"/>
    <n v="1543557600"/>
    <n v="1544508000"/>
    <b v="0"/>
    <b v="0"/>
    <d v="1970-01-01T00:00:00"/>
    <n v="17865.25"/>
    <n v="17876.25"/>
    <s v="music/rock"/>
    <x v="314"/>
    <x v="315"/>
  </r>
  <r>
    <n v="329"/>
    <s v="Willis and Sons"/>
    <s v="Fundamental incremental database"/>
    <n v="93800"/>
    <n v="21477"/>
    <x v="327"/>
    <x v="2"/>
    <n v="211"/>
    <n v="101.78672985782001"/>
    <x v="6"/>
    <s v="video games"/>
    <x v="1"/>
    <s v="USD"/>
    <n v="1481522400"/>
    <n v="1482472800"/>
    <b v="0"/>
    <b v="0"/>
    <d v="1970-01-01T00:00:00"/>
    <n v="17147.25"/>
    <n v="17158.25"/>
    <s v="games/video games"/>
    <x v="315"/>
    <x v="316"/>
  </r>
  <r>
    <n v="330"/>
    <s v="Thompson-Bates"/>
    <s v="Expanded encompassing open architecture"/>
    <n v="33700"/>
    <n v="62330"/>
    <x v="328"/>
    <x v="1"/>
    <n v="1385"/>
    <n v="45.003610108303199"/>
    <x v="4"/>
    <s v="documentary"/>
    <x v="4"/>
    <s v="GBP"/>
    <n v="1512712800"/>
    <n v="1512799200"/>
    <b v="0"/>
    <b v="0"/>
    <d v="1970-01-01T00:00:00"/>
    <n v="17508.25"/>
    <n v="17509.25"/>
    <s v="film &amp; video/documentary"/>
    <x v="316"/>
    <x v="317"/>
  </r>
  <r>
    <n v="331"/>
    <s v="Rose-Silva"/>
    <s v="Intuitive static portal"/>
    <n v="3300"/>
    <n v="14643"/>
    <x v="329"/>
    <x v="1"/>
    <n v="190"/>
    <n v="77.068421052631606"/>
    <x v="0"/>
    <s v="food trucks"/>
    <x v="1"/>
    <s v="USD"/>
    <n v="1324274400"/>
    <n v="1324360800"/>
    <b v="0"/>
    <b v="0"/>
    <d v="1970-01-01T00:00:00"/>
    <n v="15327.25"/>
    <n v="15328.25"/>
    <s v="food/food trucks"/>
    <x v="317"/>
    <x v="318"/>
  </r>
  <r>
    <n v="332"/>
    <s v="Pacheco, Johnson and Torres"/>
    <s v="Optional bandwidth-monitored definition"/>
    <n v="20700"/>
    <n v="41396"/>
    <x v="330"/>
    <x v="1"/>
    <n v="470"/>
    <n v="88.076595744680802"/>
    <x v="2"/>
    <s v="wearables"/>
    <x v="1"/>
    <s v="USD"/>
    <n v="1364446800"/>
    <n v="1364533200"/>
    <b v="0"/>
    <b v="0"/>
    <d v="1970-01-01T00:00:00"/>
    <n v="15792.208333333299"/>
    <n v="15793.208333333299"/>
    <s v="technology/wearables"/>
    <x v="318"/>
    <x v="319"/>
  </r>
  <r>
    <n v="333"/>
    <s v="Carlson, Dixon and Jones"/>
    <s v="Persistent well-modulated synergy"/>
    <n v="9600"/>
    <n v="11900"/>
    <x v="331"/>
    <x v="1"/>
    <n v="253"/>
    <n v="47.035573122529598"/>
    <x v="3"/>
    <s v="plays"/>
    <x v="1"/>
    <s v="USD"/>
    <n v="1542693600"/>
    <n v="1545112800"/>
    <b v="0"/>
    <b v="0"/>
    <d v="1970-01-01T00:00:00"/>
    <n v="17855.25"/>
    <n v="17883.25"/>
    <s v="theater/plays"/>
    <x v="319"/>
    <x v="320"/>
  </r>
  <r>
    <n v="334"/>
    <s v="Mcgee Group"/>
    <s v="Assimilated discrete algorithm"/>
    <n v="66200"/>
    <n v="123538"/>
    <x v="332"/>
    <x v="1"/>
    <n v="1113"/>
    <n v="110.995507637017"/>
    <x v="1"/>
    <s v="rock"/>
    <x v="1"/>
    <s v="USD"/>
    <n v="1515564000"/>
    <n v="1516168800"/>
    <b v="0"/>
    <b v="0"/>
    <d v="1970-01-01T00:00:00"/>
    <n v="17541.25"/>
    <n v="17548.25"/>
    <s v="music/rock"/>
    <x v="32"/>
    <x v="321"/>
  </r>
  <r>
    <n v="335"/>
    <s v="Jordan-Acosta"/>
    <s v="Operative uniform hub"/>
    <n v="173800"/>
    <n v="198628"/>
    <x v="333"/>
    <x v="1"/>
    <n v="2283"/>
    <n v="87.003066141042495"/>
    <x v="1"/>
    <s v="rock"/>
    <x v="1"/>
    <s v="USD"/>
    <n v="1573797600"/>
    <n v="1574920800"/>
    <b v="0"/>
    <b v="0"/>
    <d v="1970-01-01T00:00:00"/>
    <n v="18215.25"/>
    <n v="18228.25"/>
    <s v="music/rock"/>
    <x v="320"/>
    <x v="322"/>
  </r>
  <r>
    <n v="336"/>
    <s v="Nunez Inc"/>
    <s v="Customizable intangible capability"/>
    <n v="70700"/>
    <n v="68602"/>
    <x v="334"/>
    <x v="0"/>
    <n v="1072"/>
    <n v="63.994402985074601"/>
    <x v="1"/>
    <s v="rock"/>
    <x v="1"/>
    <s v="USD"/>
    <n v="1292392800"/>
    <n v="1292479200"/>
    <b v="0"/>
    <b v="1"/>
    <d v="1970-01-01T00:00:00"/>
    <n v="14958.25"/>
    <n v="14959.25"/>
    <s v="music/rock"/>
    <x v="321"/>
    <x v="323"/>
  </r>
  <r>
    <n v="337"/>
    <s v="Hayden Ltd"/>
    <s v="Innovative didactic analyzer"/>
    <n v="94500"/>
    <n v="116064"/>
    <x v="335"/>
    <x v="1"/>
    <n v="1095"/>
    <n v="105.994520547945"/>
    <x v="3"/>
    <s v="plays"/>
    <x v="1"/>
    <s v="USD"/>
    <n v="1573452000"/>
    <n v="1573538400"/>
    <b v="0"/>
    <b v="0"/>
    <d v="1970-01-01T00:00:00"/>
    <n v="18211.25"/>
    <n v="18212.25"/>
    <s v="theater/plays"/>
    <x v="322"/>
    <x v="324"/>
  </r>
  <r>
    <n v="338"/>
    <s v="Gonzalez-Burton"/>
    <s v="Decentralized intangible encoding"/>
    <n v="69800"/>
    <n v="125042"/>
    <x v="336"/>
    <x v="1"/>
    <n v="1690"/>
    <n v="73.989349112425998"/>
    <x v="3"/>
    <s v="plays"/>
    <x v="1"/>
    <s v="USD"/>
    <n v="1317790800"/>
    <n v="1320382800"/>
    <b v="0"/>
    <b v="0"/>
    <d v="1970-01-01T00:00:00"/>
    <n v="15252.208333333299"/>
    <n v="15282.208333333299"/>
    <s v="theater/plays"/>
    <x v="323"/>
    <x v="325"/>
  </r>
  <r>
    <n v="339"/>
    <s v="Lewis, Taylor and Rivers"/>
    <s v="Front-line transitional algorithm"/>
    <n v="136300"/>
    <n v="108974"/>
    <x v="337"/>
    <x v="3"/>
    <n v="1297"/>
    <n v="84.020046260601404"/>
    <x v="3"/>
    <s v="plays"/>
    <x v="0"/>
    <s v="CAD"/>
    <n v="1501650000"/>
    <n v="1502859600"/>
    <b v="0"/>
    <b v="0"/>
    <d v="1970-01-01T00:00:00"/>
    <n v="17380.208333333299"/>
    <n v="17394.208333333299"/>
    <s v="theater/plays"/>
    <x v="324"/>
    <x v="326"/>
  </r>
  <r>
    <n v="340"/>
    <s v="Butler, Henry and Espinoza"/>
    <s v="Switchable didactic matrices"/>
    <n v="37100"/>
    <n v="34964"/>
    <x v="338"/>
    <x v="0"/>
    <n v="393"/>
    <n v="88.966921119592897"/>
    <x v="7"/>
    <s v="photography books"/>
    <x v="1"/>
    <s v="USD"/>
    <n v="1323669600"/>
    <n v="1323756000"/>
    <b v="0"/>
    <b v="0"/>
    <d v="1970-01-01T00:00:00"/>
    <n v="15320.25"/>
    <n v="15321.25"/>
    <s v="photography/photography books"/>
    <x v="325"/>
    <x v="327"/>
  </r>
  <r>
    <n v="341"/>
    <s v="Guzman Group"/>
    <s v="Ameliorated disintermediate utilization"/>
    <n v="114300"/>
    <n v="96777"/>
    <x v="339"/>
    <x v="0"/>
    <n v="1257"/>
    <n v="76.9904534606205"/>
    <x v="1"/>
    <s v="indie rock"/>
    <x v="1"/>
    <s v="USD"/>
    <n v="1440738000"/>
    <n v="1441342800"/>
    <b v="0"/>
    <b v="0"/>
    <d v="1970-01-01T00:00:00"/>
    <n v="16675.208333333299"/>
    <n v="16682.208333333299"/>
    <s v="music/indie rock"/>
    <x v="326"/>
    <x v="328"/>
  </r>
  <r>
    <n v="342"/>
    <s v="Gibson-Hernandez"/>
    <s v="Visionary foreground middleware"/>
    <n v="47900"/>
    <n v="31864"/>
    <x v="340"/>
    <x v="0"/>
    <n v="328"/>
    <n v="97.146341463414601"/>
    <x v="3"/>
    <s v="plays"/>
    <x v="1"/>
    <s v="USD"/>
    <n v="1374296400"/>
    <n v="1375333200"/>
    <b v="0"/>
    <b v="0"/>
    <d v="1970-01-01T00:00:00"/>
    <n v="15906.208333333299"/>
    <n v="15918.208333333299"/>
    <s v="theater/plays"/>
    <x v="327"/>
    <x v="329"/>
  </r>
  <r>
    <n v="343"/>
    <s v="Spencer-Weber"/>
    <s v="Optional zero-defect task-force"/>
    <n v="9000"/>
    <n v="4853"/>
    <x v="341"/>
    <x v="0"/>
    <n v="147"/>
    <n v="33.013605442176903"/>
    <x v="3"/>
    <s v="plays"/>
    <x v="1"/>
    <s v="USD"/>
    <n v="1384840800"/>
    <n v="1389420000"/>
    <b v="0"/>
    <b v="0"/>
    <d v="1970-01-01T00:00:00"/>
    <n v="16028.25"/>
    <n v="16081.25"/>
    <s v="theater/plays"/>
    <x v="328"/>
    <x v="151"/>
  </r>
  <r>
    <n v="344"/>
    <s v="Berger, Johnson and Marshall"/>
    <s v="Devolved exuding emulation"/>
    <n v="197600"/>
    <n v="82959"/>
    <x v="342"/>
    <x v="0"/>
    <n v="830"/>
    <n v="99.950602409638506"/>
    <x v="6"/>
    <s v="video games"/>
    <x v="1"/>
    <s v="USD"/>
    <n v="1516600800"/>
    <n v="1520056800"/>
    <b v="0"/>
    <b v="0"/>
    <d v="1970-01-01T00:00:00"/>
    <n v="17553.25"/>
    <n v="17593.25"/>
    <s v="games/video games"/>
    <x v="329"/>
    <x v="330"/>
  </r>
  <r>
    <n v="345"/>
    <s v="Taylor, Cisneros and Romero"/>
    <s v="Open-source neutral task-force"/>
    <n v="157600"/>
    <n v="23159"/>
    <x v="343"/>
    <x v="0"/>
    <n v="331"/>
    <n v="69.966767371601193"/>
    <x v="4"/>
    <s v="drama"/>
    <x v="4"/>
    <s v="GBP"/>
    <n v="1436418000"/>
    <n v="1436504400"/>
    <b v="0"/>
    <b v="0"/>
    <d v="1970-01-01T00:00:00"/>
    <n v="16625.208333333299"/>
    <n v="16626.208333333299"/>
    <s v="film &amp; video/drama"/>
    <x v="330"/>
    <x v="331"/>
  </r>
  <r>
    <n v="346"/>
    <s v="Little-Marsh"/>
    <s v="Virtual attitude-oriented migration"/>
    <n v="8000"/>
    <n v="2758"/>
    <x v="344"/>
    <x v="0"/>
    <n v="25"/>
    <n v="110.32"/>
    <x v="1"/>
    <s v="indie rock"/>
    <x v="1"/>
    <s v="USD"/>
    <n v="1503550800"/>
    <n v="1508302800"/>
    <b v="0"/>
    <b v="1"/>
    <d v="1970-01-01T00:00:00"/>
    <n v="17402.208333333299"/>
    <n v="17457.208333333299"/>
    <s v="music/indie rock"/>
    <x v="331"/>
    <x v="332"/>
  </r>
  <r>
    <n v="347"/>
    <s v="Petersen and Sons"/>
    <s v="Open-source full-range portal"/>
    <n v="900"/>
    <n v="12607"/>
    <x v="345"/>
    <x v="1"/>
    <n v="191"/>
    <n v="66.005235602094203"/>
    <x v="2"/>
    <s v="web"/>
    <x v="1"/>
    <s v="USD"/>
    <n v="1423634400"/>
    <n v="1425708000"/>
    <b v="0"/>
    <b v="0"/>
    <d v="1970-01-01T00:00:00"/>
    <n v="16477.25"/>
    <n v="16501.25"/>
    <s v="technology/web"/>
    <x v="332"/>
    <x v="333"/>
  </r>
  <r>
    <n v="348"/>
    <s v="Hensley Ltd"/>
    <s v="Versatile cohesive open system"/>
    <n v="199000"/>
    <n v="142823"/>
    <x v="346"/>
    <x v="0"/>
    <n v="3483"/>
    <n v="41.005742176284798"/>
    <x v="0"/>
    <s v="food trucks"/>
    <x v="1"/>
    <s v="USD"/>
    <n v="1487224800"/>
    <n v="1488348000"/>
    <b v="0"/>
    <b v="0"/>
    <d v="1970-01-01T00:00:00"/>
    <n v="17213.25"/>
    <n v="17226.25"/>
    <s v="food/food trucks"/>
    <x v="333"/>
    <x v="334"/>
  </r>
  <r>
    <n v="349"/>
    <s v="Navarro and Sons"/>
    <s v="Multi-layered bottom-line frame"/>
    <n v="180800"/>
    <n v="95958"/>
    <x v="347"/>
    <x v="0"/>
    <n v="923"/>
    <n v="103.963163596966"/>
    <x v="3"/>
    <s v="plays"/>
    <x v="1"/>
    <s v="USD"/>
    <n v="1500008400"/>
    <n v="1502600400"/>
    <b v="0"/>
    <b v="0"/>
    <d v="1970-01-01T00:00:00"/>
    <n v="17361.208333333299"/>
    <n v="17391.208333333299"/>
    <s v="theater/plays"/>
    <x v="296"/>
    <x v="335"/>
  </r>
  <r>
    <n v="350"/>
    <s v="Shannon Ltd"/>
    <s v="Pre-emptive neutral capacity"/>
    <n v="100"/>
    <n v="5"/>
    <x v="298"/>
    <x v="0"/>
    <n v="1"/>
    <n v="5"/>
    <x v="1"/>
    <s v="jazz"/>
    <x v="1"/>
    <s v="USD"/>
    <n v="1432098000"/>
    <n v="1433653200"/>
    <b v="0"/>
    <b v="1"/>
    <d v="1970-01-01T00:00:00"/>
    <n v="16575.208333333299"/>
    <n v="16593.208333333299"/>
    <s v="music/jazz"/>
    <x v="334"/>
    <x v="336"/>
  </r>
  <r>
    <n v="351"/>
    <s v="Young LLC"/>
    <s v="Universal maximized methodology"/>
    <n v="74100"/>
    <n v="94631"/>
    <x v="348"/>
    <x v="1"/>
    <n v="2013"/>
    <n v="47.009935419771502"/>
    <x v="1"/>
    <s v="rock"/>
    <x v="1"/>
    <s v="USD"/>
    <n v="1440392400"/>
    <n v="1441602000"/>
    <b v="0"/>
    <b v="0"/>
    <d v="1970-01-01T00:00:00"/>
    <n v="16671.208333333299"/>
    <n v="16685.208333333299"/>
    <s v="music/rock"/>
    <x v="335"/>
    <x v="337"/>
  </r>
  <r>
    <n v="352"/>
    <s v="Adams, Willis and Sanchez"/>
    <s v="Expanded hybrid hardware"/>
    <n v="2800"/>
    <n v="977"/>
    <x v="349"/>
    <x v="0"/>
    <n v="33"/>
    <n v="29.606060606060598"/>
    <x v="3"/>
    <s v="plays"/>
    <x v="0"/>
    <s v="CAD"/>
    <n v="1446876000"/>
    <n v="1447567200"/>
    <b v="0"/>
    <b v="0"/>
    <d v="1970-01-01T00:00:00"/>
    <n v="16746.25"/>
    <n v="16754.25"/>
    <s v="theater/plays"/>
    <x v="336"/>
    <x v="338"/>
  </r>
  <r>
    <n v="353"/>
    <s v="Mills-Roy"/>
    <s v="Profit-focused multi-tasking access"/>
    <n v="33600"/>
    <n v="137961"/>
    <x v="350"/>
    <x v="1"/>
    <n v="1703"/>
    <n v="81.010569583088696"/>
    <x v="3"/>
    <s v="plays"/>
    <x v="1"/>
    <s v="USD"/>
    <n v="1562302800"/>
    <n v="1562389200"/>
    <b v="0"/>
    <b v="0"/>
    <d v="1970-01-01T00:00:00"/>
    <n v="18082.208333333299"/>
    <n v="18083.208333333299"/>
    <s v="theater/plays"/>
    <x v="337"/>
    <x v="339"/>
  </r>
  <r>
    <n v="354"/>
    <s v="Brown Group"/>
    <s v="Profit-focused transitional capability"/>
    <n v="6100"/>
    <n v="7548"/>
    <x v="351"/>
    <x v="1"/>
    <n v="80"/>
    <n v="94.35"/>
    <x v="4"/>
    <s v="documentary"/>
    <x v="3"/>
    <s v="DKK"/>
    <n v="1378184400"/>
    <n v="1378789200"/>
    <b v="0"/>
    <b v="0"/>
    <d v="1970-01-01T00:00:00"/>
    <n v="15951.208333333299"/>
    <n v="15958.208333333299"/>
    <s v="film &amp; video/documentary"/>
    <x v="338"/>
    <x v="340"/>
  </r>
  <r>
    <n v="355"/>
    <s v="Burns-Burnett"/>
    <s v="Front-line scalable definition"/>
    <n v="3800"/>
    <n v="2241"/>
    <x v="352"/>
    <x v="2"/>
    <n v="86"/>
    <n v="26.058139534883701"/>
    <x v="2"/>
    <s v="wearables"/>
    <x v="1"/>
    <s v="USD"/>
    <n v="1485064800"/>
    <n v="1488520800"/>
    <b v="0"/>
    <b v="0"/>
    <d v="1970-01-01T00:00:00"/>
    <n v="17188.25"/>
    <n v="17228.25"/>
    <s v="technology/wearables"/>
    <x v="339"/>
    <x v="341"/>
  </r>
  <r>
    <n v="356"/>
    <s v="Glass, Nunez and Mcdonald"/>
    <s v="Open-source systematic protocol"/>
    <n v="9300"/>
    <n v="3431"/>
    <x v="353"/>
    <x v="0"/>
    <n v="40"/>
    <n v="85.775000000000006"/>
    <x v="3"/>
    <s v="plays"/>
    <x v="6"/>
    <s v="EUR"/>
    <n v="1326520800"/>
    <n v="1327298400"/>
    <b v="0"/>
    <b v="0"/>
    <d v="1970-01-01T00:00:00"/>
    <n v="15353.25"/>
    <n v="15362.25"/>
    <s v="theater/plays"/>
    <x v="340"/>
    <x v="342"/>
  </r>
  <r>
    <n v="357"/>
    <s v="Perez, Davis and Wilson"/>
    <s v="Implemented tangible algorithm"/>
    <n v="2300"/>
    <n v="4253"/>
    <x v="354"/>
    <x v="1"/>
    <n v="41"/>
    <n v="103.731707317073"/>
    <x v="6"/>
    <s v="video games"/>
    <x v="1"/>
    <s v="USD"/>
    <n v="1441256400"/>
    <n v="1443416400"/>
    <b v="0"/>
    <b v="0"/>
    <d v="1970-01-01T00:00:00"/>
    <n v="16681.208333333299"/>
    <n v="16706.208333333299"/>
    <s v="games/video games"/>
    <x v="341"/>
    <x v="343"/>
  </r>
  <r>
    <n v="358"/>
    <s v="Diaz-Garcia"/>
    <s v="Profit-focused 3rdgeneration circuit"/>
    <n v="9700"/>
    <n v="1146"/>
    <x v="355"/>
    <x v="0"/>
    <n v="23"/>
    <n v="49.826086956521699"/>
    <x v="7"/>
    <s v="photography books"/>
    <x v="0"/>
    <s v="CAD"/>
    <n v="1533877200"/>
    <n v="1534136400"/>
    <b v="1"/>
    <b v="0"/>
    <d v="1970-01-01T00:00:00"/>
    <n v="17753.208333333299"/>
    <n v="17756.208333333299"/>
    <s v="photography/photography books"/>
    <x v="342"/>
    <x v="344"/>
  </r>
  <r>
    <n v="359"/>
    <s v="Salazar-Moon"/>
    <s v="Compatible needs-based architecture"/>
    <n v="4000"/>
    <n v="11948"/>
    <x v="356"/>
    <x v="1"/>
    <n v="187"/>
    <n v="63.893048128342201"/>
    <x v="4"/>
    <s v="animation"/>
    <x v="1"/>
    <s v="USD"/>
    <n v="1314421200"/>
    <n v="1315026000"/>
    <b v="0"/>
    <b v="0"/>
    <d v="1970-01-01T00:00:00"/>
    <n v="15213.208333333299"/>
    <n v="15220.208333333299"/>
    <s v="film &amp; video/animation"/>
    <x v="343"/>
    <x v="127"/>
  </r>
  <r>
    <n v="360"/>
    <s v="Larsen-Chung"/>
    <s v="Right-sized zero tolerance migration"/>
    <n v="59700"/>
    <n v="135132"/>
    <x v="357"/>
    <x v="1"/>
    <n v="2875"/>
    <n v="47.002434782608702"/>
    <x v="3"/>
    <s v="plays"/>
    <x v="4"/>
    <s v="GBP"/>
    <n v="1293861600"/>
    <n v="1295071200"/>
    <b v="0"/>
    <b v="1"/>
    <d v="1970-01-01T00:00:00"/>
    <n v="14975.25"/>
    <n v="14989.25"/>
    <s v="theater/plays"/>
    <x v="344"/>
    <x v="345"/>
  </r>
  <r>
    <n v="361"/>
    <s v="Anderson and Sons"/>
    <s v="Quality-focused reciprocal structure"/>
    <n v="5500"/>
    <n v="9546"/>
    <x v="358"/>
    <x v="1"/>
    <n v="88"/>
    <n v="108.477272727273"/>
    <x v="3"/>
    <s v="plays"/>
    <x v="1"/>
    <s v="USD"/>
    <n v="1507352400"/>
    <n v="1509426000"/>
    <b v="0"/>
    <b v="0"/>
    <d v="1970-01-01T00:00:00"/>
    <n v="17446.208333333299"/>
    <n v="17470.208333333299"/>
    <s v="theater/plays"/>
    <x v="345"/>
    <x v="346"/>
  </r>
  <r>
    <n v="362"/>
    <s v="Lawrence Group"/>
    <s v="Automated actuating conglomeration"/>
    <n v="3700"/>
    <n v="13755"/>
    <x v="359"/>
    <x v="1"/>
    <n v="191"/>
    <n v="72.015706806282694"/>
    <x v="1"/>
    <s v="rock"/>
    <x v="1"/>
    <s v="USD"/>
    <n v="1296108000"/>
    <n v="1299391200"/>
    <b v="0"/>
    <b v="0"/>
    <d v="1970-01-01T00:00:00"/>
    <n v="15001.25"/>
    <n v="15039.25"/>
    <s v="music/rock"/>
    <x v="65"/>
    <x v="347"/>
  </r>
  <r>
    <n v="363"/>
    <s v="Gray-Davis"/>
    <s v="Re-contextualized local initiative"/>
    <n v="5200"/>
    <n v="8330"/>
    <x v="360"/>
    <x v="1"/>
    <n v="139"/>
    <n v="59.928057553956798"/>
    <x v="1"/>
    <s v="rock"/>
    <x v="1"/>
    <s v="USD"/>
    <n v="1324965600"/>
    <n v="1325052000"/>
    <b v="0"/>
    <b v="0"/>
    <d v="1970-01-01T00:00:00"/>
    <n v="15335.25"/>
    <n v="15336.25"/>
    <s v="music/rock"/>
    <x v="346"/>
    <x v="348"/>
  </r>
  <r>
    <n v="364"/>
    <s v="Ramirez-Myers"/>
    <s v="Switchable intangible definition"/>
    <n v="900"/>
    <n v="14547"/>
    <x v="361"/>
    <x v="1"/>
    <n v="186"/>
    <n v="78.209677419354804"/>
    <x v="1"/>
    <s v="indie rock"/>
    <x v="1"/>
    <s v="USD"/>
    <n v="1520229600"/>
    <n v="1522818000"/>
    <b v="0"/>
    <b v="0"/>
    <d v="1970-01-01T00:00:00"/>
    <n v="17595.25"/>
    <n v="17625.208333333299"/>
    <s v="music/indie rock"/>
    <x v="347"/>
    <x v="349"/>
  </r>
  <r>
    <n v="365"/>
    <s v="Lucas, Hall and Bonilla"/>
    <s v="Networked bottom-line initiative"/>
    <n v="1600"/>
    <n v="11735"/>
    <x v="362"/>
    <x v="1"/>
    <n v="112"/>
    <n v="104.77678571428601"/>
    <x v="3"/>
    <s v="plays"/>
    <x v="2"/>
    <s v="AUD"/>
    <n v="1482991200"/>
    <n v="1485324000"/>
    <b v="0"/>
    <b v="0"/>
    <d v="1970-01-01T00:00:00"/>
    <n v="17164.25"/>
    <n v="17191.25"/>
    <s v="theater/plays"/>
    <x v="348"/>
    <x v="350"/>
  </r>
  <r>
    <n v="366"/>
    <s v="Williams, Perez and Villegas"/>
    <s v="Robust directional system engine"/>
    <n v="1800"/>
    <n v="10658"/>
    <x v="363"/>
    <x v="1"/>
    <n v="101"/>
    <n v="105.52475247524799"/>
    <x v="3"/>
    <s v="plays"/>
    <x v="1"/>
    <s v="USD"/>
    <n v="1294034400"/>
    <n v="1294120800"/>
    <b v="0"/>
    <b v="1"/>
    <d v="1970-01-01T00:00:00"/>
    <n v="14977.25"/>
    <n v="14978.25"/>
    <s v="theater/plays"/>
    <x v="349"/>
    <x v="351"/>
  </r>
  <r>
    <n v="367"/>
    <s v="Brooks, Jones and Ingram"/>
    <s v="Triple-buffered explicit methodology"/>
    <n v="9900"/>
    <n v="1870"/>
    <x v="364"/>
    <x v="0"/>
    <n v="75"/>
    <n v="24.933333333333302"/>
    <x v="3"/>
    <s v="plays"/>
    <x v="1"/>
    <s v="USD"/>
    <n v="1413608400"/>
    <n v="1415685600"/>
    <b v="0"/>
    <b v="1"/>
    <d v="1970-01-01T00:00:00"/>
    <n v="16361.208333333299"/>
    <n v="16385.25"/>
    <s v="theater/plays"/>
    <x v="350"/>
    <x v="33"/>
  </r>
  <r>
    <n v="368"/>
    <s v="Whitaker, Wallace and Daniels"/>
    <s v="Reactive directional capacity"/>
    <n v="5200"/>
    <n v="14394"/>
    <x v="365"/>
    <x v="1"/>
    <n v="206"/>
    <n v="69.873786407767"/>
    <x v="4"/>
    <s v="documentary"/>
    <x v="4"/>
    <s v="GBP"/>
    <n v="1286946000"/>
    <n v="1288933200"/>
    <b v="0"/>
    <b v="1"/>
    <d v="1970-01-01T00:00:00"/>
    <n v="14895.208333333299"/>
    <n v="14918.208333333299"/>
    <s v="film &amp; video/documentary"/>
    <x v="351"/>
    <x v="352"/>
  </r>
  <r>
    <n v="369"/>
    <s v="Smith-Gonzalez"/>
    <s v="Polarized needs-based approach"/>
    <n v="5400"/>
    <n v="14743"/>
    <x v="366"/>
    <x v="1"/>
    <n v="154"/>
    <n v="95.733766233766204"/>
    <x v="4"/>
    <s v="television"/>
    <x v="1"/>
    <s v="USD"/>
    <n v="1359871200"/>
    <n v="1363237200"/>
    <b v="0"/>
    <b v="1"/>
    <d v="1970-01-01T00:00:00"/>
    <n v="15739.25"/>
    <n v="15778.208333333299"/>
    <s v="film &amp; video/television"/>
    <x v="352"/>
    <x v="353"/>
  </r>
  <r>
    <n v="370"/>
    <s v="Skinner PLC"/>
    <s v="Intuitive well-modulated middleware"/>
    <n v="112300"/>
    <n v="178965"/>
    <x v="367"/>
    <x v="1"/>
    <n v="5966"/>
    <n v="29.997485752598099"/>
    <x v="3"/>
    <s v="plays"/>
    <x v="1"/>
    <s v="USD"/>
    <n v="1555304400"/>
    <n v="1555822800"/>
    <b v="0"/>
    <b v="0"/>
    <d v="1970-01-01T00:00:00"/>
    <n v="18001.208333333299"/>
    <n v="18007.208333333299"/>
    <s v="theater/plays"/>
    <x v="353"/>
    <x v="354"/>
  </r>
  <r>
    <n v="371"/>
    <s v="Nolan, Smith and Sanchez"/>
    <s v="Multi-channeled logistical matrices"/>
    <n v="189200"/>
    <n v="128410"/>
    <x v="368"/>
    <x v="0"/>
    <n v="2176"/>
    <n v="59.011948529411796"/>
    <x v="3"/>
    <s v="plays"/>
    <x v="1"/>
    <s v="USD"/>
    <n v="1423375200"/>
    <n v="1427778000"/>
    <b v="0"/>
    <b v="0"/>
    <d v="1970-01-01T00:00:00"/>
    <n v="16474.25"/>
    <n v="16525.208333333299"/>
    <s v="theater/plays"/>
    <x v="354"/>
    <x v="355"/>
  </r>
  <r>
    <n v="372"/>
    <s v="Green-Carr"/>
    <s v="Pre-emptive bifurcated artificial intelligence"/>
    <n v="900"/>
    <n v="14324"/>
    <x v="369"/>
    <x v="1"/>
    <n v="169"/>
    <n v="84.757396449704103"/>
    <x v="4"/>
    <s v="documentary"/>
    <x v="1"/>
    <s v="USD"/>
    <n v="1420696800"/>
    <n v="1422424800"/>
    <b v="0"/>
    <b v="1"/>
    <d v="1970-01-01T00:00:00"/>
    <n v="16443.25"/>
    <n v="16463.25"/>
    <s v="film &amp; video/documentary"/>
    <x v="355"/>
    <x v="356"/>
  </r>
  <r>
    <n v="373"/>
    <s v="Brown-Parker"/>
    <s v="Down-sized coherent toolset"/>
    <n v="22500"/>
    <n v="164291"/>
    <x v="370"/>
    <x v="1"/>
    <n v="2106"/>
    <n v="78.010921177587804"/>
    <x v="3"/>
    <s v="plays"/>
    <x v="1"/>
    <s v="USD"/>
    <n v="1502946000"/>
    <n v="1503637200"/>
    <b v="0"/>
    <b v="0"/>
    <d v="1970-01-01T00:00:00"/>
    <n v="17395.208333333299"/>
    <n v="17403.208333333299"/>
    <s v="theater/plays"/>
    <x v="356"/>
    <x v="357"/>
  </r>
  <r>
    <n v="374"/>
    <s v="Marshall Inc"/>
    <s v="Open-source multi-tasking data-warehouse"/>
    <n v="167400"/>
    <n v="22073"/>
    <x v="371"/>
    <x v="0"/>
    <n v="441"/>
    <n v="50.052154195011298"/>
    <x v="4"/>
    <s v="documentary"/>
    <x v="1"/>
    <s v="USD"/>
    <n v="1547186400"/>
    <n v="1547618400"/>
    <b v="0"/>
    <b v="1"/>
    <d v="1970-01-01T00:00:00"/>
    <n v="17907.25"/>
    <n v="17912.25"/>
    <s v="film &amp; video/documentary"/>
    <x v="357"/>
    <x v="358"/>
  </r>
  <r>
    <n v="375"/>
    <s v="Leblanc-Pineda"/>
    <s v="Future-proofed upward-trending contingency"/>
    <n v="2700"/>
    <n v="1479"/>
    <x v="372"/>
    <x v="0"/>
    <n v="25"/>
    <n v="59.16"/>
    <x v="1"/>
    <s v="indie rock"/>
    <x v="1"/>
    <s v="USD"/>
    <n v="1444971600"/>
    <n v="1449900000"/>
    <b v="0"/>
    <b v="0"/>
    <d v="1970-01-01T00:00:00"/>
    <n v="16724.208333333299"/>
    <n v="16781.25"/>
    <s v="music/indie rock"/>
    <x v="358"/>
    <x v="359"/>
  </r>
  <r>
    <n v="376"/>
    <s v="Perry PLC"/>
    <s v="Mandatory uniform matrix"/>
    <n v="3400"/>
    <n v="12275"/>
    <x v="373"/>
    <x v="1"/>
    <n v="131"/>
    <n v="93.702290076335899"/>
    <x v="1"/>
    <s v="rock"/>
    <x v="1"/>
    <s v="USD"/>
    <n v="1404622800"/>
    <n v="1405141200"/>
    <b v="0"/>
    <b v="0"/>
    <d v="1970-01-01T00:00:00"/>
    <n v="16257.208333333299"/>
    <n v="16263.208333333299"/>
    <s v="music/rock"/>
    <x v="359"/>
    <x v="360"/>
  </r>
  <r>
    <n v="377"/>
    <s v="Klein, Stark and Livingston"/>
    <s v="Phased methodical initiative"/>
    <n v="49700"/>
    <n v="5098"/>
    <x v="374"/>
    <x v="0"/>
    <n v="127"/>
    <n v="40.141732283464599"/>
    <x v="3"/>
    <s v="plays"/>
    <x v="1"/>
    <s v="USD"/>
    <n v="1571720400"/>
    <n v="1572933600"/>
    <b v="0"/>
    <b v="0"/>
    <d v="1970-01-01T00:00:00"/>
    <n v="18191.208333333299"/>
    <n v="18205.25"/>
    <s v="theater/plays"/>
    <x v="12"/>
    <x v="361"/>
  </r>
  <r>
    <n v="378"/>
    <s v="Fleming-Oliver"/>
    <s v="Managed stable function"/>
    <n v="178200"/>
    <n v="24882"/>
    <x v="375"/>
    <x v="0"/>
    <n v="355"/>
    <n v="70.090140845070394"/>
    <x v="4"/>
    <s v="documentary"/>
    <x v="1"/>
    <s v="USD"/>
    <n v="1526878800"/>
    <n v="1530162000"/>
    <b v="0"/>
    <b v="0"/>
    <d v="1970-01-01T00:00:00"/>
    <n v="17672.208333333299"/>
    <n v="17710.208333333299"/>
    <s v="film &amp; video/documentary"/>
    <x v="360"/>
    <x v="362"/>
  </r>
  <r>
    <n v="379"/>
    <s v="Reilly, Aguirre and Johnson"/>
    <s v="Realigned clear-thinking migration"/>
    <n v="7200"/>
    <n v="2912"/>
    <x v="376"/>
    <x v="0"/>
    <n v="44"/>
    <n v="66.181818181818201"/>
    <x v="3"/>
    <s v="plays"/>
    <x v="4"/>
    <s v="GBP"/>
    <n v="1319691600"/>
    <n v="1320904800"/>
    <b v="0"/>
    <b v="0"/>
    <d v="1970-01-01T00:00:00"/>
    <n v="15274.208333333299"/>
    <n v="15288.25"/>
    <s v="theater/plays"/>
    <x v="361"/>
    <x v="363"/>
  </r>
  <r>
    <n v="380"/>
    <s v="Davidson, Wilcox and Lewis"/>
    <s v="Optional clear-thinking process improvement"/>
    <n v="2500"/>
    <n v="4008"/>
    <x v="377"/>
    <x v="1"/>
    <n v="84"/>
    <n v="47.714285714285701"/>
    <x v="3"/>
    <s v="plays"/>
    <x v="1"/>
    <s v="USD"/>
    <n v="1371963600"/>
    <n v="1372395600"/>
    <b v="0"/>
    <b v="0"/>
    <d v="1970-01-01T00:00:00"/>
    <n v="15879.208333333299"/>
    <n v="15884.208333333299"/>
    <s v="theater/plays"/>
    <x v="362"/>
    <x v="364"/>
  </r>
  <r>
    <n v="381"/>
    <s v="Michael, Anderson and Vincent"/>
    <s v="Cross-group global moratorium"/>
    <n v="5300"/>
    <n v="9749"/>
    <x v="378"/>
    <x v="1"/>
    <n v="155"/>
    <n v="62.896774193548403"/>
    <x v="3"/>
    <s v="plays"/>
    <x v="1"/>
    <s v="USD"/>
    <n v="1433739600"/>
    <n v="1437714000"/>
    <b v="0"/>
    <b v="0"/>
    <d v="1970-01-01T00:00:00"/>
    <n v="16594.208333333299"/>
    <n v="16640.208333333299"/>
    <s v="theater/plays"/>
    <x v="363"/>
    <x v="365"/>
  </r>
  <r>
    <n v="382"/>
    <s v="King Ltd"/>
    <s v="Visionary systemic process improvement"/>
    <n v="9100"/>
    <n v="5803"/>
    <x v="379"/>
    <x v="0"/>
    <n v="67"/>
    <n v="86.611940298507506"/>
    <x v="7"/>
    <s v="photography books"/>
    <x v="1"/>
    <s v="USD"/>
    <n v="1508130000"/>
    <n v="1509771600"/>
    <b v="0"/>
    <b v="0"/>
    <d v="1970-01-01T00:00:00"/>
    <n v="17455.208333333299"/>
    <n v="17474.208333333299"/>
    <s v="photography/photography books"/>
    <x v="364"/>
    <x v="366"/>
  </r>
  <r>
    <n v="383"/>
    <s v="Baker Ltd"/>
    <s v="Progressive intangible flexibility"/>
    <n v="6300"/>
    <n v="14199"/>
    <x v="380"/>
    <x v="1"/>
    <n v="189"/>
    <n v="75.126984126984098"/>
    <x v="0"/>
    <s v="food trucks"/>
    <x v="1"/>
    <s v="USD"/>
    <n v="1550037600"/>
    <n v="1550556000"/>
    <b v="0"/>
    <b v="1"/>
    <d v="1970-01-01T00:00:00"/>
    <n v="17940.25"/>
    <n v="17946.25"/>
    <s v="food/food trucks"/>
    <x v="210"/>
    <x v="285"/>
  </r>
  <r>
    <n v="384"/>
    <s v="Baker, Collins and Smith"/>
    <s v="Reactive real-time software"/>
    <n v="114400"/>
    <n v="196779"/>
    <x v="381"/>
    <x v="1"/>
    <n v="4799"/>
    <n v="41.004167534903097"/>
    <x v="4"/>
    <s v="documentary"/>
    <x v="1"/>
    <s v="USD"/>
    <n v="1486706400"/>
    <n v="1489039200"/>
    <b v="1"/>
    <b v="1"/>
    <d v="1970-01-01T00:00:00"/>
    <n v="17207.25"/>
    <n v="17234.25"/>
    <s v="film &amp; video/documentary"/>
    <x v="365"/>
    <x v="367"/>
  </r>
  <r>
    <n v="385"/>
    <s v="Warren-Harrison"/>
    <s v="Programmable incremental knowledge user"/>
    <n v="38900"/>
    <n v="56859"/>
    <x v="382"/>
    <x v="1"/>
    <n v="1137"/>
    <n v="50.007915567282303"/>
    <x v="5"/>
    <s v="nonfiction"/>
    <x v="1"/>
    <s v="USD"/>
    <n v="1553835600"/>
    <n v="1556600400"/>
    <b v="0"/>
    <b v="0"/>
    <d v="1970-01-01T00:00:00"/>
    <n v="17984.208333333299"/>
    <n v="18016.208333333299"/>
    <s v="publishing/nonfiction"/>
    <x v="366"/>
    <x v="368"/>
  </r>
  <r>
    <n v="386"/>
    <s v="Gardner Group"/>
    <s v="Progressive 5thgeneration customer loyalty"/>
    <n v="135500"/>
    <n v="103554"/>
    <x v="383"/>
    <x v="0"/>
    <n v="1068"/>
    <n v="96.960674157303401"/>
    <x v="3"/>
    <s v="plays"/>
    <x v="1"/>
    <s v="USD"/>
    <n v="1277528400"/>
    <n v="1278565200"/>
    <b v="0"/>
    <b v="0"/>
    <d v="1970-01-01T00:00:00"/>
    <n v="14786.208333333299"/>
    <n v="14798.208333333299"/>
    <s v="theater/plays"/>
    <x v="367"/>
    <x v="369"/>
  </r>
  <r>
    <n v="387"/>
    <s v="Flores-Lambert"/>
    <s v="Triple-buffered logistical frame"/>
    <n v="109000"/>
    <n v="42795"/>
    <x v="384"/>
    <x v="0"/>
    <n v="424"/>
    <n v="100.931603773585"/>
    <x v="2"/>
    <s v="wearables"/>
    <x v="1"/>
    <s v="USD"/>
    <n v="1339477200"/>
    <n v="1339909200"/>
    <b v="0"/>
    <b v="0"/>
    <d v="1970-01-01T00:00:00"/>
    <n v="15503.208333333299"/>
    <n v="15508.208333333299"/>
    <s v="technology/wearables"/>
    <x v="368"/>
    <x v="370"/>
  </r>
  <r>
    <n v="388"/>
    <s v="Cruz Ltd"/>
    <s v="Exclusive dynamic adapter"/>
    <n v="114800"/>
    <n v="12938"/>
    <x v="385"/>
    <x v="3"/>
    <n v="145"/>
    <n v="89.227586206896504"/>
    <x v="1"/>
    <s v="indie rock"/>
    <x v="5"/>
    <s v="CHF"/>
    <n v="1325656800"/>
    <n v="1325829600"/>
    <b v="0"/>
    <b v="0"/>
    <d v="1970-01-01T00:00:00"/>
    <n v="15343.25"/>
    <n v="15345.25"/>
    <s v="music/indie rock"/>
    <x v="369"/>
    <x v="371"/>
  </r>
  <r>
    <n v="389"/>
    <s v="Knox-Garner"/>
    <s v="Automated systemic hierarchy"/>
    <n v="83000"/>
    <n v="101352"/>
    <x v="386"/>
    <x v="1"/>
    <n v="1152"/>
    <n v="87.9791666666667"/>
    <x v="3"/>
    <s v="plays"/>
    <x v="1"/>
    <s v="USD"/>
    <n v="1288242000"/>
    <n v="1290578400"/>
    <b v="0"/>
    <b v="0"/>
    <d v="1970-01-01T00:00:00"/>
    <n v="14910.208333333299"/>
    <n v="14937.25"/>
    <s v="theater/plays"/>
    <x v="370"/>
    <x v="372"/>
  </r>
  <r>
    <n v="390"/>
    <s v="Davis-Allen"/>
    <s v="Digitized eco-centric core"/>
    <n v="2400"/>
    <n v="4477"/>
    <x v="387"/>
    <x v="1"/>
    <n v="50"/>
    <n v="89.54"/>
    <x v="7"/>
    <s v="photography books"/>
    <x v="1"/>
    <s v="USD"/>
    <n v="1379048400"/>
    <n v="1380344400"/>
    <b v="0"/>
    <b v="0"/>
    <d v="1970-01-01T00:00:00"/>
    <n v="15961.208333333299"/>
    <n v="15976.208333333299"/>
    <s v="photography/photography books"/>
    <x v="371"/>
    <x v="373"/>
  </r>
  <r>
    <n v="391"/>
    <s v="Miller-Patel"/>
    <s v="Mandatory uniform strategy"/>
    <n v="60400"/>
    <n v="4393"/>
    <x v="388"/>
    <x v="0"/>
    <n v="151"/>
    <n v="29.092715231788102"/>
    <x v="5"/>
    <s v="nonfiction"/>
    <x v="1"/>
    <s v="USD"/>
    <n v="1389679200"/>
    <n v="1389852000"/>
    <b v="0"/>
    <b v="0"/>
    <d v="1970-01-01T00:00:00"/>
    <n v="16084.25"/>
    <n v="16086.25"/>
    <s v="publishing/nonfiction"/>
    <x v="287"/>
    <x v="374"/>
  </r>
  <r>
    <n v="392"/>
    <s v="Hernandez-Grimes"/>
    <s v="Profit-focused zero administration forecast"/>
    <n v="102900"/>
    <n v="67546"/>
    <x v="389"/>
    <x v="0"/>
    <n v="1608"/>
    <n v="42.006218905472601"/>
    <x v="2"/>
    <s v="wearables"/>
    <x v="1"/>
    <s v="USD"/>
    <n v="1294293600"/>
    <n v="1294466400"/>
    <b v="0"/>
    <b v="0"/>
    <d v="1970-01-01T00:00:00"/>
    <n v="14980.25"/>
    <n v="14982.25"/>
    <s v="technology/wearables"/>
    <x v="372"/>
    <x v="375"/>
  </r>
  <r>
    <n v="393"/>
    <s v="Owens, Hall and Gonzalez"/>
    <s v="De-engineered static orchestration"/>
    <n v="62800"/>
    <n v="143788"/>
    <x v="390"/>
    <x v="1"/>
    <n v="3059"/>
    <n v="47.004903563256001"/>
    <x v="1"/>
    <s v="jazz"/>
    <x v="0"/>
    <s v="CAD"/>
    <n v="1500267600"/>
    <n v="1500354000"/>
    <b v="0"/>
    <b v="0"/>
    <d v="1970-01-01T00:00:00"/>
    <n v="17364.208333333299"/>
    <n v="17365.208333333299"/>
    <s v="music/jazz"/>
    <x v="373"/>
    <x v="376"/>
  </r>
  <r>
    <n v="394"/>
    <s v="Noble-Bailey"/>
    <s v="Customizable dynamic info-mediaries"/>
    <n v="800"/>
    <n v="3755"/>
    <x v="391"/>
    <x v="1"/>
    <n v="34"/>
    <n v="110.441176470588"/>
    <x v="4"/>
    <s v="documentary"/>
    <x v="1"/>
    <s v="USD"/>
    <n v="1375074000"/>
    <n v="1375938000"/>
    <b v="0"/>
    <b v="1"/>
    <d v="1970-01-01T00:00:00"/>
    <n v="15915.208333333299"/>
    <n v="15925.208333333299"/>
    <s v="film &amp; video/documentary"/>
    <x v="374"/>
    <x v="377"/>
  </r>
  <r>
    <n v="395"/>
    <s v="Taylor PLC"/>
    <s v="Enhanced incremental budgetary management"/>
    <n v="7100"/>
    <n v="9238"/>
    <x v="392"/>
    <x v="1"/>
    <n v="220"/>
    <n v="41.990909090909099"/>
    <x v="3"/>
    <s v="plays"/>
    <x v="1"/>
    <s v="USD"/>
    <n v="1323324000"/>
    <n v="1323410400"/>
    <b v="1"/>
    <b v="0"/>
    <d v="1970-01-01T00:00:00"/>
    <n v="15316.25"/>
    <n v="15317.25"/>
    <s v="theater/plays"/>
    <x v="375"/>
    <x v="378"/>
  </r>
  <r>
    <n v="396"/>
    <s v="Holmes PLC"/>
    <s v="Digitized local info-mediaries"/>
    <n v="46100"/>
    <n v="77012"/>
    <x v="393"/>
    <x v="1"/>
    <n v="1604"/>
    <n v="48.012468827930199"/>
    <x v="4"/>
    <s v="drama"/>
    <x v="2"/>
    <s v="AUD"/>
    <n v="1538715600"/>
    <n v="1539406800"/>
    <b v="0"/>
    <b v="0"/>
    <d v="1970-01-01T00:00:00"/>
    <n v="17809.208333333299"/>
    <n v="17817.208333333299"/>
    <s v="film &amp; video/drama"/>
    <x v="376"/>
    <x v="379"/>
  </r>
  <r>
    <n v="397"/>
    <s v="Jones-Martin"/>
    <s v="Virtual systematic monitoring"/>
    <n v="8100"/>
    <n v="14083"/>
    <x v="394"/>
    <x v="1"/>
    <n v="454"/>
    <n v="31.019823788546301"/>
    <x v="1"/>
    <s v="rock"/>
    <x v="1"/>
    <s v="USD"/>
    <n v="1369285200"/>
    <n v="1369803600"/>
    <b v="0"/>
    <b v="0"/>
    <d v="1970-01-01T00:00:00"/>
    <n v="15848.208333333299"/>
    <n v="15854.208333333299"/>
    <s v="music/rock"/>
    <x v="377"/>
    <x v="380"/>
  </r>
  <r>
    <n v="398"/>
    <s v="Myers LLC"/>
    <s v="Reactive bottom-line open architecture"/>
    <n v="1700"/>
    <n v="12202"/>
    <x v="395"/>
    <x v="1"/>
    <n v="123"/>
    <n v="99.203252032520297"/>
    <x v="4"/>
    <s v="animation"/>
    <x v="6"/>
    <s v="EUR"/>
    <n v="1525755600"/>
    <n v="1525928400"/>
    <b v="0"/>
    <b v="1"/>
    <d v="1970-01-01T00:00:00"/>
    <n v="17659.208333333299"/>
    <n v="17661.208333333299"/>
    <s v="film &amp; video/animation"/>
    <x v="378"/>
    <x v="103"/>
  </r>
  <r>
    <n v="399"/>
    <s v="Acosta, Mullins and Morris"/>
    <s v="Pre-emptive interactive model"/>
    <n v="97300"/>
    <n v="62127"/>
    <x v="396"/>
    <x v="0"/>
    <n v="941"/>
    <n v="66.022316684378296"/>
    <x v="1"/>
    <s v="indie rock"/>
    <x v="1"/>
    <s v="USD"/>
    <n v="1296626400"/>
    <n v="1297231200"/>
    <b v="0"/>
    <b v="0"/>
    <d v="1970-01-01T00:00:00"/>
    <n v="15007.25"/>
    <n v="15014.25"/>
    <s v="music/indie rock"/>
    <x v="379"/>
    <x v="381"/>
  </r>
  <r>
    <n v="400"/>
    <s v="Bell PLC"/>
    <s v="Ergonomic eco-centric open architecture"/>
    <n v="100"/>
    <n v="2"/>
    <x v="50"/>
    <x v="0"/>
    <n v="1"/>
    <n v="2"/>
    <x v="7"/>
    <s v="photography books"/>
    <x v="1"/>
    <s v="USD"/>
    <n v="1376629200"/>
    <n v="1378530000"/>
    <b v="0"/>
    <b v="1"/>
    <d v="1970-01-01T00:00:00"/>
    <n v="15933.208333333299"/>
    <n v="15955.208333333299"/>
    <s v="photography/photography books"/>
    <x v="380"/>
    <x v="382"/>
  </r>
  <r>
    <n v="401"/>
    <s v="Smith-Schmidt"/>
    <s v="Inverse radical hierarchy"/>
    <n v="900"/>
    <n v="13772"/>
    <x v="397"/>
    <x v="1"/>
    <n v="299"/>
    <n v="46.0602006688963"/>
    <x v="3"/>
    <s v="plays"/>
    <x v="1"/>
    <s v="USD"/>
    <n v="1572152400"/>
    <n v="1572152400"/>
    <b v="0"/>
    <b v="0"/>
    <d v="1970-01-01T00:00:00"/>
    <n v="18196.208333333299"/>
    <n v="18196.208333333299"/>
    <s v="theater/plays"/>
    <x v="381"/>
    <x v="383"/>
  </r>
  <r>
    <n v="402"/>
    <s v="Ruiz, Richardson and Cole"/>
    <s v="Team-oriented static interface"/>
    <n v="7300"/>
    <n v="2946"/>
    <x v="398"/>
    <x v="0"/>
    <n v="40"/>
    <n v="73.650000000000006"/>
    <x v="4"/>
    <s v="shorts"/>
    <x v="1"/>
    <s v="USD"/>
    <n v="1325829600"/>
    <n v="1329890400"/>
    <b v="0"/>
    <b v="1"/>
    <d v="1970-01-01T00:00:00"/>
    <n v="15345.25"/>
    <n v="15392.25"/>
    <s v="film &amp; video/shorts"/>
    <x v="382"/>
    <x v="384"/>
  </r>
  <r>
    <n v="403"/>
    <s v="Leonard-Mcclain"/>
    <s v="Virtual foreground throughput"/>
    <n v="195800"/>
    <n v="168820"/>
    <x v="399"/>
    <x v="0"/>
    <n v="3015"/>
    <n v="55.993366500829197"/>
    <x v="3"/>
    <s v="plays"/>
    <x v="0"/>
    <s v="CAD"/>
    <n v="1273640400"/>
    <n v="1276750800"/>
    <b v="0"/>
    <b v="1"/>
    <d v="1970-01-01T00:00:00"/>
    <n v="14741.208333333299"/>
    <n v="14777.208333333299"/>
    <s v="theater/plays"/>
    <x v="125"/>
    <x v="385"/>
  </r>
  <r>
    <n v="404"/>
    <s v="Bailey-Boyer"/>
    <s v="Visionary exuding Internet solution"/>
    <n v="48900"/>
    <n v="154321"/>
    <x v="400"/>
    <x v="1"/>
    <n v="2237"/>
    <n v="68.985695127402806"/>
    <x v="3"/>
    <s v="plays"/>
    <x v="1"/>
    <s v="USD"/>
    <n v="1510639200"/>
    <n v="1510898400"/>
    <b v="0"/>
    <b v="0"/>
    <d v="1970-01-01T00:00:00"/>
    <n v="17484.25"/>
    <n v="17487.25"/>
    <s v="theater/plays"/>
    <x v="383"/>
    <x v="386"/>
  </r>
  <r>
    <n v="405"/>
    <s v="Lee LLC"/>
    <s v="Synchronized secondary analyzer"/>
    <n v="29600"/>
    <n v="26527"/>
    <x v="401"/>
    <x v="0"/>
    <n v="435"/>
    <n v="60.981609195402299"/>
    <x v="3"/>
    <s v="plays"/>
    <x v="1"/>
    <s v="USD"/>
    <n v="1528088400"/>
    <n v="1532408400"/>
    <b v="0"/>
    <b v="0"/>
    <d v="1970-01-01T00:00:00"/>
    <n v="17686.208333333299"/>
    <n v="17736.208333333299"/>
    <s v="theater/plays"/>
    <x v="384"/>
    <x v="387"/>
  </r>
  <r>
    <n v="406"/>
    <s v="Lyons Inc"/>
    <s v="Balanced attitude-oriented parallelism"/>
    <n v="39300"/>
    <n v="71583"/>
    <x v="402"/>
    <x v="1"/>
    <n v="645"/>
    <n v="110.981395348837"/>
    <x v="4"/>
    <s v="documentary"/>
    <x v="1"/>
    <s v="USD"/>
    <n v="1359525600"/>
    <n v="1360562400"/>
    <b v="1"/>
    <b v="0"/>
    <d v="1970-01-01T00:00:00"/>
    <n v="15735.25"/>
    <n v="15747.25"/>
    <s v="film &amp; video/documentary"/>
    <x v="385"/>
    <x v="388"/>
  </r>
  <r>
    <n v="407"/>
    <s v="Herrera-Wilson"/>
    <s v="Organized bandwidth-monitored core"/>
    <n v="3400"/>
    <n v="12100"/>
    <x v="403"/>
    <x v="1"/>
    <n v="484"/>
    <n v="25"/>
    <x v="3"/>
    <s v="plays"/>
    <x v="3"/>
    <s v="DKK"/>
    <n v="1570942800"/>
    <n v="1571547600"/>
    <b v="0"/>
    <b v="0"/>
    <d v="1970-01-01T00:00:00"/>
    <n v="18182.208333333299"/>
    <n v="18189.208333333299"/>
    <s v="theater/plays"/>
    <x v="386"/>
    <x v="389"/>
  </r>
  <r>
    <n v="408"/>
    <s v="Mahoney, Adams and Lucas"/>
    <s v="Cloned leadingedge utilization"/>
    <n v="9200"/>
    <n v="12129"/>
    <x v="404"/>
    <x v="1"/>
    <n v="154"/>
    <n v="78.759740259740298"/>
    <x v="4"/>
    <s v="documentary"/>
    <x v="0"/>
    <s v="CAD"/>
    <n v="1466398800"/>
    <n v="1468126800"/>
    <b v="0"/>
    <b v="0"/>
    <d v="1970-01-01T00:00:00"/>
    <n v="16972.208333333299"/>
    <n v="16992.208333333299"/>
    <s v="film &amp; video/documentary"/>
    <x v="387"/>
    <x v="390"/>
  </r>
  <r>
    <n v="409"/>
    <s v="Stewart LLC"/>
    <s v="Secured asymmetric projection"/>
    <n v="135600"/>
    <n v="62804"/>
    <x v="405"/>
    <x v="0"/>
    <n v="714"/>
    <n v="87.960784313725497"/>
    <x v="1"/>
    <s v="rock"/>
    <x v="1"/>
    <s v="USD"/>
    <n v="1492491600"/>
    <n v="1492837200"/>
    <b v="0"/>
    <b v="0"/>
    <d v="1970-01-01T00:00:00"/>
    <n v="17274.208333333299"/>
    <n v="17278.208333333299"/>
    <s v="music/rock"/>
    <x v="388"/>
    <x v="391"/>
  </r>
  <r>
    <n v="410"/>
    <s v="Mcmillan Group"/>
    <s v="Advanced cohesive Graphic Interface"/>
    <n v="153700"/>
    <n v="55536"/>
    <x v="406"/>
    <x v="2"/>
    <n v="1111"/>
    <n v="49.987398739874003"/>
    <x v="6"/>
    <s v="mobile games"/>
    <x v="1"/>
    <s v="USD"/>
    <n v="1430197200"/>
    <n v="1430197200"/>
    <b v="0"/>
    <b v="0"/>
    <d v="1970-01-01T00:00:00"/>
    <n v="16553.208333333299"/>
    <n v="16553.208333333299"/>
    <s v="games/mobile games"/>
    <x v="277"/>
    <x v="277"/>
  </r>
  <r>
    <n v="411"/>
    <s v="Beck, Thompson and Martinez"/>
    <s v="Down-sized maximized function"/>
    <n v="7800"/>
    <n v="8161"/>
    <x v="407"/>
    <x v="1"/>
    <n v="82"/>
    <n v="99.524390243902403"/>
    <x v="3"/>
    <s v="plays"/>
    <x v="1"/>
    <s v="USD"/>
    <n v="1496034000"/>
    <n v="1496206800"/>
    <b v="0"/>
    <b v="0"/>
    <d v="1970-01-01T00:00:00"/>
    <n v="17315.208333333299"/>
    <n v="17317.208333333299"/>
    <s v="theater/plays"/>
    <x v="389"/>
    <x v="392"/>
  </r>
  <r>
    <n v="412"/>
    <s v="Rodriguez-Scott"/>
    <s v="Realigned zero tolerance software"/>
    <n v="2100"/>
    <n v="14046"/>
    <x v="408"/>
    <x v="1"/>
    <n v="134"/>
    <n v="104.820895522388"/>
    <x v="5"/>
    <s v="fiction"/>
    <x v="1"/>
    <s v="USD"/>
    <n v="1388728800"/>
    <n v="1389592800"/>
    <b v="0"/>
    <b v="0"/>
    <d v="1970-01-01T00:00:00"/>
    <n v="16073.25"/>
    <n v="16083.25"/>
    <s v="publishing/fiction"/>
    <x v="390"/>
    <x v="393"/>
  </r>
  <r>
    <n v="413"/>
    <s v="Rush-Bowers"/>
    <s v="Persevering analyzing extranet"/>
    <n v="189500"/>
    <n v="117628"/>
    <x v="409"/>
    <x v="2"/>
    <n v="1089"/>
    <n v="108.014692378329"/>
    <x v="4"/>
    <s v="animation"/>
    <x v="1"/>
    <s v="USD"/>
    <n v="1543298400"/>
    <n v="1545631200"/>
    <b v="0"/>
    <b v="0"/>
    <d v="1970-01-01T00:00:00"/>
    <n v="17862.25"/>
    <n v="17889.25"/>
    <s v="film &amp; video/animation"/>
    <x v="391"/>
    <x v="394"/>
  </r>
  <r>
    <n v="414"/>
    <s v="Davis and Sons"/>
    <s v="Innovative human-resource migration"/>
    <n v="188200"/>
    <n v="159405"/>
    <x v="410"/>
    <x v="0"/>
    <n v="5497"/>
    <n v="28.998544660724001"/>
    <x v="0"/>
    <s v="food trucks"/>
    <x v="1"/>
    <s v="USD"/>
    <n v="1271739600"/>
    <n v="1272430800"/>
    <b v="0"/>
    <b v="1"/>
    <d v="1970-01-01T00:00:00"/>
    <n v="14719.208333333299"/>
    <n v="14727.208333333299"/>
    <s v="food/food trucks"/>
    <x v="392"/>
    <x v="395"/>
  </r>
  <r>
    <n v="415"/>
    <s v="Anderson-Pham"/>
    <s v="Intuitive needs-based monitoring"/>
    <n v="113500"/>
    <n v="12552"/>
    <x v="411"/>
    <x v="0"/>
    <n v="418"/>
    <n v="30.0287081339713"/>
    <x v="3"/>
    <s v="plays"/>
    <x v="1"/>
    <s v="USD"/>
    <n v="1326434400"/>
    <n v="1327903200"/>
    <b v="0"/>
    <b v="0"/>
    <d v="1970-01-01T00:00:00"/>
    <n v="15352.25"/>
    <n v="15369.25"/>
    <s v="theater/plays"/>
    <x v="393"/>
    <x v="396"/>
  </r>
  <r>
    <n v="416"/>
    <s v="Stewart-Coleman"/>
    <s v="Customer-focused disintermediate toolset"/>
    <n v="134600"/>
    <n v="59007"/>
    <x v="412"/>
    <x v="0"/>
    <n v="1439"/>
    <n v="41.005559416261299"/>
    <x v="4"/>
    <s v="documentary"/>
    <x v="1"/>
    <s v="USD"/>
    <n v="1295244000"/>
    <n v="1296021600"/>
    <b v="0"/>
    <b v="1"/>
    <d v="1970-01-01T00:00:00"/>
    <n v="14991.25"/>
    <n v="15000.25"/>
    <s v="film &amp; video/documentary"/>
    <x v="394"/>
    <x v="397"/>
  </r>
  <r>
    <n v="417"/>
    <s v="Bradshaw, Smith and Ryan"/>
    <s v="Upgradable 24/7 emulation"/>
    <n v="1700"/>
    <n v="943"/>
    <x v="413"/>
    <x v="0"/>
    <n v="15"/>
    <n v="62.866666666666703"/>
    <x v="3"/>
    <s v="plays"/>
    <x v="1"/>
    <s v="USD"/>
    <n v="1541221200"/>
    <n v="1543298400"/>
    <b v="0"/>
    <b v="0"/>
    <d v="1970-01-01T00:00:00"/>
    <n v="17838.208333333299"/>
    <n v="17862.25"/>
    <s v="theater/plays"/>
    <x v="395"/>
    <x v="398"/>
  </r>
  <r>
    <n v="418"/>
    <s v="Jackson PLC"/>
    <s v="Quality-focused client-server core"/>
    <n v="163700"/>
    <n v="93963"/>
    <x v="414"/>
    <x v="0"/>
    <n v="1999"/>
    <n v="47.005002501250601"/>
    <x v="4"/>
    <s v="documentary"/>
    <x v="0"/>
    <s v="CAD"/>
    <n v="1336280400"/>
    <n v="1336366800"/>
    <b v="0"/>
    <b v="0"/>
    <d v="1970-01-01T00:00:00"/>
    <n v="15466.208333333299"/>
    <n v="15467.208333333299"/>
    <s v="film &amp; video/documentary"/>
    <x v="396"/>
    <x v="399"/>
  </r>
  <r>
    <n v="419"/>
    <s v="Ware-Arias"/>
    <s v="Upgradable maximized protocol"/>
    <n v="113800"/>
    <n v="140469"/>
    <x v="415"/>
    <x v="1"/>
    <n v="5203"/>
    <n v="26.9976936382856"/>
    <x v="2"/>
    <s v="web"/>
    <x v="1"/>
    <s v="USD"/>
    <n v="1324533600"/>
    <n v="1325052000"/>
    <b v="0"/>
    <b v="0"/>
    <d v="1970-01-01T00:00:00"/>
    <n v="15330.25"/>
    <n v="15336.25"/>
    <s v="technology/web"/>
    <x v="397"/>
    <x v="348"/>
  </r>
  <r>
    <n v="420"/>
    <s v="Blair, Reyes and Woods"/>
    <s v="Cross-platform interactive synergy"/>
    <n v="5000"/>
    <n v="6423"/>
    <x v="416"/>
    <x v="1"/>
    <n v="94"/>
    <n v="68.329787234042598"/>
    <x v="3"/>
    <s v="plays"/>
    <x v="1"/>
    <s v="USD"/>
    <n v="1498366800"/>
    <n v="1499576400"/>
    <b v="0"/>
    <b v="0"/>
    <d v="1970-01-01T00:00:00"/>
    <n v="17342.208333333299"/>
    <n v="17356.208333333299"/>
    <s v="theater/plays"/>
    <x v="398"/>
    <x v="400"/>
  </r>
  <r>
    <n v="421"/>
    <s v="Thomas-Lopez"/>
    <s v="User-centric fault-tolerant archive"/>
    <n v="9400"/>
    <n v="6015"/>
    <x v="417"/>
    <x v="0"/>
    <n v="118"/>
    <n v="50.9745762711864"/>
    <x v="2"/>
    <s v="wearables"/>
    <x v="1"/>
    <s v="USD"/>
    <n v="1498712400"/>
    <n v="1501304400"/>
    <b v="0"/>
    <b v="1"/>
    <d v="1970-01-01T00:00:00"/>
    <n v="17346.208333333299"/>
    <n v="17376.208333333299"/>
    <s v="technology/wearables"/>
    <x v="399"/>
    <x v="401"/>
  </r>
  <r>
    <n v="422"/>
    <s v="Brown, Davies and Pacheco"/>
    <s v="Reverse-engineered regional knowledge user"/>
    <n v="8700"/>
    <n v="11075"/>
    <x v="418"/>
    <x v="1"/>
    <n v="205"/>
    <n v="54.024390243902403"/>
    <x v="3"/>
    <s v="plays"/>
    <x v="1"/>
    <s v="USD"/>
    <n v="1271480400"/>
    <n v="1273208400"/>
    <b v="0"/>
    <b v="1"/>
    <d v="1970-01-01T00:00:00"/>
    <n v="14716.208333333299"/>
    <n v="14736.208333333299"/>
    <s v="theater/plays"/>
    <x v="400"/>
    <x v="402"/>
  </r>
  <r>
    <n v="423"/>
    <s v="Jones-Riddle"/>
    <s v="Self-enabling real-time definition"/>
    <n v="147800"/>
    <n v="15723"/>
    <x v="419"/>
    <x v="0"/>
    <n v="162"/>
    <n v="97.0555555555556"/>
    <x v="0"/>
    <s v="food trucks"/>
    <x v="1"/>
    <s v="USD"/>
    <n v="1316667600"/>
    <n v="1316840400"/>
    <b v="0"/>
    <b v="1"/>
    <d v="1970-01-01T00:00:00"/>
    <n v="15239.208333333299"/>
    <n v="15241.208333333299"/>
    <s v="food/food trucks"/>
    <x v="116"/>
    <x v="403"/>
  </r>
  <r>
    <n v="424"/>
    <s v="Schmidt-Gomez"/>
    <s v="User-centric impactful projection"/>
    <n v="5100"/>
    <n v="2064"/>
    <x v="420"/>
    <x v="0"/>
    <n v="83"/>
    <n v="24.867469879518101"/>
    <x v="1"/>
    <s v="indie rock"/>
    <x v="1"/>
    <s v="USD"/>
    <n v="1524027600"/>
    <n v="1524546000"/>
    <b v="0"/>
    <b v="0"/>
    <d v="1970-01-01T00:00:00"/>
    <n v="17639.208333333299"/>
    <n v="17645.208333333299"/>
    <s v="music/indie rock"/>
    <x v="401"/>
    <x v="404"/>
  </r>
  <r>
    <n v="425"/>
    <s v="Sullivan, Davis and Booth"/>
    <s v="Vision-oriented actuating hardware"/>
    <n v="2700"/>
    <n v="7767"/>
    <x v="421"/>
    <x v="1"/>
    <n v="92"/>
    <n v="84.423913043478294"/>
    <x v="7"/>
    <s v="photography books"/>
    <x v="1"/>
    <s v="USD"/>
    <n v="1438059600"/>
    <n v="1438578000"/>
    <b v="0"/>
    <b v="0"/>
    <d v="1970-01-01T00:00:00"/>
    <n v="16644.208333333299"/>
    <n v="16650.208333333299"/>
    <s v="photography/photography books"/>
    <x v="402"/>
    <x v="405"/>
  </r>
  <r>
    <n v="426"/>
    <s v="Edwards-Kane"/>
    <s v="Virtual leadingedge framework"/>
    <n v="1800"/>
    <n v="10313"/>
    <x v="422"/>
    <x v="1"/>
    <n v="219"/>
    <n v="47.091324200913199"/>
    <x v="3"/>
    <s v="plays"/>
    <x v="1"/>
    <s v="USD"/>
    <n v="1361944800"/>
    <n v="1362549600"/>
    <b v="0"/>
    <b v="0"/>
    <d v="1970-01-01T00:00:00"/>
    <n v="15763.25"/>
    <n v="15770.25"/>
    <s v="theater/plays"/>
    <x v="403"/>
    <x v="406"/>
  </r>
  <r>
    <n v="427"/>
    <s v="Hicks, Wall and Webb"/>
    <s v="Managed discrete framework"/>
    <n v="174500"/>
    <n v="197018"/>
    <x v="423"/>
    <x v="1"/>
    <n v="2526"/>
    <n v="77.996041171813104"/>
    <x v="3"/>
    <s v="plays"/>
    <x v="1"/>
    <s v="USD"/>
    <n v="1410584400"/>
    <n v="1413349200"/>
    <b v="0"/>
    <b v="1"/>
    <d v="1970-01-01T00:00:00"/>
    <n v="16326.208333333299"/>
    <n v="16358.208333333299"/>
    <s v="theater/plays"/>
    <x v="404"/>
    <x v="407"/>
  </r>
  <r>
    <n v="428"/>
    <s v="Mayer-Richmond"/>
    <s v="Progressive zero-defect capability"/>
    <n v="101400"/>
    <n v="47037"/>
    <x v="424"/>
    <x v="0"/>
    <n v="747"/>
    <n v="62.967871485943803"/>
    <x v="4"/>
    <s v="animation"/>
    <x v="1"/>
    <s v="USD"/>
    <n v="1297404000"/>
    <n v="1298008800"/>
    <b v="0"/>
    <b v="0"/>
    <d v="1970-01-01T00:00:00"/>
    <n v="15016.25"/>
    <n v="15023.25"/>
    <s v="film &amp; video/animation"/>
    <x v="405"/>
    <x v="408"/>
  </r>
  <r>
    <n v="429"/>
    <s v="Robles Ltd"/>
    <s v="Right-sized demand-driven adapter"/>
    <n v="191000"/>
    <n v="173191"/>
    <x v="425"/>
    <x v="3"/>
    <n v="2138"/>
    <n v="81.006080449017801"/>
    <x v="7"/>
    <s v="photography books"/>
    <x v="1"/>
    <s v="USD"/>
    <n v="1392012000"/>
    <n v="1394427600"/>
    <b v="0"/>
    <b v="1"/>
    <d v="1970-01-01T00:00:00"/>
    <n v="16111.25"/>
    <n v="16139.208333333299"/>
    <s v="photography/photography books"/>
    <x v="406"/>
    <x v="409"/>
  </r>
  <r>
    <n v="430"/>
    <s v="Cochran Ltd"/>
    <s v="Re-engineered attitude-oriented frame"/>
    <n v="8100"/>
    <n v="5487"/>
    <x v="426"/>
    <x v="0"/>
    <n v="84"/>
    <n v="65.321428571428598"/>
    <x v="3"/>
    <s v="plays"/>
    <x v="1"/>
    <s v="USD"/>
    <n v="1569733200"/>
    <n v="1572670800"/>
    <b v="0"/>
    <b v="0"/>
    <d v="1970-01-01T00:00:00"/>
    <n v="18168.208333333299"/>
    <n v="18202.208333333299"/>
    <s v="theater/plays"/>
    <x v="407"/>
    <x v="410"/>
  </r>
  <r>
    <n v="431"/>
    <s v="Rosales LLC"/>
    <s v="Compatible multimedia utilization"/>
    <n v="5100"/>
    <n v="9817"/>
    <x v="427"/>
    <x v="1"/>
    <n v="94"/>
    <n v="104.436170212766"/>
    <x v="3"/>
    <s v="plays"/>
    <x v="1"/>
    <s v="USD"/>
    <n v="1529643600"/>
    <n v="1531112400"/>
    <b v="1"/>
    <b v="0"/>
    <d v="1970-01-01T00:00:00"/>
    <n v="17704.208333333299"/>
    <n v="17721.208333333299"/>
    <s v="theater/plays"/>
    <x v="408"/>
    <x v="312"/>
  </r>
  <r>
    <n v="432"/>
    <s v="Harper-Bryan"/>
    <s v="Re-contextualized dedicated hardware"/>
    <n v="7700"/>
    <n v="6369"/>
    <x v="428"/>
    <x v="0"/>
    <n v="91"/>
    <n v="69.989010989011007"/>
    <x v="3"/>
    <s v="plays"/>
    <x v="1"/>
    <s v="USD"/>
    <n v="1399006800"/>
    <n v="1400734800"/>
    <b v="0"/>
    <b v="0"/>
    <d v="1970-01-01T00:00:00"/>
    <n v="16192.208333333299"/>
    <n v="16212.208333333299"/>
    <s v="theater/plays"/>
    <x v="409"/>
    <x v="411"/>
  </r>
  <r>
    <n v="433"/>
    <s v="Potter, Harper and Everett"/>
    <s v="Decentralized composite paradigm"/>
    <n v="121400"/>
    <n v="65755"/>
    <x v="429"/>
    <x v="0"/>
    <n v="792"/>
    <n v="83.023989898989896"/>
    <x v="4"/>
    <s v="documentary"/>
    <x v="1"/>
    <s v="USD"/>
    <n v="1385359200"/>
    <n v="1386741600"/>
    <b v="0"/>
    <b v="1"/>
    <d v="1970-01-01T00:00:00"/>
    <n v="16034.25"/>
    <n v="16050.25"/>
    <s v="film &amp; video/documentary"/>
    <x v="410"/>
    <x v="412"/>
  </r>
  <r>
    <n v="434"/>
    <s v="Floyd-Sims"/>
    <s v="Cloned transitional hierarchy"/>
    <n v="5400"/>
    <n v="903"/>
    <x v="430"/>
    <x v="3"/>
    <n v="10"/>
    <n v="90.3"/>
    <x v="3"/>
    <s v="plays"/>
    <x v="0"/>
    <s v="CAD"/>
    <n v="1480572000"/>
    <n v="1481781600"/>
    <b v="1"/>
    <b v="0"/>
    <d v="1970-01-01T00:00:00"/>
    <n v="17136.25"/>
    <n v="17150.25"/>
    <s v="theater/plays"/>
    <x v="411"/>
    <x v="413"/>
  </r>
  <r>
    <n v="435"/>
    <s v="Spence, Jackson and Kelly"/>
    <s v="Advanced discrete leverage"/>
    <n v="152400"/>
    <n v="178120"/>
    <x v="431"/>
    <x v="1"/>
    <n v="1713"/>
    <n v="103.981319322825"/>
    <x v="3"/>
    <s v="plays"/>
    <x v="6"/>
    <s v="EUR"/>
    <n v="1418623200"/>
    <n v="1419660000"/>
    <b v="0"/>
    <b v="1"/>
    <d v="1970-01-01T00:00:00"/>
    <n v="16419.25"/>
    <n v="16431.25"/>
    <s v="theater/plays"/>
    <x v="412"/>
    <x v="414"/>
  </r>
  <r>
    <n v="436"/>
    <s v="King-Nguyen"/>
    <s v="Open-source incremental throughput"/>
    <n v="1300"/>
    <n v="13678"/>
    <x v="432"/>
    <x v="1"/>
    <n v="249"/>
    <n v="54.931726907630498"/>
    <x v="1"/>
    <s v="jazz"/>
    <x v="1"/>
    <s v="USD"/>
    <n v="1555736400"/>
    <n v="1555822800"/>
    <b v="0"/>
    <b v="0"/>
    <d v="1970-01-01T00:00:00"/>
    <n v="18006.208333333299"/>
    <n v="18007.208333333299"/>
    <s v="music/jazz"/>
    <x v="413"/>
    <x v="354"/>
  </r>
  <r>
    <n v="437"/>
    <s v="Hansen Group"/>
    <s v="Centralized regional interface"/>
    <n v="8100"/>
    <n v="9969"/>
    <x v="433"/>
    <x v="1"/>
    <n v="192"/>
    <n v="51.921875"/>
    <x v="4"/>
    <s v="animation"/>
    <x v="1"/>
    <s v="USD"/>
    <n v="1442120400"/>
    <n v="1442379600"/>
    <b v="0"/>
    <b v="1"/>
    <d v="1970-01-01T00:00:00"/>
    <n v="16691.208333333299"/>
    <n v="16694.208333333299"/>
    <s v="film &amp; video/animation"/>
    <x v="414"/>
    <x v="415"/>
  </r>
  <r>
    <n v="438"/>
    <s v="Mathis, Hall and Hansen"/>
    <s v="Streamlined web-enabled knowledgebase"/>
    <n v="8300"/>
    <n v="14827"/>
    <x v="434"/>
    <x v="1"/>
    <n v="247"/>
    <n v="60.028340080971702"/>
    <x v="3"/>
    <s v="plays"/>
    <x v="1"/>
    <s v="USD"/>
    <n v="1362376800"/>
    <n v="1364965200"/>
    <b v="0"/>
    <b v="0"/>
    <d v="1970-01-01T00:00:00"/>
    <n v="15768.25"/>
    <n v="15798.208333333299"/>
    <s v="theater/plays"/>
    <x v="415"/>
    <x v="416"/>
  </r>
  <r>
    <n v="439"/>
    <s v="Cummings Inc"/>
    <s v="Digitized transitional monitoring"/>
    <n v="28400"/>
    <n v="100900"/>
    <x v="435"/>
    <x v="1"/>
    <n v="2293"/>
    <n v="44.003488879197597"/>
    <x v="4"/>
    <s v="science fiction"/>
    <x v="1"/>
    <s v="USD"/>
    <n v="1478408400"/>
    <n v="1479016800"/>
    <b v="0"/>
    <b v="0"/>
    <d v="1970-01-01T00:00:00"/>
    <n v="17111.208333333299"/>
    <n v="17118.25"/>
    <s v="film &amp; video/science fiction"/>
    <x v="416"/>
    <x v="417"/>
  </r>
  <r>
    <n v="440"/>
    <s v="Miller-Poole"/>
    <s v="Networked optimal adapter"/>
    <n v="102500"/>
    <n v="165954"/>
    <x v="436"/>
    <x v="1"/>
    <n v="3131"/>
    <n v="53.003513254551301"/>
    <x v="4"/>
    <s v="television"/>
    <x v="1"/>
    <s v="USD"/>
    <n v="1498798800"/>
    <n v="1499662800"/>
    <b v="0"/>
    <b v="0"/>
    <d v="1970-01-01T00:00:00"/>
    <n v="17347.208333333299"/>
    <n v="17357.208333333299"/>
    <s v="film &amp; video/television"/>
    <x v="417"/>
    <x v="418"/>
  </r>
  <r>
    <n v="441"/>
    <s v="Rodriguez-West"/>
    <s v="Automated optimal function"/>
    <n v="7000"/>
    <n v="1744"/>
    <x v="437"/>
    <x v="0"/>
    <n v="32"/>
    <n v="54.5"/>
    <x v="2"/>
    <s v="wearables"/>
    <x v="1"/>
    <s v="USD"/>
    <n v="1335416400"/>
    <n v="1337835600"/>
    <b v="0"/>
    <b v="0"/>
    <d v="1970-01-01T00:00:00"/>
    <n v="15456.208333333299"/>
    <n v="15484.208333333299"/>
    <s v="technology/wearables"/>
    <x v="418"/>
    <x v="419"/>
  </r>
  <r>
    <n v="442"/>
    <s v="Calderon, Bradford and Dean"/>
    <s v="Devolved system-worthy framework"/>
    <n v="5400"/>
    <n v="10731"/>
    <x v="438"/>
    <x v="1"/>
    <n v="143"/>
    <n v="75.041958041957997"/>
    <x v="3"/>
    <s v="plays"/>
    <x v="6"/>
    <s v="EUR"/>
    <n v="1504328400"/>
    <n v="1505710800"/>
    <b v="0"/>
    <b v="0"/>
    <d v="1970-01-01T00:00:00"/>
    <n v="17411.208333333299"/>
    <n v="17427.208333333299"/>
    <s v="theater/plays"/>
    <x v="419"/>
    <x v="420"/>
  </r>
  <r>
    <n v="443"/>
    <s v="Clark-Bowman"/>
    <s v="Stand-alone user-facing service-desk"/>
    <n v="9300"/>
    <n v="3232"/>
    <x v="439"/>
    <x v="3"/>
    <n v="90"/>
    <n v="35.911111111111097"/>
    <x v="3"/>
    <s v="plays"/>
    <x v="1"/>
    <s v="USD"/>
    <n v="1285822800"/>
    <n v="1287464400"/>
    <b v="0"/>
    <b v="0"/>
    <d v="1970-01-01T00:00:00"/>
    <n v="14882.208333333299"/>
    <n v="14901.208333333299"/>
    <s v="theater/plays"/>
    <x v="420"/>
    <x v="421"/>
  </r>
  <r>
    <n v="444"/>
    <s v="Hensley Ltd"/>
    <s v="Versatile global attitude"/>
    <n v="6200"/>
    <n v="10938"/>
    <x v="440"/>
    <x v="1"/>
    <n v="296"/>
    <n v="36.952702702702702"/>
    <x v="1"/>
    <s v="indie rock"/>
    <x v="1"/>
    <s v="USD"/>
    <n v="1311483600"/>
    <n v="1311656400"/>
    <b v="0"/>
    <b v="1"/>
    <d v="1970-01-01T00:00:00"/>
    <n v="15179.208333333299"/>
    <n v="15181.208333333299"/>
    <s v="music/indie rock"/>
    <x v="421"/>
    <x v="422"/>
  </r>
  <r>
    <n v="445"/>
    <s v="Anderson-Pearson"/>
    <s v="Intuitive demand-driven Local Area Network"/>
    <n v="2100"/>
    <n v="10739"/>
    <x v="441"/>
    <x v="1"/>
    <n v="170"/>
    <n v="63.170588235294098"/>
    <x v="3"/>
    <s v="plays"/>
    <x v="1"/>
    <s v="USD"/>
    <n v="1291356000"/>
    <n v="1293170400"/>
    <b v="0"/>
    <b v="1"/>
    <d v="1970-01-01T00:00:00"/>
    <n v="14946.25"/>
    <n v="14967.25"/>
    <s v="theater/plays"/>
    <x v="422"/>
    <x v="423"/>
  </r>
  <r>
    <n v="446"/>
    <s v="Martin, Martin and Solis"/>
    <s v="Assimilated uniform methodology"/>
    <n v="6800"/>
    <n v="5579"/>
    <x v="442"/>
    <x v="0"/>
    <n v="186"/>
    <n v="29.994623655914001"/>
    <x v="2"/>
    <s v="wearables"/>
    <x v="1"/>
    <s v="USD"/>
    <n v="1355810400"/>
    <n v="1355983200"/>
    <b v="0"/>
    <b v="0"/>
    <d v="1970-01-01T00:00:00"/>
    <n v="15692.25"/>
    <n v="15694.25"/>
    <s v="technology/wearables"/>
    <x v="423"/>
    <x v="424"/>
  </r>
  <r>
    <n v="447"/>
    <s v="Harrington-Harper"/>
    <s v="Self-enabling next generation algorithm"/>
    <n v="155200"/>
    <n v="37754"/>
    <x v="443"/>
    <x v="3"/>
    <n v="439"/>
    <n v="86"/>
    <x v="4"/>
    <s v="television"/>
    <x v="4"/>
    <s v="GBP"/>
    <n v="1513663200"/>
    <n v="1515045600"/>
    <b v="0"/>
    <b v="0"/>
    <d v="1970-01-01T00:00:00"/>
    <n v="17519.25"/>
    <n v="17535.25"/>
    <s v="film &amp; video/television"/>
    <x v="424"/>
    <x v="425"/>
  </r>
  <r>
    <n v="448"/>
    <s v="Price and Sons"/>
    <s v="Object-based demand-driven strategy"/>
    <n v="89900"/>
    <n v="45384"/>
    <x v="444"/>
    <x v="0"/>
    <n v="605"/>
    <n v="75.014876033057803"/>
    <x v="6"/>
    <s v="video games"/>
    <x v="1"/>
    <s v="USD"/>
    <n v="1365915600"/>
    <n v="1366088400"/>
    <b v="0"/>
    <b v="1"/>
    <d v="1970-01-01T00:00:00"/>
    <n v="15809.208333333299"/>
    <n v="15811.208333333299"/>
    <s v="games/video games"/>
    <x v="425"/>
    <x v="426"/>
  </r>
  <r>
    <n v="449"/>
    <s v="Cuevas-Morales"/>
    <s v="Public-key coherent ability"/>
    <n v="900"/>
    <n v="8703"/>
    <x v="445"/>
    <x v="1"/>
    <n v="86"/>
    <n v="101.197674418605"/>
    <x v="6"/>
    <s v="video games"/>
    <x v="3"/>
    <s v="DKK"/>
    <n v="1551852000"/>
    <n v="1553317200"/>
    <b v="0"/>
    <b v="0"/>
    <d v="1970-01-01T00:00:00"/>
    <n v="17961.25"/>
    <n v="17978.208333333299"/>
    <s v="games/video games"/>
    <x v="426"/>
    <x v="427"/>
  </r>
  <r>
    <n v="450"/>
    <s v="Delgado-Hatfield"/>
    <s v="Up-sized composite success"/>
    <n v="100"/>
    <n v="4"/>
    <x v="446"/>
    <x v="0"/>
    <n v="1"/>
    <n v="4"/>
    <x v="4"/>
    <s v="animation"/>
    <x v="0"/>
    <s v="CAD"/>
    <n v="1540098000"/>
    <n v="1542088800"/>
    <b v="0"/>
    <b v="0"/>
    <d v="1970-01-01T00:00:00"/>
    <n v="17825.208333333299"/>
    <n v="17848.25"/>
    <s v="film &amp; video/animation"/>
    <x v="427"/>
    <x v="428"/>
  </r>
  <r>
    <n v="451"/>
    <s v="Padilla-Porter"/>
    <s v="Innovative exuding matrix"/>
    <n v="148400"/>
    <n v="182302"/>
    <x v="447"/>
    <x v="1"/>
    <n v="6286"/>
    <n v="29.0012726694241"/>
    <x v="1"/>
    <s v="rock"/>
    <x v="1"/>
    <s v="USD"/>
    <n v="1500440400"/>
    <n v="1503118800"/>
    <b v="0"/>
    <b v="0"/>
    <d v="1970-01-01T00:00:00"/>
    <n v="17366.208333333299"/>
    <n v="17397.208333333299"/>
    <s v="music/rock"/>
    <x v="428"/>
    <x v="429"/>
  </r>
  <r>
    <n v="452"/>
    <s v="Morris Group"/>
    <s v="Realigned impactful artificial intelligence"/>
    <n v="4800"/>
    <n v="3045"/>
    <x v="448"/>
    <x v="0"/>
    <n v="31"/>
    <n v="98.225806451612897"/>
    <x v="4"/>
    <s v="drama"/>
    <x v="1"/>
    <s v="USD"/>
    <n v="1278392400"/>
    <n v="1278478800"/>
    <b v="0"/>
    <b v="0"/>
    <d v="1970-01-01T00:00:00"/>
    <n v="14796.208333333299"/>
    <n v="14797.208333333299"/>
    <s v="film &amp; video/drama"/>
    <x v="429"/>
    <x v="430"/>
  </r>
  <r>
    <n v="453"/>
    <s v="Saunders Ltd"/>
    <s v="Multi-layered multi-tasking secured line"/>
    <n v="182400"/>
    <n v="102749"/>
    <x v="449"/>
    <x v="0"/>
    <n v="1181"/>
    <n v="87.001693480101594"/>
    <x v="4"/>
    <s v="science fiction"/>
    <x v="1"/>
    <s v="USD"/>
    <n v="1480572000"/>
    <n v="1484114400"/>
    <b v="0"/>
    <b v="0"/>
    <d v="1970-01-01T00:00:00"/>
    <n v="17136.25"/>
    <n v="17177.25"/>
    <s v="film &amp; video/science fiction"/>
    <x v="411"/>
    <x v="431"/>
  </r>
  <r>
    <n v="454"/>
    <s v="Woods Inc"/>
    <s v="Upgradable upward-trending portal"/>
    <n v="4000"/>
    <n v="1763"/>
    <x v="450"/>
    <x v="0"/>
    <n v="39"/>
    <n v="45.205128205128197"/>
    <x v="4"/>
    <s v="drama"/>
    <x v="1"/>
    <s v="USD"/>
    <n v="1382331600"/>
    <n v="1385445600"/>
    <b v="0"/>
    <b v="1"/>
    <d v="1970-01-01T00:00:00"/>
    <n v="15999.208333333299"/>
    <n v="16035.25"/>
    <s v="film &amp; video/drama"/>
    <x v="430"/>
    <x v="432"/>
  </r>
  <r>
    <n v="455"/>
    <s v="Villanueva, Wright and Richardson"/>
    <s v="Profit-focused global product"/>
    <n v="116500"/>
    <n v="137904"/>
    <x v="451"/>
    <x v="1"/>
    <n v="3727"/>
    <n v="37.001341561577703"/>
    <x v="3"/>
    <s v="plays"/>
    <x v="1"/>
    <s v="USD"/>
    <n v="1316754000"/>
    <n v="1318741200"/>
    <b v="0"/>
    <b v="0"/>
    <d v="1970-01-01T00:00:00"/>
    <n v="15240.208333333299"/>
    <n v="15263.208333333299"/>
    <s v="theater/plays"/>
    <x v="431"/>
    <x v="433"/>
  </r>
  <r>
    <n v="456"/>
    <s v="Wilson, Brooks and Clark"/>
    <s v="Operative well-modulated data-warehouse"/>
    <n v="146400"/>
    <n v="152438"/>
    <x v="452"/>
    <x v="1"/>
    <n v="1605"/>
    <n v="94.976947040498402"/>
    <x v="1"/>
    <s v="indie rock"/>
    <x v="1"/>
    <s v="USD"/>
    <n v="1518242400"/>
    <n v="1518242400"/>
    <b v="0"/>
    <b v="1"/>
    <d v="1970-01-01T00:00:00"/>
    <n v="17572.25"/>
    <n v="17572.25"/>
    <s v="music/indie rock"/>
    <x v="432"/>
    <x v="434"/>
  </r>
  <r>
    <n v="457"/>
    <s v="Sheppard, Smith and Spence"/>
    <s v="Cloned asymmetric functionalities"/>
    <n v="5000"/>
    <n v="1332"/>
    <x v="453"/>
    <x v="0"/>
    <n v="46"/>
    <n v="28.956521739130402"/>
    <x v="3"/>
    <s v="plays"/>
    <x v="1"/>
    <s v="USD"/>
    <n v="1476421200"/>
    <n v="1476594000"/>
    <b v="0"/>
    <b v="0"/>
    <d v="1970-01-01T00:00:00"/>
    <n v="17088.208333333299"/>
    <n v="17090.208333333299"/>
    <s v="theater/plays"/>
    <x v="433"/>
    <x v="435"/>
  </r>
  <r>
    <n v="458"/>
    <s v="Wise, Thompson and Allen"/>
    <s v="Pre-emptive neutral portal"/>
    <n v="33800"/>
    <n v="118706"/>
    <x v="454"/>
    <x v="1"/>
    <n v="2120"/>
    <n v="55.993396226415101"/>
    <x v="3"/>
    <s v="plays"/>
    <x v="1"/>
    <s v="USD"/>
    <n v="1269752400"/>
    <n v="1273554000"/>
    <b v="0"/>
    <b v="0"/>
    <d v="1970-01-01T00:00:00"/>
    <n v="14696.208333333299"/>
    <n v="14740.208333333299"/>
    <s v="theater/plays"/>
    <x v="434"/>
    <x v="436"/>
  </r>
  <r>
    <n v="459"/>
    <s v="Lane, Ryan and Chapman"/>
    <s v="Switchable demand-driven help-desk"/>
    <n v="6300"/>
    <n v="5674"/>
    <x v="455"/>
    <x v="0"/>
    <n v="105"/>
    <n v="54.038095238095202"/>
    <x v="4"/>
    <s v="documentary"/>
    <x v="1"/>
    <s v="USD"/>
    <n v="1419746400"/>
    <n v="1421906400"/>
    <b v="0"/>
    <b v="0"/>
    <d v="1970-01-01T00:00:00"/>
    <n v="16432.25"/>
    <n v="16457.25"/>
    <s v="film &amp; video/documentary"/>
    <x v="435"/>
    <x v="437"/>
  </r>
  <r>
    <n v="460"/>
    <s v="Rich, Alvarez and King"/>
    <s v="Business-focused static ability"/>
    <n v="2400"/>
    <n v="4119"/>
    <x v="456"/>
    <x v="1"/>
    <n v="50"/>
    <n v="82.38"/>
    <x v="3"/>
    <s v="plays"/>
    <x v="1"/>
    <s v="USD"/>
    <n v="1281330000"/>
    <n v="1281589200"/>
    <b v="0"/>
    <b v="0"/>
    <d v="1970-01-01T00:00:00"/>
    <n v="14830.208333333299"/>
    <n v="14833.208333333299"/>
    <s v="theater/plays"/>
    <x v="8"/>
    <x v="438"/>
  </r>
  <r>
    <n v="461"/>
    <s v="Terry-Salinas"/>
    <s v="Networked secondary structure"/>
    <n v="98800"/>
    <n v="139354"/>
    <x v="457"/>
    <x v="1"/>
    <n v="2080"/>
    <n v="66.997115384615398"/>
    <x v="4"/>
    <s v="drama"/>
    <x v="1"/>
    <s v="USD"/>
    <n v="1398661200"/>
    <n v="1400389200"/>
    <b v="0"/>
    <b v="0"/>
    <d v="1970-01-01T00:00:00"/>
    <n v="16188.208333333299"/>
    <n v="16208.208333333299"/>
    <s v="film &amp; video/drama"/>
    <x v="436"/>
    <x v="439"/>
  </r>
  <r>
    <n v="462"/>
    <s v="Wang-Rodriguez"/>
    <s v="Total multimedia website"/>
    <n v="188800"/>
    <n v="57734"/>
    <x v="458"/>
    <x v="0"/>
    <n v="535"/>
    <n v="107.91401869158901"/>
    <x v="6"/>
    <s v="mobile games"/>
    <x v="1"/>
    <s v="USD"/>
    <n v="1359525600"/>
    <n v="1362808800"/>
    <b v="0"/>
    <b v="0"/>
    <d v="1970-01-01T00:00:00"/>
    <n v="15735.25"/>
    <n v="15773.25"/>
    <s v="games/mobile games"/>
    <x v="385"/>
    <x v="440"/>
  </r>
  <r>
    <n v="463"/>
    <s v="Mckee-Hill"/>
    <s v="Cross-platform upward-trending parallelism"/>
    <n v="134300"/>
    <n v="145265"/>
    <x v="459"/>
    <x v="1"/>
    <n v="2105"/>
    <n v="69.009501187648496"/>
    <x v="4"/>
    <s v="animation"/>
    <x v="1"/>
    <s v="USD"/>
    <n v="1388469600"/>
    <n v="1388815200"/>
    <b v="0"/>
    <b v="0"/>
    <d v="1970-01-01T00:00:00"/>
    <n v="16070.25"/>
    <n v="16074.25"/>
    <s v="film &amp; video/animation"/>
    <x v="437"/>
    <x v="441"/>
  </r>
  <r>
    <n v="464"/>
    <s v="Gomez LLC"/>
    <s v="Pre-emptive mission-critical hardware"/>
    <n v="71200"/>
    <n v="95020"/>
    <x v="460"/>
    <x v="1"/>
    <n v="2436"/>
    <n v="39.006568144499198"/>
    <x v="3"/>
    <s v="plays"/>
    <x v="1"/>
    <s v="USD"/>
    <n v="1518328800"/>
    <n v="1519538400"/>
    <b v="0"/>
    <b v="0"/>
    <d v="1970-01-01T00:00:00"/>
    <n v="17573.25"/>
    <n v="17587.25"/>
    <s v="theater/plays"/>
    <x v="438"/>
    <x v="442"/>
  </r>
  <r>
    <n v="465"/>
    <s v="Gonzalez-Robbins"/>
    <s v="Up-sized responsive protocol"/>
    <n v="4700"/>
    <n v="8829"/>
    <x v="461"/>
    <x v="1"/>
    <n v="80"/>
    <n v="110.3625"/>
    <x v="5"/>
    <s v="translations"/>
    <x v="1"/>
    <s v="USD"/>
    <n v="1517032800"/>
    <n v="1517810400"/>
    <b v="0"/>
    <b v="0"/>
    <d v="1970-01-01T00:00:00"/>
    <n v="17558.25"/>
    <n v="17567.25"/>
    <s v="publishing/translations"/>
    <x v="439"/>
    <x v="443"/>
  </r>
  <r>
    <n v="466"/>
    <s v="Obrien and Sons"/>
    <s v="Pre-emptive transitional frame"/>
    <n v="1200"/>
    <n v="3984"/>
    <x v="462"/>
    <x v="1"/>
    <n v="42"/>
    <n v="94.857142857142904"/>
    <x v="2"/>
    <s v="wearables"/>
    <x v="1"/>
    <s v="USD"/>
    <n v="1368594000"/>
    <n v="1370581200"/>
    <b v="0"/>
    <b v="1"/>
    <d v="1970-01-01T00:00:00"/>
    <n v="15840.208333333299"/>
    <n v="15863.208333333299"/>
    <s v="technology/wearables"/>
    <x v="440"/>
    <x v="444"/>
  </r>
  <r>
    <n v="467"/>
    <s v="Shaw Ltd"/>
    <s v="Profit-focused content-based application"/>
    <n v="1400"/>
    <n v="8053"/>
    <x v="463"/>
    <x v="1"/>
    <n v="139"/>
    <n v="57.935251798561197"/>
    <x v="2"/>
    <s v="web"/>
    <x v="0"/>
    <s v="CAD"/>
    <n v="1448258400"/>
    <n v="1448863200"/>
    <b v="0"/>
    <b v="1"/>
    <d v="1970-01-01T00:00:00"/>
    <n v="16762.25"/>
    <n v="16769.25"/>
    <s v="technology/web"/>
    <x v="441"/>
    <x v="445"/>
  </r>
  <r>
    <n v="468"/>
    <s v="Hughes Inc"/>
    <s v="Streamlined neutral analyzer"/>
    <n v="4000"/>
    <n v="1620"/>
    <x v="464"/>
    <x v="0"/>
    <n v="16"/>
    <n v="101.25"/>
    <x v="3"/>
    <s v="plays"/>
    <x v="1"/>
    <s v="USD"/>
    <n v="1555218000"/>
    <n v="1556600400"/>
    <b v="0"/>
    <b v="0"/>
    <d v="1970-01-01T00:00:00"/>
    <n v="18000.208333333299"/>
    <n v="18016.208333333299"/>
    <s v="theater/plays"/>
    <x v="442"/>
    <x v="368"/>
  </r>
  <r>
    <n v="469"/>
    <s v="Olsen-Ryan"/>
    <s v="Assimilated neutral utilization"/>
    <n v="5600"/>
    <n v="10328"/>
    <x v="465"/>
    <x v="1"/>
    <n v="159"/>
    <n v="64.955974842767304"/>
    <x v="4"/>
    <s v="drama"/>
    <x v="1"/>
    <s v="USD"/>
    <n v="1431925200"/>
    <n v="1432098000"/>
    <b v="0"/>
    <b v="0"/>
    <d v="1970-01-01T00:00:00"/>
    <n v="16573.208333333299"/>
    <n v="16575.208333333299"/>
    <s v="film &amp; video/drama"/>
    <x v="443"/>
    <x v="446"/>
  </r>
  <r>
    <n v="470"/>
    <s v="Grimes, Holland and Sloan"/>
    <s v="Extended dedicated archive"/>
    <n v="3600"/>
    <n v="10289"/>
    <x v="466"/>
    <x v="1"/>
    <n v="381"/>
    <n v="27.005249343831998"/>
    <x v="2"/>
    <s v="wearables"/>
    <x v="1"/>
    <s v="USD"/>
    <n v="1481522400"/>
    <n v="1482127200"/>
    <b v="0"/>
    <b v="0"/>
    <d v="1970-01-01T00:00:00"/>
    <n v="17147.25"/>
    <n v="17154.25"/>
    <s v="technology/wearables"/>
    <x v="315"/>
    <x v="447"/>
  </r>
  <r>
    <n v="471"/>
    <s v="Perry and Sons"/>
    <s v="Configurable static help-desk"/>
    <n v="3100"/>
    <n v="9889"/>
    <x v="467"/>
    <x v="1"/>
    <n v="194"/>
    <n v="50.974226804123703"/>
    <x v="0"/>
    <s v="food trucks"/>
    <x v="4"/>
    <s v="GBP"/>
    <n v="1335934800"/>
    <n v="1335934800"/>
    <b v="0"/>
    <b v="1"/>
    <d v="1970-01-01T00:00:00"/>
    <n v="15462.208333333299"/>
    <n v="15462.208333333299"/>
    <s v="food/food trucks"/>
    <x v="444"/>
    <x v="448"/>
  </r>
  <r>
    <n v="472"/>
    <s v="Turner, Young and Collins"/>
    <s v="Self-enabling clear-thinking framework"/>
    <n v="153800"/>
    <n v="60342"/>
    <x v="468"/>
    <x v="0"/>
    <n v="575"/>
    <n v="104.942608695652"/>
    <x v="1"/>
    <s v="rock"/>
    <x v="1"/>
    <s v="USD"/>
    <n v="1552280400"/>
    <n v="1556946000"/>
    <b v="0"/>
    <b v="0"/>
    <d v="1970-01-01T00:00:00"/>
    <n v="17966.208333333299"/>
    <n v="18020.208333333299"/>
    <s v="music/rock"/>
    <x v="445"/>
    <x v="178"/>
  </r>
  <r>
    <n v="473"/>
    <s v="Richardson Inc"/>
    <s v="Assimilated fault-tolerant capacity"/>
    <n v="5000"/>
    <n v="8907"/>
    <x v="469"/>
    <x v="1"/>
    <n v="106"/>
    <n v="84.028301886792406"/>
    <x v="1"/>
    <s v="electric music"/>
    <x v="1"/>
    <s v="USD"/>
    <n v="1529989200"/>
    <n v="1530075600"/>
    <b v="0"/>
    <b v="0"/>
    <d v="1970-01-01T00:00:00"/>
    <n v="17708.208333333299"/>
    <n v="17709.208333333299"/>
    <s v="music/electric music"/>
    <x v="446"/>
    <x v="449"/>
  </r>
  <r>
    <n v="474"/>
    <s v="Santos-Young"/>
    <s v="Enhanced neutral ability"/>
    <n v="4000"/>
    <n v="14606"/>
    <x v="470"/>
    <x v="1"/>
    <n v="142"/>
    <n v="102.859154929577"/>
    <x v="4"/>
    <s v="television"/>
    <x v="1"/>
    <s v="USD"/>
    <n v="1418709600"/>
    <n v="1418796000"/>
    <b v="0"/>
    <b v="0"/>
    <d v="1970-01-01T00:00:00"/>
    <n v="16420.25"/>
    <n v="16421.25"/>
    <s v="film &amp; video/television"/>
    <x v="447"/>
    <x v="450"/>
  </r>
  <r>
    <n v="475"/>
    <s v="Nichols Ltd"/>
    <s v="Function-based attitude-oriented groupware"/>
    <n v="7400"/>
    <n v="8432"/>
    <x v="471"/>
    <x v="1"/>
    <n v="211"/>
    <n v="39.962085308056899"/>
    <x v="5"/>
    <s v="translations"/>
    <x v="1"/>
    <s v="USD"/>
    <n v="1372136400"/>
    <n v="1372482000"/>
    <b v="0"/>
    <b v="1"/>
    <d v="1970-01-01T00:00:00"/>
    <n v="15881.208333333299"/>
    <n v="15885.208333333299"/>
    <s v="publishing/translations"/>
    <x v="448"/>
    <x v="451"/>
  </r>
  <r>
    <n v="476"/>
    <s v="Murphy PLC"/>
    <s v="Optional solution-oriented instruction set"/>
    <n v="191500"/>
    <n v="57122"/>
    <x v="472"/>
    <x v="0"/>
    <n v="1120"/>
    <n v="51.001785714285703"/>
    <x v="5"/>
    <s v="fiction"/>
    <x v="1"/>
    <s v="USD"/>
    <n v="1533877200"/>
    <n v="1534395600"/>
    <b v="0"/>
    <b v="0"/>
    <d v="1970-01-01T00:00:00"/>
    <n v="17753.208333333299"/>
    <n v="17759.208333333299"/>
    <s v="publishing/fiction"/>
    <x v="342"/>
    <x v="452"/>
  </r>
  <r>
    <n v="477"/>
    <s v="Hogan, Porter and Rivera"/>
    <s v="Organic object-oriented core"/>
    <n v="8500"/>
    <n v="4613"/>
    <x v="473"/>
    <x v="0"/>
    <n v="113"/>
    <n v="40.823008849557503"/>
    <x v="4"/>
    <s v="science fiction"/>
    <x v="1"/>
    <s v="USD"/>
    <n v="1309064400"/>
    <n v="1311397200"/>
    <b v="0"/>
    <b v="0"/>
    <d v="1970-01-01T00:00:00"/>
    <n v="15151.208333333299"/>
    <n v="15178.208333333299"/>
    <s v="film &amp; video/science fiction"/>
    <x v="449"/>
    <x v="453"/>
  </r>
  <r>
    <n v="478"/>
    <s v="Lyons LLC"/>
    <s v="Balanced impactful circuit"/>
    <n v="68800"/>
    <n v="162603"/>
    <x v="474"/>
    <x v="1"/>
    <n v="2756"/>
    <n v="58.999637155297499"/>
    <x v="2"/>
    <s v="wearables"/>
    <x v="1"/>
    <s v="USD"/>
    <n v="1425877200"/>
    <n v="1426914000"/>
    <b v="0"/>
    <b v="0"/>
    <d v="1970-01-01T00:00:00"/>
    <n v="16503.208333333299"/>
    <n v="16515.208333333299"/>
    <s v="technology/wearables"/>
    <x v="450"/>
    <x v="454"/>
  </r>
  <r>
    <n v="479"/>
    <s v="Long-Greene"/>
    <s v="Future-proofed heuristic encryption"/>
    <n v="2400"/>
    <n v="12310"/>
    <x v="475"/>
    <x v="1"/>
    <n v="173"/>
    <n v="71.156069364161894"/>
    <x v="0"/>
    <s v="food trucks"/>
    <x v="4"/>
    <s v="GBP"/>
    <n v="1501304400"/>
    <n v="1501477200"/>
    <b v="0"/>
    <b v="0"/>
    <d v="1970-01-01T00:00:00"/>
    <n v="17376.208333333299"/>
    <n v="17378.208333333299"/>
    <s v="food/food trucks"/>
    <x v="451"/>
    <x v="455"/>
  </r>
  <r>
    <n v="480"/>
    <s v="Robles-Hudson"/>
    <s v="Balanced bifurcated leverage"/>
    <n v="8600"/>
    <n v="8656"/>
    <x v="476"/>
    <x v="1"/>
    <n v="87"/>
    <n v="99.494252873563198"/>
    <x v="7"/>
    <s v="photography books"/>
    <x v="1"/>
    <s v="USD"/>
    <n v="1268287200"/>
    <n v="1269061200"/>
    <b v="0"/>
    <b v="1"/>
    <d v="1970-01-01T00:00:00"/>
    <n v="14679.25"/>
    <n v="14688.208333333299"/>
    <s v="photography/photography books"/>
    <x v="452"/>
    <x v="456"/>
  </r>
  <r>
    <n v="481"/>
    <s v="Mcclure LLC"/>
    <s v="Sharable discrete budgetary management"/>
    <n v="196600"/>
    <n v="159931"/>
    <x v="477"/>
    <x v="0"/>
    <n v="1538"/>
    <n v="103.986345903771"/>
    <x v="3"/>
    <s v="plays"/>
    <x v="1"/>
    <s v="USD"/>
    <n v="1412139600"/>
    <n v="1415772000"/>
    <b v="0"/>
    <b v="1"/>
    <d v="1970-01-01T00:00:00"/>
    <n v="16344.208333333299"/>
    <n v="16386.25"/>
    <s v="theater/plays"/>
    <x v="453"/>
    <x v="457"/>
  </r>
  <r>
    <n v="482"/>
    <s v="Martin, Russell and Baker"/>
    <s v="Focused solution-oriented instruction set"/>
    <n v="4200"/>
    <n v="689"/>
    <x v="478"/>
    <x v="0"/>
    <n v="9"/>
    <n v="76.5555555555556"/>
    <x v="5"/>
    <s v="fiction"/>
    <x v="1"/>
    <s v="USD"/>
    <n v="1330063200"/>
    <n v="1331013600"/>
    <b v="0"/>
    <b v="1"/>
    <d v="1970-01-01T00:00:00"/>
    <n v="15394.25"/>
    <n v="15405.25"/>
    <s v="publishing/fiction"/>
    <x v="454"/>
    <x v="458"/>
  </r>
  <r>
    <n v="483"/>
    <s v="Rice-Parker"/>
    <s v="Down-sized actuating infrastructure"/>
    <n v="91400"/>
    <n v="48236"/>
    <x v="479"/>
    <x v="0"/>
    <n v="554"/>
    <n v="87.068592057761705"/>
    <x v="3"/>
    <s v="plays"/>
    <x v="1"/>
    <s v="USD"/>
    <n v="1576130400"/>
    <n v="1576735200"/>
    <b v="0"/>
    <b v="0"/>
    <d v="1970-01-01T00:00:00"/>
    <n v="18242.25"/>
    <n v="18249.25"/>
    <s v="theater/plays"/>
    <x v="455"/>
    <x v="459"/>
  </r>
  <r>
    <n v="484"/>
    <s v="Landry Inc"/>
    <s v="Synergistic cohesive adapter"/>
    <n v="29600"/>
    <n v="77021"/>
    <x v="480"/>
    <x v="1"/>
    <n v="1572"/>
    <n v="48.9955470737914"/>
    <x v="0"/>
    <s v="food trucks"/>
    <x v="4"/>
    <s v="GBP"/>
    <n v="1407128400"/>
    <n v="1411362000"/>
    <b v="0"/>
    <b v="1"/>
    <d v="1970-01-01T00:00:00"/>
    <n v="16286.208333333299"/>
    <n v="16335.208333333299"/>
    <s v="food/food trucks"/>
    <x v="456"/>
    <x v="460"/>
  </r>
  <r>
    <n v="485"/>
    <s v="Richards-Davis"/>
    <s v="Quality-focused mission-critical structure"/>
    <n v="90600"/>
    <n v="27844"/>
    <x v="481"/>
    <x v="0"/>
    <n v="648"/>
    <n v="42.969135802469097"/>
    <x v="3"/>
    <s v="plays"/>
    <x v="4"/>
    <s v="GBP"/>
    <n v="1560142800"/>
    <n v="1563685200"/>
    <b v="0"/>
    <b v="0"/>
    <d v="1970-01-01T00:00:00"/>
    <n v="18057.208333333299"/>
    <n v="18098.208333333299"/>
    <s v="theater/plays"/>
    <x v="457"/>
    <x v="461"/>
  </r>
  <r>
    <n v="486"/>
    <s v="Davis, Cox and Fox"/>
    <s v="Compatible exuding Graphical User Interface"/>
    <n v="5200"/>
    <n v="702"/>
    <x v="482"/>
    <x v="0"/>
    <n v="21"/>
    <n v="33.428571428571402"/>
    <x v="5"/>
    <s v="translations"/>
    <x v="4"/>
    <s v="GBP"/>
    <n v="1520575200"/>
    <n v="1521867600"/>
    <b v="0"/>
    <b v="1"/>
    <d v="1970-01-01T00:00:00"/>
    <n v="17599.25"/>
    <n v="17614.208333333299"/>
    <s v="publishing/translations"/>
    <x v="458"/>
    <x v="462"/>
  </r>
  <r>
    <n v="487"/>
    <s v="Smith-Wallace"/>
    <s v="Monitored 24/7 time-frame"/>
    <n v="110300"/>
    <n v="197024"/>
    <x v="483"/>
    <x v="1"/>
    <n v="2346"/>
    <n v="83.982949701619802"/>
    <x v="3"/>
    <s v="plays"/>
    <x v="1"/>
    <s v="USD"/>
    <n v="1492664400"/>
    <n v="1495515600"/>
    <b v="0"/>
    <b v="0"/>
    <d v="1970-01-01T00:00:00"/>
    <n v="17276.208333333299"/>
    <n v="17309.208333333299"/>
    <s v="theater/plays"/>
    <x v="459"/>
    <x v="463"/>
  </r>
  <r>
    <n v="488"/>
    <s v="Cordova, Shaw and Wang"/>
    <s v="Virtual secondary open architecture"/>
    <n v="5300"/>
    <n v="11663"/>
    <x v="484"/>
    <x v="1"/>
    <n v="115"/>
    <n v="101.417391304348"/>
    <x v="3"/>
    <s v="plays"/>
    <x v="1"/>
    <s v="USD"/>
    <n v="1454479200"/>
    <n v="1455948000"/>
    <b v="0"/>
    <b v="0"/>
    <d v="1970-01-01T00:00:00"/>
    <n v="16834.25"/>
    <n v="16851.25"/>
    <s v="theater/plays"/>
    <x v="460"/>
    <x v="464"/>
  </r>
  <r>
    <n v="489"/>
    <s v="Clark Inc"/>
    <s v="Down-sized mobile time-frame"/>
    <n v="9200"/>
    <n v="9339"/>
    <x v="485"/>
    <x v="1"/>
    <n v="85"/>
    <n v="109.87058823529399"/>
    <x v="2"/>
    <s v="wearables"/>
    <x v="6"/>
    <s v="EUR"/>
    <n v="1281934800"/>
    <n v="1282366800"/>
    <b v="0"/>
    <b v="0"/>
    <d v="1970-01-01T00:00:00"/>
    <n v="14837.208333333299"/>
    <n v="14842.208333333299"/>
    <s v="technology/wearables"/>
    <x v="461"/>
    <x v="465"/>
  </r>
  <r>
    <n v="490"/>
    <s v="Young and Sons"/>
    <s v="Innovative disintermediate encryption"/>
    <n v="2400"/>
    <n v="4596"/>
    <x v="486"/>
    <x v="1"/>
    <n v="144"/>
    <n v="31.9166666666667"/>
    <x v="8"/>
    <s v="audio"/>
    <x v="1"/>
    <s v="USD"/>
    <n v="1573970400"/>
    <n v="1574575200"/>
    <b v="0"/>
    <b v="0"/>
    <d v="1970-01-01T00:00:00"/>
    <n v="18217.25"/>
    <n v="18224.25"/>
    <s v="journalism/audio"/>
    <x v="462"/>
    <x v="466"/>
  </r>
  <r>
    <n v="491"/>
    <s v="Henson PLC"/>
    <s v="Universal contextually-based knowledgebase"/>
    <n v="56800"/>
    <n v="173437"/>
    <x v="487"/>
    <x v="1"/>
    <n v="2443"/>
    <n v="70.993450675399103"/>
    <x v="0"/>
    <s v="food trucks"/>
    <x v="1"/>
    <s v="USD"/>
    <n v="1372654800"/>
    <n v="1374901200"/>
    <b v="0"/>
    <b v="1"/>
    <d v="1970-01-01T00:00:00"/>
    <n v="15887.208333333299"/>
    <n v="15913.208333333299"/>
    <s v="food/food trucks"/>
    <x v="463"/>
    <x v="467"/>
  </r>
  <r>
    <n v="492"/>
    <s v="Garcia Group"/>
    <s v="Persevering interactive matrix"/>
    <n v="191000"/>
    <n v="45831"/>
    <x v="488"/>
    <x v="3"/>
    <n v="595"/>
    <n v="77.026890756302507"/>
    <x v="4"/>
    <s v="shorts"/>
    <x v="1"/>
    <s v="USD"/>
    <n v="1275886800"/>
    <n v="1278910800"/>
    <b v="1"/>
    <b v="1"/>
    <d v="1970-01-01T00:00:00"/>
    <n v="14767.208333333299"/>
    <n v="14802.208333333299"/>
    <s v="film &amp; video/shorts"/>
    <x v="464"/>
    <x v="468"/>
  </r>
  <r>
    <n v="493"/>
    <s v="Adams, Walker and Wong"/>
    <s v="Seamless background framework"/>
    <n v="900"/>
    <n v="6514"/>
    <x v="489"/>
    <x v="1"/>
    <n v="64"/>
    <n v="101.78125"/>
    <x v="7"/>
    <s v="photography books"/>
    <x v="1"/>
    <s v="USD"/>
    <n v="1561784400"/>
    <n v="1562907600"/>
    <b v="0"/>
    <b v="0"/>
    <d v="1970-01-01T00:00:00"/>
    <n v="18076.208333333299"/>
    <n v="18089.208333333299"/>
    <s v="photography/photography books"/>
    <x v="465"/>
    <x v="469"/>
  </r>
  <r>
    <n v="494"/>
    <s v="Hopkins-Browning"/>
    <s v="Balanced upward-trending productivity"/>
    <n v="2500"/>
    <n v="13684"/>
    <x v="490"/>
    <x v="1"/>
    <n v="268"/>
    <n v="51.0597014925373"/>
    <x v="2"/>
    <s v="wearables"/>
    <x v="1"/>
    <s v="USD"/>
    <n v="1332392400"/>
    <n v="1332478800"/>
    <b v="0"/>
    <b v="0"/>
    <d v="1970-01-01T00:00:00"/>
    <n v="15421.208333333299"/>
    <n v="15422.208333333299"/>
    <s v="technology/wearables"/>
    <x v="466"/>
    <x v="470"/>
  </r>
  <r>
    <n v="495"/>
    <s v="Bell, Edwards and Andersen"/>
    <s v="Centralized clear-thinking solution"/>
    <n v="3200"/>
    <n v="13264"/>
    <x v="491"/>
    <x v="1"/>
    <n v="195"/>
    <n v="68.020512820512806"/>
    <x v="3"/>
    <s v="plays"/>
    <x v="3"/>
    <s v="DKK"/>
    <n v="1402376400"/>
    <n v="1402722000"/>
    <b v="0"/>
    <b v="0"/>
    <d v="1970-01-01T00:00:00"/>
    <n v="16231.208333333299"/>
    <n v="16235.208333333299"/>
    <s v="theater/plays"/>
    <x v="467"/>
    <x v="471"/>
  </r>
  <r>
    <n v="496"/>
    <s v="Morales Group"/>
    <s v="Optimized bi-directional extranet"/>
    <n v="183800"/>
    <n v="1667"/>
    <x v="492"/>
    <x v="0"/>
    <n v="54"/>
    <n v="30.870370370370399"/>
    <x v="4"/>
    <s v="animation"/>
    <x v="1"/>
    <s v="USD"/>
    <n v="1495342800"/>
    <n v="1496811600"/>
    <b v="0"/>
    <b v="0"/>
    <d v="1970-01-01T00:00:00"/>
    <n v="17307.208333333299"/>
    <n v="17324.208333333299"/>
    <s v="film &amp; video/animation"/>
    <x v="468"/>
    <x v="472"/>
  </r>
  <r>
    <n v="497"/>
    <s v="Lucero Group"/>
    <s v="Intuitive actuating benchmark"/>
    <n v="9800"/>
    <n v="3349"/>
    <x v="493"/>
    <x v="0"/>
    <n v="120"/>
    <n v="27.908333333333299"/>
    <x v="2"/>
    <s v="wearables"/>
    <x v="1"/>
    <s v="USD"/>
    <n v="1482213600"/>
    <n v="1482213600"/>
    <b v="0"/>
    <b v="1"/>
    <d v="1970-01-01T00:00:00"/>
    <n v="17155.25"/>
    <n v="17155.25"/>
    <s v="technology/wearables"/>
    <x v="469"/>
    <x v="473"/>
  </r>
  <r>
    <n v="498"/>
    <s v="Smith, Brown and Davis"/>
    <s v="Devolved background project"/>
    <n v="193400"/>
    <n v="46317"/>
    <x v="494"/>
    <x v="0"/>
    <n v="579"/>
    <n v="79.994818652849702"/>
    <x v="2"/>
    <s v="web"/>
    <x v="3"/>
    <s v="DKK"/>
    <n v="1420092000"/>
    <n v="1420264800"/>
    <b v="0"/>
    <b v="0"/>
    <d v="1970-01-01T00:00:00"/>
    <n v="16436.25"/>
    <n v="16438.25"/>
    <s v="technology/web"/>
    <x v="470"/>
    <x v="474"/>
  </r>
  <r>
    <n v="499"/>
    <s v="Hunt Group"/>
    <s v="Reverse-engineered executive emulation"/>
    <n v="163800"/>
    <n v="78743"/>
    <x v="495"/>
    <x v="0"/>
    <n v="2072"/>
    <n v="38.0033783783784"/>
    <x v="4"/>
    <s v="documentary"/>
    <x v="1"/>
    <s v="USD"/>
    <n v="1458018000"/>
    <n v="1458450000"/>
    <b v="0"/>
    <b v="1"/>
    <d v="1970-01-01T00:00:00"/>
    <n v="16875.208333333299"/>
    <n v="16880.208333333299"/>
    <s v="film &amp; video/documentary"/>
    <x v="471"/>
    <x v="475"/>
  </r>
  <r>
    <n v="500"/>
    <s v="Valdez Ltd"/>
    <s v="Team-oriented clear-thinking matrix"/>
    <n v="100"/>
    <n v="0"/>
    <x v="0"/>
    <x v="0"/>
    <n v="0"/>
    <n v="0"/>
    <x v="3"/>
    <s v="plays"/>
    <x v="1"/>
    <s v="USD"/>
    <n v="1367384400"/>
    <n v="1369803600"/>
    <b v="0"/>
    <b v="1"/>
    <d v="1970-01-01T00:00:00"/>
    <n v="15826.208333333299"/>
    <n v="15854.208333333299"/>
    <s v="theater/plays"/>
    <x v="472"/>
    <x v="380"/>
  </r>
  <r>
    <n v="501"/>
    <s v="Mccann-Le"/>
    <s v="Focused coherent methodology"/>
    <n v="153600"/>
    <n v="107743"/>
    <x v="496"/>
    <x v="0"/>
    <n v="1796"/>
    <n v="59.990534521158096"/>
    <x v="4"/>
    <s v="documentary"/>
    <x v="1"/>
    <s v="USD"/>
    <n v="1363064400"/>
    <n v="1363237200"/>
    <b v="0"/>
    <b v="0"/>
    <d v="1970-01-01T00:00:00"/>
    <n v="15776.208333333299"/>
    <n v="15778.208333333299"/>
    <s v="film &amp; video/documentary"/>
    <x v="473"/>
    <x v="353"/>
  </r>
  <r>
    <n v="502"/>
    <s v="Johnson Inc"/>
    <s v="Reduced context-sensitive complexity"/>
    <n v="1300"/>
    <n v="6889"/>
    <x v="497"/>
    <x v="1"/>
    <n v="186"/>
    <n v="37.037634408602202"/>
    <x v="6"/>
    <s v="video games"/>
    <x v="2"/>
    <s v="AUD"/>
    <n v="1343365200"/>
    <n v="1345870800"/>
    <b v="0"/>
    <b v="1"/>
    <d v="1970-01-01T00:00:00"/>
    <n v="15548.208333333299"/>
    <n v="15577.208333333299"/>
    <s v="games/video games"/>
    <x v="474"/>
    <x v="476"/>
  </r>
  <r>
    <n v="503"/>
    <s v="Collins LLC"/>
    <s v="Decentralized 4thgeneration time-frame"/>
    <n v="25500"/>
    <n v="45983"/>
    <x v="498"/>
    <x v="1"/>
    <n v="460"/>
    <n v="99.9630434782609"/>
    <x v="4"/>
    <s v="drama"/>
    <x v="1"/>
    <s v="USD"/>
    <n v="1435726800"/>
    <n v="1437454800"/>
    <b v="0"/>
    <b v="0"/>
    <d v="1970-01-01T00:00:00"/>
    <n v="16617.208333333299"/>
    <n v="16637.208333333299"/>
    <s v="film &amp; video/drama"/>
    <x v="72"/>
    <x v="477"/>
  </r>
  <r>
    <n v="504"/>
    <s v="Smith-Miller"/>
    <s v="De-engineered cohesive moderator"/>
    <n v="7500"/>
    <n v="6924"/>
    <x v="499"/>
    <x v="0"/>
    <n v="62"/>
    <n v="111.677419354839"/>
    <x v="1"/>
    <s v="rock"/>
    <x v="6"/>
    <s v="EUR"/>
    <n v="1431925200"/>
    <n v="1432011600"/>
    <b v="0"/>
    <b v="0"/>
    <d v="1970-01-01T00:00:00"/>
    <n v="16573.208333333299"/>
    <n v="16574.208333333299"/>
    <s v="music/rock"/>
    <x v="443"/>
    <x v="478"/>
  </r>
  <r>
    <n v="505"/>
    <s v="Jensen-Vargas"/>
    <s v="Ameliorated explicit parallelism"/>
    <n v="89900"/>
    <n v="12497"/>
    <x v="500"/>
    <x v="0"/>
    <n v="347"/>
    <n v="36.014409221902"/>
    <x v="5"/>
    <s v="radio &amp; podcasts"/>
    <x v="1"/>
    <s v="USD"/>
    <n v="1362722400"/>
    <n v="1366347600"/>
    <b v="0"/>
    <b v="1"/>
    <d v="1970-01-01T00:00:00"/>
    <n v="15772.25"/>
    <n v="15814.208333333299"/>
    <s v="publishing/radio &amp; podcasts"/>
    <x v="475"/>
    <x v="479"/>
  </r>
  <r>
    <n v="506"/>
    <s v="Robles, Bell and Gonzalez"/>
    <s v="Customizable background monitoring"/>
    <n v="18000"/>
    <n v="166874"/>
    <x v="501"/>
    <x v="1"/>
    <n v="2528"/>
    <n v="66.010284810126606"/>
    <x v="3"/>
    <s v="plays"/>
    <x v="1"/>
    <s v="USD"/>
    <n v="1511416800"/>
    <n v="1512885600"/>
    <b v="0"/>
    <b v="1"/>
    <d v="1970-01-01T00:00:00"/>
    <n v="17493.25"/>
    <n v="17510.25"/>
    <s v="theater/plays"/>
    <x v="81"/>
    <x v="480"/>
  </r>
  <r>
    <n v="507"/>
    <s v="Turner, Miller and Francis"/>
    <s v="Compatible well-modulated budgetary management"/>
    <n v="2100"/>
    <n v="837"/>
    <x v="502"/>
    <x v="0"/>
    <n v="19"/>
    <n v="44.052631578947398"/>
    <x v="2"/>
    <s v="web"/>
    <x v="1"/>
    <s v="USD"/>
    <n v="1365483600"/>
    <n v="1369717200"/>
    <b v="0"/>
    <b v="1"/>
    <d v="1970-01-01T00:00:00"/>
    <n v="15804.208333333299"/>
    <n v="15853.208333333299"/>
    <s v="technology/web"/>
    <x v="476"/>
    <x v="481"/>
  </r>
  <r>
    <n v="508"/>
    <s v="Roberts Group"/>
    <s v="Up-sized radical pricing structure"/>
    <n v="172700"/>
    <n v="193820"/>
    <x v="503"/>
    <x v="1"/>
    <n v="3657"/>
    <n v="52.999726551818398"/>
    <x v="3"/>
    <s v="plays"/>
    <x v="1"/>
    <s v="USD"/>
    <n v="1532840400"/>
    <n v="1534654800"/>
    <b v="0"/>
    <b v="0"/>
    <d v="1970-01-01T00:00:00"/>
    <n v="17741.208333333299"/>
    <n v="17762.208333333299"/>
    <s v="theater/plays"/>
    <x v="192"/>
    <x v="482"/>
  </r>
  <r>
    <n v="509"/>
    <s v="White LLC"/>
    <s v="Robust zero-defect project"/>
    <n v="168500"/>
    <n v="119510"/>
    <x v="504"/>
    <x v="0"/>
    <n v="1258"/>
    <n v="95"/>
    <x v="3"/>
    <s v="plays"/>
    <x v="1"/>
    <s v="USD"/>
    <n v="1336194000"/>
    <n v="1337058000"/>
    <b v="0"/>
    <b v="0"/>
    <d v="1970-01-01T00:00:00"/>
    <n v="15465.208333333299"/>
    <n v="15475.208333333299"/>
    <s v="theater/plays"/>
    <x v="477"/>
    <x v="483"/>
  </r>
  <r>
    <n v="510"/>
    <s v="Best, Miller and Thomas"/>
    <s v="Re-engineered mobile task-force"/>
    <n v="7800"/>
    <n v="9289"/>
    <x v="505"/>
    <x v="1"/>
    <n v="131"/>
    <n v="70.908396946564906"/>
    <x v="4"/>
    <s v="drama"/>
    <x v="2"/>
    <s v="AUD"/>
    <n v="1527742800"/>
    <n v="1529816400"/>
    <b v="0"/>
    <b v="0"/>
    <d v="1970-01-01T00:00:00"/>
    <n v="17682.208333333299"/>
    <n v="17706.208333333299"/>
    <s v="film &amp; video/drama"/>
    <x v="478"/>
    <x v="484"/>
  </r>
  <r>
    <n v="511"/>
    <s v="Smith-Mullins"/>
    <s v="User-centric intangible neural-net"/>
    <n v="147800"/>
    <n v="35498"/>
    <x v="506"/>
    <x v="0"/>
    <n v="362"/>
    <n v="98.060773480663002"/>
    <x v="3"/>
    <s v="plays"/>
    <x v="1"/>
    <s v="USD"/>
    <n v="1564030800"/>
    <n v="1564894800"/>
    <b v="0"/>
    <b v="0"/>
    <d v="1970-01-01T00:00:00"/>
    <n v="18102.208333333299"/>
    <n v="18112.208333333299"/>
    <s v="theater/plays"/>
    <x v="479"/>
    <x v="265"/>
  </r>
  <r>
    <n v="512"/>
    <s v="Williams-Walsh"/>
    <s v="Organized explicit core"/>
    <n v="9100"/>
    <n v="12678"/>
    <x v="507"/>
    <x v="1"/>
    <n v="239"/>
    <n v="53.046025104602499"/>
    <x v="6"/>
    <s v="video games"/>
    <x v="1"/>
    <s v="USD"/>
    <n v="1404536400"/>
    <n v="1404622800"/>
    <b v="0"/>
    <b v="1"/>
    <d v="1970-01-01T00:00:00"/>
    <n v="16256.208333333299"/>
    <n v="16257.208333333299"/>
    <s v="games/video games"/>
    <x v="480"/>
    <x v="485"/>
  </r>
  <r>
    <n v="513"/>
    <s v="Harrison, Blackwell and Mendez"/>
    <s v="Synchronized 6thgeneration adapter"/>
    <n v="8300"/>
    <n v="3260"/>
    <x v="508"/>
    <x v="3"/>
    <n v="35"/>
    <n v="93.142857142857096"/>
    <x v="4"/>
    <s v="television"/>
    <x v="1"/>
    <s v="USD"/>
    <n v="1284008400"/>
    <n v="1284181200"/>
    <b v="0"/>
    <b v="0"/>
    <d v="1970-01-01T00:00:00"/>
    <n v="14861.208333333299"/>
    <n v="14863.208333333299"/>
    <s v="film &amp; video/television"/>
    <x v="180"/>
    <x v="486"/>
  </r>
  <r>
    <n v="514"/>
    <s v="Sanchez, Bradley and Flores"/>
    <s v="Centralized motivating capacity"/>
    <n v="138700"/>
    <n v="31123"/>
    <x v="509"/>
    <x v="3"/>
    <n v="528"/>
    <n v="58.9450757575758"/>
    <x v="1"/>
    <s v="rock"/>
    <x v="5"/>
    <s v="CHF"/>
    <n v="1386309600"/>
    <n v="1386741600"/>
    <b v="0"/>
    <b v="1"/>
    <d v="1970-01-01T00:00:00"/>
    <n v="16045.25"/>
    <n v="16050.25"/>
    <s v="music/rock"/>
    <x v="481"/>
    <x v="412"/>
  </r>
  <r>
    <n v="515"/>
    <s v="Cox LLC"/>
    <s v="Phased 24hour flexibility"/>
    <n v="8600"/>
    <n v="4797"/>
    <x v="510"/>
    <x v="0"/>
    <n v="133"/>
    <n v="36.067669172932298"/>
    <x v="3"/>
    <s v="plays"/>
    <x v="0"/>
    <s v="CAD"/>
    <n v="1324620000"/>
    <n v="1324792800"/>
    <b v="0"/>
    <b v="1"/>
    <d v="1970-01-01T00:00:00"/>
    <n v="15331.25"/>
    <n v="15333.25"/>
    <s v="theater/plays"/>
    <x v="482"/>
    <x v="487"/>
  </r>
  <r>
    <n v="516"/>
    <s v="Morales-Odonnell"/>
    <s v="Exclusive 5thgeneration structure"/>
    <n v="125400"/>
    <n v="53324"/>
    <x v="511"/>
    <x v="0"/>
    <n v="846"/>
    <n v="63.030732860520096"/>
    <x v="5"/>
    <s v="nonfiction"/>
    <x v="1"/>
    <s v="USD"/>
    <n v="1281070800"/>
    <n v="1284354000"/>
    <b v="0"/>
    <b v="0"/>
    <d v="1970-01-01T00:00:00"/>
    <n v="14827.208333333299"/>
    <n v="14865.208333333299"/>
    <s v="publishing/nonfiction"/>
    <x v="194"/>
    <x v="488"/>
  </r>
  <r>
    <n v="517"/>
    <s v="Ramirez LLC"/>
    <s v="Multi-tiered maximized orchestration"/>
    <n v="5900"/>
    <n v="6608"/>
    <x v="512"/>
    <x v="1"/>
    <n v="78"/>
    <n v="84.717948717948701"/>
    <x v="0"/>
    <s v="food trucks"/>
    <x v="1"/>
    <s v="USD"/>
    <n v="1493960400"/>
    <n v="1494392400"/>
    <b v="0"/>
    <b v="0"/>
    <d v="1970-01-01T00:00:00"/>
    <n v="17291.208333333299"/>
    <n v="17296.208333333299"/>
    <s v="food/food trucks"/>
    <x v="483"/>
    <x v="489"/>
  </r>
  <r>
    <n v="518"/>
    <s v="Ramirez Group"/>
    <s v="Open-architected uniform instruction set"/>
    <n v="8800"/>
    <n v="622"/>
    <x v="513"/>
    <x v="0"/>
    <n v="10"/>
    <n v="62.2"/>
    <x v="4"/>
    <s v="animation"/>
    <x v="1"/>
    <s v="USD"/>
    <n v="1519365600"/>
    <n v="1519538400"/>
    <b v="0"/>
    <b v="1"/>
    <d v="1970-01-01T00:00:00"/>
    <n v="17585.25"/>
    <n v="17587.25"/>
    <s v="film &amp; video/animation"/>
    <x v="484"/>
    <x v="442"/>
  </r>
  <r>
    <n v="519"/>
    <s v="Marsh-Coleman"/>
    <s v="Exclusive asymmetric analyzer"/>
    <n v="177700"/>
    <n v="180802"/>
    <x v="514"/>
    <x v="1"/>
    <n v="1773"/>
    <n v="101.975183305133"/>
    <x v="1"/>
    <s v="rock"/>
    <x v="1"/>
    <s v="USD"/>
    <n v="1420696800"/>
    <n v="1421906400"/>
    <b v="0"/>
    <b v="1"/>
    <d v="1970-01-01T00:00:00"/>
    <n v="16443.25"/>
    <n v="16457.25"/>
    <s v="music/rock"/>
    <x v="355"/>
    <x v="437"/>
  </r>
  <r>
    <n v="520"/>
    <s v="Frederick, Jenkins and Collins"/>
    <s v="Organic radical collaboration"/>
    <n v="800"/>
    <n v="3406"/>
    <x v="515"/>
    <x v="1"/>
    <n v="32"/>
    <n v="106.4375"/>
    <x v="3"/>
    <s v="plays"/>
    <x v="1"/>
    <s v="USD"/>
    <n v="1555650000"/>
    <n v="1555909200"/>
    <b v="0"/>
    <b v="0"/>
    <d v="1970-01-01T00:00:00"/>
    <n v="18005.208333333299"/>
    <n v="18008.208333333299"/>
    <s v="theater/plays"/>
    <x v="485"/>
    <x v="490"/>
  </r>
  <r>
    <n v="521"/>
    <s v="Wilson Ltd"/>
    <s v="Function-based multi-state software"/>
    <n v="7600"/>
    <n v="11061"/>
    <x v="516"/>
    <x v="1"/>
    <n v="369"/>
    <n v="29.975609756097601"/>
    <x v="4"/>
    <s v="drama"/>
    <x v="1"/>
    <s v="USD"/>
    <n v="1471928400"/>
    <n v="1472446800"/>
    <b v="0"/>
    <b v="1"/>
    <d v="1970-01-01T00:00:00"/>
    <n v="17036.208333333299"/>
    <n v="17042.208333333299"/>
    <s v="film &amp; video/drama"/>
    <x v="486"/>
    <x v="491"/>
  </r>
  <r>
    <n v="522"/>
    <s v="Cline, Peterson and Lowery"/>
    <s v="Innovative static budgetary management"/>
    <n v="50500"/>
    <n v="16389"/>
    <x v="517"/>
    <x v="0"/>
    <n v="191"/>
    <n v="85.806282722513103"/>
    <x v="4"/>
    <s v="shorts"/>
    <x v="1"/>
    <s v="USD"/>
    <n v="1341291600"/>
    <n v="1342328400"/>
    <b v="0"/>
    <b v="0"/>
    <d v="1970-01-01T00:00:00"/>
    <n v="15524.208333333299"/>
    <n v="15536.208333333299"/>
    <s v="film &amp; video/shorts"/>
    <x v="487"/>
    <x v="163"/>
  </r>
  <r>
    <n v="523"/>
    <s v="Underwood, James and Jones"/>
    <s v="Triple-buffered holistic ability"/>
    <n v="900"/>
    <n v="6303"/>
    <x v="518"/>
    <x v="1"/>
    <n v="89"/>
    <n v="70.820224719101105"/>
    <x v="4"/>
    <s v="shorts"/>
    <x v="1"/>
    <s v="USD"/>
    <n v="1267682400"/>
    <n v="1268114400"/>
    <b v="0"/>
    <b v="0"/>
    <d v="1970-01-01T00:00:00"/>
    <n v="14672.25"/>
    <n v="14677.25"/>
    <s v="film &amp; video/shorts"/>
    <x v="488"/>
    <x v="492"/>
  </r>
  <r>
    <n v="524"/>
    <s v="Johnson-Contreras"/>
    <s v="Diverse scalable superstructure"/>
    <n v="96700"/>
    <n v="81136"/>
    <x v="519"/>
    <x v="0"/>
    <n v="1979"/>
    <n v="40.9984840828701"/>
    <x v="3"/>
    <s v="plays"/>
    <x v="1"/>
    <s v="USD"/>
    <n v="1272258000"/>
    <n v="1273381200"/>
    <b v="0"/>
    <b v="0"/>
    <d v="1970-01-01T00:00:00"/>
    <n v="14725.208333333299"/>
    <n v="14738.208333333299"/>
    <s v="theater/plays"/>
    <x v="489"/>
    <x v="493"/>
  </r>
  <r>
    <n v="525"/>
    <s v="Greene, Lloyd and Sims"/>
    <s v="Balanced leadingedge data-warehouse"/>
    <n v="2100"/>
    <n v="1768"/>
    <x v="520"/>
    <x v="0"/>
    <n v="63"/>
    <n v="28.063492063492099"/>
    <x v="2"/>
    <s v="wearables"/>
    <x v="1"/>
    <s v="USD"/>
    <n v="1290492000"/>
    <n v="1290837600"/>
    <b v="0"/>
    <b v="0"/>
    <d v="1970-01-01T00:00:00"/>
    <n v="14936.25"/>
    <n v="14940.25"/>
    <s v="technology/wearables"/>
    <x v="490"/>
    <x v="494"/>
  </r>
  <r>
    <n v="526"/>
    <s v="Smith-Sparks"/>
    <s v="Digitized bandwidth-monitored open architecture"/>
    <n v="8300"/>
    <n v="12944"/>
    <x v="521"/>
    <x v="1"/>
    <n v="147"/>
    <n v="88.054421768707499"/>
    <x v="3"/>
    <s v="plays"/>
    <x v="1"/>
    <s v="USD"/>
    <n v="1451109600"/>
    <n v="1454306400"/>
    <b v="0"/>
    <b v="1"/>
    <d v="1970-01-01T00:00:00"/>
    <n v="16795.25"/>
    <n v="16832.25"/>
    <s v="theater/plays"/>
    <x v="312"/>
    <x v="495"/>
  </r>
  <r>
    <n v="527"/>
    <s v="Rosario-Smith"/>
    <s v="Enterprise-wide intermediate portal"/>
    <n v="189200"/>
    <n v="188480"/>
    <x v="522"/>
    <x v="0"/>
    <n v="6080"/>
    <n v="31"/>
    <x v="4"/>
    <s v="animation"/>
    <x v="0"/>
    <s v="CAD"/>
    <n v="1454652000"/>
    <n v="1457762400"/>
    <b v="0"/>
    <b v="0"/>
    <d v="1970-01-01T00:00:00"/>
    <n v="16836.25"/>
    <n v="16872.25"/>
    <s v="film &amp; video/animation"/>
    <x v="491"/>
    <x v="496"/>
  </r>
  <r>
    <n v="528"/>
    <s v="Avila, Ford and Welch"/>
    <s v="Focused leadingedge matrix"/>
    <n v="9000"/>
    <n v="7227"/>
    <x v="523"/>
    <x v="0"/>
    <n v="80"/>
    <n v="90.337500000000006"/>
    <x v="1"/>
    <s v="indie rock"/>
    <x v="4"/>
    <s v="GBP"/>
    <n v="1385186400"/>
    <n v="1389074400"/>
    <b v="0"/>
    <b v="0"/>
    <d v="1970-01-01T00:00:00"/>
    <n v="16032.25"/>
    <n v="16077.25"/>
    <s v="music/indie rock"/>
    <x v="492"/>
    <x v="497"/>
  </r>
  <r>
    <n v="529"/>
    <s v="Gallegos Inc"/>
    <s v="Seamless logistical encryption"/>
    <n v="5100"/>
    <n v="574"/>
    <x v="524"/>
    <x v="0"/>
    <n v="9"/>
    <n v="63.7777777777778"/>
    <x v="6"/>
    <s v="video games"/>
    <x v="1"/>
    <s v="USD"/>
    <n v="1399698000"/>
    <n v="1402117200"/>
    <b v="0"/>
    <b v="0"/>
    <d v="1970-01-01T00:00:00"/>
    <n v="16200.208333333299"/>
    <n v="16228.208333333299"/>
    <s v="games/video games"/>
    <x v="493"/>
    <x v="180"/>
  </r>
  <r>
    <n v="530"/>
    <s v="Morrow, Santiago and Soto"/>
    <s v="Stand-alone human-resource workforce"/>
    <n v="105000"/>
    <n v="96328"/>
    <x v="525"/>
    <x v="0"/>
    <n v="1784"/>
    <n v="53.995515695067297"/>
    <x v="5"/>
    <s v="fiction"/>
    <x v="1"/>
    <s v="USD"/>
    <n v="1283230800"/>
    <n v="1284440400"/>
    <b v="0"/>
    <b v="1"/>
    <d v="1970-01-01T00:00:00"/>
    <n v="14852.208333333299"/>
    <n v="14866.208333333299"/>
    <s v="publishing/fiction"/>
    <x v="494"/>
    <x v="498"/>
  </r>
  <r>
    <n v="531"/>
    <s v="Berry-Richardson"/>
    <s v="Automated zero tolerance implementation"/>
    <n v="186700"/>
    <n v="178338"/>
    <x v="526"/>
    <x v="2"/>
    <n v="3640"/>
    <n v="48.993956043955997"/>
    <x v="6"/>
    <s v="video games"/>
    <x v="5"/>
    <s v="CHF"/>
    <n v="1384149600"/>
    <n v="1388988000"/>
    <b v="0"/>
    <b v="0"/>
    <d v="1970-01-01T00:00:00"/>
    <n v="16020.25"/>
    <n v="16076.25"/>
    <s v="games/video games"/>
    <x v="495"/>
    <x v="499"/>
  </r>
  <r>
    <n v="532"/>
    <s v="Cordova-Torres"/>
    <s v="Pre-emptive grid-enabled contingency"/>
    <n v="1600"/>
    <n v="8046"/>
    <x v="527"/>
    <x v="1"/>
    <n v="126"/>
    <n v="63.857142857142897"/>
    <x v="3"/>
    <s v="plays"/>
    <x v="0"/>
    <s v="CAD"/>
    <n v="1516860000"/>
    <n v="1516946400"/>
    <b v="0"/>
    <b v="0"/>
    <d v="1970-01-01T00:00:00"/>
    <n v="17556.25"/>
    <n v="17557.25"/>
    <s v="theater/plays"/>
    <x v="496"/>
    <x v="500"/>
  </r>
  <r>
    <n v="533"/>
    <s v="Holt, Bernard and Johnson"/>
    <s v="Multi-lateral didactic encoding"/>
    <n v="115600"/>
    <n v="184086"/>
    <x v="528"/>
    <x v="1"/>
    <n v="2218"/>
    <n v="82.996393146979301"/>
    <x v="1"/>
    <s v="indie rock"/>
    <x v="4"/>
    <s v="GBP"/>
    <n v="1374642000"/>
    <n v="1377752400"/>
    <b v="0"/>
    <b v="0"/>
    <d v="1970-01-01T00:00:00"/>
    <n v="15910.208333333299"/>
    <n v="15946.208333333299"/>
    <s v="music/indie rock"/>
    <x v="497"/>
    <x v="50"/>
  </r>
  <r>
    <n v="534"/>
    <s v="Clark, Mccormick and Mendoza"/>
    <s v="Self-enabling didactic orchestration"/>
    <n v="89100"/>
    <n v="13385"/>
    <x v="529"/>
    <x v="0"/>
    <n v="243"/>
    <n v="55.082304526748999"/>
    <x v="4"/>
    <s v="drama"/>
    <x v="1"/>
    <s v="USD"/>
    <n v="1534482000"/>
    <n v="1534568400"/>
    <b v="0"/>
    <b v="1"/>
    <d v="1970-01-01T00:00:00"/>
    <n v="17760.208333333299"/>
    <n v="17761.208333333299"/>
    <s v="film &amp; video/drama"/>
    <x v="498"/>
    <x v="501"/>
  </r>
  <r>
    <n v="535"/>
    <s v="Garrison LLC"/>
    <s v="Profit-focused 24/7 data-warehouse"/>
    <n v="2600"/>
    <n v="12533"/>
    <x v="530"/>
    <x v="1"/>
    <n v="202"/>
    <n v="62.0445544554455"/>
    <x v="3"/>
    <s v="plays"/>
    <x v="6"/>
    <s v="EUR"/>
    <n v="1528434000"/>
    <n v="1528606800"/>
    <b v="0"/>
    <b v="1"/>
    <d v="1970-01-01T00:00:00"/>
    <n v="17690.208333333299"/>
    <n v="17692.208333333299"/>
    <s v="theater/plays"/>
    <x v="499"/>
    <x v="502"/>
  </r>
  <r>
    <n v="536"/>
    <s v="Shannon-Olson"/>
    <s v="Enhanced methodical middleware"/>
    <n v="9800"/>
    <n v="14697"/>
    <x v="531"/>
    <x v="1"/>
    <n v="140"/>
    <n v="104.978571428571"/>
    <x v="5"/>
    <s v="fiction"/>
    <x v="6"/>
    <s v="EUR"/>
    <n v="1282626000"/>
    <n v="1284872400"/>
    <b v="0"/>
    <b v="0"/>
    <d v="1970-01-01T00:00:00"/>
    <n v="14845.208333333299"/>
    <n v="14871.208333333299"/>
    <s v="publishing/fiction"/>
    <x v="500"/>
    <x v="52"/>
  </r>
  <r>
    <n v="537"/>
    <s v="Murillo-Mcfarland"/>
    <s v="Synchronized client-driven projection"/>
    <n v="84400"/>
    <n v="98935"/>
    <x v="532"/>
    <x v="1"/>
    <n v="1052"/>
    <n v="94.044676806083601"/>
    <x v="4"/>
    <s v="documentary"/>
    <x v="3"/>
    <s v="DKK"/>
    <n v="1535605200"/>
    <n v="1537592400"/>
    <b v="1"/>
    <b v="1"/>
    <d v="1970-01-01T00:00:00"/>
    <n v="17773.208333333299"/>
    <n v="17796.208333333299"/>
    <s v="film &amp; video/documentary"/>
    <x v="501"/>
    <x v="503"/>
  </r>
  <r>
    <n v="538"/>
    <s v="Young, Gilbert and Escobar"/>
    <s v="Networked didactic time-frame"/>
    <n v="151300"/>
    <n v="57034"/>
    <x v="533"/>
    <x v="0"/>
    <n v="1296"/>
    <n v="44.007716049382701"/>
    <x v="6"/>
    <s v="mobile games"/>
    <x v="1"/>
    <s v="USD"/>
    <n v="1379826000"/>
    <n v="1381208400"/>
    <b v="0"/>
    <b v="0"/>
    <d v="1970-01-01T00:00:00"/>
    <n v="15970.208333333299"/>
    <n v="15986.208333333299"/>
    <s v="games/mobile games"/>
    <x v="502"/>
    <x v="504"/>
  </r>
  <r>
    <n v="539"/>
    <s v="Thomas, Welch and Santana"/>
    <s v="Assimilated exuding toolset"/>
    <n v="9800"/>
    <n v="7120"/>
    <x v="534"/>
    <x v="0"/>
    <n v="77"/>
    <n v="92.467532467532493"/>
    <x v="0"/>
    <s v="food trucks"/>
    <x v="1"/>
    <s v="USD"/>
    <n v="1561957200"/>
    <n v="1562475600"/>
    <b v="0"/>
    <b v="1"/>
    <d v="1970-01-01T00:00:00"/>
    <n v="18078.208333333299"/>
    <n v="18084.208333333299"/>
    <s v="food/food trucks"/>
    <x v="503"/>
    <x v="505"/>
  </r>
  <r>
    <n v="540"/>
    <s v="Brown-Pena"/>
    <s v="Front-line client-server secured line"/>
    <n v="5300"/>
    <n v="14097"/>
    <x v="535"/>
    <x v="1"/>
    <n v="247"/>
    <n v="57.072874493927102"/>
    <x v="7"/>
    <s v="photography books"/>
    <x v="1"/>
    <s v="USD"/>
    <n v="1525496400"/>
    <n v="1527397200"/>
    <b v="0"/>
    <b v="0"/>
    <d v="1970-01-01T00:00:00"/>
    <n v="17656.208333333299"/>
    <n v="17678.208333333299"/>
    <s v="photography/photography books"/>
    <x v="504"/>
    <x v="506"/>
  </r>
  <r>
    <n v="541"/>
    <s v="Holder, Caldwell and Vance"/>
    <s v="Polarized systemic Internet solution"/>
    <n v="178000"/>
    <n v="43086"/>
    <x v="536"/>
    <x v="0"/>
    <n v="395"/>
    <n v="109.078481012658"/>
    <x v="6"/>
    <s v="mobile games"/>
    <x v="6"/>
    <s v="EUR"/>
    <n v="1433912400"/>
    <n v="1436158800"/>
    <b v="0"/>
    <b v="0"/>
    <d v="1970-01-01T00:00:00"/>
    <n v="16596.208333333299"/>
    <n v="16622.208333333299"/>
    <s v="games/mobile games"/>
    <x v="505"/>
    <x v="507"/>
  </r>
  <r>
    <n v="542"/>
    <s v="Harrison-Bridges"/>
    <s v="Profit-focused exuding moderator"/>
    <n v="77000"/>
    <n v="1930"/>
    <x v="537"/>
    <x v="0"/>
    <n v="49"/>
    <n v="39.387755102040799"/>
    <x v="1"/>
    <s v="indie rock"/>
    <x v="4"/>
    <s v="GBP"/>
    <n v="1453442400"/>
    <n v="1456034400"/>
    <b v="0"/>
    <b v="0"/>
    <d v="1970-01-01T00:00:00"/>
    <n v="16822.25"/>
    <n v="16852.25"/>
    <s v="music/indie rock"/>
    <x v="506"/>
    <x v="508"/>
  </r>
  <r>
    <n v="543"/>
    <s v="Johnson, Murphy and Peterson"/>
    <s v="Cross-group high-level moderator"/>
    <n v="84900"/>
    <n v="13864"/>
    <x v="538"/>
    <x v="0"/>
    <n v="180"/>
    <n v="77.022222222222197"/>
    <x v="6"/>
    <s v="video games"/>
    <x v="1"/>
    <s v="USD"/>
    <n v="1378875600"/>
    <n v="1380171600"/>
    <b v="0"/>
    <b v="0"/>
    <d v="1970-01-01T00:00:00"/>
    <n v="15959.208333333299"/>
    <n v="15974.208333333299"/>
    <s v="games/video games"/>
    <x v="507"/>
    <x v="509"/>
  </r>
  <r>
    <n v="544"/>
    <s v="Taylor Inc"/>
    <s v="Public-key 3rdgeneration system engine"/>
    <n v="2800"/>
    <n v="7742"/>
    <x v="539"/>
    <x v="1"/>
    <n v="84"/>
    <n v="92.1666666666667"/>
    <x v="1"/>
    <s v="rock"/>
    <x v="1"/>
    <s v="USD"/>
    <n v="1452232800"/>
    <n v="1453356000"/>
    <b v="0"/>
    <b v="0"/>
    <d v="1970-01-01T00:00:00"/>
    <n v="16808.25"/>
    <n v="16821.25"/>
    <s v="music/rock"/>
    <x v="508"/>
    <x v="510"/>
  </r>
  <r>
    <n v="545"/>
    <s v="Deleon and Sons"/>
    <s v="Organized value-added access"/>
    <n v="184800"/>
    <n v="164109"/>
    <x v="540"/>
    <x v="0"/>
    <n v="2690"/>
    <n v="61.007063197026"/>
    <x v="3"/>
    <s v="plays"/>
    <x v="1"/>
    <s v="USD"/>
    <n v="1577253600"/>
    <n v="1578981600"/>
    <b v="0"/>
    <b v="0"/>
    <d v="1970-01-01T00:00:00"/>
    <n v="18255.25"/>
    <n v="18275.25"/>
    <s v="theater/plays"/>
    <x v="509"/>
    <x v="511"/>
  </r>
  <r>
    <n v="546"/>
    <s v="Benjamin, Paul and Ferguson"/>
    <s v="Cloned global Graphical User Interface"/>
    <n v="4200"/>
    <n v="6870"/>
    <x v="541"/>
    <x v="1"/>
    <n v="88"/>
    <n v="78.068181818181799"/>
    <x v="3"/>
    <s v="plays"/>
    <x v="1"/>
    <s v="USD"/>
    <n v="1537160400"/>
    <n v="1537419600"/>
    <b v="0"/>
    <b v="1"/>
    <d v="1970-01-01T00:00:00"/>
    <n v="17791.208333333299"/>
    <n v="17794.208333333299"/>
    <s v="theater/plays"/>
    <x v="510"/>
    <x v="512"/>
  </r>
  <r>
    <n v="547"/>
    <s v="Hardin-Dixon"/>
    <s v="Focused solution-oriented matrix"/>
    <n v="1300"/>
    <n v="12597"/>
    <x v="542"/>
    <x v="1"/>
    <n v="156"/>
    <n v="80.75"/>
    <x v="4"/>
    <s v="drama"/>
    <x v="1"/>
    <s v="USD"/>
    <n v="1422165600"/>
    <n v="1423202400"/>
    <b v="0"/>
    <b v="0"/>
    <d v="1970-01-01T00:00:00"/>
    <n v="16460.25"/>
    <n v="16472.25"/>
    <s v="film &amp; video/drama"/>
    <x v="511"/>
    <x v="513"/>
  </r>
  <r>
    <n v="548"/>
    <s v="York-Pitts"/>
    <s v="Monitored discrete toolset"/>
    <n v="66100"/>
    <n v="179074"/>
    <x v="543"/>
    <x v="1"/>
    <n v="2985"/>
    <n v="59.9912897822446"/>
    <x v="3"/>
    <s v="plays"/>
    <x v="1"/>
    <s v="USD"/>
    <n v="1459486800"/>
    <n v="1460610000"/>
    <b v="0"/>
    <b v="0"/>
    <d v="1970-01-01T00:00:00"/>
    <n v="16892.208333333299"/>
    <n v="16905.208333333299"/>
    <s v="theater/plays"/>
    <x v="512"/>
    <x v="514"/>
  </r>
  <r>
    <n v="549"/>
    <s v="Jarvis and Sons"/>
    <s v="Business-focused intermediate system engine"/>
    <n v="29500"/>
    <n v="83843"/>
    <x v="544"/>
    <x v="1"/>
    <n v="762"/>
    <n v="110.030183727034"/>
    <x v="2"/>
    <s v="wearables"/>
    <x v="1"/>
    <s v="USD"/>
    <n v="1369717200"/>
    <n v="1370494800"/>
    <b v="0"/>
    <b v="0"/>
    <d v="1970-01-01T00:00:00"/>
    <n v="15853.208333333299"/>
    <n v="15862.208333333299"/>
    <s v="technology/wearables"/>
    <x v="513"/>
    <x v="515"/>
  </r>
  <r>
    <n v="550"/>
    <s v="Morrison-Henderson"/>
    <s v="De-engineered disintermediate encoding"/>
    <n v="100"/>
    <n v="4"/>
    <x v="446"/>
    <x v="3"/>
    <n v="1"/>
    <n v="4"/>
    <x v="1"/>
    <s v="indie rock"/>
    <x v="5"/>
    <s v="CHF"/>
    <n v="1330495200"/>
    <n v="1332306000"/>
    <b v="0"/>
    <b v="0"/>
    <d v="1970-01-01T00:00:00"/>
    <n v="15399.25"/>
    <n v="15420.208333333299"/>
    <s v="music/indie rock"/>
    <x v="514"/>
    <x v="516"/>
  </r>
  <r>
    <n v="551"/>
    <s v="Martin-James"/>
    <s v="Streamlined upward-trending analyzer"/>
    <n v="180100"/>
    <n v="105598"/>
    <x v="545"/>
    <x v="0"/>
    <n v="2779"/>
    <n v="37.998560633321297"/>
    <x v="2"/>
    <s v="web"/>
    <x v="2"/>
    <s v="AUD"/>
    <n v="1419055200"/>
    <n v="1422511200"/>
    <b v="0"/>
    <b v="1"/>
    <d v="1970-01-01T00:00:00"/>
    <n v="16424.25"/>
    <n v="16464.25"/>
    <s v="technology/web"/>
    <x v="515"/>
    <x v="517"/>
  </r>
  <r>
    <n v="552"/>
    <s v="Mercer, Solomon and Singleton"/>
    <s v="Distributed human-resource policy"/>
    <n v="9000"/>
    <n v="8866"/>
    <x v="546"/>
    <x v="0"/>
    <n v="92"/>
    <n v="96.369565217391298"/>
    <x v="3"/>
    <s v="plays"/>
    <x v="1"/>
    <s v="USD"/>
    <n v="1480140000"/>
    <n v="1480312800"/>
    <b v="0"/>
    <b v="0"/>
    <d v="1970-01-01T00:00:00"/>
    <n v="17131.25"/>
    <n v="17133.25"/>
    <s v="theater/plays"/>
    <x v="516"/>
    <x v="518"/>
  </r>
  <r>
    <n v="553"/>
    <s v="Dougherty, Austin and Mills"/>
    <s v="De-engineered 5thgeneration contingency"/>
    <n v="170600"/>
    <n v="75022"/>
    <x v="547"/>
    <x v="0"/>
    <n v="1028"/>
    <n v="72.978599221789906"/>
    <x v="1"/>
    <s v="rock"/>
    <x v="1"/>
    <s v="USD"/>
    <n v="1293948000"/>
    <n v="1294034400"/>
    <b v="0"/>
    <b v="0"/>
    <d v="1970-01-01T00:00:00"/>
    <n v="14976.25"/>
    <n v="14977.25"/>
    <s v="music/rock"/>
    <x v="517"/>
    <x v="519"/>
  </r>
  <r>
    <n v="554"/>
    <s v="Ritter PLC"/>
    <s v="Multi-channeled upward-trending application"/>
    <n v="9500"/>
    <n v="14408"/>
    <x v="548"/>
    <x v="1"/>
    <n v="554"/>
    <n v="26.007220216606498"/>
    <x v="1"/>
    <s v="indie rock"/>
    <x v="0"/>
    <s v="CAD"/>
    <n v="1482127200"/>
    <n v="1482645600"/>
    <b v="0"/>
    <b v="0"/>
    <d v="1970-01-01T00:00:00"/>
    <n v="17154.25"/>
    <n v="17160.25"/>
    <s v="music/indie rock"/>
    <x v="518"/>
    <x v="520"/>
  </r>
  <r>
    <n v="555"/>
    <s v="Anderson Group"/>
    <s v="Organic maximized database"/>
    <n v="6300"/>
    <n v="14089"/>
    <x v="549"/>
    <x v="1"/>
    <n v="135"/>
    <n v="104.362962962963"/>
    <x v="1"/>
    <s v="rock"/>
    <x v="3"/>
    <s v="DKK"/>
    <n v="1396414800"/>
    <n v="1399093200"/>
    <b v="0"/>
    <b v="0"/>
    <d v="1970-01-01T00:00:00"/>
    <n v="16162.208333333299"/>
    <n v="16193.208333333299"/>
    <s v="music/rock"/>
    <x v="519"/>
    <x v="219"/>
  </r>
  <r>
    <n v="556"/>
    <s v="Smith and Sons"/>
    <s v="Grass-roots 24/7 attitude"/>
    <n v="5200"/>
    <n v="12467"/>
    <x v="550"/>
    <x v="1"/>
    <n v="122"/>
    <n v="102.18852459016399"/>
    <x v="5"/>
    <s v="translations"/>
    <x v="1"/>
    <s v="USD"/>
    <n v="1315285200"/>
    <n v="1315890000"/>
    <b v="0"/>
    <b v="1"/>
    <d v="1970-01-01T00:00:00"/>
    <n v="15223.208333333299"/>
    <n v="15230.208333333299"/>
    <s v="publishing/translations"/>
    <x v="520"/>
    <x v="521"/>
  </r>
  <r>
    <n v="557"/>
    <s v="Lam-Hamilton"/>
    <s v="Team-oriented global strategy"/>
    <n v="6000"/>
    <n v="11960"/>
    <x v="551"/>
    <x v="1"/>
    <n v="221"/>
    <n v="54.117647058823501"/>
    <x v="4"/>
    <s v="science fiction"/>
    <x v="1"/>
    <s v="USD"/>
    <n v="1443762000"/>
    <n v="1444021200"/>
    <b v="0"/>
    <b v="1"/>
    <d v="1970-01-01T00:00:00"/>
    <n v="16710.208333333299"/>
    <n v="16713.208333333299"/>
    <s v="film &amp; video/science fiction"/>
    <x v="521"/>
    <x v="522"/>
  </r>
  <r>
    <n v="558"/>
    <s v="Ho Ltd"/>
    <s v="Enhanced client-driven capacity"/>
    <n v="5800"/>
    <n v="7966"/>
    <x v="552"/>
    <x v="1"/>
    <n v="126"/>
    <n v="63.2222222222222"/>
    <x v="3"/>
    <s v="plays"/>
    <x v="1"/>
    <s v="USD"/>
    <n v="1456293600"/>
    <n v="1460005200"/>
    <b v="0"/>
    <b v="0"/>
    <d v="1970-01-01T00:00:00"/>
    <n v="16855.25"/>
    <n v="16898.208333333299"/>
    <s v="theater/plays"/>
    <x v="522"/>
    <x v="523"/>
  </r>
  <r>
    <n v="559"/>
    <s v="Brown, Estrada and Jensen"/>
    <s v="Exclusive systematic productivity"/>
    <n v="105300"/>
    <n v="106321"/>
    <x v="553"/>
    <x v="1"/>
    <n v="1022"/>
    <n v="104.03228962818"/>
    <x v="3"/>
    <s v="plays"/>
    <x v="1"/>
    <s v="USD"/>
    <n v="1470114000"/>
    <n v="1470718800"/>
    <b v="0"/>
    <b v="0"/>
    <d v="1970-01-01T00:00:00"/>
    <n v="17015.208333333299"/>
    <n v="17022.208333333299"/>
    <s v="theater/plays"/>
    <x v="523"/>
    <x v="524"/>
  </r>
  <r>
    <n v="560"/>
    <s v="Hunt LLC"/>
    <s v="Re-engineered radical policy"/>
    <n v="20000"/>
    <n v="158832"/>
    <x v="554"/>
    <x v="1"/>
    <n v="3177"/>
    <n v="49.994334277620403"/>
    <x v="4"/>
    <s v="animation"/>
    <x v="1"/>
    <s v="USD"/>
    <n v="1321596000"/>
    <n v="1325052000"/>
    <b v="0"/>
    <b v="0"/>
    <d v="1970-01-01T00:00:00"/>
    <n v="15296.25"/>
    <n v="15336.25"/>
    <s v="film &amp; video/animation"/>
    <x v="524"/>
    <x v="348"/>
  </r>
  <r>
    <n v="561"/>
    <s v="Fowler-Smith"/>
    <s v="Down-sized logistical adapter"/>
    <n v="3000"/>
    <n v="11091"/>
    <x v="555"/>
    <x v="1"/>
    <n v="198"/>
    <n v="56.015151515151501"/>
    <x v="3"/>
    <s v="plays"/>
    <x v="5"/>
    <s v="CHF"/>
    <n v="1318827600"/>
    <n v="1319000400"/>
    <b v="0"/>
    <b v="0"/>
    <d v="1970-01-01T00:00:00"/>
    <n v="15264.208333333299"/>
    <n v="15266.208333333299"/>
    <s v="theater/plays"/>
    <x v="525"/>
    <x v="280"/>
  </r>
  <r>
    <n v="562"/>
    <s v="Blair Inc"/>
    <s v="Configurable bandwidth-monitored throughput"/>
    <n v="9900"/>
    <n v="1269"/>
    <x v="556"/>
    <x v="0"/>
    <n v="26"/>
    <n v="48.807692307692299"/>
    <x v="1"/>
    <s v="rock"/>
    <x v="5"/>
    <s v="CHF"/>
    <n v="1552366800"/>
    <n v="1552539600"/>
    <b v="0"/>
    <b v="0"/>
    <d v="1970-01-01T00:00:00"/>
    <n v="17967.208333333299"/>
    <n v="17969.208333333299"/>
    <s v="music/rock"/>
    <x v="188"/>
    <x v="525"/>
  </r>
  <r>
    <n v="563"/>
    <s v="Kelley, Stanton and Sanchez"/>
    <s v="Optional tangible pricing structure"/>
    <n v="3700"/>
    <n v="5107"/>
    <x v="557"/>
    <x v="1"/>
    <n v="85"/>
    <n v="60.082352941176502"/>
    <x v="4"/>
    <s v="documentary"/>
    <x v="2"/>
    <s v="AUD"/>
    <n v="1542088800"/>
    <n v="1543816800"/>
    <b v="0"/>
    <b v="0"/>
    <d v="1970-01-01T00:00:00"/>
    <n v="17848.25"/>
    <n v="17868.25"/>
    <s v="film &amp; video/documentary"/>
    <x v="526"/>
    <x v="526"/>
  </r>
  <r>
    <n v="564"/>
    <s v="Hernandez-Macdonald"/>
    <s v="Organic high-level implementation"/>
    <n v="168700"/>
    <n v="141393"/>
    <x v="558"/>
    <x v="0"/>
    <n v="1790"/>
    <n v="78.990502793296102"/>
    <x v="3"/>
    <s v="plays"/>
    <x v="1"/>
    <s v="USD"/>
    <n v="1426395600"/>
    <n v="1427086800"/>
    <b v="0"/>
    <b v="0"/>
    <d v="1970-01-01T00:00:00"/>
    <n v="16509.208333333299"/>
    <n v="16517.208333333299"/>
    <s v="theater/plays"/>
    <x v="527"/>
    <x v="527"/>
  </r>
  <r>
    <n v="565"/>
    <s v="Joseph LLC"/>
    <s v="Decentralized logistical collaboration"/>
    <n v="94900"/>
    <n v="194166"/>
    <x v="559"/>
    <x v="1"/>
    <n v="3596"/>
    <n v="53.994994438264698"/>
    <x v="3"/>
    <s v="plays"/>
    <x v="1"/>
    <s v="USD"/>
    <n v="1321336800"/>
    <n v="1323064800"/>
    <b v="0"/>
    <b v="0"/>
    <d v="1970-01-01T00:00:00"/>
    <n v="15293.25"/>
    <n v="15313.25"/>
    <s v="theater/plays"/>
    <x v="528"/>
    <x v="528"/>
  </r>
  <r>
    <n v="566"/>
    <s v="Webb-Smith"/>
    <s v="Advanced content-based installation"/>
    <n v="9300"/>
    <n v="4124"/>
    <x v="560"/>
    <x v="0"/>
    <n v="37"/>
    <n v="111.459459459459"/>
    <x v="1"/>
    <s v="electric music"/>
    <x v="1"/>
    <s v="USD"/>
    <n v="1456293600"/>
    <n v="1458277200"/>
    <b v="0"/>
    <b v="1"/>
    <d v="1970-01-01T00:00:00"/>
    <n v="16855.25"/>
    <n v="16878.208333333299"/>
    <s v="music/electric music"/>
    <x v="522"/>
    <x v="529"/>
  </r>
  <r>
    <n v="567"/>
    <s v="Johns PLC"/>
    <s v="Distributed high-level open architecture"/>
    <n v="6800"/>
    <n v="14865"/>
    <x v="561"/>
    <x v="1"/>
    <n v="244"/>
    <n v="60.922131147541002"/>
    <x v="1"/>
    <s v="rock"/>
    <x v="1"/>
    <s v="USD"/>
    <n v="1404968400"/>
    <n v="1405141200"/>
    <b v="0"/>
    <b v="0"/>
    <d v="1970-01-01T00:00:00"/>
    <n v="16261.208333333299"/>
    <n v="16263.208333333299"/>
    <s v="music/rock"/>
    <x v="529"/>
    <x v="360"/>
  </r>
  <r>
    <n v="568"/>
    <s v="Hardin-Foley"/>
    <s v="Synergized zero tolerance help-desk"/>
    <n v="72400"/>
    <n v="134688"/>
    <x v="562"/>
    <x v="1"/>
    <n v="5180"/>
    <n v="26.0015444015444"/>
    <x v="3"/>
    <s v="plays"/>
    <x v="1"/>
    <s v="USD"/>
    <n v="1279170000"/>
    <n v="1283058000"/>
    <b v="0"/>
    <b v="0"/>
    <d v="1970-01-01T00:00:00"/>
    <n v="14805.208333333299"/>
    <n v="14850.208333333299"/>
    <s v="theater/plays"/>
    <x v="530"/>
    <x v="254"/>
  </r>
  <r>
    <n v="569"/>
    <s v="Fischer, Fowler and Arnold"/>
    <s v="Extended multi-tasking definition"/>
    <n v="20100"/>
    <n v="47705"/>
    <x v="563"/>
    <x v="1"/>
    <n v="589"/>
    <n v="80.993208828522896"/>
    <x v="4"/>
    <s v="animation"/>
    <x v="6"/>
    <s v="EUR"/>
    <n v="1294725600"/>
    <n v="1295762400"/>
    <b v="0"/>
    <b v="0"/>
    <d v="1970-01-01T00:00:00"/>
    <n v="14985.25"/>
    <n v="14997.25"/>
    <s v="film &amp; video/animation"/>
    <x v="531"/>
    <x v="530"/>
  </r>
  <r>
    <n v="570"/>
    <s v="Martinez-Juarez"/>
    <s v="Realigned uniform knowledge user"/>
    <n v="31200"/>
    <n v="95364"/>
    <x v="564"/>
    <x v="1"/>
    <n v="2725"/>
    <n v="34.995963302752301"/>
    <x v="1"/>
    <s v="rock"/>
    <x v="1"/>
    <s v="USD"/>
    <n v="1419055200"/>
    <n v="1419573600"/>
    <b v="0"/>
    <b v="1"/>
    <d v="1970-01-01T00:00:00"/>
    <n v="16424.25"/>
    <n v="16430.25"/>
    <s v="music/rock"/>
    <x v="515"/>
    <x v="531"/>
  </r>
  <r>
    <n v="571"/>
    <s v="Wilson and Sons"/>
    <s v="Monitored grid-enabled model"/>
    <n v="3500"/>
    <n v="3295"/>
    <x v="565"/>
    <x v="0"/>
    <n v="35"/>
    <n v="94.142857142857096"/>
    <x v="4"/>
    <s v="shorts"/>
    <x v="6"/>
    <s v="EUR"/>
    <n v="1434690000"/>
    <n v="1438750800"/>
    <b v="0"/>
    <b v="0"/>
    <d v="1970-01-01T00:00:00"/>
    <n v="16605.208333333299"/>
    <n v="16652.208333333299"/>
    <s v="film &amp; video/shorts"/>
    <x v="532"/>
    <x v="532"/>
  </r>
  <r>
    <n v="572"/>
    <s v="Clements Group"/>
    <s v="Assimilated actuating policy"/>
    <n v="9000"/>
    <n v="4896"/>
    <x v="566"/>
    <x v="3"/>
    <n v="94"/>
    <n v="52.085106382978701"/>
    <x v="1"/>
    <s v="rock"/>
    <x v="1"/>
    <s v="USD"/>
    <n v="1443416400"/>
    <n v="1444798800"/>
    <b v="0"/>
    <b v="1"/>
    <d v="1970-01-01T00:00:00"/>
    <n v="16706.208333333299"/>
    <n v="16722.208333333299"/>
    <s v="music/rock"/>
    <x v="533"/>
    <x v="533"/>
  </r>
  <r>
    <n v="573"/>
    <s v="Valenzuela-Cook"/>
    <s v="Total incremental productivity"/>
    <n v="6700"/>
    <n v="7496"/>
    <x v="567"/>
    <x v="1"/>
    <n v="300"/>
    <n v="24.9866666666667"/>
    <x v="8"/>
    <s v="audio"/>
    <x v="1"/>
    <s v="USD"/>
    <n v="1399006800"/>
    <n v="1399179600"/>
    <b v="0"/>
    <b v="0"/>
    <d v="1970-01-01T00:00:00"/>
    <n v="16192.208333333299"/>
    <n v="16194.208333333299"/>
    <s v="journalism/audio"/>
    <x v="409"/>
    <x v="534"/>
  </r>
  <r>
    <n v="574"/>
    <s v="Parker, Haley and Foster"/>
    <s v="Adaptive local task-force"/>
    <n v="2700"/>
    <n v="9967"/>
    <x v="568"/>
    <x v="1"/>
    <n v="144"/>
    <n v="69.2152777777778"/>
    <x v="0"/>
    <s v="food trucks"/>
    <x v="1"/>
    <s v="USD"/>
    <n v="1575698400"/>
    <n v="1576562400"/>
    <b v="0"/>
    <b v="1"/>
    <d v="1970-01-01T00:00:00"/>
    <n v="18237.25"/>
    <n v="18247.25"/>
    <s v="food/food trucks"/>
    <x v="534"/>
    <x v="535"/>
  </r>
  <r>
    <n v="575"/>
    <s v="Fuentes LLC"/>
    <s v="Universal zero-defect concept"/>
    <n v="83300"/>
    <n v="52421"/>
    <x v="569"/>
    <x v="0"/>
    <n v="558"/>
    <n v="93.9444444444444"/>
    <x v="3"/>
    <s v="plays"/>
    <x v="1"/>
    <s v="USD"/>
    <n v="1400562000"/>
    <n v="1400821200"/>
    <b v="0"/>
    <b v="1"/>
    <d v="1970-01-01T00:00:00"/>
    <n v="16210.208333333299"/>
    <n v="16213.208333333299"/>
    <s v="theater/plays"/>
    <x v="53"/>
    <x v="536"/>
  </r>
  <r>
    <n v="576"/>
    <s v="Moran and Sons"/>
    <s v="Object-based bottom-line superstructure"/>
    <n v="9700"/>
    <n v="6298"/>
    <x v="570"/>
    <x v="0"/>
    <n v="64"/>
    <n v="98.40625"/>
    <x v="3"/>
    <s v="plays"/>
    <x v="1"/>
    <s v="USD"/>
    <n v="1509512400"/>
    <n v="1510984800"/>
    <b v="0"/>
    <b v="0"/>
    <d v="1970-01-01T00:00:00"/>
    <n v="17471.208333333299"/>
    <n v="17488.25"/>
    <s v="theater/plays"/>
    <x v="535"/>
    <x v="537"/>
  </r>
  <r>
    <n v="577"/>
    <s v="Stevens Inc"/>
    <s v="Adaptive 24hour projection"/>
    <n v="8200"/>
    <n v="1546"/>
    <x v="571"/>
    <x v="3"/>
    <n v="37"/>
    <n v="41.783783783783797"/>
    <x v="1"/>
    <s v="jazz"/>
    <x v="1"/>
    <s v="USD"/>
    <n v="1299823200"/>
    <n v="1302066000"/>
    <b v="0"/>
    <b v="0"/>
    <d v="1970-01-01T00:00:00"/>
    <n v="15044.25"/>
    <n v="15070.208333333299"/>
    <s v="music/jazz"/>
    <x v="536"/>
    <x v="538"/>
  </r>
  <r>
    <n v="578"/>
    <s v="Martinez-Johnson"/>
    <s v="Sharable radical toolset"/>
    <n v="96500"/>
    <n v="16168"/>
    <x v="572"/>
    <x v="0"/>
    <n v="245"/>
    <n v="65.991836734693905"/>
    <x v="4"/>
    <s v="science fiction"/>
    <x v="1"/>
    <s v="USD"/>
    <n v="1322719200"/>
    <n v="1322978400"/>
    <b v="0"/>
    <b v="0"/>
    <d v="1970-01-01T00:00:00"/>
    <n v="15309.25"/>
    <n v="15312.25"/>
    <s v="film &amp; video/science fiction"/>
    <x v="537"/>
    <x v="539"/>
  </r>
  <r>
    <n v="579"/>
    <s v="Franklin Inc"/>
    <s v="Focused multimedia knowledgebase"/>
    <n v="6200"/>
    <n v="6269"/>
    <x v="573"/>
    <x v="1"/>
    <n v="87"/>
    <n v="72.057471264367805"/>
    <x v="1"/>
    <s v="jazz"/>
    <x v="1"/>
    <s v="USD"/>
    <n v="1312693200"/>
    <n v="1313730000"/>
    <b v="0"/>
    <b v="0"/>
    <d v="1970-01-01T00:00:00"/>
    <n v="15193.208333333299"/>
    <n v="15205.208333333299"/>
    <s v="music/jazz"/>
    <x v="538"/>
    <x v="540"/>
  </r>
  <r>
    <n v="580"/>
    <s v="Perez PLC"/>
    <s v="Seamless 6thgeneration extranet"/>
    <n v="43800"/>
    <n v="149578"/>
    <x v="574"/>
    <x v="1"/>
    <n v="3116"/>
    <n v="48.003209242618702"/>
    <x v="3"/>
    <s v="plays"/>
    <x v="1"/>
    <s v="USD"/>
    <n v="1393394400"/>
    <n v="1394085600"/>
    <b v="0"/>
    <b v="0"/>
    <d v="1970-01-01T00:00:00"/>
    <n v="16127.25"/>
    <n v="16135.25"/>
    <s v="theater/plays"/>
    <x v="539"/>
    <x v="541"/>
  </r>
  <r>
    <n v="581"/>
    <s v="Sanchez, Cross and Savage"/>
    <s v="Sharable mobile knowledgebase"/>
    <n v="6000"/>
    <n v="3841"/>
    <x v="575"/>
    <x v="0"/>
    <n v="71"/>
    <n v="54.098591549295797"/>
    <x v="2"/>
    <s v="web"/>
    <x v="1"/>
    <s v="USD"/>
    <n v="1304053200"/>
    <n v="1305349200"/>
    <b v="0"/>
    <b v="0"/>
    <d v="1970-01-01T00:00:00"/>
    <n v="15093.208333333299"/>
    <n v="15108.208333333299"/>
    <s v="technology/web"/>
    <x v="540"/>
    <x v="542"/>
  </r>
  <r>
    <n v="582"/>
    <s v="Pineda Ltd"/>
    <s v="Cross-group global system engine"/>
    <n v="8700"/>
    <n v="4531"/>
    <x v="576"/>
    <x v="0"/>
    <n v="42"/>
    <n v="107.880952380952"/>
    <x v="6"/>
    <s v="video games"/>
    <x v="1"/>
    <s v="USD"/>
    <n v="1433912400"/>
    <n v="1434344400"/>
    <b v="0"/>
    <b v="1"/>
    <d v="1970-01-01T00:00:00"/>
    <n v="16596.208333333299"/>
    <n v="16601.208333333299"/>
    <s v="games/video games"/>
    <x v="505"/>
    <x v="543"/>
  </r>
  <r>
    <n v="583"/>
    <s v="Powell and Sons"/>
    <s v="Centralized clear-thinking conglomeration"/>
    <n v="18900"/>
    <n v="60934"/>
    <x v="577"/>
    <x v="1"/>
    <n v="909"/>
    <n v="67.034103410341004"/>
    <x v="4"/>
    <s v="documentary"/>
    <x v="1"/>
    <s v="USD"/>
    <n v="1329717600"/>
    <n v="1331186400"/>
    <b v="0"/>
    <b v="0"/>
    <d v="1970-01-01T00:00:00"/>
    <n v="15390.25"/>
    <n v="15407.25"/>
    <s v="film &amp; video/documentary"/>
    <x v="541"/>
    <x v="544"/>
  </r>
  <r>
    <n v="584"/>
    <s v="Nunez-Richards"/>
    <s v="De-engineered cohesive system engine"/>
    <n v="86400"/>
    <n v="103255"/>
    <x v="578"/>
    <x v="1"/>
    <n v="1613"/>
    <n v="64.014259144451302"/>
    <x v="2"/>
    <s v="web"/>
    <x v="1"/>
    <s v="USD"/>
    <n v="1335330000"/>
    <n v="1336539600"/>
    <b v="0"/>
    <b v="0"/>
    <d v="1970-01-01T00:00:00"/>
    <n v="15455.208333333299"/>
    <n v="15469.208333333299"/>
    <s v="technology/web"/>
    <x v="542"/>
    <x v="545"/>
  </r>
  <r>
    <n v="585"/>
    <s v="Pugh LLC"/>
    <s v="Reactive analyzing function"/>
    <n v="8900"/>
    <n v="13065"/>
    <x v="579"/>
    <x v="1"/>
    <n v="136"/>
    <n v="96.066176470588204"/>
    <x v="5"/>
    <s v="translations"/>
    <x v="1"/>
    <s v="USD"/>
    <n v="1268888400"/>
    <n v="1269752400"/>
    <b v="0"/>
    <b v="0"/>
    <d v="1970-01-01T00:00:00"/>
    <n v="14686.208333333299"/>
    <n v="14696.208333333299"/>
    <s v="publishing/translations"/>
    <x v="543"/>
    <x v="546"/>
  </r>
  <r>
    <n v="586"/>
    <s v="Rowe-Wong"/>
    <s v="Robust hybrid budgetary management"/>
    <n v="700"/>
    <n v="6654"/>
    <x v="580"/>
    <x v="1"/>
    <n v="130"/>
    <n v="51.184615384615398"/>
    <x v="1"/>
    <s v="rock"/>
    <x v="1"/>
    <s v="USD"/>
    <n v="1289973600"/>
    <n v="1291615200"/>
    <b v="0"/>
    <b v="0"/>
    <d v="1970-01-01T00:00:00"/>
    <n v="14930.25"/>
    <n v="14949.25"/>
    <s v="music/rock"/>
    <x v="544"/>
    <x v="547"/>
  </r>
  <r>
    <n v="587"/>
    <s v="Williams-Santos"/>
    <s v="Open-source analyzing monitoring"/>
    <n v="9400"/>
    <n v="6852"/>
    <x v="581"/>
    <x v="0"/>
    <n v="156"/>
    <n v="43.923076923076898"/>
    <x v="0"/>
    <s v="food trucks"/>
    <x v="0"/>
    <s v="CAD"/>
    <n v="1547877600"/>
    <n v="1552366800"/>
    <b v="0"/>
    <b v="1"/>
    <d v="1970-01-01T00:00:00"/>
    <n v="17915.25"/>
    <n v="17967.208333333299"/>
    <s v="food/food trucks"/>
    <x v="35"/>
    <x v="548"/>
  </r>
  <r>
    <n v="588"/>
    <s v="Weber Inc"/>
    <s v="Up-sized discrete firmware"/>
    <n v="157600"/>
    <n v="124517"/>
    <x v="582"/>
    <x v="0"/>
    <n v="1368"/>
    <n v="91.021198830409404"/>
    <x v="3"/>
    <s v="plays"/>
    <x v="4"/>
    <s v="GBP"/>
    <n v="1269493200"/>
    <n v="1272171600"/>
    <b v="0"/>
    <b v="0"/>
    <d v="1970-01-01T00:00:00"/>
    <n v="14693.208333333299"/>
    <n v="14724.208333333299"/>
    <s v="theater/plays"/>
    <x v="152"/>
    <x v="298"/>
  </r>
  <r>
    <n v="589"/>
    <s v="Avery, Brown and Parker"/>
    <s v="Exclusive intangible extranet"/>
    <n v="7900"/>
    <n v="5113"/>
    <x v="583"/>
    <x v="0"/>
    <n v="102"/>
    <n v="50.127450980392197"/>
    <x v="4"/>
    <s v="documentary"/>
    <x v="1"/>
    <s v="USD"/>
    <n v="1436072400"/>
    <n v="1436677200"/>
    <b v="0"/>
    <b v="0"/>
    <d v="1970-01-01T00:00:00"/>
    <n v="16621.208333333299"/>
    <n v="16628.208333333299"/>
    <s v="film &amp; video/documentary"/>
    <x v="545"/>
    <x v="549"/>
  </r>
  <r>
    <n v="590"/>
    <s v="Cox Group"/>
    <s v="Synergized analyzing process improvement"/>
    <n v="7100"/>
    <n v="5824"/>
    <x v="584"/>
    <x v="0"/>
    <n v="86"/>
    <n v="67.720930232558104"/>
    <x v="5"/>
    <s v="radio &amp; podcasts"/>
    <x v="2"/>
    <s v="AUD"/>
    <n v="1419141600"/>
    <n v="1420092000"/>
    <b v="0"/>
    <b v="0"/>
    <d v="1970-01-01T00:00:00"/>
    <n v="16425.25"/>
    <n v="16436.25"/>
    <s v="publishing/radio &amp; podcasts"/>
    <x v="546"/>
    <x v="550"/>
  </r>
  <r>
    <n v="591"/>
    <s v="Jensen LLC"/>
    <s v="Realigned dedicated system engine"/>
    <n v="600"/>
    <n v="6226"/>
    <x v="585"/>
    <x v="1"/>
    <n v="102"/>
    <n v="61.039215686274503"/>
    <x v="6"/>
    <s v="video games"/>
    <x v="1"/>
    <s v="USD"/>
    <n v="1279083600"/>
    <n v="1279947600"/>
    <b v="0"/>
    <b v="0"/>
    <d v="1970-01-01T00:00:00"/>
    <n v="14804.208333333299"/>
    <n v="14814.208333333299"/>
    <s v="games/video games"/>
    <x v="547"/>
    <x v="551"/>
  </r>
  <r>
    <n v="592"/>
    <s v="Brown Inc"/>
    <s v="Object-based bandwidth-monitored concept"/>
    <n v="156800"/>
    <n v="20243"/>
    <x v="586"/>
    <x v="0"/>
    <n v="253"/>
    <n v="80.011857707509904"/>
    <x v="3"/>
    <s v="plays"/>
    <x v="1"/>
    <s v="USD"/>
    <n v="1401426000"/>
    <n v="1402203600"/>
    <b v="0"/>
    <b v="0"/>
    <d v="1970-01-01T00:00:00"/>
    <n v="16220.208333333299"/>
    <n v="16229.208333333299"/>
    <s v="theater/plays"/>
    <x v="548"/>
    <x v="552"/>
  </r>
  <r>
    <n v="593"/>
    <s v="Hale-Hayes"/>
    <s v="Ameliorated client-driven open system"/>
    <n v="121600"/>
    <n v="188288"/>
    <x v="587"/>
    <x v="1"/>
    <n v="4006"/>
    <n v="47.001497753369897"/>
    <x v="4"/>
    <s v="animation"/>
    <x v="1"/>
    <s v="USD"/>
    <n v="1395810000"/>
    <n v="1396933200"/>
    <b v="0"/>
    <b v="0"/>
    <d v="1970-01-01T00:00:00"/>
    <n v="16155.208333333299"/>
    <n v="16168.208333333299"/>
    <s v="film &amp; video/animation"/>
    <x v="549"/>
    <x v="238"/>
  </r>
  <r>
    <n v="594"/>
    <s v="Mcbride PLC"/>
    <s v="Upgradable leadingedge Local Area Network"/>
    <n v="157300"/>
    <n v="11167"/>
    <x v="588"/>
    <x v="0"/>
    <n v="157"/>
    <n v="71.127388535031798"/>
    <x v="3"/>
    <s v="plays"/>
    <x v="1"/>
    <s v="USD"/>
    <n v="1467003600"/>
    <n v="1467262800"/>
    <b v="0"/>
    <b v="1"/>
    <d v="1970-01-01T00:00:00"/>
    <n v="16979.208333333299"/>
    <n v="16982.208333333299"/>
    <s v="theater/plays"/>
    <x v="550"/>
    <x v="553"/>
  </r>
  <r>
    <n v="595"/>
    <s v="Harris-Jennings"/>
    <s v="Customizable intermediate data-warehouse"/>
    <n v="70300"/>
    <n v="146595"/>
    <x v="589"/>
    <x v="1"/>
    <n v="1629"/>
    <n v="89.990791896869197"/>
    <x v="3"/>
    <s v="plays"/>
    <x v="1"/>
    <s v="USD"/>
    <n v="1268715600"/>
    <n v="1270530000"/>
    <b v="0"/>
    <b v="1"/>
    <d v="1970-01-01T00:00:00"/>
    <n v="14684.208333333299"/>
    <n v="14705.208333333299"/>
    <s v="theater/plays"/>
    <x v="551"/>
    <x v="554"/>
  </r>
  <r>
    <n v="596"/>
    <s v="Becker-Scott"/>
    <s v="Managed optimizing archive"/>
    <n v="7900"/>
    <n v="7875"/>
    <x v="590"/>
    <x v="0"/>
    <n v="183"/>
    <n v="43.032786885245898"/>
    <x v="4"/>
    <s v="drama"/>
    <x v="1"/>
    <s v="USD"/>
    <n v="1457157600"/>
    <n v="1457762400"/>
    <b v="0"/>
    <b v="1"/>
    <d v="1970-01-01T00:00:00"/>
    <n v="16865.25"/>
    <n v="16872.25"/>
    <s v="film &amp; video/drama"/>
    <x v="552"/>
    <x v="496"/>
  </r>
  <r>
    <n v="597"/>
    <s v="Todd, Freeman and Henry"/>
    <s v="Diverse systematic projection"/>
    <n v="73800"/>
    <n v="148779"/>
    <x v="591"/>
    <x v="1"/>
    <n v="2188"/>
    <n v="67.997714808043895"/>
    <x v="3"/>
    <s v="plays"/>
    <x v="1"/>
    <s v="USD"/>
    <n v="1573970400"/>
    <n v="1575525600"/>
    <b v="0"/>
    <b v="0"/>
    <d v="1970-01-01T00:00:00"/>
    <n v="18217.25"/>
    <n v="18235.25"/>
    <s v="theater/plays"/>
    <x v="462"/>
    <x v="555"/>
  </r>
  <r>
    <n v="598"/>
    <s v="Martinez, Garza and Young"/>
    <s v="Up-sized web-enabled info-mediaries"/>
    <n v="108500"/>
    <n v="175868"/>
    <x v="592"/>
    <x v="1"/>
    <n v="2409"/>
    <n v="73.004566210045695"/>
    <x v="1"/>
    <s v="rock"/>
    <x v="6"/>
    <s v="EUR"/>
    <n v="1276578000"/>
    <n v="1279083600"/>
    <b v="0"/>
    <b v="0"/>
    <d v="1970-01-01T00:00:00"/>
    <n v="14775.208333333299"/>
    <n v="14804.208333333299"/>
    <s v="music/rock"/>
    <x v="553"/>
    <x v="556"/>
  </r>
  <r>
    <n v="599"/>
    <s v="Smith-Ramos"/>
    <s v="Persevering optimizing Graphical User Interface"/>
    <n v="140300"/>
    <n v="5112"/>
    <x v="593"/>
    <x v="0"/>
    <n v="82"/>
    <n v="62.341463414634099"/>
    <x v="4"/>
    <s v="documentary"/>
    <x v="3"/>
    <s v="DKK"/>
    <n v="1423720800"/>
    <n v="1424412000"/>
    <b v="0"/>
    <b v="0"/>
    <d v="1970-01-01T00:00:00"/>
    <n v="16478.25"/>
    <n v="16486.25"/>
    <s v="film &amp; video/documentary"/>
    <x v="554"/>
    <x v="557"/>
  </r>
  <r>
    <n v="600"/>
    <s v="Brown-George"/>
    <s v="Cross-platform tertiary array"/>
    <n v="100"/>
    <n v="5"/>
    <x v="298"/>
    <x v="0"/>
    <n v="1"/>
    <n v="5"/>
    <x v="0"/>
    <s v="food trucks"/>
    <x v="4"/>
    <s v="GBP"/>
    <n v="1375160400"/>
    <n v="1376197200"/>
    <b v="0"/>
    <b v="0"/>
    <d v="1970-01-01T00:00:00"/>
    <n v="15916.208333333299"/>
    <n v="15928.208333333299"/>
    <s v="food/food trucks"/>
    <x v="555"/>
    <x v="558"/>
  </r>
  <r>
    <n v="601"/>
    <s v="Waters and Sons"/>
    <s v="Inverse neutral structure"/>
    <n v="6300"/>
    <n v="13018"/>
    <x v="594"/>
    <x v="1"/>
    <n v="194"/>
    <n v="67.103092783505204"/>
    <x v="2"/>
    <s v="wearables"/>
    <x v="1"/>
    <s v="USD"/>
    <n v="1401426000"/>
    <n v="1402894800"/>
    <b v="1"/>
    <b v="0"/>
    <d v="1970-01-01T00:00:00"/>
    <n v="16220.208333333299"/>
    <n v="16237.208333333299"/>
    <s v="technology/wearables"/>
    <x v="548"/>
    <x v="559"/>
  </r>
  <r>
    <n v="602"/>
    <s v="Brown Ltd"/>
    <s v="Quality-focused system-worthy support"/>
    <n v="71100"/>
    <n v="91176"/>
    <x v="595"/>
    <x v="1"/>
    <n v="1140"/>
    <n v="79.978947368421004"/>
    <x v="3"/>
    <s v="plays"/>
    <x v="1"/>
    <s v="USD"/>
    <n v="1433480400"/>
    <n v="1434430800"/>
    <b v="0"/>
    <b v="0"/>
    <d v="1970-01-01T00:00:00"/>
    <n v="16591.208333333299"/>
    <n v="16602.208333333299"/>
    <s v="theater/plays"/>
    <x v="62"/>
    <x v="560"/>
  </r>
  <r>
    <n v="603"/>
    <s v="Christian, Yates and Greer"/>
    <s v="Vision-oriented 5thgeneration array"/>
    <n v="5300"/>
    <n v="6342"/>
    <x v="596"/>
    <x v="1"/>
    <n v="102"/>
    <n v="62.176470588235297"/>
    <x v="3"/>
    <s v="plays"/>
    <x v="1"/>
    <s v="USD"/>
    <n v="1555563600"/>
    <n v="1557896400"/>
    <b v="0"/>
    <b v="0"/>
    <d v="1970-01-01T00:00:00"/>
    <n v="18004.208333333299"/>
    <n v="18031.208333333299"/>
    <s v="theater/plays"/>
    <x v="556"/>
    <x v="561"/>
  </r>
  <r>
    <n v="604"/>
    <s v="Cole, Hernandez and Rodriguez"/>
    <s v="Cross-platform logistical circuit"/>
    <n v="88700"/>
    <n v="151438"/>
    <x v="597"/>
    <x v="1"/>
    <n v="2857"/>
    <n v="53.0059502975149"/>
    <x v="3"/>
    <s v="plays"/>
    <x v="1"/>
    <s v="USD"/>
    <n v="1295676000"/>
    <n v="1297490400"/>
    <b v="0"/>
    <b v="0"/>
    <d v="1970-01-01T00:00:00"/>
    <n v="14996.25"/>
    <n v="15017.25"/>
    <s v="theater/plays"/>
    <x v="557"/>
    <x v="562"/>
  </r>
  <r>
    <n v="605"/>
    <s v="Ortiz, Valenzuela and Collins"/>
    <s v="Profound solution-oriented matrix"/>
    <n v="3300"/>
    <n v="6178"/>
    <x v="598"/>
    <x v="1"/>
    <n v="107"/>
    <n v="57.738317757009298"/>
    <x v="5"/>
    <s v="nonfiction"/>
    <x v="1"/>
    <s v="USD"/>
    <n v="1443848400"/>
    <n v="1447394400"/>
    <b v="0"/>
    <b v="0"/>
    <d v="1970-01-01T00:00:00"/>
    <n v="16711.208333333299"/>
    <n v="16752.25"/>
    <s v="publishing/nonfiction"/>
    <x v="27"/>
    <x v="563"/>
  </r>
  <r>
    <n v="606"/>
    <s v="Valencia PLC"/>
    <s v="Extended asynchronous initiative"/>
    <n v="3400"/>
    <n v="6405"/>
    <x v="599"/>
    <x v="1"/>
    <n v="160"/>
    <n v="40.03125"/>
    <x v="1"/>
    <s v="rock"/>
    <x v="4"/>
    <s v="GBP"/>
    <n v="1457330400"/>
    <n v="1458277200"/>
    <b v="0"/>
    <b v="0"/>
    <d v="1970-01-01T00:00:00"/>
    <n v="16867.25"/>
    <n v="16878.208333333299"/>
    <s v="music/rock"/>
    <x v="558"/>
    <x v="529"/>
  </r>
  <r>
    <n v="607"/>
    <s v="Gordon, Mendez and Johnson"/>
    <s v="Fundamental needs-based frame"/>
    <n v="137600"/>
    <n v="180667"/>
    <x v="600"/>
    <x v="1"/>
    <n v="2230"/>
    <n v="81.016591928251103"/>
    <x v="0"/>
    <s v="food trucks"/>
    <x v="1"/>
    <s v="USD"/>
    <n v="1395550800"/>
    <n v="1395723600"/>
    <b v="0"/>
    <b v="0"/>
    <d v="1970-01-01T00:00:00"/>
    <n v="16152.208333333299"/>
    <n v="16154.208333333299"/>
    <s v="food/food trucks"/>
    <x v="559"/>
    <x v="564"/>
  </r>
  <r>
    <n v="608"/>
    <s v="Johnson Group"/>
    <s v="Compatible full-range leverage"/>
    <n v="3900"/>
    <n v="11075"/>
    <x v="601"/>
    <x v="1"/>
    <n v="316"/>
    <n v="35.0474683544304"/>
    <x v="1"/>
    <s v="jazz"/>
    <x v="1"/>
    <s v="USD"/>
    <n v="1551852000"/>
    <n v="1552197600"/>
    <b v="0"/>
    <b v="1"/>
    <d v="1970-01-01T00:00:00"/>
    <n v="17961.25"/>
    <n v="17965.25"/>
    <s v="music/jazz"/>
    <x v="426"/>
    <x v="565"/>
  </r>
  <r>
    <n v="609"/>
    <s v="Rose-Fuller"/>
    <s v="Upgradable holistic system engine"/>
    <n v="10000"/>
    <n v="12042"/>
    <x v="602"/>
    <x v="1"/>
    <n v="117"/>
    <n v="102.92307692307701"/>
    <x v="4"/>
    <s v="science fiction"/>
    <x v="1"/>
    <s v="USD"/>
    <n v="1547618400"/>
    <n v="1549087200"/>
    <b v="0"/>
    <b v="0"/>
    <d v="1970-01-01T00:00:00"/>
    <n v="17912.25"/>
    <n v="17929.25"/>
    <s v="film &amp; video/science fiction"/>
    <x v="560"/>
    <x v="566"/>
  </r>
  <r>
    <n v="610"/>
    <s v="Hughes, Mendez and Patterson"/>
    <s v="Stand-alone multi-state data-warehouse"/>
    <n v="42800"/>
    <n v="179356"/>
    <x v="603"/>
    <x v="1"/>
    <n v="6406"/>
    <n v="27.998126756166101"/>
    <x v="3"/>
    <s v="plays"/>
    <x v="1"/>
    <s v="USD"/>
    <n v="1355637600"/>
    <n v="1356847200"/>
    <b v="0"/>
    <b v="0"/>
    <d v="1970-01-01T00:00:00"/>
    <n v="15690.25"/>
    <n v="15704.25"/>
    <s v="theater/plays"/>
    <x v="561"/>
    <x v="567"/>
  </r>
  <r>
    <n v="611"/>
    <s v="Brady, Cortez and Rodriguez"/>
    <s v="Multi-lateral maximized core"/>
    <n v="8200"/>
    <n v="1136"/>
    <x v="604"/>
    <x v="3"/>
    <n v="15"/>
    <n v="75.733333333333306"/>
    <x v="3"/>
    <s v="plays"/>
    <x v="1"/>
    <s v="USD"/>
    <n v="1374728400"/>
    <n v="1375765200"/>
    <b v="0"/>
    <b v="0"/>
    <d v="1970-01-01T00:00:00"/>
    <n v="15911.208333333299"/>
    <n v="15923.208333333299"/>
    <s v="theater/plays"/>
    <x v="562"/>
    <x v="568"/>
  </r>
  <r>
    <n v="612"/>
    <s v="Wang, Nguyen and Horton"/>
    <s v="Innovative holistic hub"/>
    <n v="6200"/>
    <n v="8645"/>
    <x v="605"/>
    <x v="1"/>
    <n v="192"/>
    <n v="45.0260416666667"/>
    <x v="1"/>
    <s v="electric music"/>
    <x v="1"/>
    <s v="USD"/>
    <n v="1287810000"/>
    <n v="1289800800"/>
    <b v="0"/>
    <b v="0"/>
    <d v="1970-01-01T00:00:00"/>
    <n v="14905.208333333299"/>
    <n v="14928.25"/>
    <s v="music/electric music"/>
    <x v="563"/>
    <x v="569"/>
  </r>
  <r>
    <n v="613"/>
    <s v="Santos, Williams and Brown"/>
    <s v="Reverse-engineered 24/7 methodology"/>
    <n v="1100"/>
    <n v="1914"/>
    <x v="606"/>
    <x v="1"/>
    <n v="26"/>
    <n v="73.615384615384599"/>
    <x v="3"/>
    <s v="plays"/>
    <x v="0"/>
    <s v="CAD"/>
    <n v="1503723600"/>
    <n v="1504501200"/>
    <b v="0"/>
    <b v="0"/>
    <d v="1970-01-01T00:00:00"/>
    <n v="17404.208333333299"/>
    <n v="17413.208333333299"/>
    <s v="theater/plays"/>
    <x v="564"/>
    <x v="570"/>
  </r>
  <r>
    <n v="614"/>
    <s v="Barnett and Sons"/>
    <s v="Business-focused dynamic info-mediaries"/>
    <n v="26500"/>
    <n v="41205"/>
    <x v="607"/>
    <x v="1"/>
    <n v="723"/>
    <n v="56.991701244813299"/>
    <x v="3"/>
    <s v="plays"/>
    <x v="1"/>
    <s v="USD"/>
    <n v="1484114400"/>
    <n v="1485669600"/>
    <b v="0"/>
    <b v="0"/>
    <d v="1970-01-01T00:00:00"/>
    <n v="17177.25"/>
    <n v="17195.25"/>
    <s v="theater/plays"/>
    <x v="565"/>
    <x v="571"/>
  </r>
  <r>
    <n v="615"/>
    <s v="Petersen-Rodriguez"/>
    <s v="Digitized clear-thinking installation"/>
    <n v="8500"/>
    <n v="14488"/>
    <x v="608"/>
    <x v="1"/>
    <n v="170"/>
    <n v="85.223529411764702"/>
    <x v="3"/>
    <s v="plays"/>
    <x v="6"/>
    <s v="EUR"/>
    <n v="1461906000"/>
    <n v="1462770000"/>
    <b v="0"/>
    <b v="0"/>
    <d v="1970-01-01T00:00:00"/>
    <n v="16920.208333333299"/>
    <n v="16930.208333333299"/>
    <s v="theater/plays"/>
    <x v="566"/>
    <x v="572"/>
  </r>
  <r>
    <n v="616"/>
    <s v="Burnett-Mora"/>
    <s v="Quality-focused 24/7 superstructure"/>
    <n v="6400"/>
    <n v="12129"/>
    <x v="609"/>
    <x v="1"/>
    <n v="238"/>
    <n v="50.962184873949603"/>
    <x v="1"/>
    <s v="indie rock"/>
    <x v="4"/>
    <s v="GBP"/>
    <n v="1379653200"/>
    <n v="1379739600"/>
    <b v="0"/>
    <b v="1"/>
    <d v="1970-01-01T00:00:00"/>
    <n v="15968.208333333299"/>
    <n v="15969.208333333299"/>
    <s v="music/indie rock"/>
    <x v="567"/>
    <x v="573"/>
  </r>
  <r>
    <n v="617"/>
    <s v="King LLC"/>
    <s v="Multi-channeled local intranet"/>
    <n v="1400"/>
    <n v="3496"/>
    <x v="610"/>
    <x v="1"/>
    <n v="55"/>
    <n v="63.563636363636398"/>
    <x v="3"/>
    <s v="plays"/>
    <x v="1"/>
    <s v="USD"/>
    <n v="1401858000"/>
    <n v="1402722000"/>
    <b v="0"/>
    <b v="0"/>
    <d v="1970-01-01T00:00:00"/>
    <n v="16225.208333333299"/>
    <n v="16235.208333333299"/>
    <s v="theater/plays"/>
    <x v="568"/>
    <x v="471"/>
  </r>
  <r>
    <n v="618"/>
    <s v="Miller Ltd"/>
    <s v="Open-architected mobile emulation"/>
    <n v="198600"/>
    <n v="97037"/>
    <x v="611"/>
    <x v="0"/>
    <n v="1198"/>
    <n v="80.999165275459106"/>
    <x v="5"/>
    <s v="nonfiction"/>
    <x v="1"/>
    <s v="USD"/>
    <n v="1367470800"/>
    <n v="1369285200"/>
    <b v="0"/>
    <b v="0"/>
    <d v="1970-01-01T00:00:00"/>
    <n v="15827.208333333299"/>
    <n v="15848.208333333299"/>
    <s v="publishing/nonfiction"/>
    <x v="569"/>
    <x v="574"/>
  </r>
  <r>
    <n v="619"/>
    <s v="Case LLC"/>
    <s v="Ameliorated foreground methodology"/>
    <n v="195900"/>
    <n v="55757"/>
    <x v="612"/>
    <x v="0"/>
    <n v="648"/>
    <n v="86.044753086419703"/>
    <x v="3"/>
    <s v="plays"/>
    <x v="1"/>
    <s v="USD"/>
    <n v="1304658000"/>
    <n v="1304744400"/>
    <b v="1"/>
    <b v="1"/>
    <d v="1970-01-01T00:00:00"/>
    <n v="15100.208333333299"/>
    <n v="15101.208333333299"/>
    <s v="theater/plays"/>
    <x v="570"/>
    <x v="575"/>
  </r>
  <r>
    <n v="620"/>
    <s v="Swanson, Wilson and Baker"/>
    <s v="Synergized well-modulated project"/>
    <n v="4300"/>
    <n v="11525"/>
    <x v="613"/>
    <x v="1"/>
    <n v="128"/>
    <n v="90.0390625"/>
    <x v="7"/>
    <s v="photography books"/>
    <x v="2"/>
    <s v="AUD"/>
    <n v="1467954000"/>
    <n v="1468299600"/>
    <b v="0"/>
    <b v="0"/>
    <d v="1970-01-01T00:00:00"/>
    <n v="16990.208333333299"/>
    <n v="16994.208333333299"/>
    <s v="photography/photography books"/>
    <x v="571"/>
    <x v="576"/>
  </r>
  <r>
    <n v="621"/>
    <s v="Dean, Fox and Phillips"/>
    <s v="Extended context-sensitive forecast"/>
    <n v="25600"/>
    <n v="158669"/>
    <x v="614"/>
    <x v="1"/>
    <n v="2144"/>
    <n v="74.006063432835802"/>
    <x v="3"/>
    <s v="plays"/>
    <x v="1"/>
    <s v="USD"/>
    <n v="1473742800"/>
    <n v="1474174800"/>
    <b v="0"/>
    <b v="0"/>
    <d v="1970-01-01T00:00:00"/>
    <n v="17057.208333333299"/>
    <n v="17062.208333333299"/>
    <s v="theater/plays"/>
    <x v="572"/>
    <x v="577"/>
  </r>
  <r>
    <n v="622"/>
    <s v="Smith-Smith"/>
    <s v="Total leadingedge neural-net"/>
    <n v="189000"/>
    <n v="5916"/>
    <x v="615"/>
    <x v="0"/>
    <n v="64"/>
    <n v="92.4375"/>
    <x v="1"/>
    <s v="indie rock"/>
    <x v="1"/>
    <s v="USD"/>
    <n v="1523768400"/>
    <n v="1526014800"/>
    <b v="0"/>
    <b v="0"/>
    <d v="1970-01-01T00:00:00"/>
    <n v="17636.208333333299"/>
    <n v="17662.208333333299"/>
    <s v="music/indie rock"/>
    <x v="573"/>
    <x v="578"/>
  </r>
  <r>
    <n v="623"/>
    <s v="Smith, Scott and Rodriguez"/>
    <s v="Organic actuating protocol"/>
    <n v="94300"/>
    <n v="150806"/>
    <x v="616"/>
    <x v="1"/>
    <n v="2693"/>
    <n v="55.999257333828403"/>
    <x v="3"/>
    <s v="plays"/>
    <x v="4"/>
    <s v="GBP"/>
    <n v="1437022800"/>
    <n v="1437454800"/>
    <b v="0"/>
    <b v="0"/>
    <d v="1970-01-01T00:00:00"/>
    <n v="16632.208333333299"/>
    <n v="16637.208333333299"/>
    <s v="theater/plays"/>
    <x v="574"/>
    <x v="477"/>
  </r>
  <r>
    <n v="624"/>
    <s v="White, Robertson and Roberts"/>
    <s v="Down-sized national software"/>
    <n v="5100"/>
    <n v="14249"/>
    <x v="617"/>
    <x v="1"/>
    <n v="432"/>
    <n v="32.983796296296298"/>
    <x v="7"/>
    <s v="photography books"/>
    <x v="1"/>
    <s v="USD"/>
    <n v="1422165600"/>
    <n v="1422684000"/>
    <b v="0"/>
    <b v="0"/>
    <d v="1970-01-01T00:00:00"/>
    <n v="16460.25"/>
    <n v="16466.25"/>
    <s v="photography/photography books"/>
    <x v="511"/>
    <x v="579"/>
  </r>
  <r>
    <n v="625"/>
    <s v="Martinez Inc"/>
    <s v="Organic upward-trending Graphical User Interface"/>
    <n v="7500"/>
    <n v="5803"/>
    <x v="618"/>
    <x v="0"/>
    <n v="62"/>
    <n v="93.596774193548399"/>
    <x v="3"/>
    <s v="plays"/>
    <x v="1"/>
    <s v="USD"/>
    <n v="1580104800"/>
    <n v="1581314400"/>
    <b v="0"/>
    <b v="0"/>
    <d v="1970-01-01T00:00:00"/>
    <n v="18288.25"/>
    <n v="18302.25"/>
    <s v="theater/plays"/>
    <x v="575"/>
    <x v="580"/>
  </r>
  <r>
    <n v="626"/>
    <s v="Tucker, Mccoy and Marquez"/>
    <s v="Synergistic tertiary budgetary management"/>
    <n v="6400"/>
    <n v="13205"/>
    <x v="619"/>
    <x v="1"/>
    <n v="189"/>
    <n v="69.867724867724903"/>
    <x v="3"/>
    <s v="plays"/>
    <x v="1"/>
    <s v="USD"/>
    <n v="1285650000"/>
    <n v="1286427600"/>
    <b v="0"/>
    <b v="1"/>
    <d v="1970-01-01T00:00:00"/>
    <n v="14880.208333333299"/>
    <n v="14889.208333333299"/>
    <s v="theater/plays"/>
    <x v="576"/>
    <x v="581"/>
  </r>
  <r>
    <n v="627"/>
    <s v="Martin, Lee and Armstrong"/>
    <s v="Open-architected incremental ability"/>
    <n v="1600"/>
    <n v="11108"/>
    <x v="620"/>
    <x v="1"/>
    <n v="154"/>
    <n v="72.129870129870099"/>
    <x v="0"/>
    <s v="food trucks"/>
    <x v="4"/>
    <s v="GBP"/>
    <n v="1276664400"/>
    <n v="1278738000"/>
    <b v="1"/>
    <b v="0"/>
    <d v="1970-01-01T00:00:00"/>
    <n v="14776.208333333299"/>
    <n v="14800.208333333299"/>
    <s v="food/food trucks"/>
    <x v="577"/>
    <x v="582"/>
  </r>
  <r>
    <n v="628"/>
    <s v="Dunn, Moreno and Green"/>
    <s v="Intuitive object-oriented task-force"/>
    <n v="1900"/>
    <n v="2884"/>
    <x v="621"/>
    <x v="1"/>
    <n v="96"/>
    <n v="30.0416666666667"/>
    <x v="1"/>
    <s v="indie rock"/>
    <x v="1"/>
    <s v="USD"/>
    <n v="1286168400"/>
    <n v="1286427600"/>
    <b v="0"/>
    <b v="0"/>
    <d v="1970-01-01T00:00:00"/>
    <n v="14886.208333333299"/>
    <n v="14889.208333333299"/>
    <s v="music/indie rock"/>
    <x v="578"/>
    <x v="581"/>
  </r>
  <r>
    <n v="629"/>
    <s v="Jackson, Martinez and Ray"/>
    <s v="Multi-tiered executive toolset"/>
    <n v="85900"/>
    <n v="55476"/>
    <x v="622"/>
    <x v="0"/>
    <n v="750"/>
    <n v="73.968000000000004"/>
    <x v="3"/>
    <s v="plays"/>
    <x v="1"/>
    <s v="USD"/>
    <n v="1467781200"/>
    <n v="1467954000"/>
    <b v="0"/>
    <b v="1"/>
    <d v="1970-01-01T00:00:00"/>
    <n v="16988.208333333299"/>
    <n v="16990.208333333299"/>
    <s v="theater/plays"/>
    <x v="579"/>
    <x v="583"/>
  </r>
  <r>
    <n v="630"/>
    <s v="Patterson-Johnson"/>
    <s v="Grass-roots directional workforce"/>
    <n v="9500"/>
    <n v="5973"/>
    <x v="623"/>
    <x v="3"/>
    <n v="87"/>
    <n v="68.655172413793096"/>
    <x v="3"/>
    <s v="plays"/>
    <x v="1"/>
    <s v="USD"/>
    <n v="1556686800"/>
    <n v="1557637200"/>
    <b v="0"/>
    <b v="1"/>
    <d v="1970-01-01T00:00:00"/>
    <n v="18017.208333333299"/>
    <n v="18028.208333333299"/>
    <s v="theater/plays"/>
    <x v="580"/>
    <x v="584"/>
  </r>
  <r>
    <n v="631"/>
    <s v="Carlson-Hernandez"/>
    <s v="Quality-focused real-time solution"/>
    <n v="59200"/>
    <n v="183756"/>
    <x v="624"/>
    <x v="1"/>
    <n v="3063"/>
    <n v="59.992164544564197"/>
    <x v="3"/>
    <s v="plays"/>
    <x v="1"/>
    <s v="USD"/>
    <n v="1553576400"/>
    <n v="1553922000"/>
    <b v="0"/>
    <b v="0"/>
    <d v="1970-01-01T00:00:00"/>
    <n v="17981.208333333299"/>
    <n v="17985.208333333299"/>
    <s v="theater/plays"/>
    <x v="581"/>
    <x v="585"/>
  </r>
  <r>
    <n v="632"/>
    <s v="Parker PLC"/>
    <s v="Reduced interactive matrix"/>
    <n v="72100"/>
    <n v="30902"/>
    <x v="625"/>
    <x v="2"/>
    <n v="278"/>
    <n v="111.158273381295"/>
    <x v="3"/>
    <s v="plays"/>
    <x v="1"/>
    <s v="USD"/>
    <n v="1414904400"/>
    <n v="1416463200"/>
    <b v="0"/>
    <b v="0"/>
    <d v="1970-01-01T00:00:00"/>
    <n v="16376.208333333299"/>
    <n v="16394.25"/>
    <s v="theater/plays"/>
    <x v="582"/>
    <x v="586"/>
  </r>
  <r>
    <n v="633"/>
    <s v="Yu and Sons"/>
    <s v="Adaptive context-sensitive architecture"/>
    <n v="6700"/>
    <n v="5569"/>
    <x v="626"/>
    <x v="0"/>
    <n v="105"/>
    <n v="53.038095238095202"/>
    <x v="4"/>
    <s v="animation"/>
    <x v="1"/>
    <s v="USD"/>
    <n v="1446876000"/>
    <n v="1447221600"/>
    <b v="0"/>
    <b v="0"/>
    <d v="1970-01-01T00:00:00"/>
    <n v="16746.25"/>
    <n v="16750.25"/>
    <s v="film &amp; video/animation"/>
    <x v="336"/>
    <x v="587"/>
  </r>
  <r>
    <n v="634"/>
    <s v="Taylor, Johnson and Hernandez"/>
    <s v="Polarized incremental portal"/>
    <n v="118200"/>
    <n v="92824"/>
    <x v="627"/>
    <x v="3"/>
    <n v="1658"/>
    <n v="55.9855247285887"/>
    <x v="4"/>
    <s v="television"/>
    <x v="1"/>
    <s v="USD"/>
    <n v="1490418000"/>
    <n v="1491627600"/>
    <b v="0"/>
    <b v="0"/>
    <d v="1970-01-01T00:00:00"/>
    <n v="17250.208333333299"/>
    <n v="17264.208333333299"/>
    <s v="film &amp; video/television"/>
    <x v="583"/>
    <x v="588"/>
  </r>
  <r>
    <n v="635"/>
    <s v="Mack Ltd"/>
    <s v="Reactive regional access"/>
    <n v="139000"/>
    <n v="158590"/>
    <x v="628"/>
    <x v="1"/>
    <n v="2266"/>
    <n v="69.986760812003496"/>
    <x v="4"/>
    <s v="television"/>
    <x v="1"/>
    <s v="USD"/>
    <n v="1360389600"/>
    <n v="1363150800"/>
    <b v="0"/>
    <b v="0"/>
    <d v="1970-01-01T00:00:00"/>
    <n v="15745.25"/>
    <n v="15777.208333333299"/>
    <s v="film &amp; video/television"/>
    <x v="584"/>
    <x v="589"/>
  </r>
  <r>
    <n v="636"/>
    <s v="Lamb-Sanders"/>
    <s v="Stand-alone reciprocal frame"/>
    <n v="197700"/>
    <n v="127591"/>
    <x v="629"/>
    <x v="0"/>
    <n v="2604"/>
    <n v="48.998079877112097"/>
    <x v="4"/>
    <s v="animation"/>
    <x v="3"/>
    <s v="DKK"/>
    <n v="1326866400"/>
    <n v="1330754400"/>
    <b v="0"/>
    <b v="1"/>
    <d v="1970-01-01T00:00:00"/>
    <n v="15357.25"/>
    <n v="15402.25"/>
    <s v="film &amp; video/animation"/>
    <x v="585"/>
    <x v="590"/>
  </r>
  <r>
    <n v="637"/>
    <s v="Williams-Ramirez"/>
    <s v="Open-architected 24/7 throughput"/>
    <n v="8500"/>
    <n v="6750"/>
    <x v="630"/>
    <x v="0"/>
    <n v="65"/>
    <n v="103.846153846154"/>
    <x v="3"/>
    <s v="plays"/>
    <x v="1"/>
    <s v="USD"/>
    <n v="1479103200"/>
    <n v="1479794400"/>
    <b v="0"/>
    <b v="0"/>
    <d v="1970-01-01T00:00:00"/>
    <n v="17119.25"/>
    <n v="17127.25"/>
    <s v="theater/plays"/>
    <x v="586"/>
    <x v="591"/>
  </r>
  <r>
    <n v="638"/>
    <s v="Weaver Ltd"/>
    <s v="Monitored 24/7 approach"/>
    <n v="81600"/>
    <n v="9318"/>
    <x v="631"/>
    <x v="0"/>
    <n v="94"/>
    <n v="99.127659574468098"/>
    <x v="3"/>
    <s v="plays"/>
    <x v="1"/>
    <s v="USD"/>
    <n v="1280206800"/>
    <n v="1281243600"/>
    <b v="0"/>
    <b v="1"/>
    <d v="1970-01-01T00:00:00"/>
    <n v="14817.208333333299"/>
    <n v="14829.208333333299"/>
    <s v="theater/plays"/>
    <x v="587"/>
    <x v="592"/>
  </r>
  <r>
    <n v="639"/>
    <s v="Barnes-Williams"/>
    <s v="Upgradable explicit forecast"/>
    <n v="8600"/>
    <n v="4832"/>
    <x v="632"/>
    <x v="2"/>
    <n v="45"/>
    <n v="107.37777777777799"/>
    <x v="4"/>
    <s v="drama"/>
    <x v="1"/>
    <s v="USD"/>
    <n v="1532754000"/>
    <n v="1532754000"/>
    <b v="0"/>
    <b v="1"/>
    <d v="1970-01-01T00:00:00"/>
    <n v="17740.208333333299"/>
    <n v="17740.208333333299"/>
    <s v="film &amp; video/drama"/>
    <x v="588"/>
    <x v="593"/>
  </r>
  <r>
    <n v="640"/>
    <s v="Richardson, Woodward and Hansen"/>
    <s v="Pre-emptive context-sensitive support"/>
    <n v="119800"/>
    <n v="19769"/>
    <x v="633"/>
    <x v="0"/>
    <n v="257"/>
    <n v="76.922178988326806"/>
    <x v="3"/>
    <s v="plays"/>
    <x v="1"/>
    <s v="USD"/>
    <n v="1453096800"/>
    <n v="1453356000"/>
    <b v="0"/>
    <b v="0"/>
    <d v="1970-01-01T00:00:00"/>
    <n v="16818.25"/>
    <n v="16821.25"/>
    <s v="theater/plays"/>
    <x v="589"/>
    <x v="510"/>
  </r>
  <r>
    <n v="641"/>
    <s v="Hunt, Barker and Baker"/>
    <s v="Business-focused leadingedge instruction set"/>
    <n v="9400"/>
    <n v="11277"/>
    <x v="634"/>
    <x v="1"/>
    <n v="194"/>
    <n v="58.128865979381402"/>
    <x v="3"/>
    <s v="plays"/>
    <x v="5"/>
    <s v="CHF"/>
    <n v="1487570400"/>
    <n v="1489986000"/>
    <b v="0"/>
    <b v="0"/>
    <d v="1970-01-01T00:00:00"/>
    <n v="17217.25"/>
    <n v="17245.208333333299"/>
    <s v="theater/plays"/>
    <x v="590"/>
    <x v="594"/>
  </r>
  <r>
    <n v="642"/>
    <s v="Ramos, Moreno and Lewis"/>
    <s v="Extended multi-state knowledge user"/>
    <n v="9200"/>
    <n v="13382"/>
    <x v="635"/>
    <x v="1"/>
    <n v="129"/>
    <n v="103.73643410852701"/>
    <x v="2"/>
    <s v="wearables"/>
    <x v="0"/>
    <s v="CAD"/>
    <n v="1545026400"/>
    <n v="1545804000"/>
    <b v="0"/>
    <b v="0"/>
    <d v="1970-01-01T00:00:00"/>
    <n v="17882.25"/>
    <n v="17891.25"/>
    <s v="technology/wearables"/>
    <x v="591"/>
    <x v="595"/>
  </r>
  <r>
    <n v="643"/>
    <s v="Harris Inc"/>
    <s v="Future-proofed modular groupware"/>
    <n v="14900"/>
    <n v="32986"/>
    <x v="636"/>
    <x v="1"/>
    <n v="375"/>
    <n v="87.962666666666706"/>
    <x v="3"/>
    <s v="plays"/>
    <x v="1"/>
    <s v="USD"/>
    <n v="1488348000"/>
    <n v="1489899600"/>
    <b v="0"/>
    <b v="0"/>
    <d v="1970-01-01T00:00:00"/>
    <n v="17226.25"/>
    <n v="17244.208333333299"/>
    <s v="theater/plays"/>
    <x v="592"/>
    <x v="596"/>
  </r>
  <r>
    <n v="644"/>
    <s v="Peters-Nelson"/>
    <s v="Distributed real-time algorithm"/>
    <n v="169400"/>
    <n v="81984"/>
    <x v="637"/>
    <x v="0"/>
    <n v="2928"/>
    <n v="28"/>
    <x v="3"/>
    <s v="plays"/>
    <x v="0"/>
    <s v="CAD"/>
    <n v="1545112800"/>
    <n v="1546495200"/>
    <b v="0"/>
    <b v="0"/>
    <d v="1970-01-01T00:00:00"/>
    <n v="17883.25"/>
    <n v="17899.25"/>
    <s v="theater/plays"/>
    <x v="593"/>
    <x v="597"/>
  </r>
  <r>
    <n v="645"/>
    <s v="Ferguson, Murphy and Bright"/>
    <s v="Multi-lateral heuristic throughput"/>
    <n v="192100"/>
    <n v="178483"/>
    <x v="638"/>
    <x v="0"/>
    <n v="4697"/>
    <n v="37.999361294443297"/>
    <x v="1"/>
    <s v="rock"/>
    <x v="1"/>
    <s v="USD"/>
    <n v="1537938000"/>
    <n v="1539752400"/>
    <b v="0"/>
    <b v="1"/>
    <d v="1970-01-01T00:00:00"/>
    <n v="17800.208333333299"/>
    <n v="17821.208333333299"/>
    <s v="music/rock"/>
    <x v="594"/>
    <x v="598"/>
  </r>
  <r>
    <n v="646"/>
    <s v="Robinson Group"/>
    <s v="Switchable reciprocal middleware"/>
    <n v="98700"/>
    <n v="87448"/>
    <x v="639"/>
    <x v="0"/>
    <n v="2915"/>
    <n v="29.9993138936535"/>
    <x v="6"/>
    <s v="video games"/>
    <x v="1"/>
    <s v="USD"/>
    <n v="1363150800"/>
    <n v="1364101200"/>
    <b v="0"/>
    <b v="0"/>
    <d v="1970-01-01T00:00:00"/>
    <n v="15777.208333333299"/>
    <n v="15788.208333333299"/>
    <s v="games/video games"/>
    <x v="595"/>
    <x v="599"/>
  </r>
  <r>
    <n v="647"/>
    <s v="Jordan-Wolfe"/>
    <s v="Inverse multimedia Graphic Interface"/>
    <n v="4500"/>
    <n v="1863"/>
    <x v="640"/>
    <x v="0"/>
    <n v="18"/>
    <n v="103.5"/>
    <x v="5"/>
    <s v="translations"/>
    <x v="1"/>
    <s v="USD"/>
    <n v="1523250000"/>
    <n v="1525323600"/>
    <b v="0"/>
    <b v="0"/>
    <d v="1970-01-01T00:00:00"/>
    <n v="17630.208333333299"/>
    <n v="17654.208333333299"/>
    <s v="publishing/translations"/>
    <x v="596"/>
    <x v="600"/>
  </r>
  <r>
    <n v="648"/>
    <s v="Vargas-Cox"/>
    <s v="Vision-oriented local contingency"/>
    <n v="98600"/>
    <n v="62174"/>
    <x v="641"/>
    <x v="3"/>
    <n v="723"/>
    <n v="85.9944674965422"/>
    <x v="0"/>
    <s v="food trucks"/>
    <x v="1"/>
    <s v="USD"/>
    <n v="1499317200"/>
    <n v="1500872400"/>
    <b v="1"/>
    <b v="0"/>
    <d v="1970-01-01T00:00:00"/>
    <n v="17353.208333333299"/>
    <n v="17371.208333333299"/>
    <s v="food/food trucks"/>
    <x v="597"/>
    <x v="601"/>
  </r>
  <r>
    <n v="649"/>
    <s v="Yang and Sons"/>
    <s v="Reactive 6thgeneration hub"/>
    <n v="121700"/>
    <n v="59003"/>
    <x v="642"/>
    <x v="0"/>
    <n v="602"/>
    <n v="98.011627906976699"/>
    <x v="3"/>
    <s v="plays"/>
    <x v="5"/>
    <s v="CHF"/>
    <n v="1287550800"/>
    <n v="1288501200"/>
    <b v="1"/>
    <b v="1"/>
    <d v="1970-01-01T00:00:00"/>
    <n v="14902.208333333299"/>
    <n v="14913.208333333299"/>
    <s v="theater/plays"/>
    <x v="598"/>
    <x v="602"/>
  </r>
  <r>
    <n v="650"/>
    <s v="Wilson, Wilson and Mathis"/>
    <s v="Optional asymmetric success"/>
    <n v="100"/>
    <n v="2"/>
    <x v="50"/>
    <x v="0"/>
    <n v="1"/>
    <n v="2"/>
    <x v="1"/>
    <s v="jazz"/>
    <x v="1"/>
    <s v="USD"/>
    <n v="1404795600"/>
    <n v="1407128400"/>
    <b v="0"/>
    <b v="0"/>
    <d v="1970-01-01T00:00:00"/>
    <n v="16259.208333333299"/>
    <n v="16286.208333333299"/>
    <s v="music/jazz"/>
    <x v="599"/>
    <x v="603"/>
  </r>
  <r>
    <n v="651"/>
    <s v="Wang, Koch and Weaver"/>
    <s v="Digitized analyzing capacity"/>
    <n v="196700"/>
    <n v="174039"/>
    <x v="643"/>
    <x v="0"/>
    <n v="3868"/>
    <n v="44.9945708376422"/>
    <x v="4"/>
    <s v="shorts"/>
    <x v="6"/>
    <s v="EUR"/>
    <n v="1393048800"/>
    <n v="1394344800"/>
    <b v="0"/>
    <b v="0"/>
    <d v="1970-01-01T00:00:00"/>
    <n v="16123.25"/>
    <n v="16138.25"/>
    <s v="film &amp; video/shorts"/>
    <x v="600"/>
    <x v="604"/>
  </r>
  <r>
    <n v="652"/>
    <s v="Cisneros Ltd"/>
    <s v="Vision-oriented regional hub"/>
    <n v="10000"/>
    <n v="12684"/>
    <x v="644"/>
    <x v="1"/>
    <n v="409"/>
    <n v="31.012224938875299"/>
    <x v="2"/>
    <s v="web"/>
    <x v="1"/>
    <s v="USD"/>
    <n v="1470373200"/>
    <n v="1474088400"/>
    <b v="0"/>
    <b v="0"/>
    <d v="1970-01-01T00:00:00"/>
    <n v="17018.208333333299"/>
    <n v="17061.208333333299"/>
    <s v="technology/web"/>
    <x v="601"/>
    <x v="292"/>
  </r>
  <r>
    <n v="653"/>
    <s v="Williams-Jones"/>
    <s v="Monitored incremental info-mediaries"/>
    <n v="600"/>
    <n v="14033"/>
    <x v="645"/>
    <x v="1"/>
    <n v="234"/>
    <n v="59.9700854700855"/>
    <x v="2"/>
    <s v="web"/>
    <x v="1"/>
    <s v="USD"/>
    <n v="1460091600"/>
    <n v="1460264400"/>
    <b v="0"/>
    <b v="0"/>
    <d v="1970-01-01T00:00:00"/>
    <n v="16899.208333333299"/>
    <n v="16901.208333333299"/>
    <s v="technology/web"/>
    <x v="602"/>
    <x v="605"/>
  </r>
  <r>
    <n v="654"/>
    <s v="Roberts, Hinton and Williams"/>
    <s v="Programmable static middleware"/>
    <n v="35000"/>
    <n v="177936"/>
    <x v="646"/>
    <x v="1"/>
    <n v="3016"/>
    <n v="58.9973474801061"/>
    <x v="1"/>
    <s v="metal"/>
    <x v="1"/>
    <s v="USD"/>
    <n v="1440392400"/>
    <n v="1440824400"/>
    <b v="0"/>
    <b v="0"/>
    <d v="1970-01-01T00:00:00"/>
    <n v="16671.208333333299"/>
    <n v="16676.208333333299"/>
    <s v="music/metal"/>
    <x v="335"/>
    <x v="606"/>
  </r>
  <r>
    <n v="655"/>
    <s v="Gonzalez, Williams and Benson"/>
    <s v="Multi-layered bottom-line encryption"/>
    <n v="6900"/>
    <n v="13212"/>
    <x v="647"/>
    <x v="1"/>
    <n v="264"/>
    <n v="50.045454545454497"/>
    <x v="7"/>
    <s v="photography books"/>
    <x v="1"/>
    <s v="USD"/>
    <n v="1488434400"/>
    <n v="1489554000"/>
    <b v="1"/>
    <b v="0"/>
    <d v="1970-01-01T00:00:00"/>
    <n v="17227.25"/>
    <n v="17240.208333333299"/>
    <s v="photography/photography books"/>
    <x v="603"/>
    <x v="607"/>
  </r>
  <r>
    <n v="656"/>
    <s v="Hobbs, Brown and Lee"/>
    <s v="Vision-oriented systematic Graphical User Interface"/>
    <n v="118400"/>
    <n v="49879"/>
    <x v="648"/>
    <x v="0"/>
    <n v="504"/>
    <n v="98.966269841269806"/>
    <x v="0"/>
    <s v="food trucks"/>
    <x v="2"/>
    <s v="AUD"/>
    <n v="1514440800"/>
    <n v="1514872800"/>
    <b v="0"/>
    <b v="0"/>
    <d v="1970-01-01T00:00:00"/>
    <n v="17528.25"/>
    <n v="17533.25"/>
    <s v="food/food trucks"/>
    <x v="604"/>
    <x v="608"/>
  </r>
  <r>
    <n v="657"/>
    <s v="Russo, Kim and Mccoy"/>
    <s v="Balanced optimal hardware"/>
    <n v="10000"/>
    <n v="824"/>
    <x v="649"/>
    <x v="0"/>
    <n v="14"/>
    <n v="58.857142857142897"/>
    <x v="4"/>
    <s v="science fiction"/>
    <x v="1"/>
    <s v="USD"/>
    <n v="1514354400"/>
    <n v="1515736800"/>
    <b v="0"/>
    <b v="0"/>
    <d v="1970-01-01T00:00:00"/>
    <n v="17527.25"/>
    <n v="17543.25"/>
    <s v="film &amp; video/science fiction"/>
    <x v="605"/>
    <x v="609"/>
  </r>
  <r>
    <n v="658"/>
    <s v="Howell, Myers and Olson"/>
    <s v="Self-enabling mission-critical success"/>
    <n v="52600"/>
    <n v="31594"/>
    <x v="650"/>
    <x v="3"/>
    <n v="390"/>
    <n v="81.010256410256403"/>
    <x v="1"/>
    <s v="rock"/>
    <x v="1"/>
    <s v="USD"/>
    <n v="1440910800"/>
    <n v="1442898000"/>
    <b v="0"/>
    <b v="0"/>
    <d v="1970-01-01T00:00:00"/>
    <n v="16677.208333333299"/>
    <n v="16700.208333333299"/>
    <s v="music/rock"/>
    <x v="606"/>
    <x v="610"/>
  </r>
  <r>
    <n v="659"/>
    <s v="Bailey and Sons"/>
    <s v="Grass-roots dynamic emulation"/>
    <n v="120700"/>
    <n v="57010"/>
    <x v="651"/>
    <x v="0"/>
    <n v="750"/>
    <n v="76.013333333333307"/>
    <x v="4"/>
    <s v="documentary"/>
    <x v="4"/>
    <s v="GBP"/>
    <n v="1296108000"/>
    <n v="1296194400"/>
    <b v="0"/>
    <b v="0"/>
    <d v="1970-01-01T00:00:00"/>
    <n v="15001.25"/>
    <n v="15002.25"/>
    <s v="film &amp; video/documentary"/>
    <x v="65"/>
    <x v="611"/>
  </r>
  <r>
    <n v="660"/>
    <s v="Jensen-Brown"/>
    <s v="Fundamental disintermediate matrix"/>
    <n v="9100"/>
    <n v="7438"/>
    <x v="652"/>
    <x v="0"/>
    <n v="77"/>
    <n v="96.597402597402606"/>
    <x v="3"/>
    <s v="plays"/>
    <x v="1"/>
    <s v="USD"/>
    <n v="1440133200"/>
    <n v="1440910800"/>
    <b v="1"/>
    <b v="0"/>
    <d v="1970-01-01T00:00:00"/>
    <n v="16668.208333333299"/>
    <n v="16677.208333333299"/>
    <s v="theater/plays"/>
    <x v="607"/>
    <x v="612"/>
  </r>
  <r>
    <n v="661"/>
    <s v="Smith Group"/>
    <s v="Right-sized secondary challenge"/>
    <n v="106800"/>
    <n v="57872"/>
    <x v="653"/>
    <x v="0"/>
    <n v="752"/>
    <n v="76.957446808510596"/>
    <x v="1"/>
    <s v="jazz"/>
    <x v="3"/>
    <s v="DKK"/>
    <n v="1332910800"/>
    <n v="1335502800"/>
    <b v="0"/>
    <b v="0"/>
    <d v="1970-01-01T00:00:00"/>
    <n v="15427.208333333299"/>
    <n v="15457.208333333299"/>
    <s v="music/jazz"/>
    <x v="608"/>
    <x v="613"/>
  </r>
  <r>
    <n v="662"/>
    <s v="Murphy-Farrell"/>
    <s v="Implemented exuding software"/>
    <n v="9100"/>
    <n v="8906"/>
    <x v="654"/>
    <x v="0"/>
    <n v="131"/>
    <n v="67.984732824427496"/>
    <x v="3"/>
    <s v="plays"/>
    <x v="1"/>
    <s v="USD"/>
    <n v="1544335200"/>
    <n v="1544680800"/>
    <b v="0"/>
    <b v="0"/>
    <d v="1970-01-01T00:00:00"/>
    <n v="17874.25"/>
    <n v="17878.25"/>
    <s v="theater/plays"/>
    <x v="609"/>
    <x v="614"/>
  </r>
  <r>
    <n v="663"/>
    <s v="Everett-Wolfe"/>
    <s v="Total optimizing software"/>
    <n v="10000"/>
    <n v="7724"/>
    <x v="655"/>
    <x v="0"/>
    <n v="87"/>
    <n v="88.781609195402297"/>
    <x v="3"/>
    <s v="plays"/>
    <x v="1"/>
    <s v="USD"/>
    <n v="1286427600"/>
    <n v="1288414800"/>
    <b v="0"/>
    <b v="0"/>
    <d v="1970-01-01T00:00:00"/>
    <n v="14889.208333333299"/>
    <n v="14912.208333333299"/>
    <s v="theater/plays"/>
    <x v="610"/>
    <x v="615"/>
  </r>
  <r>
    <n v="664"/>
    <s v="Young PLC"/>
    <s v="Optional maximized attitude"/>
    <n v="79400"/>
    <n v="26571"/>
    <x v="656"/>
    <x v="0"/>
    <n v="1063"/>
    <n v="24.996237064910598"/>
    <x v="1"/>
    <s v="jazz"/>
    <x v="1"/>
    <s v="USD"/>
    <n v="1329717600"/>
    <n v="1330581600"/>
    <b v="0"/>
    <b v="0"/>
    <d v="1970-01-01T00:00:00"/>
    <n v="15390.25"/>
    <n v="15400.25"/>
    <s v="music/jazz"/>
    <x v="541"/>
    <x v="616"/>
  </r>
  <r>
    <n v="665"/>
    <s v="Park-Goodman"/>
    <s v="Customer-focused impactful extranet"/>
    <n v="5100"/>
    <n v="12219"/>
    <x v="657"/>
    <x v="1"/>
    <n v="272"/>
    <n v="44.922794117647101"/>
    <x v="4"/>
    <s v="documentary"/>
    <x v="1"/>
    <s v="USD"/>
    <n v="1310187600"/>
    <n v="1311397200"/>
    <b v="0"/>
    <b v="1"/>
    <d v="1970-01-01T00:00:00"/>
    <n v="15164.208333333299"/>
    <n v="15178.208333333299"/>
    <s v="film &amp; video/documentary"/>
    <x v="611"/>
    <x v="453"/>
  </r>
  <r>
    <n v="666"/>
    <s v="York, Barr and Grant"/>
    <s v="Cloned bottom-line success"/>
    <n v="3100"/>
    <n v="1985"/>
    <x v="658"/>
    <x v="3"/>
    <n v="25"/>
    <n v="79.400000000000006"/>
    <x v="3"/>
    <s v="plays"/>
    <x v="1"/>
    <s v="USD"/>
    <n v="1377838800"/>
    <n v="1378357200"/>
    <b v="0"/>
    <b v="1"/>
    <d v="1970-01-01T00:00:00"/>
    <n v="15947.208333333299"/>
    <n v="15953.208333333299"/>
    <s v="theater/plays"/>
    <x v="612"/>
    <x v="617"/>
  </r>
  <r>
    <n v="667"/>
    <s v="Little Ltd"/>
    <s v="Decentralized bandwidth-monitored ability"/>
    <n v="6900"/>
    <n v="12155"/>
    <x v="659"/>
    <x v="1"/>
    <n v="419"/>
    <n v="29.0095465393795"/>
    <x v="8"/>
    <s v="audio"/>
    <x v="1"/>
    <s v="USD"/>
    <n v="1410325200"/>
    <n v="1411102800"/>
    <b v="0"/>
    <b v="0"/>
    <d v="1970-01-01T00:00:00"/>
    <n v="16323.208333333299"/>
    <n v="16332.208333333299"/>
    <s v="journalism/audio"/>
    <x v="613"/>
    <x v="618"/>
  </r>
  <r>
    <n v="668"/>
    <s v="Brown and Sons"/>
    <s v="Programmable leadingedge budgetary management"/>
    <n v="27500"/>
    <n v="5593"/>
    <x v="660"/>
    <x v="0"/>
    <n v="76"/>
    <n v="73.592105263157904"/>
    <x v="3"/>
    <s v="plays"/>
    <x v="1"/>
    <s v="USD"/>
    <n v="1343797200"/>
    <n v="1344834000"/>
    <b v="0"/>
    <b v="0"/>
    <d v="1970-01-01T00:00:00"/>
    <n v="15553.208333333299"/>
    <n v="15565.208333333299"/>
    <s v="theater/plays"/>
    <x v="614"/>
    <x v="619"/>
  </r>
  <r>
    <n v="669"/>
    <s v="Payne, Garrett and Thomas"/>
    <s v="Upgradable bi-directional concept"/>
    <n v="48800"/>
    <n v="175020"/>
    <x v="661"/>
    <x v="1"/>
    <n v="1621"/>
    <n v="107.970388648982"/>
    <x v="3"/>
    <s v="plays"/>
    <x v="6"/>
    <s v="EUR"/>
    <n v="1498453200"/>
    <n v="1499230800"/>
    <b v="0"/>
    <b v="0"/>
    <d v="1970-01-01T00:00:00"/>
    <n v="17343.208333333299"/>
    <n v="17352.208333333299"/>
    <s v="theater/plays"/>
    <x v="615"/>
    <x v="620"/>
  </r>
  <r>
    <n v="670"/>
    <s v="Robinson Group"/>
    <s v="Re-contextualized homogeneous flexibility"/>
    <n v="16200"/>
    <n v="75955"/>
    <x v="662"/>
    <x v="1"/>
    <n v="1101"/>
    <n v="68.987284287011803"/>
    <x v="1"/>
    <s v="indie rock"/>
    <x v="1"/>
    <s v="USD"/>
    <n v="1456380000"/>
    <n v="1457416800"/>
    <b v="0"/>
    <b v="0"/>
    <d v="1970-01-01T00:00:00"/>
    <n v="16856.25"/>
    <n v="16868.25"/>
    <s v="music/indie rock"/>
    <x v="90"/>
    <x v="621"/>
  </r>
  <r>
    <n v="671"/>
    <s v="Robinson-Kelly"/>
    <s v="Monitored bi-directional standardization"/>
    <n v="97600"/>
    <n v="119127"/>
    <x v="663"/>
    <x v="1"/>
    <n v="1073"/>
    <n v="111.022367194781"/>
    <x v="3"/>
    <s v="plays"/>
    <x v="1"/>
    <s v="USD"/>
    <n v="1280552400"/>
    <n v="1280898000"/>
    <b v="0"/>
    <b v="1"/>
    <d v="1970-01-01T00:00:00"/>
    <n v="14821.208333333299"/>
    <n v="14825.208333333299"/>
    <s v="theater/plays"/>
    <x v="616"/>
    <x v="622"/>
  </r>
  <r>
    <n v="672"/>
    <s v="Kelly-Colon"/>
    <s v="Stand-alone grid-enabled leverage"/>
    <n v="197900"/>
    <n v="110689"/>
    <x v="664"/>
    <x v="0"/>
    <n v="4428"/>
    <n v="24.9975158084914"/>
    <x v="3"/>
    <s v="plays"/>
    <x v="2"/>
    <s v="AUD"/>
    <n v="1521608400"/>
    <n v="1522472400"/>
    <b v="0"/>
    <b v="0"/>
    <d v="1970-01-01T00:00:00"/>
    <n v="17611.208333333299"/>
    <n v="17621.208333333299"/>
    <s v="theater/plays"/>
    <x v="617"/>
    <x v="623"/>
  </r>
  <r>
    <n v="673"/>
    <s v="Turner, Scott and Gentry"/>
    <s v="Assimilated regional groupware"/>
    <n v="5600"/>
    <n v="2445"/>
    <x v="665"/>
    <x v="0"/>
    <n v="58"/>
    <n v="42.155172413793103"/>
    <x v="1"/>
    <s v="indie rock"/>
    <x v="6"/>
    <s v="EUR"/>
    <n v="1460696400"/>
    <n v="1462510800"/>
    <b v="0"/>
    <b v="0"/>
    <d v="1970-01-01T00:00:00"/>
    <n v="16906.208333333299"/>
    <n v="16927.208333333299"/>
    <s v="music/indie rock"/>
    <x v="618"/>
    <x v="624"/>
  </r>
  <r>
    <n v="674"/>
    <s v="Sanchez Ltd"/>
    <s v="Up-sized 24hour instruction set"/>
    <n v="170700"/>
    <n v="57250"/>
    <x v="666"/>
    <x v="3"/>
    <n v="1218"/>
    <n v="47.003284072249599"/>
    <x v="7"/>
    <s v="photography books"/>
    <x v="1"/>
    <s v="USD"/>
    <n v="1313730000"/>
    <n v="1317790800"/>
    <b v="0"/>
    <b v="0"/>
    <d v="1970-01-01T00:00:00"/>
    <n v="15205.208333333299"/>
    <n v="15252.208333333299"/>
    <s v="photography/photography books"/>
    <x v="619"/>
    <x v="625"/>
  </r>
  <r>
    <n v="675"/>
    <s v="Giles-Smith"/>
    <s v="Right-sized web-enabled intranet"/>
    <n v="9700"/>
    <n v="11929"/>
    <x v="667"/>
    <x v="1"/>
    <n v="331"/>
    <n v="36.0392749244713"/>
    <x v="8"/>
    <s v="audio"/>
    <x v="1"/>
    <s v="USD"/>
    <n v="1568178000"/>
    <n v="1568782800"/>
    <b v="0"/>
    <b v="0"/>
    <d v="1970-01-01T00:00:00"/>
    <n v="18150.208333333299"/>
    <n v="18157.208333333299"/>
    <s v="journalism/audio"/>
    <x v="620"/>
    <x v="626"/>
  </r>
  <r>
    <n v="676"/>
    <s v="Thompson-Moreno"/>
    <s v="Expanded needs-based orchestration"/>
    <n v="62300"/>
    <n v="118214"/>
    <x v="668"/>
    <x v="1"/>
    <n v="1170"/>
    <n v="101.037606837607"/>
    <x v="7"/>
    <s v="photography books"/>
    <x v="1"/>
    <s v="USD"/>
    <n v="1348635600"/>
    <n v="1349413200"/>
    <b v="0"/>
    <b v="0"/>
    <d v="1970-01-01T00:00:00"/>
    <n v="15609.208333333299"/>
    <n v="15618.208333333299"/>
    <s v="photography/photography books"/>
    <x v="621"/>
    <x v="627"/>
  </r>
  <r>
    <n v="677"/>
    <s v="Murphy-Fox"/>
    <s v="Organic system-worthy orchestration"/>
    <n v="5300"/>
    <n v="4432"/>
    <x v="669"/>
    <x v="0"/>
    <n v="111"/>
    <n v="39.927927927927897"/>
    <x v="5"/>
    <s v="fiction"/>
    <x v="1"/>
    <s v="USD"/>
    <n v="1468126800"/>
    <n v="1472446800"/>
    <b v="0"/>
    <b v="0"/>
    <d v="1970-01-01T00:00:00"/>
    <n v="16992.208333333299"/>
    <n v="17042.208333333299"/>
    <s v="publishing/fiction"/>
    <x v="622"/>
    <x v="491"/>
  </r>
  <r>
    <n v="678"/>
    <s v="Rodriguez-Patterson"/>
    <s v="Inverse static standardization"/>
    <n v="99500"/>
    <n v="17879"/>
    <x v="670"/>
    <x v="3"/>
    <n v="215"/>
    <n v="83.158139534883702"/>
    <x v="4"/>
    <s v="drama"/>
    <x v="1"/>
    <s v="USD"/>
    <n v="1547877600"/>
    <n v="1548050400"/>
    <b v="0"/>
    <b v="0"/>
    <d v="1970-01-01T00:00:00"/>
    <n v="17915.25"/>
    <n v="17917.25"/>
    <s v="film &amp; video/drama"/>
    <x v="35"/>
    <x v="628"/>
  </r>
  <r>
    <n v="679"/>
    <s v="Davis Ltd"/>
    <s v="Synchronized motivating solution"/>
    <n v="1400"/>
    <n v="14511"/>
    <x v="671"/>
    <x v="1"/>
    <n v="363"/>
    <n v="39.9752066115703"/>
    <x v="0"/>
    <s v="food trucks"/>
    <x v="1"/>
    <s v="USD"/>
    <n v="1571374800"/>
    <n v="1571806800"/>
    <b v="0"/>
    <b v="1"/>
    <d v="1970-01-01T00:00:00"/>
    <n v="18187.208333333299"/>
    <n v="18192.208333333299"/>
    <s v="food/food trucks"/>
    <x v="623"/>
    <x v="629"/>
  </r>
  <r>
    <n v="680"/>
    <s v="Nelson-Valdez"/>
    <s v="Open-source 4thgeneration open system"/>
    <n v="145600"/>
    <n v="141822"/>
    <x v="672"/>
    <x v="0"/>
    <n v="2955"/>
    <n v="47.993908629441599"/>
    <x v="6"/>
    <s v="mobile games"/>
    <x v="1"/>
    <s v="USD"/>
    <n v="1576303200"/>
    <n v="1576476000"/>
    <b v="0"/>
    <b v="1"/>
    <d v="1970-01-01T00:00:00"/>
    <n v="18244.25"/>
    <n v="18246.25"/>
    <s v="games/mobile games"/>
    <x v="624"/>
    <x v="630"/>
  </r>
  <r>
    <n v="681"/>
    <s v="Kelly PLC"/>
    <s v="Decentralized context-sensitive superstructure"/>
    <n v="184100"/>
    <n v="159037"/>
    <x v="673"/>
    <x v="0"/>
    <n v="1657"/>
    <n v="95.978877489438702"/>
    <x v="3"/>
    <s v="plays"/>
    <x v="1"/>
    <s v="USD"/>
    <n v="1324447200"/>
    <n v="1324965600"/>
    <b v="0"/>
    <b v="0"/>
    <d v="1970-01-01T00:00:00"/>
    <n v="15329.25"/>
    <n v="15335.25"/>
    <s v="theater/plays"/>
    <x v="625"/>
    <x v="631"/>
  </r>
  <r>
    <n v="682"/>
    <s v="Nguyen and Sons"/>
    <s v="Compatible 5thgeneration concept"/>
    <n v="5400"/>
    <n v="8109"/>
    <x v="674"/>
    <x v="1"/>
    <n v="103"/>
    <n v="78.728155339805795"/>
    <x v="3"/>
    <s v="plays"/>
    <x v="1"/>
    <s v="USD"/>
    <n v="1386741600"/>
    <n v="1387519200"/>
    <b v="0"/>
    <b v="0"/>
    <d v="1970-01-01T00:00:00"/>
    <n v="16050.25"/>
    <n v="16059.25"/>
    <s v="theater/plays"/>
    <x v="626"/>
    <x v="632"/>
  </r>
  <r>
    <n v="683"/>
    <s v="Jones PLC"/>
    <s v="Virtual systemic intranet"/>
    <n v="2300"/>
    <n v="8244"/>
    <x v="675"/>
    <x v="1"/>
    <n v="147"/>
    <n v="56.081632653061199"/>
    <x v="3"/>
    <s v="plays"/>
    <x v="1"/>
    <s v="USD"/>
    <n v="1537074000"/>
    <n v="1537246800"/>
    <b v="0"/>
    <b v="0"/>
    <d v="1970-01-01T00:00:00"/>
    <n v="17790.208333333299"/>
    <n v="17792.208333333299"/>
    <s v="theater/plays"/>
    <x v="627"/>
    <x v="633"/>
  </r>
  <r>
    <n v="684"/>
    <s v="Gilmore LLC"/>
    <s v="Optimized systemic algorithm"/>
    <n v="1400"/>
    <n v="7600"/>
    <x v="676"/>
    <x v="1"/>
    <n v="110"/>
    <n v="69.090909090909093"/>
    <x v="5"/>
    <s v="nonfiction"/>
    <x v="0"/>
    <s v="CAD"/>
    <n v="1277787600"/>
    <n v="1279515600"/>
    <b v="0"/>
    <b v="0"/>
    <d v="1970-01-01T00:00:00"/>
    <n v="14789.208333333299"/>
    <n v="14809.208333333299"/>
    <s v="publishing/nonfiction"/>
    <x v="628"/>
    <x v="634"/>
  </r>
  <r>
    <n v="685"/>
    <s v="Lee-Cobb"/>
    <s v="Customizable homogeneous firmware"/>
    <n v="140000"/>
    <n v="94501"/>
    <x v="677"/>
    <x v="0"/>
    <n v="926"/>
    <n v="102.05291576673901"/>
    <x v="3"/>
    <s v="plays"/>
    <x v="0"/>
    <s v="CAD"/>
    <n v="1440306000"/>
    <n v="1442379600"/>
    <b v="0"/>
    <b v="0"/>
    <d v="1970-01-01T00:00:00"/>
    <n v="16670.208333333299"/>
    <n v="16694.208333333299"/>
    <s v="theater/plays"/>
    <x v="629"/>
    <x v="415"/>
  </r>
  <r>
    <n v="686"/>
    <s v="Jones, Wiley and Robbins"/>
    <s v="Front-line cohesive extranet"/>
    <n v="7500"/>
    <n v="14381"/>
    <x v="678"/>
    <x v="1"/>
    <n v="134"/>
    <n v="107.320895522388"/>
    <x v="2"/>
    <s v="wearables"/>
    <x v="1"/>
    <s v="USD"/>
    <n v="1522126800"/>
    <n v="1523077200"/>
    <b v="0"/>
    <b v="0"/>
    <d v="1970-01-01T00:00:00"/>
    <n v="17617.208333333299"/>
    <n v="17628.208333333299"/>
    <s v="technology/wearables"/>
    <x v="630"/>
    <x v="635"/>
  </r>
  <r>
    <n v="687"/>
    <s v="Martin, Gates and Holt"/>
    <s v="Distributed holistic neural-net"/>
    <n v="1500"/>
    <n v="13980"/>
    <x v="679"/>
    <x v="1"/>
    <n v="269"/>
    <n v="51.9702602230483"/>
    <x v="3"/>
    <s v="plays"/>
    <x v="1"/>
    <s v="USD"/>
    <n v="1489298400"/>
    <n v="1489554000"/>
    <b v="0"/>
    <b v="0"/>
    <d v="1970-01-01T00:00:00"/>
    <n v="17237.25"/>
    <n v="17240.208333333299"/>
    <s v="theater/plays"/>
    <x v="631"/>
    <x v="607"/>
  </r>
  <r>
    <n v="688"/>
    <s v="Bowen, Davies and Burns"/>
    <s v="Devolved client-server monitoring"/>
    <n v="2900"/>
    <n v="12449"/>
    <x v="680"/>
    <x v="1"/>
    <n v="175"/>
    <n v="71.137142857142905"/>
    <x v="4"/>
    <s v="television"/>
    <x v="1"/>
    <s v="USD"/>
    <n v="1547100000"/>
    <n v="1548482400"/>
    <b v="0"/>
    <b v="1"/>
    <d v="1970-01-01T00:00:00"/>
    <n v="17906.25"/>
    <n v="17922.25"/>
    <s v="film &amp; video/television"/>
    <x v="632"/>
    <x v="636"/>
  </r>
  <r>
    <n v="689"/>
    <s v="Nguyen Inc"/>
    <s v="Seamless directional capacity"/>
    <n v="7300"/>
    <n v="7348"/>
    <x v="681"/>
    <x v="1"/>
    <n v="69"/>
    <n v="106.49275362318799"/>
    <x v="2"/>
    <s v="web"/>
    <x v="1"/>
    <s v="USD"/>
    <n v="1383022800"/>
    <n v="1384063200"/>
    <b v="0"/>
    <b v="0"/>
    <d v="1970-01-01T00:00:00"/>
    <n v="16007.208333333299"/>
    <n v="16019.25"/>
    <s v="technology/web"/>
    <x v="633"/>
    <x v="637"/>
  </r>
  <r>
    <n v="690"/>
    <s v="Walsh-Watts"/>
    <s v="Polarized actuating implementation"/>
    <n v="3600"/>
    <n v="8158"/>
    <x v="682"/>
    <x v="1"/>
    <n v="190"/>
    <n v="42.936842105263203"/>
    <x v="4"/>
    <s v="documentary"/>
    <x v="1"/>
    <s v="USD"/>
    <n v="1322373600"/>
    <n v="1322892000"/>
    <b v="0"/>
    <b v="1"/>
    <d v="1970-01-01T00:00:00"/>
    <n v="15305.25"/>
    <n v="15311.25"/>
    <s v="film &amp; video/documentary"/>
    <x v="634"/>
    <x v="638"/>
  </r>
  <r>
    <n v="691"/>
    <s v="Ray, Li and Li"/>
    <s v="Front-line disintermediate hub"/>
    <n v="5000"/>
    <n v="7119"/>
    <x v="683"/>
    <x v="1"/>
    <n v="237"/>
    <n v="30.037974683544299"/>
    <x v="4"/>
    <s v="documentary"/>
    <x v="1"/>
    <s v="USD"/>
    <n v="1349240400"/>
    <n v="1350709200"/>
    <b v="1"/>
    <b v="1"/>
    <d v="1970-01-01T00:00:00"/>
    <n v="15616.208333333299"/>
    <n v="15633.208333333299"/>
    <s v="film &amp; video/documentary"/>
    <x v="635"/>
    <x v="639"/>
  </r>
  <r>
    <n v="692"/>
    <s v="Murray Ltd"/>
    <s v="Decentralized 4thgeneration challenge"/>
    <n v="6000"/>
    <n v="5438"/>
    <x v="684"/>
    <x v="0"/>
    <n v="77"/>
    <n v="70.6233766233766"/>
    <x v="1"/>
    <s v="rock"/>
    <x v="4"/>
    <s v="GBP"/>
    <n v="1562648400"/>
    <n v="1564203600"/>
    <b v="0"/>
    <b v="0"/>
    <d v="1970-01-01T00:00:00"/>
    <n v="18086.208333333299"/>
    <n v="18104.208333333299"/>
    <s v="music/rock"/>
    <x v="636"/>
    <x v="640"/>
  </r>
  <r>
    <n v="693"/>
    <s v="Bradford-Silva"/>
    <s v="Reverse-engineered composite hierarchy"/>
    <n v="180400"/>
    <n v="115396"/>
    <x v="685"/>
    <x v="0"/>
    <n v="1748"/>
    <n v="66.016018306636198"/>
    <x v="3"/>
    <s v="plays"/>
    <x v="1"/>
    <s v="USD"/>
    <n v="1508216400"/>
    <n v="1509685200"/>
    <b v="0"/>
    <b v="0"/>
    <d v="1970-01-01T00:00:00"/>
    <n v="17456.208333333299"/>
    <n v="17473.208333333299"/>
    <s v="theater/plays"/>
    <x v="637"/>
    <x v="641"/>
  </r>
  <r>
    <n v="694"/>
    <s v="Mora-Bradley"/>
    <s v="Programmable tangible ability"/>
    <n v="9100"/>
    <n v="7656"/>
    <x v="686"/>
    <x v="0"/>
    <n v="79"/>
    <n v="96.911392405063296"/>
    <x v="3"/>
    <s v="plays"/>
    <x v="1"/>
    <s v="USD"/>
    <n v="1511762400"/>
    <n v="1514959200"/>
    <b v="0"/>
    <b v="0"/>
    <d v="1970-01-01T00:00:00"/>
    <n v="17497.25"/>
    <n v="17534.25"/>
    <s v="theater/plays"/>
    <x v="638"/>
    <x v="642"/>
  </r>
  <r>
    <n v="695"/>
    <s v="Cardenas, Thompson and Carey"/>
    <s v="Configurable full-range emulation"/>
    <n v="9200"/>
    <n v="12322"/>
    <x v="687"/>
    <x v="1"/>
    <n v="196"/>
    <n v="62.867346938775498"/>
    <x v="1"/>
    <s v="rock"/>
    <x v="6"/>
    <s v="EUR"/>
    <n v="1447480800"/>
    <n v="1448863200"/>
    <b v="1"/>
    <b v="0"/>
    <d v="1970-01-01T00:00:00"/>
    <n v="16753.25"/>
    <n v="16769.25"/>
    <s v="music/rock"/>
    <x v="639"/>
    <x v="445"/>
  </r>
  <r>
    <n v="696"/>
    <s v="Lopez, Reid and Johnson"/>
    <s v="Total real-time hardware"/>
    <n v="164100"/>
    <n v="96888"/>
    <x v="688"/>
    <x v="0"/>
    <n v="889"/>
    <n v="108.985376827897"/>
    <x v="3"/>
    <s v="plays"/>
    <x v="1"/>
    <s v="USD"/>
    <n v="1429506000"/>
    <n v="1429592400"/>
    <b v="0"/>
    <b v="1"/>
    <d v="1970-01-01T00:00:00"/>
    <n v="16545.208333333299"/>
    <n v="16546.208333333299"/>
    <s v="theater/plays"/>
    <x v="640"/>
    <x v="116"/>
  </r>
  <r>
    <n v="697"/>
    <s v="Fox-Williams"/>
    <s v="Profound system-worthy functionalities"/>
    <n v="128900"/>
    <n v="196960"/>
    <x v="689"/>
    <x v="1"/>
    <n v="7295"/>
    <n v="26.9993145990404"/>
    <x v="1"/>
    <s v="electric music"/>
    <x v="1"/>
    <s v="USD"/>
    <n v="1522472400"/>
    <n v="1522645200"/>
    <b v="0"/>
    <b v="0"/>
    <d v="1970-01-01T00:00:00"/>
    <n v="17621.208333333299"/>
    <n v="17623.208333333299"/>
    <s v="music/electric music"/>
    <x v="641"/>
    <x v="643"/>
  </r>
  <r>
    <n v="698"/>
    <s v="Taylor, Wood and Taylor"/>
    <s v="Cloned hybrid focus group"/>
    <n v="42100"/>
    <n v="188057"/>
    <x v="690"/>
    <x v="1"/>
    <n v="2893"/>
    <n v="65.004147943311395"/>
    <x v="2"/>
    <s v="wearables"/>
    <x v="0"/>
    <s v="CAD"/>
    <n v="1322114400"/>
    <n v="1323324000"/>
    <b v="0"/>
    <b v="0"/>
    <d v="1970-01-01T00:00:00"/>
    <n v="15302.25"/>
    <n v="15316.25"/>
    <s v="technology/wearables"/>
    <x v="642"/>
    <x v="644"/>
  </r>
  <r>
    <n v="699"/>
    <s v="King Inc"/>
    <s v="Ergonomic dedicated focus group"/>
    <n v="7400"/>
    <n v="6245"/>
    <x v="691"/>
    <x v="0"/>
    <n v="56"/>
    <n v="111.517857142857"/>
    <x v="4"/>
    <s v="drama"/>
    <x v="1"/>
    <s v="USD"/>
    <n v="1561438800"/>
    <n v="1561525200"/>
    <b v="0"/>
    <b v="0"/>
    <d v="1970-01-01T00:00:00"/>
    <n v="18072.208333333299"/>
    <n v="18073.208333333299"/>
    <s v="film &amp; video/drama"/>
    <x v="230"/>
    <x v="645"/>
  </r>
  <r>
    <n v="700"/>
    <s v="Cole, Petty and Cameron"/>
    <s v="Realigned zero administration paradigm"/>
    <n v="100"/>
    <n v="3"/>
    <x v="248"/>
    <x v="0"/>
    <n v="1"/>
    <n v="3"/>
    <x v="2"/>
    <s v="wearables"/>
    <x v="1"/>
    <s v="USD"/>
    <n v="1264399200"/>
    <n v="1265695200"/>
    <b v="0"/>
    <b v="0"/>
    <d v="1970-01-01T00:00:00"/>
    <n v="14634.25"/>
    <n v="14649.25"/>
    <s v="technology/wearables"/>
    <x v="67"/>
    <x v="646"/>
  </r>
  <r>
    <n v="701"/>
    <s v="Mcclain LLC"/>
    <s v="Open-source multi-tasking methodology"/>
    <n v="52000"/>
    <n v="91014"/>
    <x v="692"/>
    <x v="1"/>
    <n v="820"/>
    <n v="110.992682926829"/>
    <x v="3"/>
    <s v="plays"/>
    <x v="1"/>
    <s v="USD"/>
    <n v="1301202000"/>
    <n v="1301806800"/>
    <b v="1"/>
    <b v="0"/>
    <d v="1970-01-01T00:00:00"/>
    <n v="15060.208333333299"/>
    <n v="15067.208333333299"/>
    <s v="theater/plays"/>
    <x v="643"/>
    <x v="647"/>
  </r>
  <r>
    <n v="702"/>
    <s v="Sims-Gross"/>
    <s v="Object-based attitude-oriented analyzer"/>
    <n v="8700"/>
    <n v="4710"/>
    <x v="693"/>
    <x v="0"/>
    <n v="83"/>
    <n v="56.746987951807199"/>
    <x v="2"/>
    <s v="wearables"/>
    <x v="1"/>
    <s v="USD"/>
    <n v="1374469200"/>
    <n v="1374901200"/>
    <b v="0"/>
    <b v="0"/>
    <d v="1970-01-01T00:00:00"/>
    <n v="15908.208333333299"/>
    <n v="15913.208333333299"/>
    <s v="technology/wearables"/>
    <x v="644"/>
    <x v="467"/>
  </r>
  <r>
    <n v="703"/>
    <s v="Perez Group"/>
    <s v="Cross-platform tertiary hub"/>
    <n v="63400"/>
    <n v="197728"/>
    <x v="694"/>
    <x v="1"/>
    <n v="2038"/>
    <n v="97.020608439646693"/>
    <x v="5"/>
    <s v="translations"/>
    <x v="1"/>
    <s v="USD"/>
    <n v="1334984400"/>
    <n v="1336453200"/>
    <b v="1"/>
    <b v="1"/>
    <d v="1970-01-01T00:00:00"/>
    <n v="15451.208333333299"/>
    <n v="15468.208333333299"/>
    <s v="publishing/translations"/>
    <x v="645"/>
    <x v="648"/>
  </r>
  <r>
    <n v="704"/>
    <s v="Haynes-Williams"/>
    <s v="Seamless clear-thinking artificial intelligence"/>
    <n v="8700"/>
    <n v="10682"/>
    <x v="695"/>
    <x v="1"/>
    <n v="116"/>
    <n v="92.086206896551701"/>
    <x v="4"/>
    <s v="animation"/>
    <x v="1"/>
    <s v="USD"/>
    <n v="1467608400"/>
    <n v="1468904400"/>
    <b v="0"/>
    <b v="0"/>
    <d v="1970-01-01T00:00:00"/>
    <n v="16986.208333333299"/>
    <n v="17001.208333333299"/>
    <s v="film &amp; video/animation"/>
    <x v="646"/>
    <x v="649"/>
  </r>
  <r>
    <n v="705"/>
    <s v="Ford LLC"/>
    <s v="Centralized tangible success"/>
    <n v="169700"/>
    <n v="168048"/>
    <x v="696"/>
    <x v="0"/>
    <n v="2025"/>
    <n v="82.986666666666693"/>
    <x v="5"/>
    <s v="nonfiction"/>
    <x v="4"/>
    <s v="GBP"/>
    <n v="1386741600"/>
    <n v="1387087200"/>
    <b v="0"/>
    <b v="0"/>
    <d v="1970-01-01T00:00:00"/>
    <n v="16050.25"/>
    <n v="16054.25"/>
    <s v="publishing/nonfiction"/>
    <x v="626"/>
    <x v="650"/>
  </r>
  <r>
    <n v="706"/>
    <s v="Moreno Ltd"/>
    <s v="Customer-focused multimedia methodology"/>
    <n v="108400"/>
    <n v="138586"/>
    <x v="697"/>
    <x v="1"/>
    <n v="1345"/>
    <n v="103.037918215613"/>
    <x v="2"/>
    <s v="web"/>
    <x v="2"/>
    <s v="AUD"/>
    <n v="1546754400"/>
    <n v="1547445600"/>
    <b v="0"/>
    <b v="1"/>
    <d v="1970-01-01T00:00:00"/>
    <n v="17902.25"/>
    <n v="17910.25"/>
    <s v="technology/web"/>
    <x v="647"/>
    <x v="651"/>
  </r>
  <r>
    <n v="707"/>
    <s v="Moore, Cook and Wright"/>
    <s v="Visionary maximized Local Area Network"/>
    <n v="7300"/>
    <n v="11579"/>
    <x v="698"/>
    <x v="1"/>
    <n v="168"/>
    <n v="68.922619047619094"/>
    <x v="4"/>
    <s v="drama"/>
    <x v="1"/>
    <s v="USD"/>
    <n v="1544248800"/>
    <n v="1547359200"/>
    <b v="0"/>
    <b v="0"/>
    <d v="1970-01-01T00:00:00"/>
    <n v="17873.25"/>
    <n v="17909.25"/>
    <s v="film &amp; video/drama"/>
    <x v="159"/>
    <x v="652"/>
  </r>
  <r>
    <n v="708"/>
    <s v="Ortega LLC"/>
    <s v="Secured bifurcated intranet"/>
    <n v="1700"/>
    <n v="12020"/>
    <x v="699"/>
    <x v="1"/>
    <n v="137"/>
    <n v="87.737226277372301"/>
    <x v="3"/>
    <s v="plays"/>
    <x v="5"/>
    <s v="CHF"/>
    <n v="1495429200"/>
    <n v="1496293200"/>
    <b v="0"/>
    <b v="0"/>
    <d v="1970-01-01T00:00:00"/>
    <n v="17308.208333333299"/>
    <n v="17318.208333333299"/>
    <s v="theater/plays"/>
    <x v="648"/>
    <x v="653"/>
  </r>
  <r>
    <n v="709"/>
    <s v="Silva, Walker and Martin"/>
    <s v="Grass-roots 4thgeneration product"/>
    <n v="9800"/>
    <n v="13954"/>
    <x v="700"/>
    <x v="1"/>
    <n v="186"/>
    <n v="75.021505376344095"/>
    <x v="3"/>
    <s v="plays"/>
    <x v="6"/>
    <s v="EUR"/>
    <n v="1334811600"/>
    <n v="1335416400"/>
    <b v="0"/>
    <b v="0"/>
    <d v="1970-01-01T00:00:00"/>
    <n v="15449.208333333299"/>
    <n v="15456.208333333299"/>
    <s v="theater/plays"/>
    <x v="267"/>
    <x v="654"/>
  </r>
  <r>
    <n v="710"/>
    <s v="Huynh, Gallegos and Mills"/>
    <s v="Reduced next generation info-mediaries"/>
    <n v="4300"/>
    <n v="6358"/>
    <x v="701"/>
    <x v="1"/>
    <n v="125"/>
    <n v="50.863999999999997"/>
    <x v="3"/>
    <s v="plays"/>
    <x v="1"/>
    <s v="USD"/>
    <n v="1531544400"/>
    <n v="1532149200"/>
    <b v="0"/>
    <b v="1"/>
    <d v="1970-01-01T00:00:00"/>
    <n v="17726.208333333299"/>
    <n v="17733.208333333299"/>
    <s v="theater/plays"/>
    <x v="649"/>
    <x v="655"/>
  </r>
  <r>
    <n v="711"/>
    <s v="Anderson LLC"/>
    <s v="Customizable full-range artificial intelligence"/>
    <n v="6200"/>
    <n v="1260"/>
    <x v="702"/>
    <x v="0"/>
    <n v="14"/>
    <n v="90"/>
    <x v="3"/>
    <s v="plays"/>
    <x v="6"/>
    <s v="EUR"/>
    <n v="1453615200"/>
    <n v="1453788000"/>
    <b v="1"/>
    <b v="1"/>
    <d v="1970-01-01T00:00:00"/>
    <n v="16824.25"/>
    <n v="16826.25"/>
    <s v="theater/plays"/>
    <x v="248"/>
    <x v="656"/>
  </r>
  <r>
    <n v="712"/>
    <s v="Garza-Bryant"/>
    <s v="Programmable leadingedge contingency"/>
    <n v="800"/>
    <n v="14725"/>
    <x v="703"/>
    <x v="1"/>
    <n v="202"/>
    <n v="72.896039603960403"/>
    <x v="3"/>
    <s v="plays"/>
    <x v="1"/>
    <s v="USD"/>
    <n v="1467954000"/>
    <n v="1471496400"/>
    <b v="0"/>
    <b v="0"/>
    <d v="1970-01-01T00:00:00"/>
    <n v="16990.208333333299"/>
    <n v="17031.208333333299"/>
    <s v="theater/plays"/>
    <x v="571"/>
    <x v="657"/>
  </r>
  <r>
    <n v="713"/>
    <s v="Mays LLC"/>
    <s v="Multi-layered global groupware"/>
    <n v="6900"/>
    <n v="11174"/>
    <x v="704"/>
    <x v="1"/>
    <n v="103"/>
    <n v="108.485436893204"/>
    <x v="5"/>
    <s v="radio &amp; podcasts"/>
    <x v="1"/>
    <s v="USD"/>
    <n v="1471842000"/>
    <n v="1472878800"/>
    <b v="0"/>
    <b v="0"/>
    <d v="1970-01-01T00:00:00"/>
    <n v="17035.208333333299"/>
    <n v="17047.208333333299"/>
    <s v="publishing/radio &amp; podcasts"/>
    <x v="650"/>
    <x v="89"/>
  </r>
  <r>
    <n v="714"/>
    <s v="Evans-Jones"/>
    <s v="Switchable methodical superstructure"/>
    <n v="38500"/>
    <n v="182036"/>
    <x v="705"/>
    <x v="1"/>
    <n v="1785"/>
    <n v="101.980952380952"/>
    <x v="1"/>
    <s v="rock"/>
    <x v="1"/>
    <s v="USD"/>
    <n v="1408424400"/>
    <n v="1408510800"/>
    <b v="0"/>
    <b v="0"/>
    <d v="1970-01-01T00:00:00"/>
    <n v="16301.208333333299"/>
    <n v="16302.208333333299"/>
    <s v="music/rock"/>
    <x v="1"/>
    <x v="658"/>
  </r>
  <r>
    <n v="715"/>
    <s v="Fischer, Torres and Walker"/>
    <s v="Expanded even-keeled portal"/>
    <n v="118000"/>
    <n v="28870"/>
    <x v="706"/>
    <x v="0"/>
    <n v="656"/>
    <n v="44.009146341463399"/>
    <x v="6"/>
    <s v="mobile games"/>
    <x v="1"/>
    <s v="USD"/>
    <n v="1281157200"/>
    <n v="1281589200"/>
    <b v="0"/>
    <b v="0"/>
    <d v="1970-01-01T00:00:00"/>
    <n v="14828.208333333299"/>
    <n v="14833.208333333299"/>
    <s v="games/mobile games"/>
    <x v="651"/>
    <x v="438"/>
  </r>
  <r>
    <n v="716"/>
    <s v="Tapia, Kramer and Hicks"/>
    <s v="Advanced modular moderator"/>
    <n v="2000"/>
    <n v="10353"/>
    <x v="707"/>
    <x v="1"/>
    <n v="157"/>
    <n v="65.942675159235705"/>
    <x v="3"/>
    <s v="plays"/>
    <x v="1"/>
    <s v="USD"/>
    <n v="1373432400"/>
    <n v="1375851600"/>
    <b v="0"/>
    <b v="1"/>
    <d v="1970-01-01T00:00:00"/>
    <n v="15896.208333333299"/>
    <n v="15924.208333333299"/>
    <s v="theater/plays"/>
    <x v="652"/>
    <x v="659"/>
  </r>
  <r>
    <n v="717"/>
    <s v="Barnes, Wilcox and Riley"/>
    <s v="Reverse-engineered well-modulated ability"/>
    <n v="5600"/>
    <n v="13868"/>
    <x v="708"/>
    <x v="1"/>
    <n v="555"/>
    <n v="24.9873873873874"/>
    <x v="4"/>
    <s v="documentary"/>
    <x v="1"/>
    <s v="USD"/>
    <n v="1313989200"/>
    <n v="1315803600"/>
    <b v="0"/>
    <b v="0"/>
    <d v="1970-01-01T00:00:00"/>
    <n v="15208.208333333299"/>
    <n v="15229.208333333299"/>
    <s v="film &amp; video/documentary"/>
    <x v="653"/>
    <x v="660"/>
  </r>
  <r>
    <n v="718"/>
    <s v="Reyes PLC"/>
    <s v="Expanded optimal pricing structure"/>
    <n v="8300"/>
    <n v="8317"/>
    <x v="709"/>
    <x v="1"/>
    <n v="297"/>
    <n v="28.003367003367"/>
    <x v="2"/>
    <s v="wearables"/>
    <x v="1"/>
    <s v="USD"/>
    <n v="1371445200"/>
    <n v="1373691600"/>
    <b v="0"/>
    <b v="0"/>
    <d v="1970-01-01T00:00:00"/>
    <n v="15873.208333333299"/>
    <n v="15899.208333333299"/>
    <s v="technology/wearables"/>
    <x v="654"/>
    <x v="661"/>
  </r>
  <r>
    <n v="719"/>
    <s v="Pace, Simpson and Watkins"/>
    <s v="Down-sized uniform ability"/>
    <n v="6900"/>
    <n v="10557"/>
    <x v="710"/>
    <x v="1"/>
    <n v="123"/>
    <n v="85.829268292682897"/>
    <x v="5"/>
    <s v="fiction"/>
    <x v="1"/>
    <s v="USD"/>
    <n v="1338267600"/>
    <n v="1339218000"/>
    <b v="0"/>
    <b v="0"/>
    <d v="1970-01-01T00:00:00"/>
    <n v="15489.208333333299"/>
    <n v="15500.208333333299"/>
    <s v="publishing/fiction"/>
    <x v="655"/>
    <x v="662"/>
  </r>
  <r>
    <n v="720"/>
    <s v="Valenzuela, Davidson and Castro"/>
    <s v="Multi-layered upward-trending conglomeration"/>
    <n v="8700"/>
    <n v="3227"/>
    <x v="711"/>
    <x v="3"/>
    <n v="38"/>
    <n v="84.921052631578902"/>
    <x v="3"/>
    <s v="plays"/>
    <x v="3"/>
    <s v="DKK"/>
    <n v="1519192800"/>
    <n v="1520402400"/>
    <b v="0"/>
    <b v="1"/>
    <d v="1970-01-01T00:00:00"/>
    <n v="17583.25"/>
    <n v="17597.25"/>
    <s v="theater/plays"/>
    <x v="656"/>
    <x v="236"/>
  </r>
  <r>
    <n v="721"/>
    <s v="Dominguez-Owens"/>
    <s v="Open-architected systematic intranet"/>
    <n v="123600"/>
    <n v="5429"/>
    <x v="712"/>
    <x v="3"/>
    <n v="60"/>
    <n v="90.483333333333306"/>
    <x v="1"/>
    <s v="rock"/>
    <x v="1"/>
    <s v="USD"/>
    <n v="1522818000"/>
    <n v="1523336400"/>
    <b v="0"/>
    <b v="0"/>
    <d v="1970-01-01T00:00:00"/>
    <n v="17625.208333333299"/>
    <n v="17631.208333333299"/>
    <s v="music/rock"/>
    <x v="657"/>
    <x v="663"/>
  </r>
  <r>
    <n v="722"/>
    <s v="Thomas-Simmons"/>
    <s v="Proactive 24hour frame"/>
    <n v="48500"/>
    <n v="75906"/>
    <x v="713"/>
    <x v="1"/>
    <n v="3036"/>
    <n v="25.001976284585002"/>
    <x v="4"/>
    <s v="documentary"/>
    <x v="1"/>
    <s v="USD"/>
    <n v="1509948000"/>
    <n v="1512280800"/>
    <b v="0"/>
    <b v="0"/>
    <d v="1970-01-01T00:00:00"/>
    <n v="17476.25"/>
    <n v="17503.25"/>
    <s v="film &amp; video/documentary"/>
    <x v="265"/>
    <x v="202"/>
  </r>
  <r>
    <n v="723"/>
    <s v="Beck-Knight"/>
    <s v="Exclusive fresh-thinking model"/>
    <n v="4900"/>
    <n v="13250"/>
    <x v="714"/>
    <x v="1"/>
    <n v="144"/>
    <n v="92.0138888888889"/>
    <x v="3"/>
    <s v="plays"/>
    <x v="2"/>
    <s v="AUD"/>
    <n v="1456898400"/>
    <n v="1458709200"/>
    <b v="0"/>
    <b v="0"/>
    <d v="1970-01-01T00:00:00"/>
    <n v="16862.25"/>
    <n v="16883.208333333299"/>
    <s v="theater/plays"/>
    <x v="658"/>
    <x v="664"/>
  </r>
  <r>
    <n v="724"/>
    <s v="Mccoy Ltd"/>
    <s v="Business-focused encompassing intranet"/>
    <n v="8400"/>
    <n v="11261"/>
    <x v="715"/>
    <x v="1"/>
    <n v="121"/>
    <n v="93.066115702479294"/>
    <x v="3"/>
    <s v="plays"/>
    <x v="4"/>
    <s v="GBP"/>
    <n v="1413954000"/>
    <n v="1414126800"/>
    <b v="0"/>
    <b v="1"/>
    <d v="1970-01-01T00:00:00"/>
    <n v="16365.208333333299"/>
    <n v="16367.208333333299"/>
    <s v="theater/plays"/>
    <x v="659"/>
    <x v="665"/>
  </r>
  <r>
    <n v="725"/>
    <s v="Dawson-Tyler"/>
    <s v="Optional 6thgeneration access"/>
    <n v="193200"/>
    <n v="97369"/>
    <x v="716"/>
    <x v="0"/>
    <n v="1596"/>
    <n v="61.008145363408502"/>
    <x v="6"/>
    <s v="mobile games"/>
    <x v="1"/>
    <s v="USD"/>
    <n v="1416031200"/>
    <n v="1416204000"/>
    <b v="0"/>
    <b v="0"/>
    <d v="1970-01-01T00:00:00"/>
    <n v="16389.25"/>
    <n v="16391.25"/>
    <s v="games/mobile games"/>
    <x v="660"/>
    <x v="666"/>
  </r>
  <r>
    <n v="726"/>
    <s v="Johns-Thomas"/>
    <s v="Realigned web-enabled functionalities"/>
    <n v="54300"/>
    <n v="48227"/>
    <x v="717"/>
    <x v="3"/>
    <n v="524"/>
    <n v="92.036259541984705"/>
    <x v="3"/>
    <s v="plays"/>
    <x v="1"/>
    <s v="USD"/>
    <n v="1287982800"/>
    <n v="1288501200"/>
    <b v="0"/>
    <b v="1"/>
    <d v="1970-01-01T00:00:00"/>
    <n v="14907.208333333299"/>
    <n v="14913.208333333299"/>
    <s v="theater/plays"/>
    <x v="661"/>
    <x v="602"/>
  </r>
  <r>
    <n v="727"/>
    <s v="Quinn, Cruz and Schmidt"/>
    <s v="Enterprise-wide multimedia software"/>
    <n v="8900"/>
    <n v="14685"/>
    <x v="718"/>
    <x v="1"/>
    <n v="181"/>
    <n v="81.132596685082902"/>
    <x v="2"/>
    <s v="web"/>
    <x v="1"/>
    <s v="USD"/>
    <n v="1547964000"/>
    <n v="1552971600"/>
    <b v="0"/>
    <b v="0"/>
    <d v="1970-01-01T00:00:00"/>
    <n v="17916.25"/>
    <n v="17974.208333333299"/>
    <s v="technology/web"/>
    <x v="4"/>
    <x v="667"/>
  </r>
  <r>
    <n v="728"/>
    <s v="Stewart Inc"/>
    <s v="Versatile mission-critical knowledgebase"/>
    <n v="4200"/>
    <n v="735"/>
    <x v="719"/>
    <x v="0"/>
    <n v="10"/>
    <n v="73.5"/>
    <x v="3"/>
    <s v="plays"/>
    <x v="1"/>
    <s v="USD"/>
    <n v="1464152400"/>
    <n v="1465102800"/>
    <b v="0"/>
    <b v="0"/>
    <d v="1970-01-01T00:00:00"/>
    <n v="16946.208333333299"/>
    <n v="16957.208333333299"/>
    <s v="theater/plays"/>
    <x v="662"/>
    <x v="668"/>
  </r>
  <r>
    <n v="729"/>
    <s v="Moore Group"/>
    <s v="Multi-lateral object-oriented open system"/>
    <n v="5600"/>
    <n v="10397"/>
    <x v="720"/>
    <x v="1"/>
    <n v="122"/>
    <n v="85.221311475409806"/>
    <x v="4"/>
    <s v="drama"/>
    <x v="1"/>
    <s v="USD"/>
    <n v="1359957600"/>
    <n v="1360130400"/>
    <b v="0"/>
    <b v="0"/>
    <d v="1970-01-01T00:00:00"/>
    <n v="15740.25"/>
    <n v="15742.25"/>
    <s v="film &amp; video/drama"/>
    <x v="663"/>
    <x v="669"/>
  </r>
  <r>
    <n v="730"/>
    <s v="Carson PLC"/>
    <s v="Visionary system-worthy attitude"/>
    <n v="28800"/>
    <n v="118847"/>
    <x v="721"/>
    <x v="1"/>
    <n v="1071"/>
    <n v="110.968253968254"/>
    <x v="2"/>
    <s v="wearables"/>
    <x v="0"/>
    <s v="CAD"/>
    <n v="1432357200"/>
    <n v="1432875600"/>
    <b v="0"/>
    <b v="0"/>
    <d v="1970-01-01T00:00:00"/>
    <n v="16578.208333333299"/>
    <n v="16584.208333333299"/>
    <s v="technology/wearables"/>
    <x v="664"/>
    <x v="670"/>
  </r>
  <r>
    <n v="731"/>
    <s v="Cruz, Hall and Mason"/>
    <s v="Synergized content-based hierarchy"/>
    <n v="8000"/>
    <n v="7220"/>
    <x v="722"/>
    <x v="3"/>
    <n v="219"/>
    <n v="32.968036529680397"/>
    <x v="2"/>
    <s v="web"/>
    <x v="1"/>
    <s v="USD"/>
    <n v="1500786000"/>
    <n v="1500872400"/>
    <b v="0"/>
    <b v="0"/>
    <d v="1970-01-01T00:00:00"/>
    <n v="17370.208333333299"/>
    <n v="17371.208333333299"/>
    <s v="technology/web"/>
    <x v="665"/>
    <x v="601"/>
  </r>
  <r>
    <n v="732"/>
    <s v="Glass, Baker and Jones"/>
    <s v="Business-focused 24hour access"/>
    <n v="117000"/>
    <n v="107622"/>
    <x v="723"/>
    <x v="0"/>
    <n v="1121"/>
    <n v="96.005352363960796"/>
    <x v="1"/>
    <s v="rock"/>
    <x v="1"/>
    <s v="USD"/>
    <n v="1490158800"/>
    <n v="1492146000"/>
    <b v="0"/>
    <b v="1"/>
    <d v="1970-01-01T00:00:00"/>
    <n v="17247.208333333299"/>
    <n v="17270.208333333299"/>
    <s v="music/rock"/>
    <x v="666"/>
    <x v="671"/>
  </r>
  <r>
    <n v="733"/>
    <s v="Marquez-Kerr"/>
    <s v="Automated hybrid orchestration"/>
    <n v="15800"/>
    <n v="83267"/>
    <x v="724"/>
    <x v="1"/>
    <n v="980"/>
    <n v="84.966326530612207"/>
    <x v="1"/>
    <s v="metal"/>
    <x v="1"/>
    <s v="USD"/>
    <n v="1406178000"/>
    <n v="1407301200"/>
    <b v="0"/>
    <b v="0"/>
    <d v="1970-01-01T00:00:00"/>
    <n v="16275.208333333299"/>
    <n v="16288.208333333299"/>
    <s v="music/metal"/>
    <x v="43"/>
    <x v="672"/>
  </r>
  <r>
    <n v="734"/>
    <s v="Stone PLC"/>
    <s v="Exclusive 5thgeneration leverage"/>
    <n v="4200"/>
    <n v="13404"/>
    <x v="725"/>
    <x v="1"/>
    <n v="536"/>
    <n v="25.007462686567202"/>
    <x v="3"/>
    <s v="plays"/>
    <x v="1"/>
    <s v="USD"/>
    <n v="1485583200"/>
    <n v="1486620000"/>
    <b v="0"/>
    <b v="1"/>
    <d v="1970-01-01T00:00:00"/>
    <n v="17194.25"/>
    <n v="17206.25"/>
    <s v="theater/plays"/>
    <x v="667"/>
    <x v="673"/>
  </r>
  <r>
    <n v="735"/>
    <s v="Caldwell PLC"/>
    <s v="Grass-roots zero administration alliance"/>
    <n v="37100"/>
    <n v="131404"/>
    <x v="726"/>
    <x v="1"/>
    <n v="1991"/>
    <n v="65.998995479658504"/>
    <x v="7"/>
    <s v="photography books"/>
    <x v="1"/>
    <s v="USD"/>
    <n v="1459314000"/>
    <n v="1459918800"/>
    <b v="0"/>
    <b v="0"/>
    <d v="1970-01-01T00:00:00"/>
    <n v="16890.208333333299"/>
    <n v="16897.208333333299"/>
    <s v="photography/photography books"/>
    <x v="668"/>
    <x v="674"/>
  </r>
  <r>
    <n v="736"/>
    <s v="Silva-Hawkins"/>
    <s v="Proactive heuristic orchestration"/>
    <n v="7700"/>
    <n v="2533"/>
    <x v="727"/>
    <x v="3"/>
    <n v="29"/>
    <n v="87.344827586206904"/>
    <x v="5"/>
    <s v="nonfiction"/>
    <x v="1"/>
    <s v="USD"/>
    <n v="1424412000"/>
    <n v="1424757600"/>
    <b v="0"/>
    <b v="0"/>
    <d v="1970-01-01T00:00:00"/>
    <n v="16486.25"/>
    <n v="16490.25"/>
    <s v="publishing/nonfiction"/>
    <x v="669"/>
    <x v="675"/>
  </r>
  <r>
    <n v="737"/>
    <s v="Gardner Inc"/>
    <s v="Function-based systematic Graphical User Interface"/>
    <n v="3700"/>
    <n v="5028"/>
    <x v="728"/>
    <x v="1"/>
    <n v="180"/>
    <n v="27.933333333333302"/>
    <x v="1"/>
    <s v="indie rock"/>
    <x v="1"/>
    <s v="USD"/>
    <n v="1478844000"/>
    <n v="1479880800"/>
    <b v="0"/>
    <b v="0"/>
    <d v="1970-01-01T00:00:00"/>
    <n v="17116.25"/>
    <n v="17128.25"/>
    <s v="music/indie rock"/>
    <x v="670"/>
    <x v="676"/>
  </r>
  <r>
    <n v="738"/>
    <s v="Garcia Group"/>
    <s v="Extended zero administration software"/>
    <n v="74700"/>
    <n v="1557"/>
    <x v="729"/>
    <x v="0"/>
    <n v="15"/>
    <n v="103.8"/>
    <x v="3"/>
    <s v="plays"/>
    <x v="1"/>
    <s v="USD"/>
    <n v="1416117600"/>
    <n v="1418018400"/>
    <b v="0"/>
    <b v="1"/>
    <d v="1970-01-01T00:00:00"/>
    <n v="16390.25"/>
    <n v="16412.25"/>
    <s v="theater/plays"/>
    <x v="671"/>
    <x v="677"/>
  </r>
  <r>
    <n v="739"/>
    <s v="Meyer-Avila"/>
    <s v="Multi-tiered discrete support"/>
    <n v="10000"/>
    <n v="6100"/>
    <x v="730"/>
    <x v="0"/>
    <n v="191"/>
    <n v="31.937172774869101"/>
    <x v="1"/>
    <s v="indie rock"/>
    <x v="1"/>
    <s v="USD"/>
    <n v="1340946000"/>
    <n v="1341032400"/>
    <b v="0"/>
    <b v="0"/>
    <d v="1970-01-01T00:00:00"/>
    <n v="15520.208333333299"/>
    <n v="15521.208333333299"/>
    <s v="music/indie rock"/>
    <x v="672"/>
    <x v="678"/>
  </r>
  <r>
    <n v="740"/>
    <s v="Nelson, Smith and Graham"/>
    <s v="Phased system-worthy conglomeration"/>
    <n v="5300"/>
    <n v="1592"/>
    <x v="731"/>
    <x v="0"/>
    <n v="16"/>
    <n v="99.5"/>
    <x v="3"/>
    <s v="plays"/>
    <x v="1"/>
    <s v="USD"/>
    <n v="1486101600"/>
    <n v="1486360800"/>
    <b v="0"/>
    <b v="0"/>
    <d v="1970-01-01T00:00:00"/>
    <n v="17200.25"/>
    <n v="17203.25"/>
    <s v="theater/plays"/>
    <x v="673"/>
    <x v="679"/>
  </r>
  <r>
    <n v="741"/>
    <s v="Garcia Ltd"/>
    <s v="Balanced mobile alliance"/>
    <n v="1200"/>
    <n v="14150"/>
    <x v="732"/>
    <x v="1"/>
    <n v="130"/>
    <n v="108.846153846154"/>
    <x v="3"/>
    <s v="plays"/>
    <x v="1"/>
    <s v="USD"/>
    <n v="1274590800"/>
    <n v="1274677200"/>
    <b v="0"/>
    <b v="0"/>
    <d v="1970-01-01T00:00:00"/>
    <n v="14752.208333333299"/>
    <n v="14753.208333333299"/>
    <s v="theater/plays"/>
    <x v="674"/>
    <x v="680"/>
  </r>
  <r>
    <n v="742"/>
    <s v="West-Stevens"/>
    <s v="Reactive solution-oriented groupware"/>
    <n v="1200"/>
    <n v="13513"/>
    <x v="733"/>
    <x v="1"/>
    <n v="122"/>
    <n v="110.762295081967"/>
    <x v="1"/>
    <s v="electric music"/>
    <x v="1"/>
    <s v="USD"/>
    <n v="1263880800"/>
    <n v="1267509600"/>
    <b v="0"/>
    <b v="0"/>
    <d v="1970-01-01T00:00:00"/>
    <n v="14628.25"/>
    <n v="14670.25"/>
    <s v="music/electric music"/>
    <x v="675"/>
    <x v="681"/>
  </r>
  <r>
    <n v="743"/>
    <s v="Clark-Conrad"/>
    <s v="Exclusive bandwidth-monitored orchestration"/>
    <n v="3900"/>
    <n v="504"/>
    <x v="734"/>
    <x v="0"/>
    <n v="17"/>
    <n v="29.647058823529399"/>
    <x v="3"/>
    <s v="plays"/>
    <x v="1"/>
    <s v="USD"/>
    <n v="1445403600"/>
    <n v="1445922000"/>
    <b v="0"/>
    <b v="1"/>
    <d v="1970-01-01T00:00:00"/>
    <n v="16729.208333333299"/>
    <n v="16735.208333333299"/>
    <s v="theater/plays"/>
    <x v="676"/>
    <x v="682"/>
  </r>
  <r>
    <n v="744"/>
    <s v="Fitzgerald Group"/>
    <s v="Intuitive exuding initiative"/>
    <n v="2000"/>
    <n v="14240"/>
    <x v="735"/>
    <x v="1"/>
    <n v="140"/>
    <n v="101.71428571428601"/>
    <x v="3"/>
    <s v="plays"/>
    <x v="1"/>
    <s v="USD"/>
    <n v="1533877200"/>
    <n v="1534050000"/>
    <b v="0"/>
    <b v="1"/>
    <d v="1970-01-01T00:00:00"/>
    <n v="17753.208333333299"/>
    <n v="17755.208333333299"/>
    <s v="theater/plays"/>
    <x v="342"/>
    <x v="683"/>
  </r>
  <r>
    <n v="745"/>
    <s v="Hill, Mccann and Moore"/>
    <s v="Streamlined needs-based knowledge user"/>
    <n v="6900"/>
    <n v="2091"/>
    <x v="736"/>
    <x v="0"/>
    <n v="34"/>
    <n v="61.5"/>
    <x v="2"/>
    <s v="wearables"/>
    <x v="1"/>
    <s v="USD"/>
    <n v="1275195600"/>
    <n v="1277528400"/>
    <b v="0"/>
    <b v="0"/>
    <d v="1970-01-01T00:00:00"/>
    <n v="14759.208333333299"/>
    <n v="14786.208333333299"/>
    <s v="technology/wearables"/>
    <x v="677"/>
    <x v="684"/>
  </r>
  <r>
    <n v="746"/>
    <s v="Edwards LLC"/>
    <s v="Automated system-worthy structure"/>
    <n v="55800"/>
    <n v="118580"/>
    <x v="737"/>
    <x v="1"/>
    <n v="3388"/>
    <n v="35"/>
    <x v="2"/>
    <s v="web"/>
    <x v="1"/>
    <s v="USD"/>
    <n v="1318136400"/>
    <n v="1318568400"/>
    <b v="0"/>
    <b v="0"/>
    <d v="1970-01-01T00:00:00"/>
    <n v="15256.208333333299"/>
    <n v="15261.208333333299"/>
    <s v="technology/web"/>
    <x v="678"/>
    <x v="685"/>
  </r>
  <r>
    <n v="747"/>
    <s v="Greer and Sons"/>
    <s v="Secured clear-thinking intranet"/>
    <n v="4900"/>
    <n v="11214"/>
    <x v="738"/>
    <x v="1"/>
    <n v="280"/>
    <n v="40.049999999999997"/>
    <x v="3"/>
    <s v="plays"/>
    <x v="1"/>
    <s v="USD"/>
    <n v="1283403600"/>
    <n v="1284354000"/>
    <b v="0"/>
    <b v="0"/>
    <d v="1970-01-01T00:00:00"/>
    <n v="14854.208333333299"/>
    <n v="14865.208333333299"/>
    <s v="theater/plays"/>
    <x v="679"/>
    <x v="488"/>
  </r>
  <r>
    <n v="748"/>
    <s v="Martinez PLC"/>
    <s v="Cloned actuating architecture"/>
    <n v="194900"/>
    <n v="68137"/>
    <x v="739"/>
    <x v="3"/>
    <n v="614"/>
    <n v="110.972312703583"/>
    <x v="4"/>
    <s v="animation"/>
    <x v="1"/>
    <s v="USD"/>
    <n v="1267423200"/>
    <n v="1269579600"/>
    <b v="0"/>
    <b v="1"/>
    <d v="1970-01-01T00:00:00"/>
    <n v="14669.25"/>
    <n v="14694.208333333299"/>
    <s v="film &amp; video/animation"/>
    <x v="680"/>
    <x v="686"/>
  </r>
  <r>
    <n v="749"/>
    <s v="Hunter-Logan"/>
    <s v="Down-sized needs-based task-force"/>
    <n v="8600"/>
    <n v="13527"/>
    <x v="740"/>
    <x v="1"/>
    <n v="366"/>
    <n v="36.959016393442603"/>
    <x v="2"/>
    <s v="wearables"/>
    <x v="6"/>
    <s v="EUR"/>
    <n v="1412744400"/>
    <n v="1413781200"/>
    <b v="0"/>
    <b v="1"/>
    <d v="1970-01-01T00:00:00"/>
    <n v="16351.208333333299"/>
    <n v="16363.208333333299"/>
    <s v="technology/wearables"/>
    <x v="681"/>
    <x v="687"/>
  </r>
  <r>
    <n v="750"/>
    <s v="Ramos and Sons"/>
    <s v="Extended responsive Internet solution"/>
    <n v="100"/>
    <n v="1"/>
    <x v="100"/>
    <x v="0"/>
    <n v="1"/>
    <n v="1"/>
    <x v="1"/>
    <s v="electric music"/>
    <x v="4"/>
    <s v="GBP"/>
    <n v="1277960400"/>
    <n v="1280120400"/>
    <b v="0"/>
    <b v="0"/>
    <d v="1970-01-01T00:00:00"/>
    <n v="14791.208333333299"/>
    <n v="14816.208333333299"/>
    <s v="music/electric music"/>
    <x v="682"/>
    <x v="688"/>
  </r>
  <r>
    <n v="751"/>
    <s v="Lane-Barber"/>
    <s v="Universal value-added moderator"/>
    <n v="3600"/>
    <n v="8363"/>
    <x v="741"/>
    <x v="1"/>
    <n v="270"/>
    <n v="30.9740740740741"/>
    <x v="5"/>
    <s v="nonfiction"/>
    <x v="1"/>
    <s v="USD"/>
    <n v="1458190800"/>
    <n v="1459486800"/>
    <b v="1"/>
    <b v="1"/>
    <d v="1970-01-01T00:00:00"/>
    <n v="16877.208333333299"/>
    <n v="16892.208333333299"/>
    <s v="publishing/nonfiction"/>
    <x v="683"/>
    <x v="689"/>
  </r>
  <r>
    <n v="752"/>
    <s v="Lowery Group"/>
    <s v="Sharable motivating emulation"/>
    <n v="5800"/>
    <n v="5362"/>
    <x v="742"/>
    <x v="3"/>
    <n v="114"/>
    <n v="47.035087719298197"/>
    <x v="3"/>
    <s v="plays"/>
    <x v="1"/>
    <s v="USD"/>
    <n v="1280984400"/>
    <n v="1282539600"/>
    <b v="0"/>
    <b v="1"/>
    <d v="1970-01-01T00:00:00"/>
    <n v="14826.208333333299"/>
    <n v="14844.208333333299"/>
    <s v="theater/plays"/>
    <x v="684"/>
    <x v="690"/>
  </r>
  <r>
    <n v="753"/>
    <s v="Guerrero-Griffin"/>
    <s v="Networked web-enabled product"/>
    <n v="4700"/>
    <n v="12065"/>
    <x v="743"/>
    <x v="1"/>
    <n v="137"/>
    <n v="88.065693430656907"/>
    <x v="7"/>
    <s v="photography books"/>
    <x v="1"/>
    <s v="USD"/>
    <n v="1274590800"/>
    <n v="1275886800"/>
    <b v="0"/>
    <b v="0"/>
    <d v="1970-01-01T00:00:00"/>
    <n v="14752.208333333299"/>
    <n v="14767.208333333299"/>
    <s v="photography/photography books"/>
    <x v="674"/>
    <x v="691"/>
  </r>
  <r>
    <n v="754"/>
    <s v="Perez, Reed and Lee"/>
    <s v="Advanced dedicated encoding"/>
    <n v="70400"/>
    <n v="118603"/>
    <x v="744"/>
    <x v="1"/>
    <n v="3205"/>
    <n v="37.005616224649003"/>
    <x v="3"/>
    <s v="plays"/>
    <x v="1"/>
    <s v="USD"/>
    <n v="1351400400"/>
    <n v="1355983200"/>
    <b v="0"/>
    <b v="0"/>
    <d v="1970-01-01T00:00:00"/>
    <n v="15641.208333333299"/>
    <n v="15694.25"/>
    <s v="theater/plays"/>
    <x v="685"/>
    <x v="424"/>
  </r>
  <r>
    <n v="755"/>
    <s v="Chen, Pollard and Clarke"/>
    <s v="Stand-alone multi-state project"/>
    <n v="4500"/>
    <n v="7496"/>
    <x v="745"/>
    <x v="1"/>
    <n v="288"/>
    <n v="26.0277777777778"/>
    <x v="3"/>
    <s v="plays"/>
    <x v="3"/>
    <s v="DKK"/>
    <n v="1514354400"/>
    <n v="1515391200"/>
    <b v="0"/>
    <b v="1"/>
    <d v="1970-01-01T00:00:00"/>
    <n v="17527.25"/>
    <n v="17539.25"/>
    <s v="theater/plays"/>
    <x v="605"/>
    <x v="231"/>
  </r>
  <r>
    <n v="756"/>
    <s v="Serrano, Gallagher and Griffith"/>
    <s v="Customizable bi-directional monitoring"/>
    <n v="1300"/>
    <n v="10037"/>
    <x v="746"/>
    <x v="1"/>
    <n v="148"/>
    <n v="67.817567567567593"/>
    <x v="3"/>
    <s v="plays"/>
    <x v="1"/>
    <s v="USD"/>
    <n v="1421733600"/>
    <n v="1422252000"/>
    <b v="0"/>
    <b v="0"/>
    <d v="1970-01-01T00:00:00"/>
    <n v="16455.25"/>
    <n v="16461.25"/>
    <s v="theater/plays"/>
    <x v="686"/>
    <x v="692"/>
  </r>
  <r>
    <n v="757"/>
    <s v="Callahan-Gilbert"/>
    <s v="Profit-focused motivating function"/>
    <n v="1400"/>
    <n v="5696"/>
    <x v="747"/>
    <x v="1"/>
    <n v="114"/>
    <n v="49.964912280701803"/>
    <x v="4"/>
    <s v="drama"/>
    <x v="1"/>
    <s v="USD"/>
    <n v="1305176400"/>
    <n v="1305522000"/>
    <b v="0"/>
    <b v="0"/>
    <d v="1970-01-01T00:00:00"/>
    <n v="15106.208333333299"/>
    <n v="15110.208333333299"/>
    <s v="film &amp; video/drama"/>
    <x v="687"/>
    <x v="693"/>
  </r>
  <r>
    <n v="758"/>
    <s v="Logan-Miranda"/>
    <s v="Proactive systemic firmware"/>
    <n v="29600"/>
    <n v="167005"/>
    <x v="748"/>
    <x v="1"/>
    <n v="1518"/>
    <n v="110.016469038208"/>
    <x v="1"/>
    <s v="rock"/>
    <x v="0"/>
    <s v="CAD"/>
    <n v="1414126800"/>
    <n v="1414904400"/>
    <b v="0"/>
    <b v="0"/>
    <d v="1970-01-01T00:00:00"/>
    <n v="16367.208333333299"/>
    <n v="16376.208333333299"/>
    <s v="music/rock"/>
    <x v="688"/>
    <x v="694"/>
  </r>
  <r>
    <n v="759"/>
    <s v="Rodriguez PLC"/>
    <s v="Grass-roots upward-trending installation"/>
    <n v="167500"/>
    <n v="114615"/>
    <x v="749"/>
    <x v="0"/>
    <n v="1274"/>
    <n v="89.964678178963894"/>
    <x v="1"/>
    <s v="electric music"/>
    <x v="1"/>
    <s v="USD"/>
    <n v="1517810400"/>
    <n v="1520402400"/>
    <b v="0"/>
    <b v="0"/>
    <d v="1970-01-01T00:00:00"/>
    <n v="17567.25"/>
    <n v="17597.25"/>
    <s v="music/electric music"/>
    <x v="689"/>
    <x v="236"/>
  </r>
  <r>
    <n v="760"/>
    <s v="Smith-Kennedy"/>
    <s v="Virtual heuristic hub"/>
    <n v="48300"/>
    <n v="16592"/>
    <x v="750"/>
    <x v="0"/>
    <n v="210"/>
    <n v="79.009523809523799"/>
    <x v="6"/>
    <s v="video games"/>
    <x v="6"/>
    <s v="EUR"/>
    <n v="1564635600"/>
    <n v="1567141200"/>
    <b v="0"/>
    <b v="1"/>
    <d v="1970-01-01T00:00:00"/>
    <n v="18109.208333333299"/>
    <n v="18138.208333333299"/>
    <s v="games/video games"/>
    <x v="690"/>
    <x v="695"/>
  </r>
  <r>
    <n v="761"/>
    <s v="Mitchell-Lee"/>
    <s v="Customizable leadingedge model"/>
    <n v="2200"/>
    <n v="14420"/>
    <x v="751"/>
    <x v="1"/>
    <n v="166"/>
    <n v="86.867469879518097"/>
    <x v="1"/>
    <s v="rock"/>
    <x v="1"/>
    <s v="USD"/>
    <n v="1500699600"/>
    <n v="1501131600"/>
    <b v="0"/>
    <b v="0"/>
    <d v="1970-01-01T00:00:00"/>
    <n v="17369.208333333299"/>
    <n v="17374.208333333299"/>
    <s v="music/rock"/>
    <x v="691"/>
    <x v="696"/>
  </r>
  <r>
    <n v="762"/>
    <s v="Davis Ltd"/>
    <s v="Upgradable uniform service-desk"/>
    <n v="3500"/>
    <n v="6204"/>
    <x v="752"/>
    <x v="1"/>
    <n v="100"/>
    <n v="62.04"/>
    <x v="1"/>
    <s v="jazz"/>
    <x v="2"/>
    <s v="AUD"/>
    <n v="1354082400"/>
    <n v="1355032800"/>
    <b v="0"/>
    <b v="0"/>
    <d v="1970-01-01T00:00:00"/>
    <n v="15672.25"/>
    <n v="15683.25"/>
    <s v="music/jazz"/>
    <x v="692"/>
    <x v="697"/>
  </r>
  <r>
    <n v="763"/>
    <s v="Rowland PLC"/>
    <s v="Inverse client-driven product"/>
    <n v="5600"/>
    <n v="6338"/>
    <x v="753"/>
    <x v="1"/>
    <n v="235"/>
    <n v="26.970212765957399"/>
    <x v="3"/>
    <s v="plays"/>
    <x v="1"/>
    <s v="USD"/>
    <n v="1336453200"/>
    <n v="1339477200"/>
    <b v="0"/>
    <b v="1"/>
    <d v="1970-01-01T00:00:00"/>
    <n v="15468.208333333299"/>
    <n v="15503.208333333299"/>
    <s v="theater/plays"/>
    <x v="693"/>
    <x v="698"/>
  </r>
  <r>
    <n v="764"/>
    <s v="Shaffer-Mason"/>
    <s v="Managed bandwidth-monitored system engine"/>
    <n v="1100"/>
    <n v="8010"/>
    <x v="754"/>
    <x v="1"/>
    <n v="148"/>
    <n v="54.1216216216216"/>
    <x v="1"/>
    <s v="rock"/>
    <x v="1"/>
    <s v="USD"/>
    <n v="1305262800"/>
    <n v="1305954000"/>
    <b v="0"/>
    <b v="0"/>
    <d v="1970-01-01T00:00:00"/>
    <n v="15107.208333333299"/>
    <n v="15115.208333333299"/>
    <s v="music/rock"/>
    <x v="694"/>
    <x v="699"/>
  </r>
  <r>
    <n v="765"/>
    <s v="Matthews LLC"/>
    <s v="Advanced transitional help-desk"/>
    <n v="3900"/>
    <n v="8125"/>
    <x v="755"/>
    <x v="1"/>
    <n v="198"/>
    <n v="41.035353535353501"/>
    <x v="1"/>
    <s v="indie rock"/>
    <x v="1"/>
    <s v="USD"/>
    <n v="1492232400"/>
    <n v="1494392400"/>
    <b v="1"/>
    <b v="1"/>
    <d v="1970-01-01T00:00:00"/>
    <n v="17271.208333333299"/>
    <n v="17296.208333333299"/>
    <s v="music/indie rock"/>
    <x v="695"/>
    <x v="489"/>
  </r>
  <r>
    <n v="766"/>
    <s v="Montgomery-Castro"/>
    <s v="De-engineered disintermediate encryption"/>
    <n v="43800"/>
    <n v="13653"/>
    <x v="756"/>
    <x v="0"/>
    <n v="248"/>
    <n v="55.052419354838698"/>
    <x v="4"/>
    <s v="science fiction"/>
    <x v="2"/>
    <s v="AUD"/>
    <n v="1537333200"/>
    <n v="1537419600"/>
    <b v="0"/>
    <b v="0"/>
    <d v="1970-01-01T00:00:00"/>
    <n v="17793.208333333299"/>
    <n v="17794.208333333299"/>
    <s v="film &amp; video/science fiction"/>
    <x v="123"/>
    <x v="512"/>
  </r>
  <r>
    <n v="767"/>
    <s v="Hale, Pearson and Jenkins"/>
    <s v="Upgradable attitude-oriented project"/>
    <n v="97200"/>
    <n v="55372"/>
    <x v="757"/>
    <x v="0"/>
    <n v="513"/>
    <n v="107.937621832359"/>
    <x v="5"/>
    <s v="translations"/>
    <x v="1"/>
    <s v="USD"/>
    <n v="1444107600"/>
    <n v="1447999200"/>
    <b v="0"/>
    <b v="0"/>
    <d v="1970-01-01T00:00:00"/>
    <n v="16714.208333333299"/>
    <n v="16759.25"/>
    <s v="publishing/translations"/>
    <x v="696"/>
    <x v="700"/>
  </r>
  <r>
    <n v="768"/>
    <s v="Ramirez-Calderon"/>
    <s v="Fundamental zero tolerance alliance"/>
    <n v="4800"/>
    <n v="11088"/>
    <x v="758"/>
    <x v="1"/>
    <n v="150"/>
    <n v="73.92"/>
    <x v="3"/>
    <s v="plays"/>
    <x v="1"/>
    <s v="USD"/>
    <n v="1386741600"/>
    <n v="1388037600"/>
    <b v="0"/>
    <b v="0"/>
    <d v="1970-01-01T00:00:00"/>
    <n v="16050.25"/>
    <n v="16065.25"/>
    <s v="theater/plays"/>
    <x v="626"/>
    <x v="701"/>
  </r>
  <r>
    <n v="769"/>
    <s v="Johnson-Morales"/>
    <s v="Devolved 24hour forecast"/>
    <n v="125600"/>
    <n v="109106"/>
    <x v="759"/>
    <x v="0"/>
    <n v="3410"/>
    <n v="31.9958944281525"/>
    <x v="6"/>
    <s v="video games"/>
    <x v="1"/>
    <s v="USD"/>
    <n v="1376542800"/>
    <n v="1378789200"/>
    <b v="0"/>
    <b v="0"/>
    <d v="1970-01-01T00:00:00"/>
    <n v="15932.208333333299"/>
    <n v="15958.208333333299"/>
    <s v="games/video games"/>
    <x v="697"/>
    <x v="340"/>
  </r>
  <r>
    <n v="770"/>
    <s v="Mathis-Rodriguez"/>
    <s v="User-centric attitude-oriented intranet"/>
    <n v="4300"/>
    <n v="11642"/>
    <x v="760"/>
    <x v="1"/>
    <n v="216"/>
    <n v="53.898148148148103"/>
    <x v="3"/>
    <s v="plays"/>
    <x v="6"/>
    <s v="EUR"/>
    <n v="1397451600"/>
    <n v="1398056400"/>
    <b v="0"/>
    <b v="1"/>
    <d v="1970-01-01T00:00:00"/>
    <n v="16174.208333333299"/>
    <n v="16181.208333333299"/>
    <s v="theater/plays"/>
    <x v="698"/>
    <x v="702"/>
  </r>
  <r>
    <n v="771"/>
    <s v="Smith, Mack and Williams"/>
    <s v="Self-enabling 5thgeneration paradigm"/>
    <n v="5600"/>
    <n v="2769"/>
    <x v="761"/>
    <x v="3"/>
    <n v="26"/>
    <n v="106.5"/>
    <x v="3"/>
    <s v="plays"/>
    <x v="1"/>
    <s v="USD"/>
    <n v="1548482400"/>
    <n v="1550815200"/>
    <b v="0"/>
    <b v="0"/>
    <d v="1970-01-01T00:00:00"/>
    <n v="17922.25"/>
    <n v="17949.25"/>
    <s v="theater/plays"/>
    <x v="699"/>
    <x v="703"/>
  </r>
  <r>
    <n v="772"/>
    <s v="Johnson-Pace"/>
    <s v="Persistent 3rdgeneration moratorium"/>
    <n v="149600"/>
    <n v="169586"/>
    <x v="762"/>
    <x v="1"/>
    <n v="5139"/>
    <n v="32.999805409612797"/>
    <x v="1"/>
    <s v="indie rock"/>
    <x v="1"/>
    <s v="USD"/>
    <n v="1549692000"/>
    <n v="1550037600"/>
    <b v="0"/>
    <b v="0"/>
    <d v="1970-01-01T00:00:00"/>
    <n v="17936.25"/>
    <n v="17940.25"/>
    <s v="music/indie rock"/>
    <x v="700"/>
    <x v="704"/>
  </r>
  <r>
    <n v="773"/>
    <s v="Meza, Kirby and Patel"/>
    <s v="Cross-platform empowering project"/>
    <n v="53100"/>
    <n v="101185"/>
    <x v="763"/>
    <x v="1"/>
    <n v="2353"/>
    <n v="43.002549936251597"/>
    <x v="3"/>
    <s v="plays"/>
    <x v="1"/>
    <s v="USD"/>
    <n v="1492059600"/>
    <n v="1492923600"/>
    <b v="0"/>
    <b v="0"/>
    <d v="1970-01-01T00:00:00"/>
    <n v="17269.208333333299"/>
    <n v="17279.208333333299"/>
    <s v="theater/plays"/>
    <x v="701"/>
    <x v="705"/>
  </r>
  <r>
    <n v="774"/>
    <s v="Gonzalez-Snow"/>
    <s v="Polarized user-facing interface"/>
    <n v="5000"/>
    <n v="6775"/>
    <x v="764"/>
    <x v="1"/>
    <n v="78"/>
    <n v="86.858974358974393"/>
    <x v="2"/>
    <s v="web"/>
    <x v="6"/>
    <s v="EUR"/>
    <n v="1463979600"/>
    <n v="1467522000"/>
    <b v="0"/>
    <b v="0"/>
    <d v="1970-01-01T00:00:00"/>
    <n v="16944.208333333299"/>
    <n v="16985.208333333299"/>
    <s v="technology/web"/>
    <x v="702"/>
    <x v="706"/>
  </r>
  <r>
    <n v="775"/>
    <s v="Murphy LLC"/>
    <s v="Customer-focused non-volatile framework"/>
    <n v="9400"/>
    <n v="968"/>
    <x v="765"/>
    <x v="0"/>
    <n v="10"/>
    <n v="96.8"/>
    <x v="1"/>
    <s v="rock"/>
    <x v="1"/>
    <s v="USD"/>
    <n v="1415253600"/>
    <n v="1416117600"/>
    <b v="0"/>
    <b v="0"/>
    <d v="1970-01-01T00:00:00"/>
    <n v="16380.25"/>
    <n v="16390.25"/>
    <s v="music/rock"/>
    <x v="703"/>
    <x v="707"/>
  </r>
  <r>
    <n v="776"/>
    <s v="Taylor-Rowe"/>
    <s v="Synchronized multimedia frame"/>
    <n v="110800"/>
    <n v="72623"/>
    <x v="766"/>
    <x v="0"/>
    <n v="2201"/>
    <n v="32.9954566106315"/>
    <x v="3"/>
    <s v="plays"/>
    <x v="1"/>
    <s v="USD"/>
    <n v="1562216400"/>
    <n v="1563771600"/>
    <b v="0"/>
    <b v="0"/>
    <d v="1970-01-01T00:00:00"/>
    <n v="18081.208333333299"/>
    <n v="18099.208333333299"/>
    <s v="theater/plays"/>
    <x v="704"/>
    <x v="708"/>
  </r>
  <r>
    <n v="777"/>
    <s v="Henderson Ltd"/>
    <s v="Open-architected stable algorithm"/>
    <n v="93800"/>
    <n v="45987"/>
    <x v="767"/>
    <x v="0"/>
    <n v="676"/>
    <n v="68.028106508875695"/>
    <x v="3"/>
    <s v="plays"/>
    <x v="1"/>
    <s v="USD"/>
    <n v="1316754000"/>
    <n v="1319259600"/>
    <b v="0"/>
    <b v="0"/>
    <d v="1970-01-01T00:00:00"/>
    <n v="15240.208333333299"/>
    <n v="15269.208333333299"/>
    <s v="theater/plays"/>
    <x v="431"/>
    <x v="709"/>
  </r>
  <r>
    <n v="778"/>
    <s v="Moss-Guzman"/>
    <s v="Cross-platform optimizing website"/>
    <n v="1300"/>
    <n v="10243"/>
    <x v="768"/>
    <x v="1"/>
    <n v="174"/>
    <n v="58.867816091953998"/>
    <x v="4"/>
    <s v="animation"/>
    <x v="5"/>
    <s v="CHF"/>
    <n v="1313211600"/>
    <n v="1313643600"/>
    <b v="0"/>
    <b v="0"/>
    <d v="1970-01-01T00:00:00"/>
    <n v="15199.208333333299"/>
    <n v="15204.208333333299"/>
    <s v="film &amp; video/animation"/>
    <x v="705"/>
    <x v="710"/>
  </r>
  <r>
    <n v="779"/>
    <s v="Webb Group"/>
    <s v="Public-key actuating projection"/>
    <n v="108700"/>
    <n v="87293"/>
    <x v="769"/>
    <x v="0"/>
    <n v="831"/>
    <n v="105.045728038508"/>
    <x v="3"/>
    <s v="plays"/>
    <x v="1"/>
    <s v="USD"/>
    <n v="1439528400"/>
    <n v="1440306000"/>
    <b v="0"/>
    <b v="1"/>
    <d v="1970-01-01T00:00:00"/>
    <n v="16661.208333333299"/>
    <n v="16670.208333333299"/>
    <s v="theater/plays"/>
    <x v="706"/>
    <x v="711"/>
  </r>
  <r>
    <n v="780"/>
    <s v="Brooks-Rodriguez"/>
    <s v="Implemented intangible instruction set"/>
    <n v="5100"/>
    <n v="5421"/>
    <x v="770"/>
    <x v="1"/>
    <n v="164"/>
    <n v="33.054878048780502"/>
    <x v="4"/>
    <s v="drama"/>
    <x v="1"/>
    <s v="USD"/>
    <n v="1469163600"/>
    <n v="1470805200"/>
    <b v="0"/>
    <b v="1"/>
    <d v="1970-01-01T00:00:00"/>
    <n v="17004.208333333299"/>
    <n v="17023.208333333299"/>
    <s v="film &amp; video/drama"/>
    <x v="707"/>
    <x v="712"/>
  </r>
  <r>
    <n v="781"/>
    <s v="Thomas Ltd"/>
    <s v="Cross-group interactive architecture"/>
    <n v="8700"/>
    <n v="4414"/>
    <x v="771"/>
    <x v="3"/>
    <n v="56"/>
    <n v="78.821428571428598"/>
    <x v="3"/>
    <s v="plays"/>
    <x v="5"/>
    <s v="CHF"/>
    <n v="1288501200"/>
    <n v="1292911200"/>
    <b v="0"/>
    <b v="0"/>
    <d v="1970-01-01T00:00:00"/>
    <n v="14913.208333333299"/>
    <n v="14964.25"/>
    <s v="theater/plays"/>
    <x v="708"/>
    <x v="70"/>
  </r>
  <r>
    <n v="782"/>
    <s v="Williams and Sons"/>
    <s v="Centralized asymmetric framework"/>
    <n v="5100"/>
    <n v="10981"/>
    <x v="772"/>
    <x v="1"/>
    <n v="161"/>
    <n v="68.204968944099406"/>
    <x v="4"/>
    <s v="animation"/>
    <x v="1"/>
    <s v="USD"/>
    <n v="1298959200"/>
    <n v="1301374800"/>
    <b v="0"/>
    <b v="1"/>
    <d v="1970-01-01T00:00:00"/>
    <n v="15034.25"/>
    <n v="15062.208333333299"/>
    <s v="film &amp; video/animation"/>
    <x v="709"/>
    <x v="713"/>
  </r>
  <r>
    <n v="783"/>
    <s v="Vega, Chan and Carney"/>
    <s v="Down-sized systematic utilization"/>
    <n v="7400"/>
    <n v="10451"/>
    <x v="773"/>
    <x v="1"/>
    <n v="138"/>
    <n v="75.731884057971001"/>
    <x v="1"/>
    <s v="rock"/>
    <x v="1"/>
    <s v="USD"/>
    <n v="1387260000"/>
    <n v="1387864800"/>
    <b v="0"/>
    <b v="0"/>
    <d v="1970-01-01T00:00:00"/>
    <n v="16056.25"/>
    <n v="16063.25"/>
    <s v="music/rock"/>
    <x v="710"/>
    <x v="714"/>
  </r>
  <r>
    <n v="784"/>
    <s v="Byrd Group"/>
    <s v="Profound fault-tolerant model"/>
    <n v="88900"/>
    <n v="102535"/>
    <x v="774"/>
    <x v="1"/>
    <n v="3308"/>
    <n v="30.9960701330109"/>
    <x v="2"/>
    <s v="web"/>
    <x v="1"/>
    <s v="USD"/>
    <n v="1457244000"/>
    <n v="1458190800"/>
    <b v="0"/>
    <b v="0"/>
    <d v="1970-01-01T00:00:00"/>
    <n v="16866.25"/>
    <n v="16877.208333333299"/>
    <s v="technology/web"/>
    <x v="711"/>
    <x v="715"/>
  </r>
  <r>
    <n v="785"/>
    <s v="Peterson, Fletcher and Sanchez"/>
    <s v="Multi-channeled bi-directional moratorium"/>
    <n v="6700"/>
    <n v="12939"/>
    <x v="775"/>
    <x v="1"/>
    <n v="127"/>
    <n v="101.88188976377999"/>
    <x v="4"/>
    <s v="animation"/>
    <x v="2"/>
    <s v="AUD"/>
    <n v="1556341200"/>
    <n v="1559278800"/>
    <b v="0"/>
    <b v="1"/>
    <d v="1970-01-01T00:00:00"/>
    <n v="18013.208333333299"/>
    <n v="18047.208333333299"/>
    <s v="film &amp; video/animation"/>
    <x v="157"/>
    <x v="716"/>
  </r>
  <r>
    <n v="786"/>
    <s v="Smith-Brown"/>
    <s v="Object-based content-based ability"/>
    <n v="1500"/>
    <n v="10946"/>
    <x v="776"/>
    <x v="1"/>
    <n v="207"/>
    <n v="52.879227053140099"/>
    <x v="1"/>
    <s v="jazz"/>
    <x v="6"/>
    <s v="EUR"/>
    <n v="1522126800"/>
    <n v="1522731600"/>
    <b v="0"/>
    <b v="1"/>
    <d v="1970-01-01T00:00:00"/>
    <n v="17617.208333333299"/>
    <n v="17624.208333333299"/>
    <s v="music/jazz"/>
    <x v="630"/>
    <x v="717"/>
  </r>
  <r>
    <n v="787"/>
    <s v="Vance-Glover"/>
    <s v="Progressive coherent secured line"/>
    <n v="61200"/>
    <n v="60994"/>
    <x v="777"/>
    <x v="0"/>
    <n v="859"/>
    <n v="71.005820721769496"/>
    <x v="1"/>
    <s v="rock"/>
    <x v="0"/>
    <s v="CAD"/>
    <n v="1305954000"/>
    <n v="1306731600"/>
    <b v="0"/>
    <b v="0"/>
    <d v="1970-01-01T00:00:00"/>
    <n v="15115.208333333299"/>
    <n v="15124.208333333299"/>
    <s v="music/rock"/>
    <x v="712"/>
    <x v="718"/>
  </r>
  <r>
    <n v="788"/>
    <s v="Joyce PLC"/>
    <s v="Synchronized directional capability"/>
    <n v="3600"/>
    <n v="3174"/>
    <x v="778"/>
    <x v="2"/>
    <n v="31"/>
    <n v="102.38709677419401"/>
    <x v="4"/>
    <s v="animation"/>
    <x v="1"/>
    <s v="USD"/>
    <n v="1350709200"/>
    <n v="1352527200"/>
    <b v="0"/>
    <b v="0"/>
    <d v="1970-01-01T00:00:00"/>
    <n v="15633.208333333299"/>
    <n v="15654.25"/>
    <s v="film &amp; video/animation"/>
    <x v="93"/>
    <x v="719"/>
  </r>
  <r>
    <n v="789"/>
    <s v="Kennedy-Miller"/>
    <s v="Cross-platform composite migration"/>
    <n v="9000"/>
    <n v="3351"/>
    <x v="779"/>
    <x v="0"/>
    <n v="45"/>
    <n v="74.466666666666697"/>
    <x v="3"/>
    <s v="plays"/>
    <x v="1"/>
    <s v="USD"/>
    <n v="1401166800"/>
    <n v="1404363600"/>
    <b v="0"/>
    <b v="0"/>
    <d v="1970-01-01T00:00:00"/>
    <n v="16217.208333333299"/>
    <n v="16254.208333333299"/>
    <s v="theater/plays"/>
    <x v="713"/>
    <x v="115"/>
  </r>
  <r>
    <n v="790"/>
    <s v="White-Obrien"/>
    <s v="Operative local pricing structure"/>
    <n v="185900"/>
    <n v="56774"/>
    <x v="780"/>
    <x v="3"/>
    <n v="1113"/>
    <n v="51.009883198562399"/>
    <x v="3"/>
    <s v="plays"/>
    <x v="1"/>
    <s v="USD"/>
    <n v="1266127200"/>
    <n v="1266645600"/>
    <b v="0"/>
    <b v="0"/>
    <d v="1970-01-01T00:00:00"/>
    <n v="14654.25"/>
    <n v="14660.25"/>
    <s v="theater/plays"/>
    <x v="714"/>
    <x v="720"/>
  </r>
  <r>
    <n v="791"/>
    <s v="Stafford, Hess and Raymond"/>
    <s v="Optional web-enabled extranet"/>
    <n v="2100"/>
    <n v="540"/>
    <x v="781"/>
    <x v="0"/>
    <n v="6"/>
    <n v="90"/>
    <x v="0"/>
    <s v="food trucks"/>
    <x v="1"/>
    <s v="USD"/>
    <n v="1481436000"/>
    <n v="1482818400"/>
    <b v="0"/>
    <b v="0"/>
    <d v="1970-01-01T00:00:00"/>
    <n v="17146.25"/>
    <n v="17162.25"/>
    <s v="food/food trucks"/>
    <x v="715"/>
    <x v="721"/>
  </r>
  <r>
    <n v="792"/>
    <s v="Jordan, Schneider and Hall"/>
    <s v="Reduced 6thgeneration intranet"/>
    <n v="2000"/>
    <n v="680"/>
    <x v="782"/>
    <x v="0"/>
    <n v="7"/>
    <n v="97.142857142857096"/>
    <x v="3"/>
    <s v="plays"/>
    <x v="1"/>
    <s v="USD"/>
    <n v="1372222800"/>
    <n v="1374642000"/>
    <b v="0"/>
    <b v="1"/>
    <d v="1970-01-01T00:00:00"/>
    <n v="15882.208333333299"/>
    <n v="15910.208333333299"/>
    <s v="theater/plays"/>
    <x v="716"/>
    <x v="722"/>
  </r>
  <r>
    <n v="793"/>
    <s v="Rodriguez, Cox and Rodriguez"/>
    <s v="Networked disintermediate leverage"/>
    <n v="1100"/>
    <n v="13045"/>
    <x v="783"/>
    <x v="1"/>
    <n v="181"/>
    <n v="72.0718232044199"/>
    <x v="5"/>
    <s v="nonfiction"/>
    <x v="5"/>
    <s v="CHF"/>
    <n v="1372136400"/>
    <n v="1372482000"/>
    <b v="0"/>
    <b v="0"/>
    <d v="1970-01-01T00:00:00"/>
    <n v="15881.208333333299"/>
    <n v="15885.208333333299"/>
    <s v="publishing/nonfiction"/>
    <x v="448"/>
    <x v="451"/>
  </r>
  <r>
    <n v="794"/>
    <s v="Welch Inc"/>
    <s v="Optional optimal website"/>
    <n v="6600"/>
    <n v="8276"/>
    <x v="784"/>
    <x v="1"/>
    <n v="110"/>
    <n v="75.236363636363606"/>
    <x v="1"/>
    <s v="rock"/>
    <x v="1"/>
    <s v="USD"/>
    <n v="1513922400"/>
    <n v="1514959200"/>
    <b v="0"/>
    <b v="0"/>
    <d v="1970-01-01T00:00:00"/>
    <n v="17522.25"/>
    <n v="17534.25"/>
    <s v="music/rock"/>
    <x v="717"/>
    <x v="642"/>
  </r>
  <r>
    <n v="795"/>
    <s v="Vasquez Inc"/>
    <s v="Stand-alone asynchronous functionalities"/>
    <n v="7100"/>
    <n v="1022"/>
    <x v="785"/>
    <x v="0"/>
    <n v="31"/>
    <n v="32.9677419354839"/>
    <x v="4"/>
    <s v="drama"/>
    <x v="1"/>
    <s v="USD"/>
    <n v="1477976400"/>
    <n v="1478235600"/>
    <b v="0"/>
    <b v="0"/>
    <d v="1970-01-01T00:00:00"/>
    <n v="17106.208333333299"/>
    <n v="17109.208333333299"/>
    <s v="film &amp; video/drama"/>
    <x v="718"/>
    <x v="723"/>
  </r>
  <r>
    <n v="796"/>
    <s v="Freeman-Ferguson"/>
    <s v="Profound full-range open system"/>
    <n v="7800"/>
    <n v="4275"/>
    <x v="786"/>
    <x v="0"/>
    <n v="78"/>
    <n v="54.807692307692299"/>
    <x v="6"/>
    <s v="mobile games"/>
    <x v="1"/>
    <s v="USD"/>
    <n v="1407474000"/>
    <n v="1408078800"/>
    <b v="0"/>
    <b v="1"/>
    <d v="1970-01-01T00:00:00"/>
    <n v="16290.208333333299"/>
    <n v="16297.208333333299"/>
    <s v="games/mobile games"/>
    <x v="719"/>
    <x v="724"/>
  </r>
  <r>
    <n v="797"/>
    <s v="Houston, Moore and Rogers"/>
    <s v="Optional tangible utilization"/>
    <n v="7600"/>
    <n v="8332"/>
    <x v="787"/>
    <x v="1"/>
    <n v="185"/>
    <n v="45.037837837837799"/>
    <x v="2"/>
    <s v="web"/>
    <x v="1"/>
    <s v="USD"/>
    <n v="1546149600"/>
    <n v="1548136800"/>
    <b v="0"/>
    <b v="0"/>
    <d v="1970-01-01T00:00:00"/>
    <n v="17895.25"/>
    <n v="17918.25"/>
    <s v="technology/web"/>
    <x v="720"/>
    <x v="725"/>
  </r>
  <r>
    <n v="798"/>
    <s v="Small-Fuentes"/>
    <s v="Seamless maximized product"/>
    <n v="3400"/>
    <n v="6408"/>
    <x v="788"/>
    <x v="1"/>
    <n v="121"/>
    <n v="52.958677685950398"/>
    <x v="3"/>
    <s v="plays"/>
    <x v="1"/>
    <s v="USD"/>
    <n v="1338440400"/>
    <n v="1340859600"/>
    <b v="0"/>
    <b v="1"/>
    <d v="1970-01-01T00:00:00"/>
    <n v="15491.208333333299"/>
    <n v="15519.208333333299"/>
    <s v="theater/plays"/>
    <x v="721"/>
    <x v="726"/>
  </r>
  <r>
    <n v="799"/>
    <s v="Reid-Day"/>
    <s v="Devolved tertiary time-frame"/>
    <n v="84500"/>
    <n v="73522"/>
    <x v="789"/>
    <x v="0"/>
    <n v="1225"/>
    <n v="60.017959183673497"/>
    <x v="3"/>
    <s v="plays"/>
    <x v="4"/>
    <s v="GBP"/>
    <n v="1454133600"/>
    <n v="1454479200"/>
    <b v="0"/>
    <b v="0"/>
    <d v="1970-01-01T00:00:00"/>
    <n v="16830.25"/>
    <n v="16834.25"/>
    <s v="theater/plays"/>
    <x v="722"/>
    <x v="727"/>
  </r>
  <r>
    <n v="800"/>
    <s v="Wallace LLC"/>
    <s v="Centralized regional function"/>
    <n v="100"/>
    <n v="1"/>
    <x v="100"/>
    <x v="0"/>
    <n v="1"/>
    <n v="1"/>
    <x v="1"/>
    <s v="rock"/>
    <x v="5"/>
    <s v="CHF"/>
    <n v="1434085200"/>
    <n v="1434430800"/>
    <b v="0"/>
    <b v="0"/>
    <d v="1970-01-01T00:00:00"/>
    <n v="16598.208333333299"/>
    <n v="16602.208333333299"/>
    <s v="music/rock"/>
    <x v="139"/>
    <x v="560"/>
  </r>
  <r>
    <n v="801"/>
    <s v="Olson-Bishop"/>
    <s v="User-friendly high-level initiative"/>
    <n v="2300"/>
    <n v="4667"/>
    <x v="790"/>
    <x v="1"/>
    <n v="106"/>
    <n v="44.028301886792498"/>
    <x v="7"/>
    <s v="photography books"/>
    <x v="1"/>
    <s v="USD"/>
    <n v="1577772000"/>
    <n v="1579672800"/>
    <b v="0"/>
    <b v="1"/>
    <d v="1970-01-01T00:00:00"/>
    <n v="18261.25"/>
    <n v="18283.25"/>
    <s v="photography/photography books"/>
    <x v="723"/>
    <x v="728"/>
  </r>
  <r>
    <n v="802"/>
    <s v="Rodriguez, Anderson and Porter"/>
    <s v="Reverse-engineered zero-defect infrastructure"/>
    <n v="6200"/>
    <n v="12216"/>
    <x v="791"/>
    <x v="1"/>
    <n v="142"/>
    <n v="86.028169014084497"/>
    <x v="7"/>
    <s v="photography books"/>
    <x v="1"/>
    <s v="USD"/>
    <n v="1562216400"/>
    <n v="1562389200"/>
    <b v="0"/>
    <b v="0"/>
    <d v="1970-01-01T00:00:00"/>
    <n v="18081.208333333299"/>
    <n v="18083.208333333299"/>
    <s v="photography/photography books"/>
    <x v="704"/>
    <x v="339"/>
  </r>
  <r>
    <n v="803"/>
    <s v="Perez, Brown and Meyers"/>
    <s v="Stand-alone background customer loyalty"/>
    <n v="6100"/>
    <n v="6527"/>
    <x v="792"/>
    <x v="1"/>
    <n v="233"/>
    <n v="28.012875536480699"/>
    <x v="3"/>
    <s v="plays"/>
    <x v="1"/>
    <s v="USD"/>
    <n v="1548568800"/>
    <n v="1551506400"/>
    <b v="0"/>
    <b v="0"/>
    <d v="1970-01-01T00:00:00"/>
    <n v="17923.25"/>
    <n v="17957.25"/>
    <s v="theater/plays"/>
    <x v="724"/>
    <x v="35"/>
  </r>
  <r>
    <n v="804"/>
    <s v="English-Mccullough"/>
    <s v="Business-focused discrete software"/>
    <n v="2600"/>
    <n v="6987"/>
    <x v="793"/>
    <x v="1"/>
    <n v="218"/>
    <n v="32.050458715596299"/>
    <x v="1"/>
    <s v="rock"/>
    <x v="1"/>
    <s v="USD"/>
    <n v="1514872800"/>
    <n v="1516600800"/>
    <b v="0"/>
    <b v="0"/>
    <d v="1970-01-01T00:00:00"/>
    <n v="17533.25"/>
    <n v="17553.25"/>
    <s v="music/rock"/>
    <x v="725"/>
    <x v="729"/>
  </r>
  <r>
    <n v="805"/>
    <s v="Smith-Nguyen"/>
    <s v="Advanced intermediate Graphic Interface"/>
    <n v="9700"/>
    <n v="4932"/>
    <x v="794"/>
    <x v="0"/>
    <n v="67"/>
    <n v="73.611940298507506"/>
    <x v="4"/>
    <s v="documentary"/>
    <x v="2"/>
    <s v="AUD"/>
    <n v="1416031200"/>
    <n v="1420437600"/>
    <b v="0"/>
    <b v="0"/>
    <d v="1970-01-01T00:00:00"/>
    <n v="16389.25"/>
    <n v="16440.25"/>
    <s v="film &amp; video/documentary"/>
    <x v="660"/>
    <x v="241"/>
  </r>
  <r>
    <n v="806"/>
    <s v="Harmon-Madden"/>
    <s v="Adaptive holistic hub"/>
    <n v="700"/>
    <n v="8262"/>
    <x v="795"/>
    <x v="1"/>
    <n v="76"/>
    <n v="108.710526315789"/>
    <x v="4"/>
    <s v="drama"/>
    <x v="1"/>
    <s v="USD"/>
    <n v="1330927200"/>
    <n v="1332997200"/>
    <b v="0"/>
    <b v="1"/>
    <d v="1970-01-01T00:00:00"/>
    <n v="15404.25"/>
    <n v="15428.208333333299"/>
    <s v="film &amp; video/drama"/>
    <x v="726"/>
    <x v="730"/>
  </r>
  <r>
    <n v="807"/>
    <s v="Walker-Taylor"/>
    <s v="Automated uniform concept"/>
    <n v="700"/>
    <n v="1848"/>
    <x v="796"/>
    <x v="1"/>
    <n v="43"/>
    <n v="42.976744186046503"/>
    <x v="3"/>
    <s v="plays"/>
    <x v="1"/>
    <s v="USD"/>
    <n v="1571115600"/>
    <n v="1574920800"/>
    <b v="0"/>
    <b v="1"/>
    <d v="1970-01-01T00:00:00"/>
    <n v="18184.208333333299"/>
    <n v="18228.25"/>
    <s v="theater/plays"/>
    <x v="727"/>
    <x v="322"/>
  </r>
  <r>
    <n v="808"/>
    <s v="Harris, Medina and Mitchell"/>
    <s v="Enhanced regional flexibility"/>
    <n v="5200"/>
    <n v="1583"/>
    <x v="797"/>
    <x v="0"/>
    <n v="19"/>
    <n v="83.315789473684205"/>
    <x v="0"/>
    <s v="food trucks"/>
    <x v="1"/>
    <s v="USD"/>
    <n v="1463461200"/>
    <n v="1464930000"/>
    <b v="0"/>
    <b v="0"/>
    <d v="1970-01-01T00:00:00"/>
    <n v="16938.208333333299"/>
    <n v="16955.208333333299"/>
    <s v="food/food trucks"/>
    <x v="728"/>
    <x v="731"/>
  </r>
  <r>
    <n v="809"/>
    <s v="Williams and Sons"/>
    <s v="Public-key bottom-line algorithm"/>
    <n v="140800"/>
    <n v="88536"/>
    <x v="798"/>
    <x v="0"/>
    <n v="2108"/>
    <n v="42"/>
    <x v="4"/>
    <s v="documentary"/>
    <x v="5"/>
    <s v="CHF"/>
    <n v="1344920400"/>
    <n v="1345006800"/>
    <b v="0"/>
    <b v="0"/>
    <d v="1970-01-01T00:00:00"/>
    <n v="15566.208333333299"/>
    <n v="15567.208333333299"/>
    <s v="film &amp; video/documentary"/>
    <x v="729"/>
    <x v="732"/>
  </r>
  <r>
    <n v="810"/>
    <s v="Ball-Fisher"/>
    <s v="Multi-layered intangible instruction set"/>
    <n v="6400"/>
    <n v="12360"/>
    <x v="799"/>
    <x v="1"/>
    <n v="221"/>
    <n v="55.927601809954801"/>
    <x v="3"/>
    <s v="plays"/>
    <x v="1"/>
    <s v="USD"/>
    <n v="1511848800"/>
    <n v="1512712800"/>
    <b v="0"/>
    <b v="1"/>
    <d v="1970-01-01T00:00:00"/>
    <n v="17498.25"/>
    <n v="17508.25"/>
    <s v="theater/plays"/>
    <x v="730"/>
    <x v="157"/>
  </r>
  <r>
    <n v="811"/>
    <s v="Page, Holt and Mack"/>
    <s v="Fundamental methodical emulation"/>
    <n v="92500"/>
    <n v="71320"/>
    <x v="800"/>
    <x v="0"/>
    <n v="679"/>
    <n v="105.03681885125199"/>
    <x v="6"/>
    <s v="video games"/>
    <x v="1"/>
    <s v="USD"/>
    <n v="1452319200"/>
    <n v="1452492000"/>
    <b v="0"/>
    <b v="1"/>
    <d v="1970-01-01T00:00:00"/>
    <n v="16809.25"/>
    <n v="16811.25"/>
    <s v="games/video games"/>
    <x v="731"/>
    <x v="733"/>
  </r>
  <r>
    <n v="812"/>
    <s v="Landry Group"/>
    <s v="Expanded value-added hardware"/>
    <n v="59700"/>
    <n v="134640"/>
    <x v="801"/>
    <x v="1"/>
    <n v="2805"/>
    <n v="48"/>
    <x v="5"/>
    <s v="nonfiction"/>
    <x v="0"/>
    <s v="CAD"/>
    <n v="1523854800"/>
    <n v="1524286800"/>
    <b v="0"/>
    <b v="0"/>
    <d v="1970-01-01T00:00:00"/>
    <n v="17637.208333333299"/>
    <n v="17642.208333333299"/>
    <s v="publishing/nonfiction"/>
    <x v="78"/>
    <x v="734"/>
  </r>
  <r>
    <n v="813"/>
    <s v="Buckley Group"/>
    <s v="Diverse high-level attitude"/>
    <n v="3200"/>
    <n v="7661"/>
    <x v="802"/>
    <x v="1"/>
    <n v="68"/>
    <n v="112.66176470588201"/>
    <x v="6"/>
    <s v="video games"/>
    <x v="1"/>
    <s v="USD"/>
    <n v="1346043600"/>
    <n v="1346907600"/>
    <b v="0"/>
    <b v="0"/>
    <d v="1970-01-01T00:00:00"/>
    <n v="15579.208333333299"/>
    <n v="15589.208333333299"/>
    <s v="games/video games"/>
    <x v="732"/>
    <x v="735"/>
  </r>
  <r>
    <n v="814"/>
    <s v="Vincent PLC"/>
    <s v="Visionary 24hour analyzer"/>
    <n v="3200"/>
    <n v="2950"/>
    <x v="803"/>
    <x v="0"/>
    <n v="36"/>
    <n v="81.9444444444444"/>
    <x v="1"/>
    <s v="rock"/>
    <x v="3"/>
    <s v="DKK"/>
    <n v="1464325200"/>
    <n v="1464498000"/>
    <b v="0"/>
    <b v="1"/>
    <d v="1970-01-01T00:00:00"/>
    <n v="16948.208333333299"/>
    <n v="16950.208333333299"/>
    <s v="music/rock"/>
    <x v="733"/>
    <x v="736"/>
  </r>
  <r>
    <n v="815"/>
    <s v="Watson-Douglas"/>
    <s v="Centralized bandwidth-monitored leverage"/>
    <n v="9000"/>
    <n v="11721"/>
    <x v="804"/>
    <x v="1"/>
    <n v="183"/>
    <n v="64.049180327868896"/>
    <x v="1"/>
    <s v="rock"/>
    <x v="0"/>
    <s v="CAD"/>
    <n v="1511935200"/>
    <n v="1514181600"/>
    <b v="0"/>
    <b v="0"/>
    <d v="1970-01-01T00:00:00"/>
    <n v="17499.25"/>
    <n v="17525.25"/>
    <s v="music/rock"/>
    <x v="734"/>
    <x v="737"/>
  </r>
  <r>
    <n v="816"/>
    <s v="Jones, Casey and Jones"/>
    <s v="Ergonomic mission-critical moratorium"/>
    <n v="2300"/>
    <n v="14150"/>
    <x v="805"/>
    <x v="1"/>
    <n v="133"/>
    <n v="106.390977443609"/>
    <x v="3"/>
    <s v="plays"/>
    <x v="1"/>
    <s v="USD"/>
    <n v="1392012000"/>
    <n v="1392184800"/>
    <b v="1"/>
    <b v="1"/>
    <d v="1970-01-01T00:00:00"/>
    <n v="16111.25"/>
    <n v="16113.25"/>
    <s v="theater/plays"/>
    <x v="406"/>
    <x v="738"/>
  </r>
  <r>
    <n v="817"/>
    <s v="Alvarez-Bauer"/>
    <s v="Front-line intermediate moderator"/>
    <n v="51300"/>
    <n v="189192"/>
    <x v="806"/>
    <x v="1"/>
    <n v="2489"/>
    <n v="76.011249497790303"/>
    <x v="5"/>
    <s v="nonfiction"/>
    <x v="6"/>
    <s v="EUR"/>
    <n v="1556946000"/>
    <n v="1559365200"/>
    <b v="0"/>
    <b v="1"/>
    <d v="1970-01-01T00:00:00"/>
    <n v="18020.208333333299"/>
    <n v="18048.208333333299"/>
    <s v="publishing/nonfiction"/>
    <x v="735"/>
    <x v="739"/>
  </r>
  <r>
    <n v="818"/>
    <s v="Martinez LLC"/>
    <s v="Automated local secured line"/>
    <n v="700"/>
    <n v="7664"/>
    <x v="807"/>
    <x v="1"/>
    <n v="69"/>
    <n v="111.07246376811599"/>
    <x v="3"/>
    <s v="plays"/>
    <x v="1"/>
    <s v="USD"/>
    <n v="1548050400"/>
    <n v="1549173600"/>
    <b v="0"/>
    <b v="1"/>
    <d v="1970-01-01T00:00:00"/>
    <n v="17917.25"/>
    <n v="17930.25"/>
    <s v="theater/plays"/>
    <x v="736"/>
    <x v="740"/>
  </r>
  <r>
    <n v="819"/>
    <s v="Buck-Khan"/>
    <s v="Integrated bandwidth-monitored alliance"/>
    <n v="8900"/>
    <n v="4509"/>
    <x v="808"/>
    <x v="0"/>
    <n v="47"/>
    <n v="95.936170212766001"/>
    <x v="6"/>
    <s v="video games"/>
    <x v="1"/>
    <s v="USD"/>
    <n v="1353736800"/>
    <n v="1355032800"/>
    <b v="1"/>
    <b v="0"/>
    <d v="1970-01-01T00:00:00"/>
    <n v="15668.25"/>
    <n v="15683.25"/>
    <s v="games/video games"/>
    <x v="737"/>
    <x v="697"/>
  </r>
  <r>
    <n v="820"/>
    <s v="Valdez, Williams and Meyer"/>
    <s v="Cross-group heuristic forecast"/>
    <n v="1500"/>
    <n v="12009"/>
    <x v="809"/>
    <x v="1"/>
    <n v="279"/>
    <n v="43.043010752688197"/>
    <x v="1"/>
    <s v="rock"/>
    <x v="4"/>
    <s v="GBP"/>
    <n v="1532840400"/>
    <n v="1533963600"/>
    <b v="0"/>
    <b v="1"/>
    <d v="1970-01-01T00:00:00"/>
    <n v="17741.208333333299"/>
    <n v="17754.208333333299"/>
    <s v="music/rock"/>
    <x v="192"/>
    <x v="741"/>
  </r>
  <r>
    <n v="821"/>
    <s v="Alvarez-Andrews"/>
    <s v="Extended impactful secured line"/>
    <n v="4900"/>
    <n v="14273"/>
    <x v="810"/>
    <x v="1"/>
    <n v="210"/>
    <n v="67.966666666666697"/>
    <x v="4"/>
    <s v="documentary"/>
    <x v="1"/>
    <s v="USD"/>
    <n v="1488261600"/>
    <n v="1489381200"/>
    <b v="0"/>
    <b v="0"/>
    <d v="1970-01-01T00:00:00"/>
    <n v="17225.25"/>
    <n v="17238.208333333299"/>
    <s v="film &amp; video/documentary"/>
    <x v="738"/>
    <x v="742"/>
  </r>
  <r>
    <n v="822"/>
    <s v="Stewart and Sons"/>
    <s v="Distributed optimizing protocol"/>
    <n v="54000"/>
    <n v="188982"/>
    <x v="811"/>
    <x v="1"/>
    <n v="2100"/>
    <n v="89.9914285714286"/>
    <x v="1"/>
    <s v="rock"/>
    <x v="1"/>
    <s v="USD"/>
    <n v="1393567200"/>
    <n v="1395032400"/>
    <b v="0"/>
    <b v="0"/>
    <d v="1970-01-01T00:00:00"/>
    <n v="16129.25"/>
    <n v="16146.208333333299"/>
    <s v="music/rock"/>
    <x v="739"/>
    <x v="743"/>
  </r>
  <r>
    <n v="823"/>
    <s v="Dyer Inc"/>
    <s v="Secured well-modulated system engine"/>
    <n v="4100"/>
    <n v="14640"/>
    <x v="812"/>
    <x v="1"/>
    <n v="252"/>
    <n v="58.095238095238102"/>
    <x v="1"/>
    <s v="rock"/>
    <x v="1"/>
    <s v="USD"/>
    <n v="1410325200"/>
    <n v="1412485200"/>
    <b v="1"/>
    <b v="1"/>
    <d v="1970-01-01T00:00:00"/>
    <n v="16323.208333333299"/>
    <n v="16348.208333333299"/>
    <s v="music/rock"/>
    <x v="613"/>
    <x v="744"/>
  </r>
  <r>
    <n v="824"/>
    <s v="Anderson, Williams and Cox"/>
    <s v="Streamlined national benchmark"/>
    <n v="85000"/>
    <n v="107516"/>
    <x v="813"/>
    <x v="1"/>
    <n v="1280"/>
    <n v="83.996875000000003"/>
    <x v="5"/>
    <s v="nonfiction"/>
    <x v="1"/>
    <s v="USD"/>
    <n v="1276923600"/>
    <n v="1279688400"/>
    <b v="0"/>
    <b v="1"/>
    <d v="1970-01-01T00:00:00"/>
    <n v="14779.208333333299"/>
    <n v="14811.208333333299"/>
    <s v="publishing/nonfiction"/>
    <x v="740"/>
    <x v="269"/>
  </r>
  <r>
    <n v="825"/>
    <s v="Solomon PLC"/>
    <s v="Open-architected 24/7 infrastructure"/>
    <n v="3600"/>
    <n v="13950"/>
    <x v="814"/>
    <x v="1"/>
    <n v="157"/>
    <n v="88.853503184713404"/>
    <x v="4"/>
    <s v="shorts"/>
    <x v="4"/>
    <s v="GBP"/>
    <n v="1500958800"/>
    <n v="1501995600"/>
    <b v="0"/>
    <b v="0"/>
    <d v="1970-01-01T00:00:00"/>
    <n v="17372.208333333299"/>
    <n v="17384.208333333299"/>
    <s v="film &amp; video/shorts"/>
    <x v="145"/>
    <x v="745"/>
  </r>
  <r>
    <n v="826"/>
    <s v="Miller-Hubbard"/>
    <s v="Digitized 6thgeneration Local Area Network"/>
    <n v="2800"/>
    <n v="12797"/>
    <x v="815"/>
    <x v="1"/>
    <n v="194"/>
    <n v="65.963917525773198"/>
    <x v="3"/>
    <s v="plays"/>
    <x v="1"/>
    <s v="USD"/>
    <n v="1292220000"/>
    <n v="1294639200"/>
    <b v="0"/>
    <b v="1"/>
    <d v="1970-01-01T00:00:00"/>
    <n v="14956.25"/>
    <n v="14984.25"/>
    <s v="theater/plays"/>
    <x v="741"/>
    <x v="746"/>
  </r>
  <r>
    <n v="827"/>
    <s v="Miranda, Martinez and Lowery"/>
    <s v="Innovative actuating artificial intelligence"/>
    <n v="2300"/>
    <n v="6134"/>
    <x v="816"/>
    <x v="1"/>
    <n v="82"/>
    <n v="74.804878048780495"/>
    <x v="4"/>
    <s v="drama"/>
    <x v="2"/>
    <s v="AUD"/>
    <n v="1304398800"/>
    <n v="1305435600"/>
    <b v="0"/>
    <b v="1"/>
    <d v="1970-01-01T00:00:00"/>
    <n v="15097.208333333299"/>
    <n v="15109.208333333299"/>
    <s v="film &amp; video/drama"/>
    <x v="742"/>
    <x v="747"/>
  </r>
  <r>
    <n v="828"/>
    <s v="Munoz, Cherry and Bell"/>
    <s v="Cross-platform reciprocal budgetary management"/>
    <n v="7100"/>
    <n v="4899"/>
    <x v="817"/>
    <x v="0"/>
    <n v="70"/>
    <n v="69.985714285714295"/>
    <x v="3"/>
    <s v="plays"/>
    <x v="1"/>
    <s v="USD"/>
    <n v="1535432400"/>
    <n v="1537592400"/>
    <b v="0"/>
    <b v="0"/>
    <d v="1970-01-01T00:00:00"/>
    <n v="17771.208333333299"/>
    <n v="17796.208333333299"/>
    <s v="theater/plays"/>
    <x v="202"/>
    <x v="503"/>
  </r>
  <r>
    <n v="829"/>
    <s v="Baker-Higgins"/>
    <s v="Vision-oriented scalable portal"/>
    <n v="9600"/>
    <n v="4929"/>
    <x v="818"/>
    <x v="0"/>
    <n v="154"/>
    <n v="32.006493506493499"/>
    <x v="3"/>
    <s v="plays"/>
    <x v="1"/>
    <s v="USD"/>
    <n v="1433826000"/>
    <n v="1435122000"/>
    <b v="0"/>
    <b v="0"/>
    <d v="1970-01-01T00:00:00"/>
    <n v="16595.208333333299"/>
    <n v="16610.208333333299"/>
    <s v="theater/plays"/>
    <x v="743"/>
    <x v="748"/>
  </r>
  <r>
    <n v="830"/>
    <s v="Johnson, Turner and Carroll"/>
    <s v="Persevering zero administration knowledge user"/>
    <n v="121600"/>
    <n v="1424"/>
    <x v="819"/>
    <x v="0"/>
    <n v="22"/>
    <n v="64.727272727272705"/>
    <x v="3"/>
    <s v="plays"/>
    <x v="1"/>
    <s v="USD"/>
    <n v="1514959200"/>
    <n v="1520056800"/>
    <b v="0"/>
    <b v="0"/>
    <d v="1970-01-01T00:00:00"/>
    <n v="17534.25"/>
    <n v="17593.25"/>
    <s v="theater/plays"/>
    <x v="744"/>
    <x v="330"/>
  </r>
  <r>
    <n v="831"/>
    <s v="Ward PLC"/>
    <s v="Front-line bottom-line Graphic Interface"/>
    <n v="97100"/>
    <n v="105817"/>
    <x v="820"/>
    <x v="1"/>
    <n v="4233"/>
    <n v="24.998110087408499"/>
    <x v="7"/>
    <s v="photography books"/>
    <x v="1"/>
    <s v="USD"/>
    <n v="1332738000"/>
    <n v="1335675600"/>
    <b v="0"/>
    <b v="0"/>
    <d v="1970-01-01T00:00:00"/>
    <n v="15425.208333333299"/>
    <n v="15459.208333333299"/>
    <s v="photography/photography books"/>
    <x v="745"/>
    <x v="749"/>
  </r>
  <r>
    <n v="832"/>
    <s v="Bradley, Beck and Mayo"/>
    <s v="Synergized fault-tolerant hierarchy"/>
    <n v="43200"/>
    <n v="136156"/>
    <x v="821"/>
    <x v="1"/>
    <n v="1297"/>
    <n v="104.97764070932899"/>
    <x v="5"/>
    <s v="translations"/>
    <x v="3"/>
    <s v="DKK"/>
    <n v="1445490000"/>
    <n v="1448431200"/>
    <b v="1"/>
    <b v="0"/>
    <d v="1970-01-01T00:00:00"/>
    <n v="16730.208333333299"/>
    <n v="16764.25"/>
    <s v="publishing/translations"/>
    <x v="746"/>
    <x v="750"/>
  </r>
  <r>
    <n v="833"/>
    <s v="Levine, Martin and Hernandez"/>
    <s v="Expanded asynchronous groupware"/>
    <n v="6800"/>
    <n v="10723"/>
    <x v="822"/>
    <x v="1"/>
    <n v="165"/>
    <n v="64.987878787878799"/>
    <x v="5"/>
    <s v="translations"/>
    <x v="3"/>
    <s v="DKK"/>
    <n v="1297663200"/>
    <n v="1298613600"/>
    <b v="0"/>
    <b v="0"/>
    <d v="1970-01-01T00:00:00"/>
    <n v="15019.25"/>
    <n v="15030.25"/>
    <s v="publishing/translations"/>
    <x v="747"/>
    <x v="751"/>
  </r>
  <r>
    <n v="834"/>
    <s v="Gallegos, Wagner and Gaines"/>
    <s v="Expanded fault-tolerant emulation"/>
    <n v="7300"/>
    <n v="11228"/>
    <x v="823"/>
    <x v="1"/>
    <n v="119"/>
    <n v="94.352941176470594"/>
    <x v="3"/>
    <s v="plays"/>
    <x v="1"/>
    <s v="USD"/>
    <n v="1371963600"/>
    <n v="1372482000"/>
    <b v="0"/>
    <b v="0"/>
    <d v="1970-01-01T00:00:00"/>
    <n v="15879.208333333299"/>
    <n v="15885.208333333299"/>
    <s v="theater/plays"/>
    <x v="362"/>
    <x v="451"/>
  </r>
  <r>
    <n v="835"/>
    <s v="Hodges, Smith and Kelly"/>
    <s v="Future-proofed 24hour model"/>
    <n v="86200"/>
    <n v="77355"/>
    <x v="824"/>
    <x v="0"/>
    <n v="1758"/>
    <n v="44.001706484641602"/>
    <x v="2"/>
    <s v="web"/>
    <x v="1"/>
    <s v="USD"/>
    <n v="1425103200"/>
    <n v="1425621600"/>
    <b v="0"/>
    <b v="0"/>
    <d v="1970-01-01T00:00:00"/>
    <n v="16494.25"/>
    <n v="16500.25"/>
    <s v="technology/web"/>
    <x v="748"/>
    <x v="752"/>
  </r>
  <r>
    <n v="836"/>
    <s v="Macias Inc"/>
    <s v="Optimized didactic intranet"/>
    <n v="8100"/>
    <n v="6086"/>
    <x v="825"/>
    <x v="0"/>
    <n v="94"/>
    <n v="64.744680851063805"/>
    <x v="1"/>
    <s v="indie rock"/>
    <x v="1"/>
    <s v="USD"/>
    <n v="1265349600"/>
    <n v="1266300000"/>
    <b v="0"/>
    <b v="0"/>
    <d v="1970-01-01T00:00:00"/>
    <n v="14645.25"/>
    <n v="14656.25"/>
    <s v="music/indie rock"/>
    <x v="749"/>
    <x v="753"/>
  </r>
  <r>
    <n v="837"/>
    <s v="Cook-Ortiz"/>
    <s v="Right-sized dedicated standardization"/>
    <n v="17700"/>
    <n v="150960"/>
    <x v="826"/>
    <x v="1"/>
    <n v="1797"/>
    <n v="84.006677796327196"/>
    <x v="1"/>
    <s v="jazz"/>
    <x v="1"/>
    <s v="USD"/>
    <n v="1301202000"/>
    <n v="1305867600"/>
    <b v="0"/>
    <b v="0"/>
    <d v="1970-01-01T00:00:00"/>
    <n v="15060.208333333299"/>
    <n v="15114.208333333299"/>
    <s v="music/jazz"/>
    <x v="643"/>
    <x v="754"/>
  </r>
  <r>
    <n v="838"/>
    <s v="Jordan-Fischer"/>
    <s v="Vision-oriented high-level extranet"/>
    <n v="6400"/>
    <n v="8890"/>
    <x v="827"/>
    <x v="1"/>
    <n v="261"/>
    <n v="34.061302681992302"/>
    <x v="3"/>
    <s v="plays"/>
    <x v="1"/>
    <s v="USD"/>
    <n v="1538024400"/>
    <n v="1538802000"/>
    <b v="0"/>
    <b v="0"/>
    <d v="1970-01-01T00:00:00"/>
    <n v="17801.208333333299"/>
    <n v="17810.208333333299"/>
    <s v="theater/plays"/>
    <x v="750"/>
    <x v="755"/>
  </r>
  <r>
    <n v="839"/>
    <s v="Pierce-Ramirez"/>
    <s v="Organized scalable initiative"/>
    <n v="7700"/>
    <n v="14644"/>
    <x v="828"/>
    <x v="1"/>
    <n v="157"/>
    <n v="93.273885350318494"/>
    <x v="4"/>
    <s v="documentary"/>
    <x v="1"/>
    <s v="USD"/>
    <n v="1395032400"/>
    <n v="1398920400"/>
    <b v="0"/>
    <b v="1"/>
    <d v="1970-01-01T00:00:00"/>
    <n v="16146.208333333299"/>
    <n v="16191.208333333299"/>
    <s v="film &amp; video/documentary"/>
    <x v="751"/>
    <x v="756"/>
  </r>
  <r>
    <n v="840"/>
    <s v="Howell and Sons"/>
    <s v="Enhanced regional moderator"/>
    <n v="116300"/>
    <n v="116583"/>
    <x v="829"/>
    <x v="1"/>
    <n v="3533"/>
    <n v="32.998301726577999"/>
    <x v="3"/>
    <s v="plays"/>
    <x v="1"/>
    <s v="USD"/>
    <n v="1405486800"/>
    <n v="1405659600"/>
    <b v="0"/>
    <b v="1"/>
    <d v="1970-01-01T00:00:00"/>
    <n v="16267.208333333299"/>
    <n v="16269.208333333299"/>
    <s v="theater/plays"/>
    <x v="752"/>
    <x v="757"/>
  </r>
  <r>
    <n v="841"/>
    <s v="Garcia, Dunn and Richardson"/>
    <s v="Automated even-keeled emulation"/>
    <n v="9100"/>
    <n v="12991"/>
    <x v="830"/>
    <x v="1"/>
    <n v="155"/>
    <n v="83.812903225806494"/>
    <x v="2"/>
    <s v="web"/>
    <x v="1"/>
    <s v="USD"/>
    <n v="1455861600"/>
    <n v="1457244000"/>
    <b v="0"/>
    <b v="0"/>
    <d v="1970-01-01T00:00:00"/>
    <n v="16850.25"/>
    <n v="16866.25"/>
    <s v="technology/web"/>
    <x v="753"/>
    <x v="758"/>
  </r>
  <r>
    <n v="842"/>
    <s v="Lawson and Sons"/>
    <s v="Reverse-engineered multi-tasking product"/>
    <n v="1500"/>
    <n v="8447"/>
    <x v="831"/>
    <x v="1"/>
    <n v="132"/>
    <n v="63.9924242424242"/>
    <x v="2"/>
    <s v="wearables"/>
    <x v="6"/>
    <s v="EUR"/>
    <n v="1529038800"/>
    <n v="1529298000"/>
    <b v="0"/>
    <b v="0"/>
    <d v="1970-01-01T00:00:00"/>
    <n v="17697.208333333299"/>
    <n v="17700.208333333299"/>
    <s v="technology/wearables"/>
    <x v="754"/>
    <x v="759"/>
  </r>
  <r>
    <n v="843"/>
    <s v="Porter-Hicks"/>
    <s v="De-engineered next generation parallelism"/>
    <n v="8800"/>
    <n v="2703"/>
    <x v="832"/>
    <x v="0"/>
    <n v="33"/>
    <n v="81.909090909090907"/>
    <x v="7"/>
    <s v="photography books"/>
    <x v="1"/>
    <s v="USD"/>
    <n v="1535259600"/>
    <n v="1535778000"/>
    <b v="0"/>
    <b v="0"/>
    <d v="1970-01-01T00:00:00"/>
    <n v="17769.208333333299"/>
    <n v="17775.208333333299"/>
    <s v="photography/photography books"/>
    <x v="755"/>
    <x v="760"/>
  </r>
  <r>
    <n v="844"/>
    <s v="Rodriguez-Hansen"/>
    <s v="Intuitive cohesive groupware"/>
    <n v="8800"/>
    <n v="8747"/>
    <x v="833"/>
    <x v="3"/>
    <n v="94"/>
    <n v="93.053191489361694"/>
    <x v="4"/>
    <s v="documentary"/>
    <x v="1"/>
    <s v="USD"/>
    <n v="1327212000"/>
    <n v="1327471200"/>
    <b v="0"/>
    <b v="0"/>
    <d v="1970-01-01T00:00:00"/>
    <n v="15361.25"/>
    <n v="15364.25"/>
    <s v="film &amp; video/documentary"/>
    <x v="756"/>
    <x v="761"/>
  </r>
  <r>
    <n v="845"/>
    <s v="Williams LLC"/>
    <s v="Up-sized high-level access"/>
    <n v="69900"/>
    <n v="138087"/>
    <x v="834"/>
    <x v="1"/>
    <n v="1354"/>
    <n v="101.984490398818"/>
    <x v="2"/>
    <s v="web"/>
    <x v="4"/>
    <s v="GBP"/>
    <n v="1526360400"/>
    <n v="1529557200"/>
    <b v="0"/>
    <b v="0"/>
    <d v="1970-01-01T00:00:00"/>
    <n v="17666.208333333299"/>
    <n v="17703.208333333299"/>
    <s v="technology/web"/>
    <x v="757"/>
    <x v="78"/>
  </r>
  <r>
    <n v="846"/>
    <s v="Cooper, Stanley and Bryant"/>
    <s v="Phased empowering success"/>
    <n v="1000"/>
    <n v="5085"/>
    <x v="835"/>
    <x v="1"/>
    <n v="48"/>
    <n v="105.9375"/>
    <x v="2"/>
    <s v="web"/>
    <x v="1"/>
    <s v="USD"/>
    <n v="1532149200"/>
    <n v="1535259600"/>
    <b v="1"/>
    <b v="1"/>
    <d v="1970-01-01T00:00:00"/>
    <n v="17733.208333333299"/>
    <n v="17769.208333333299"/>
    <s v="technology/web"/>
    <x v="758"/>
    <x v="762"/>
  </r>
  <r>
    <n v="847"/>
    <s v="Miller, Glenn and Adams"/>
    <s v="Distributed actuating project"/>
    <n v="4700"/>
    <n v="11174"/>
    <x v="836"/>
    <x v="1"/>
    <n v="110"/>
    <n v="101.58181818181799"/>
    <x v="0"/>
    <s v="food trucks"/>
    <x v="1"/>
    <s v="USD"/>
    <n v="1515304800"/>
    <n v="1515564000"/>
    <b v="0"/>
    <b v="0"/>
    <d v="1970-01-01T00:00:00"/>
    <n v="17538.25"/>
    <n v="17541.25"/>
    <s v="food/food trucks"/>
    <x v="759"/>
    <x v="763"/>
  </r>
  <r>
    <n v="848"/>
    <s v="Cole, Salazar and Moreno"/>
    <s v="Robust motivating orchestration"/>
    <n v="3200"/>
    <n v="10831"/>
    <x v="837"/>
    <x v="1"/>
    <n v="172"/>
    <n v="62.970930232558104"/>
    <x v="4"/>
    <s v="drama"/>
    <x v="1"/>
    <s v="USD"/>
    <n v="1276318800"/>
    <n v="1277096400"/>
    <b v="0"/>
    <b v="0"/>
    <d v="1970-01-01T00:00:00"/>
    <n v="14772.208333333299"/>
    <n v="14781.208333333299"/>
    <s v="film &amp; video/drama"/>
    <x v="760"/>
    <x v="764"/>
  </r>
  <r>
    <n v="849"/>
    <s v="Jones-Ryan"/>
    <s v="Vision-oriented uniform instruction set"/>
    <n v="6700"/>
    <n v="8917"/>
    <x v="838"/>
    <x v="1"/>
    <n v="307"/>
    <n v="29.045602605863198"/>
    <x v="1"/>
    <s v="indie rock"/>
    <x v="1"/>
    <s v="USD"/>
    <n v="1328767200"/>
    <n v="1329026400"/>
    <b v="0"/>
    <b v="1"/>
    <d v="1970-01-01T00:00:00"/>
    <n v="15379.25"/>
    <n v="15382.25"/>
    <s v="music/indie rock"/>
    <x v="761"/>
    <x v="765"/>
  </r>
  <r>
    <n v="850"/>
    <s v="Hood, Perez and Meadows"/>
    <s v="Cross-group upward-trending hierarchy"/>
    <n v="100"/>
    <n v="1"/>
    <x v="100"/>
    <x v="0"/>
    <n v="1"/>
    <n v="1"/>
    <x v="1"/>
    <s v="rock"/>
    <x v="1"/>
    <s v="USD"/>
    <n v="1321682400"/>
    <n v="1322978400"/>
    <b v="1"/>
    <b v="0"/>
    <d v="1970-01-01T00:00:00"/>
    <n v="15297.25"/>
    <n v="15312.25"/>
    <s v="music/rock"/>
    <x v="762"/>
    <x v="539"/>
  </r>
  <r>
    <n v="851"/>
    <s v="Bright and Sons"/>
    <s v="Object-based needs-based info-mediaries"/>
    <n v="6000"/>
    <n v="12468"/>
    <x v="839"/>
    <x v="1"/>
    <n v="160"/>
    <n v="77.924999999999997"/>
    <x v="1"/>
    <s v="electric music"/>
    <x v="1"/>
    <s v="USD"/>
    <n v="1335934800"/>
    <n v="1338786000"/>
    <b v="0"/>
    <b v="0"/>
    <d v="1970-01-01T00:00:00"/>
    <n v="15462.208333333299"/>
    <n v="15495.208333333299"/>
    <s v="music/electric music"/>
    <x v="444"/>
    <x v="766"/>
  </r>
  <r>
    <n v="852"/>
    <s v="Brady Ltd"/>
    <s v="Open-source reciprocal standardization"/>
    <n v="4900"/>
    <n v="2505"/>
    <x v="840"/>
    <x v="0"/>
    <n v="31"/>
    <n v="80.806451612903203"/>
    <x v="6"/>
    <s v="video games"/>
    <x v="1"/>
    <s v="USD"/>
    <n v="1310792400"/>
    <n v="1311656400"/>
    <b v="0"/>
    <b v="1"/>
    <d v="1970-01-01T00:00:00"/>
    <n v="15171.208333333299"/>
    <n v="15181.208333333299"/>
    <s v="games/video games"/>
    <x v="763"/>
    <x v="422"/>
  </r>
  <r>
    <n v="853"/>
    <s v="Collier LLC"/>
    <s v="Secured well-modulated projection"/>
    <n v="17100"/>
    <n v="111502"/>
    <x v="841"/>
    <x v="1"/>
    <n v="1467"/>
    <n v="76.006816632583494"/>
    <x v="1"/>
    <s v="indie rock"/>
    <x v="0"/>
    <s v="CAD"/>
    <n v="1308546000"/>
    <n v="1308978000"/>
    <b v="0"/>
    <b v="1"/>
    <d v="1970-01-01T00:00:00"/>
    <n v="15145.208333333299"/>
    <n v="15150.208333333299"/>
    <s v="music/indie rock"/>
    <x v="764"/>
    <x v="767"/>
  </r>
  <r>
    <n v="854"/>
    <s v="Campbell, Thomas and Obrien"/>
    <s v="Multi-channeled secondary middleware"/>
    <n v="171000"/>
    <n v="194309"/>
    <x v="842"/>
    <x v="1"/>
    <n v="2662"/>
    <n v="72.993613824192295"/>
    <x v="5"/>
    <s v="fiction"/>
    <x v="0"/>
    <s v="CAD"/>
    <n v="1574056800"/>
    <n v="1576389600"/>
    <b v="0"/>
    <b v="0"/>
    <d v="1970-01-01T00:00:00"/>
    <n v="18218.25"/>
    <n v="18245.25"/>
    <s v="publishing/fiction"/>
    <x v="765"/>
    <x v="768"/>
  </r>
  <r>
    <n v="855"/>
    <s v="Moses-Terry"/>
    <s v="Horizontal clear-thinking framework"/>
    <n v="23400"/>
    <n v="23956"/>
    <x v="843"/>
    <x v="1"/>
    <n v="452"/>
    <n v="53"/>
    <x v="3"/>
    <s v="plays"/>
    <x v="2"/>
    <s v="AUD"/>
    <n v="1308373200"/>
    <n v="1311051600"/>
    <b v="0"/>
    <b v="0"/>
    <d v="1970-01-01T00:00:00"/>
    <n v="15143.208333333299"/>
    <n v="15174.208333333299"/>
    <s v="theater/plays"/>
    <x v="766"/>
    <x v="214"/>
  </r>
  <r>
    <n v="856"/>
    <s v="Williams and Sons"/>
    <s v="Profound composite core"/>
    <n v="2400"/>
    <n v="8558"/>
    <x v="844"/>
    <x v="1"/>
    <n v="158"/>
    <n v="54.164556962025301"/>
    <x v="0"/>
    <s v="food trucks"/>
    <x v="1"/>
    <s v="USD"/>
    <n v="1335243600"/>
    <n v="1336712400"/>
    <b v="0"/>
    <b v="0"/>
    <d v="1970-01-01T00:00:00"/>
    <n v="15454.208333333299"/>
    <n v="15471.208333333299"/>
    <s v="food/food trucks"/>
    <x v="767"/>
    <x v="769"/>
  </r>
  <r>
    <n v="857"/>
    <s v="Miranda, Gray and Hale"/>
    <s v="Programmable disintermediate matrices"/>
    <n v="5300"/>
    <n v="7413"/>
    <x v="845"/>
    <x v="1"/>
    <n v="225"/>
    <n v="32.946666666666701"/>
    <x v="4"/>
    <s v="shorts"/>
    <x v="5"/>
    <s v="CHF"/>
    <n v="1328421600"/>
    <n v="1330408800"/>
    <b v="1"/>
    <b v="0"/>
    <d v="1970-01-01T00:00:00"/>
    <n v="15375.25"/>
    <n v="15398.25"/>
    <s v="film &amp; video/shorts"/>
    <x v="768"/>
    <x v="770"/>
  </r>
  <r>
    <n v="858"/>
    <s v="Ayala, Crawford and Taylor"/>
    <s v="Realigned 5thgeneration knowledge user"/>
    <n v="4000"/>
    <n v="2778"/>
    <x v="846"/>
    <x v="0"/>
    <n v="35"/>
    <n v="79.371428571428595"/>
    <x v="0"/>
    <s v="food trucks"/>
    <x v="1"/>
    <s v="USD"/>
    <n v="1524286800"/>
    <n v="1524891600"/>
    <b v="1"/>
    <b v="0"/>
    <d v="1970-01-01T00:00:00"/>
    <n v="17642.208333333299"/>
    <n v="17649.208333333299"/>
    <s v="food/food trucks"/>
    <x v="769"/>
    <x v="771"/>
  </r>
  <r>
    <n v="859"/>
    <s v="Martinez Ltd"/>
    <s v="Multi-layered upward-trending groupware"/>
    <n v="7300"/>
    <n v="2594"/>
    <x v="847"/>
    <x v="0"/>
    <n v="63"/>
    <n v="41.174603174603199"/>
    <x v="3"/>
    <s v="plays"/>
    <x v="1"/>
    <s v="USD"/>
    <n v="1362117600"/>
    <n v="1363669200"/>
    <b v="0"/>
    <b v="1"/>
    <d v="1970-01-01T00:00:00"/>
    <n v="15765.25"/>
    <n v="15783.208333333299"/>
    <s v="theater/plays"/>
    <x v="770"/>
    <x v="250"/>
  </r>
  <r>
    <n v="860"/>
    <s v="Lee PLC"/>
    <s v="Re-contextualized leadingedge firmware"/>
    <n v="2000"/>
    <n v="5033"/>
    <x v="848"/>
    <x v="1"/>
    <n v="65"/>
    <n v="77.430769230769201"/>
    <x v="2"/>
    <s v="wearables"/>
    <x v="1"/>
    <s v="USD"/>
    <n v="1550556000"/>
    <n v="1551420000"/>
    <b v="0"/>
    <b v="1"/>
    <d v="1970-01-01T00:00:00"/>
    <n v="17946.25"/>
    <n v="17956.25"/>
    <s v="technology/wearables"/>
    <x v="771"/>
    <x v="772"/>
  </r>
  <r>
    <n v="861"/>
    <s v="Young, Ramsey and Powell"/>
    <s v="Devolved disintermediate analyzer"/>
    <n v="8800"/>
    <n v="9317"/>
    <x v="849"/>
    <x v="1"/>
    <n v="163"/>
    <n v="57.159509202453997"/>
    <x v="3"/>
    <s v="plays"/>
    <x v="1"/>
    <s v="USD"/>
    <n v="1269147600"/>
    <n v="1269838800"/>
    <b v="0"/>
    <b v="0"/>
    <d v="1970-01-01T00:00:00"/>
    <n v="14689.208333333299"/>
    <n v="14697.208333333299"/>
    <s v="theater/plays"/>
    <x v="772"/>
    <x v="773"/>
  </r>
  <r>
    <n v="862"/>
    <s v="Lewis and Sons"/>
    <s v="Profound disintermediate open system"/>
    <n v="3500"/>
    <n v="6560"/>
    <x v="850"/>
    <x v="1"/>
    <n v="85"/>
    <n v="77.176470588235304"/>
    <x v="3"/>
    <s v="plays"/>
    <x v="1"/>
    <s v="USD"/>
    <n v="1312174800"/>
    <n v="1312520400"/>
    <b v="0"/>
    <b v="0"/>
    <d v="1970-01-01T00:00:00"/>
    <n v="15187.208333333299"/>
    <n v="15191.208333333299"/>
    <s v="theater/plays"/>
    <x v="773"/>
    <x v="774"/>
  </r>
  <r>
    <n v="863"/>
    <s v="Davis-Johnson"/>
    <s v="Automated reciprocal protocol"/>
    <n v="1400"/>
    <n v="5415"/>
    <x v="851"/>
    <x v="1"/>
    <n v="217"/>
    <n v="24.953917050691199"/>
    <x v="4"/>
    <s v="television"/>
    <x v="1"/>
    <s v="USD"/>
    <n v="1434517200"/>
    <n v="1436504400"/>
    <b v="0"/>
    <b v="1"/>
    <d v="1970-01-01T00:00:00"/>
    <n v="16603.208333333299"/>
    <n v="16626.208333333299"/>
    <s v="film &amp; video/television"/>
    <x v="774"/>
    <x v="331"/>
  </r>
  <r>
    <n v="864"/>
    <s v="Stevenson-Thompson"/>
    <s v="Automated static workforce"/>
    <n v="4200"/>
    <n v="14577"/>
    <x v="852"/>
    <x v="1"/>
    <n v="150"/>
    <n v="97.18"/>
    <x v="4"/>
    <s v="shorts"/>
    <x v="1"/>
    <s v="USD"/>
    <n v="1471582800"/>
    <n v="1472014800"/>
    <b v="0"/>
    <b v="0"/>
    <d v="1970-01-01T00:00:00"/>
    <n v="17032.208333333299"/>
    <n v="17037.208333333299"/>
    <s v="film &amp; video/shorts"/>
    <x v="775"/>
    <x v="775"/>
  </r>
  <r>
    <n v="865"/>
    <s v="Ellis, Smith and Armstrong"/>
    <s v="Horizontal attitude-oriented help-desk"/>
    <n v="81000"/>
    <n v="150515"/>
    <x v="853"/>
    <x v="1"/>
    <n v="3272"/>
    <n v="46.000916870415701"/>
    <x v="3"/>
    <s v="plays"/>
    <x v="1"/>
    <s v="USD"/>
    <n v="1410757200"/>
    <n v="1411534800"/>
    <b v="0"/>
    <b v="0"/>
    <d v="1970-01-01T00:00:00"/>
    <n v="16328.208333333299"/>
    <n v="16337.208333333299"/>
    <s v="theater/plays"/>
    <x v="776"/>
    <x v="776"/>
  </r>
  <r>
    <n v="866"/>
    <s v="Jackson-Brown"/>
    <s v="Versatile 5thgeneration matrices"/>
    <n v="182800"/>
    <n v="79045"/>
    <x v="854"/>
    <x v="3"/>
    <n v="898"/>
    <n v="88.023385300668195"/>
    <x v="7"/>
    <s v="photography books"/>
    <x v="1"/>
    <s v="USD"/>
    <n v="1304830800"/>
    <n v="1304917200"/>
    <b v="0"/>
    <b v="0"/>
    <d v="1970-01-01T00:00:00"/>
    <n v="15102.208333333299"/>
    <n v="15103.208333333299"/>
    <s v="photography/photography books"/>
    <x v="777"/>
    <x v="777"/>
  </r>
  <r>
    <n v="867"/>
    <s v="Kane, Pruitt and Rivera"/>
    <s v="Cross-platform next generation service-desk"/>
    <n v="4800"/>
    <n v="7797"/>
    <x v="855"/>
    <x v="1"/>
    <n v="300"/>
    <n v="25.99"/>
    <x v="0"/>
    <s v="food trucks"/>
    <x v="1"/>
    <s v="USD"/>
    <n v="1539061200"/>
    <n v="1539579600"/>
    <b v="0"/>
    <b v="0"/>
    <d v="1970-01-01T00:00:00"/>
    <n v="17813.208333333299"/>
    <n v="17819.208333333299"/>
    <s v="food/food trucks"/>
    <x v="778"/>
    <x v="778"/>
  </r>
  <r>
    <n v="868"/>
    <s v="Wood, Buckley and Meza"/>
    <s v="Front-line web-enabled installation"/>
    <n v="7000"/>
    <n v="12939"/>
    <x v="856"/>
    <x v="1"/>
    <n v="126"/>
    <n v="102.69047619047601"/>
    <x v="3"/>
    <s v="plays"/>
    <x v="1"/>
    <s v="USD"/>
    <n v="1381554000"/>
    <n v="1382504400"/>
    <b v="0"/>
    <b v="0"/>
    <d v="1970-01-01T00:00:00"/>
    <n v="15990.208333333299"/>
    <n v="16001.208333333299"/>
    <s v="theater/plays"/>
    <x v="779"/>
    <x v="779"/>
  </r>
  <r>
    <n v="869"/>
    <s v="Brown-Williams"/>
    <s v="Multi-channeled responsive product"/>
    <n v="161900"/>
    <n v="38376"/>
    <x v="857"/>
    <x v="0"/>
    <n v="526"/>
    <n v="72.958174904942993"/>
    <x v="4"/>
    <s v="drama"/>
    <x v="1"/>
    <s v="USD"/>
    <n v="1277096400"/>
    <n v="1278306000"/>
    <b v="0"/>
    <b v="0"/>
    <d v="1970-01-01T00:00:00"/>
    <n v="14781.208333333299"/>
    <n v="14795.208333333299"/>
    <s v="film &amp; video/drama"/>
    <x v="780"/>
    <x v="780"/>
  </r>
  <r>
    <n v="870"/>
    <s v="Hansen-Austin"/>
    <s v="Adaptive demand-driven encryption"/>
    <n v="7700"/>
    <n v="6920"/>
    <x v="858"/>
    <x v="0"/>
    <n v="121"/>
    <n v="57.190082644628099"/>
    <x v="3"/>
    <s v="plays"/>
    <x v="1"/>
    <s v="USD"/>
    <n v="1440392400"/>
    <n v="1442552400"/>
    <b v="0"/>
    <b v="0"/>
    <d v="1970-01-01T00:00:00"/>
    <n v="16671.208333333299"/>
    <n v="16696.208333333299"/>
    <s v="theater/plays"/>
    <x v="335"/>
    <x v="781"/>
  </r>
  <r>
    <n v="871"/>
    <s v="Santana-George"/>
    <s v="Re-engineered client-driven knowledge user"/>
    <n v="71500"/>
    <n v="194912"/>
    <x v="859"/>
    <x v="1"/>
    <n v="2320"/>
    <n v="84.013793103448293"/>
    <x v="3"/>
    <s v="plays"/>
    <x v="1"/>
    <s v="USD"/>
    <n v="1509512400"/>
    <n v="1511071200"/>
    <b v="0"/>
    <b v="1"/>
    <d v="1970-01-01T00:00:00"/>
    <n v="17471.208333333299"/>
    <n v="17489.25"/>
    <s v="theater/plays"/>
    <x v="535"/>
    <x v="782"/>
  </r>
  <r>
    <n v="872"/>
    <s v="Davis LLC"/>
    <s v="Compatible logistical paradigm"/>
    <n v="4700"/>
    <n v="7992"/>
    <x v="860"/>
    <x v="1"/>
    <n v="81"/>
    <n v="98.6666666666667"/>
    <x v="4"/>
    <s v="science fiction"/>
    <x v="2"/>
    <s v="AUD"/>
    <n v="1535950800"/>
    <n v="1536382800"/>
    <b v="0"/>
    <b v="0"/>
    <d v="1970-01-01T00:00:00"/>
    <n v="17777.208333333299"/>
    <n v="17782.208333333299"/>
    <s v="film &amp; video/science fiction"/>
    <x v="270"/>
    <x v="783"/>
  </r>
  <r>
    <n v="873"/>
    <s v="Vazquez, Ochoa and Clark"/>
    <s v="Intuitive value-added installation"/>
    <n v="42100"/>
    <n v="79268"/>
    <x v="861"/>
    <x v="1"/>
    <n v="1887"/>
    <n v="42.007419183889802"/>
    <x v="7"/>
    <s v="photography books"/>
    <x v="1"/>
    <s v="USD"/>
    <n v="1389160800"/>
    <n v="1389592800"/>
    <b v="0"/>
    <b v="0"/>
    <d v="1970-01-01T00:00:00"/>
    <n v="16078.25"/>
    <n v="16083.25"/>
    <s v="photography/photography books"/>
    <x v="781"/>
    <x v="393"/>
  </r>
  <r>
    <n v="874"/>
    <s v="Chung-Nguyen"/>
    <s v="Managed discrete parallelism"/>
    <n v="40200"/>
    <n v="139468"/>
    <x v="862"/>
    <x v="1"/>
    <n v="4358"/>
    <n v="32.002753556677398"/>
    <x v="7"/>
    <s v="photography books"/>
    <x v="1"/>
    <s v="USD"/>
    <n v="1271998800"/>
    <n v="1275282000"/>
    <b v="0"/>
    <b v="1"/>
    <d v="1970-01-01T00:00:00"/>
    <n v="14722.208333333299"/>
    <n v="14760.208333333299"/>
    <s v="photography/photography books"/>
    <x v="782"/>
    <x v="784"/>
  </r>
  <r>
    <n v="875"/>
    <s v="Mueller-Harmon"/>
    <s v="Implemented tangible approach"/>
    <n v="7900"/>
    <n v="5465"/>
    <x v="863"/>
    <x v="0"/>
    <n v="67"/>
    <n v="81.567164179104495"/>
    <x v="1"/>
    <s v="rock"/>
    <x v="1"/>
    <s v="USD"/>
    <n v="1294898400"/>
    <n v="1294984800"/>
    <b v="0"/>
    <b v="0"/>
    <d v="1970-01-01T00:00:00"/>
    <n v="14987.25"/>
    <n v="14988.25"/>
    <s v="music/rock"/>
    <x v="783"/>
    <x v="785"/>
  </r>
  <r>
    <n v="876"/>
    <s v="Dixon, Perez and Banks"/>
    <s v="Re-engineered encompassing definition"/>
    <n v="8300"/>
    <n v="2111"/>
    <x v="864"/>
    <x v="0"/>
    <n v="57"/>
    <n v="37.035087719298197"/>
    <x v="7"/>
    <s v="photography books"/>
    <x v="0"/>
    <s v="CAD"/>
    <n v="1559970000"/>
    <n v="1562043600"/>
    <b v="0"/>
    <b v="0"/>
    <d v="1970-01-01T00:00:00"/>
    <n v="18055.208333333299"/>
    <n v="18079.208333333299"/>
    <s v="photography/photography books"/>
    <x v="784"/>
    <x v="229"/>
  </r>
  <r>
    <n v="877"/>
    <s v="Estrada Group"/>
    <s v="Multi-lateral uniform collaboration"/>
    <n v="163600"/>
    <n v="126628"/>
    <x v="865"/>
    <x v="0"/>
    <n v="1229"/>
    <n v="103.033360455655"/>
    <x v="0"/>
    <s v="food trucks"/>
    <x v="1"/>
    <s v="USD"/>
    <n v="1469509200"/>
    <n v="1469595600"/>
    <b v="0"/>
    <b v="0"/>
    <d v="1970-01-01T00:00:00"/>
    <n v="17008.208333333299"/>
    <n v="17009.208333333299"/>
    <s v="food/food trucks"/>
    <x v="785"/>
    <x v="786"/>
  </r>
  <r>
    <n v="878"/>
    <s v="Lutz Group"/>
    <s v="Enterprise-wide foreground paradigm"/>
    <n v="2700"/>
    <n v="1012"/>
    <x v="866"/>
    <x v="0"/>
    <n v="12"/>
    <n v="84.3333333333333"/>
    <x v="1"/>
    <s v="metal"/>
    <x v="6"/>
    <s v="EUR"/>
    <n v="1579068000"/>
    <n v="1581141600"/>
    <b v="0"/>
    <b v="0"/>
    <d v="1970-01-01T00:00:00"/>
    <n v="18276.25"/>
    <n v="18300.25"/>
    <s v="music/metal"/>
    <x v="786"/>
    <x v="787"/>
  </r>
  <r>
    <n v="879"/>
    <s v="Ortiz Inc"/>
    <s v="Stand-alone incremental parallelism"/>
    <n v="1000"/>
    <n v="5438"/>
    <x v="867"/>
    <x v="1"/>
    <n v="53"/>
    <n v="102.60377358490599"/>
    <x v="5"/>
    <s v="nonfiction"/>
    <x v="1"/>
    <s v="USD"/>
    <n v="1487743200"/>
    <n v="1488520800"/>
    <b v="0"/>
    <b v="0"/>
    <d v="1970-01-01T00:00:00"/>
    <n v="17219.25"/>
    <n v="17228.25"/>
    <s v="publishing/nonfiction"/>
    <x v="787"/>
    <x v="341"/>
  </r>
  <r>
    <n v="880"/>
    <s v="Craig, Ellis and Miller"/>
    <s v="Persevering 5thgeneration throughput"/>
    <n v="84500"/>
    <n v="193101"/>
    <x v="868"/>
    <x v="1"/>
    <n v="2414"/>
    <n v="79.992129246064593"/>
    <x v="1"/>
    <s v="electric music"/>
    <x v="1"/>
    <s v="USD"/>
    <n v="1563685200"/>
    <n v="1563858000"/>
    <b v="0"/>
    <b v="0"/>
    <d v="1970-01-01T00:00:00"/>
    <n v="18098.208333333299"/>
    <n v="18100.208333333299"/>
    <s v="music/electric music"/>
    <x v="788"/>
    <x v="788"/>
  </r>
  <r>
    <n v="881"/>
    <s v="Charles Inc"/>
    <s v="Implemented object-oriented synergy"/>
    <n v="81300"/>
    <n v="31665"/>
    <x v="869"/>
    <x v="0"/>
    <n v="452"/>
    <n v="70.055309734513301"/>
    <x v="3"/>
    <s v="plays"/>
    <x v="1"/>
    <s v="USD"/>
    <n v="1436418000"/>
    <n v="1438923600"/>
    <b v="0"/>
    <b v="1"/>
    <d v="1970-01-01T00:00:00"/>
    <n v="16625.208333333299"/>
    <n v="16654.208333333299"/>
    <s v="theater/plays"/>
    <x v="330"/>
    <x v="789"/>
  </r>
  <r>
    <n v="882"/>
    <s v="White-Rosario"/>
    <s v="Balanced demand-driven definition"/>
    <n v="800"/>
    <n v="2960"/>
    <x v="870"/>
    <x v="1"/>
    <n v="80"/>
    <n v="37"/>
    <x v="3"/>
    <s v="plays"/>
    <x v="1"/>
    <s v="USD"/>
    <n v="1421820000"/>
    <n v="1422165600"/>
    <b v="0"/>
    <b v="0"/>
    <d v="1970-01-01T00:00:00"/>
    <n v="16456.25"/>
    <n v="16460.25"/>
    <s v="theater/plays"/>
    <x v="789"/>
    <x v="790"/>
  </r>
  <r>
    <n v="883"/>
    <s v="Simmons-Villarreal"/>
    <s v="Customer-focused mobile Graphic Interface"/>
    <n v="3400"/>
    <n v="8089"/>
    <x v="871"/>
    <x v="1"/>
    <n v="193"/>
    <n v="41.911917098445599"/>
    <x v="4"/>
    <s v="shorts"/>
    <x v="1"/>
    <s v="USD"/>
    <n v="1274763600"/>
    <n v="1277874000"/>
    <b v="0"/>
    <b v="0"/>
    <d v="1970-01-01T00:00:00"/>
    <n v="14754.208333333299"/>
    <n v="14790.208333333299"/>
    <s v="film &amp; video/shorts"/>
    <x v="790"/>
    <x v="791"/>
  </r>
  <r>
    <n v="884"/>
    <s v="Strickland Group"/>
    <s v="Horizontal secondary interface"/>
    <n v="170800"/>
    <n v="109374"/>
    <x v="872"/>
    <x v="0"/>
    <n v="1886"/>
    <n v="57.992576882290599"/>
    <x v="3"/>
    <s v="plays"/>
    <x v="1"/>
    <s v="USD"/>
    <n v="1399179600"/>
    <n v="1399352400"/>
    <b v="0"/>
    <b v="1"/>
    <d v="1970-01-01T00:00:00"/>
    <n v="16194.208333333299"/>
    <n v="16196.208333333299"/>
    <s v="theater/plays"/>
    <x v="791"/>
    <x v="792"/>
  </r>
  <r>
    <n v="885"/>
    <s v="Lynch Ltd"/>
    <s v="Virtual analyzing collaboration"/>
    <n v="1800"/>
    <n v="2129"/>
    <x v="873"/>
    <x v="1"/>
    <n v="52"/>
    <n v="40.942307692307701"/>
    <x v="3"/>
    <s v="plays"/>
    <x v="1"/>
    <s v="USD"/>
    <n v="1275800400"/>
    <n v="1279083600"/>
    <b v="0"/>
    <b v="0"/>
    <d v="1970-01-01T00:00:00"/>
    <n v="14766.208333333299"/>
    <n v="14804.208333333299"/>
    <s v="theater/plays"/>
    <x v="792"/>
    <x v="556"/>
  </r>
  <r>
    <n v="886"/>
    <s v="Sanders LLC"/>
    <s v="Multi-tiered explicit focus group"/>
    <n v="150600"/>
    <n v="127745"/>
    <x v="874"/>
    <x v="0"/>
    <n v="1825"/>
    <n v="69.9972602739726"/>
    <x v="1"/>
    <s v="indie rock"/>
    <x v="1"/>
    <s v="USD"/>
    <n v="1282798800"/>
    <n v="1284354000"/>
    <b v="0"/>
    <b v="0"/>
    <d v="1970-01-01T00:00:00"/>
    <n v="14847.208333333299"/>
    <n v="14865.208333333299"/>
    <s v="music/indie rock"/>
    <x v="793"/>
    <x v="488"/>
  </r>
  <r>
    <n v="887"/>
    <s v="Cooper LLC"/>
    <s v="Multi-layered systematic knowledgebase"/>
    <n v="7800"/>
    <n v="2289"/>
    <x v="875"/>
    <x v="0"/>
    <n v="31"/>
    <n v="73.838709677419402"/>
    <x v="3"/>
    <s v="plays"/>
    <x v="1"/>
    <s v="USD"/>
    <n v="1437109200"/>
    <n v="1441170000"/>
    <b v="0"/>
    <b v="1"/>
    <d v="1970-01-01T00:00:00"/>
    <n v="16633.208333333299"/>
    <n v="16680.208333333299"/>
    <s v="theater/plays"/>
    <x v="794"/>
    <x v="232"/>
  </r>
  <r>
    <n v="888"/>
    <s v="Palmer Ltd"/>
    <s v="Reverse-engineered uniform knowledge user"/>
    <n v="5800"/>
    <n v="12174"/>
    <x v="876"/>
    <x v="1"/>
    <n v="290"/>
    <n v="41.979310344827603"/>
    <x v="3"/>
    <s v="plays"/>
    <x v="1"/>
    <s v="USD"/>
    <n v="1491886800"/>
    <n v="1493528400"/>
    <b v="0"/>
    <b v="0"/>
    <d v="1970-01-01T00:00:00"/>
    <n v="17267.208333333299"/>
    <n v="17286.208333333299"/>
    <s v="theater/plays"/>
    <x v="795"/>
    <x v="793"/>
  </r>
  <r>
    <n v="889"/>
    <s v="Santos Group"/>
    <s v="Secured dynamic capacity"/>
    <n v="5600"/>
    <n v="9508"/>
    <x v="877"/>
    <x v="1"/>
    <n v="122"/>
    <n v="77.934426229508205"/>
    <x v="1"/>
    <s v="electric music"/>
    <x v="1"/>
    <s v="USD"/>
    <n v="1394600400"/>
    <n v="1395205200"/>
    <b v="0"/>
    <b v="1"/>
    <d v="1970-01-01T00:00:00"/>
    <n v="16141.208333333299"/>
    <n v="16148.208333333299"/>
    <s v="music/electric music"/>
    <x v="796"/>
    <x v="794"/>
  </r>
  <r>
    <n v="890"/>
    <s v="Christian, Kim and Jimenez"/>
    <s v="Devolved foreground throughput"/>
    <n v="134400"/>
    <n v="155849"/>
    <x v="878"/>
    <x v="1"/>
    <n v="1470"/>
    <n v="106.01972789115599"/>
    <x v="1"/>
    <s v="indie rock"/>
    <x v="1"/>
    <s v="USD"/>
    <n v="1561352400"/>
    <n v="1561438800"/>
    <b v="0"/>
    <b v="0"/>
    <d v="1970-01-01T00:00:00"/>
    <n v="18071.208333333299"/>
    <n v="18072.208333333299"/>
    <s v="music/indie rock"/>
    <x v="797"/>
    <x v="138"/>
  </r>
  <r>
    <n v="891"/>
    <s v="Williams, Price and Hurley"/>
    <s v="Synchronized demand-driven infrastructure"/>
    <n v="3000"/>
    <n v="7758"/>
    <x v="879"/>
    <x v="1"/>
    <n v="165"/>
    <n v="47.018181818181802"/>
    <x v="4"/>
    <s v="documentary"/>
    <x v="0"/>
    <s v="CAD"/>
    <n v="1322892000"/>
    <n v="1326693600"/>
    <b v="0"/>
    <b v="0"/>
    <d v="1970-01-01T00:00:00"/>
    <n v="15311.25"/>
    <n v="15355.25"/>
    <s v="film &amp; video/documentary"/>
    <x v="798"/>
    <x v="795"/>
  </r>
  <r>
    <n v="892"/>
    <s v="Anderson, Parks and Estrada"/>
    <s v="Realigned discrete structure"/>
    <n v="6000"/>
    <n v="13835"/>
    <x v="880"/>
    <x v="1"/>
    <n v="182"/>
    <n v="76.016483516483504"/>
    <x v="5"/>
    <s v="translations"/>
    <x v="1"/>
    <s v="USD"/>
    <n v="1274418000"/>
    <n v="1277960400"/>
    <b v="0"/>
    <b v="0"/>
    <d v="1970-01-01T00:00:00"/>
    <n v="14750.208333333299"/>
    <n v="14791.208333333299"/>
    <s v="publishing/translations"/>
    <x v="799"/>
    <x v="796"/>
  </r>
  <r>
    <n v="893"/>
    <s v="Collins-Martinez"/>
    <s v="Progressive grid-enabled website"/>
    <n v="8400"/>
    <n v="10770"/>
    <x v="881"/>
    <x v="1"/>
    <n v="199"/>
    <n v="54.120603015075403"/>
    <x v="4"/>
    <s v="documentary"/>
    <x v="6"/>
    <s v="EUR"/>
    <n v="1434344400"/>
    <n v="1434690000"/>
    <b v="0"/>
    <b v="1"/>
    <d v="1970-01-01T00:00:00"/>
    <n v="16601.208333333299"/>
    <n v="16605.208333333299"/>
    <s v="film &amp; video/documentary"/>
    <x v="800"/>
    <x v="797"/>
  </r>
  <r>
    <n v="894"/>
    <s v="Barrett Inc"/>
    <s v="Organic cohesive neural-net"/>
    <n v="1700"/>
    <n v="3208"/>
    <x v="882"/>
    <x v="1"/>
    <n v="56"/>
    <n v="57.285714285714299"/>
    <x v="4"/>
    <s v="television"/>
    <x v="4"/>
    <s v="GBP"/>
    <n v="1373518800"/>
    <n v="1376110800"/>
    <b v="0"/>
    <b v="1"/>
    <d v="1970-01-01T00:00:00"/>
    <n v="15897.208333333299"/>
    <n v="15927.208333333299"/>
    <s v="film &amp; video/television"/>
    <x v="801"/>
    <x v="798"/>
  </r>
  <r>
    <n v="895"/>
    <s v="Adams-Rollins"/>
    <s v="Integrated demand-driven info-mediaries"/>
    <n v="159800"/>
    <n v="11108"/>
    <x v="883"/>
    <x v="0"/>
    <n v="107"/>
    <n v="103.81308411214999"/>
    <x v="3"/>
    <s v="plays"/>
    <x v="1"/>
    <s v="USD"/>
    <n v="1517637600"/>
    <n v="1518415200"/>
    <b v="0"/>
    <b v="0"/>
    <d v="1970-01-01T00:00:00"/>
    <n v="17565.25"/>
    <n v="17574.25"/>
    <s v="theater/plays"/>
    <x v="802"/>
    <x v="799"/>
  </r>
  <r>
    <n v="896"/>
    <s v="Wright-Bryant"/>
    <s v="Reverse-engineered client-server extranet"/>
    <n v="19800"/>
    <n v="153338"/>
    <x v="884"/>
    <x v="1"/>
    <n v="1460"/>
    <n v="105.02602739725999"/>
    <x v="0"/>
    <s v="food trucks"/>
    <x v="2"/>
    <s v="AUD"/>
    <n v="1310619600"/>
    <n v="1310878800"/>
    <b v="0"/>
    <b v="1"/>
    <d v="1970-01-01T00:00:00"/>
    <n v="15169.208333333299"/>
    <n v="15172.208333333299"/>
    <s v="food/food trucks"/>
    <x v="803"/>
    <x v="800"/>
  </r>
  <r>
    <n v="897"/>
    <s v="Berry-Cannon"/>
    <s v="Organized discrete encoding"/>
    <n v="8800"/>
    <n v="2437"/>
    <x v="885"/>
    <x v="0"/>
    <n v="27"/>
    <n v="90.259259259259295"/>
    <x v="3"/>
    <s v="plays"/>
    <x v="1"/>
    <s v="USD"/>
    <n v="1556427600"/>
    <n v="1556600400"/>
    <b v="0"/>
    <b v="0"/>
    <d v="1970-01-01T00:00:00"/>
    <n v="18014.208333333299"/>
    <n v="18016.208333333299"/>
    <s v="theater/plays"/>
    <x v="212"/>
    <x v="368"/>
  </r>
  <r>
    <n v="898"/>
    <s v="Davis-Gonzalez"/>
    <s v="Balanced regional flexibility"/>
    <n v="179100"/>
    <n v="93991"/>
    <x v="886"/>
    <x v="0"/>
    <n v="1221"/>
    <n v="76.978705978706003"/>
    <x v="4"/>
    <s v="documentary"/>
    <x v="1"/>
    <s v="USD"/>
    <n v="1576476000"/>
    <n v="1576994400"/>
    <b v="0"/>
    <b v="0"/>
    <d v="1970-01-01T00:00:00"/>
    <n v="18246.25"/>
    <n v="18252.25"/>
    <s v="film &amp; video/documentary"/>
    <x v="804"/>
    <x v="801"/>
  </r>
  <r>
    <n v="899"/>
    <s v="Best-Young"/>
    <s v="Implemented multimedia time-frame"/>
    <n v="3100"/>
    <n v="12620"/>
    <x v="887"/>
    <x v="1"/>
    <n v="123"/>
    <n v="102.60162601626"/>
    <x v="1"/>
    <s v="jazz"/>
    <x v="5"/>
    <s v="CHF"/>
    <n v="1381122000"/>
    <n v="1382677200"/>
    <b v="0"/>
    <b v="0"/>
    <d v="1970-01-01T00:00:00"/>
    <n v="15985.208333333299"/>
    <n v="16003.208333333299"/>
    <s v="music/jazz"/>
    <x v="805"/>
    <x v="802"/>
  </r>
  <r>
    <n v="900"/>
    <s v="Powers, Smith and Deleon"/>
    <s v="Enhanced uniform service-desk"/>
    <n v="100"/>
    <n v="2"/>
    <x v="50"/>
    <x v="0"/>
    <n v="1"/>
    <n v="2"/>
    <x v="2"/>
    <s v="web"/>
    <x v="1"/>
    <s v="USD"/>
    <n v="1411102800"/>
    <n v="1411189200"/>
    <b v="0"/>
    <b v="1"/>
    <d v="1970-01-01T00:00:00"/>
    <n v="16332.208333333299"/>
    <n v="16333.208333333299"/>
    <s v="technology/web"/>
    <x v="806"/>
    <x v="803"/>
  </r>
  <r>
    <n v="901"/>
    <s v="Hogan Group"/>
    <s v="Versatile bottom-line definition"/>
    <n v="5600"/>
    <n v="8746"/>
    <x v="888"/>
    <x v="1"/>
    <n v="159"/>
    <n v="55.0062893081761"/>
    <x v="1"/>
    <s v="rock"/>
    <x v="1"/>
    <s v="USD"/>
    <n v="1531803600"/>
    <n v="1534654800"/>
    <b v="0"/>
    <b v="1"/>
    <d v="1970-01-01T00:00:00"/>
    <n v="17729.208333333299"/>
    <n v="17762.208333333299"/>
    <s v="music/rock"/>
    <x v="807"/>
    <x v="482"/>
  </r>
  <r>
    <n v="902"/>
    <s v="Wang, Silva and Byrd"/>
    <s v="Integrated bifurcated software"/>
    <n v="1400"/>
    <n v="3534"/>
    <x v="889"/>
    <x v="1"/>
    <n v="110"/>
    <n v="32.127272727272697"/>
    <x v="2"/>
    <s v="web"/>
    <x v="1"/>
    <s v="USD"/>
    <n v="1454133600"/>
    <n v="1457762400"/>
    <b v="0"/>
    <b v="0"/>
    <d v="1970-01-01T00:00:00"/>
    <n v="16830.25"/>
    <n v="16872.25"/>
    <s v="technology/web"/>
    <x v="722"/>
    <x v="496"/>
  </r>
  <r>
    <n v="903"/>
    <s v="Parker-Morris"/>
    <s v="Assimilated next generation instruction set"/>
    <n v="41000"/>
    <n v="709"/>
    <x v="890"/>
    <x v="2"/>
    <n v="14"/>
    <n v="50.642857142857103"/>
    <x v="5"/>
    <s v="nonfiction"/>
    <x v="1"/>
    <s v="USD"/>
    <n v="1336194000"/>
    <n v="1337490000"/>
    <b v="0"/>
    <b v="1"/>
    <d v="1970-01-01T00:00:00"/>
    <n v="15465.208333333299"/>
    <n v="15480.208333333299"/>
    <s v="publishing/nonfiction"/>
    <x v="477"/>
    <x v="804"/>
  </r>
  <r>
    <n v="904"/>
    <s v="Rodriguez, Johnson and Jackson"/>
    <s v="Digitized foreground array"/>
    <n v="6500"/>
    <n v="795"/>
    <x v="891"/>
    <x v="0"/>
    <n v="16"/>
    <n v="49.6875"/>
    <x v="5"/>
    <s v="radio &amp; podcasts"/>
    <x v="1"/>
    <s v="USD"/>
    <n v="1349326800"/>
    <n v="1349672400"/>
    <b v="0"/>
    <b v="0"/>
    <d v="1970-01-01T00:00:00"/>
    <n v="15617.208333333299"/>
    <n v="15621.208333333299"/>
    <s v="publishing/radio &amp; podcasts"/>
    <x v="259"/>
    <x v="805"/>
  </r>
  <r>
    <n v="905"/>
    <s v="Haynes PLC"/>
    <s v="Re-engineered clear-thinking project"/>
    <n v="7900"/>
    <n v="12955"/>
    <x v="892"/>
    <x v="1"/>
    <n v="236"/>
    <n v="54.894067796610202"/>
    <x v="3"/>
    <s v="plays"/>
    <x v="1"/>
    <s v="USD"/>
    <n v="1379566800"/>
    <n v="1379826000"/>
    <b v="0"/>
    <b v="0"/>
    <d v="1970-01-01T00:00:00"/>
    <n v="15967.208333333299"/>
    <n v="15970.208333333299"/>
    <s v="theater/plays"/>
    <x v="9"/>
    <x v="806"/>
  </r>
  <r>
    <n v="906"/>
    <s v="Hayes Group"/>
    <s v="Implemented even-keeled standardization"/>
    <n v="5500"/>
    <n v="8964"/>
    <x v="893"/>
    <x v="1"/>
    <n v="191"/>
    <n v="46.931937172774902"/>
    <x v="4"/>
    <s v="documentary"/>
    <x v="1"/>
    <s v="USD"/>
    <n v="1494651600"/>
    <n v="1497762000"/>
    <b v="1"/>
    <b v="1"/>
    <d v="1970-01-01T00:00:00"/>
    <n v="17299.208333333299"/>
    <n v="17335.208333333299"/>
    <s v="film &amp; video/documentary"/>
    <x v="808"/>
    <x v="807"/>
  </r>
  <r>
    <n v="907"/>
    <s v="White, Pena and Calhoun"/>
    <s v="Quality-focused asymmetric adapter"/>
    <n v="9100"/>
    <n v="1843"/>
    <x v="894"/>
    <x v="0"/>
    <n v="41"/>
    <n v="44.951219512195102"/>
    <x v="3"/>
    <s v="plays"/>
    <x v="1"/>
    <s v="USD"/>
    <n v="1303880400"/>
    <n v="1304485200"/>
    <b v="0"/>
    <b v="0"/>
    <d v="1970-01-01T00:00:00"/>
    <n v="15091.208333333299"/>
    <n v="15098.208333333299"/>
    <s v="theater/plays"/>
    <x v="809"/>
    <x v="808"/>
  </r>
  <r>
    <n v="908"/>
    <s v="Bryant-Pope"/>
    <s v="Networked intangible help-desk"/>
    <n v="38200"/>
    <n v="121950"/>
    <x v="895"/>
    <x v="1"/>
    <n v="3934"/>
    <n v="30.998983223182499"/>
    <x v="6"/>
    <s v="video games"/>
    <x v="1"/>
    <s v="USD"/>
    <n v="1335934800"/>
    <n v="1336885200"/>
    <b v="0"/>
    <b v="0"/>
    <d v="1970-01-01T00:00:00"/>
    <n v="15462.208333333299"/>
    <n v="15473.208333333299"/>
    <s v="games/video games"/>
    <x v="444"/>
    <x v="104"/>
  </r>
  <r>
    <n v="909"/>
    <s v="Gates, Li and Thompson"/>
    <s v="Synchronized attitude-oriented frame"/>
    <n v="1800"/>
    <n v="8621"/>
    <x v="896"/>
    <x v="1"/>
    <n v="80"/>
    <n v="107.7625"/>
    <x v="3"/>
    <s v="plays"/>
    <x v="0"/>
    <s v="CAD"/>
    <n v="1528088400"/>
    <n v="1530421200"/>
    <b v="0"/>
    <b v="1"/>
    <d v="1970-01-01T00:00:00"/>
    <n v="17686.208333333299"/>
    <n v="17713.208333333299"/>
    <s v="theater/plays"/>
    <x v="384"/>
    <x v="809"/>
  </r>
  <r>
    <n v="910"/>
    <s v="King-Morris"/>
    <s v="Proactive incremental architecture"/>
    <n v="154500"/>
    <n v="30215"/>
    <x v="897"/>
    <x v="3"/>
    <n v="296"/>
    <n v="102.07770270270299"/>
    <x v="3"/>
    <s v="plays"/>
    <x v="1"/>
    <s v="USD"/>
    <n v="1421906400"/>
    <n v="1421992800"/>
    <b v="0"/>
    <b v="0"/>
    <d v="1970-01-01T00:00:00"/>
    <n v="16457.25"/>
    <n v="16458.25"/>
    <s v="theater/plays"/>
    <x v="810"/>
    <x v="810"/>
  </r>
  <r>
    <n v="911"/>
    <s v="Carter, Cole and Curtis"/>
    <s v="Cloned responsive standardization"/>
    <n v="5800"/>
    <n v="11539"/>
    <x v="898"/>
    <x v="1"/>
    <n v="462"/>
    <n v="24.976190476190499"/>
    <x v="2"/>
    <s v="web"/>
    <x v="1"/>
    <s v="USD"/>
    <n v="1568005200"/>
    <n v="1568178000"/>
    <b v="1"/>
    <b v="0"/>
    <d v="1970-01-01T00:00:00"/>
    <n v="18148.208333333299"/>
    <n v="18150.208333333299"/>
    <s v="technology/web"/>
    <x v="811"/>
    <x v="811"/>
  </r>
  <r>
    <n v="912"/>
    <s v="Sanchez-Parsons"/>
    <s v="Reduced bifurcated pricing structure"/>
    <n v="1800"/>
    <n v="14310"/>
    <x v="899"/>
    <x v="1"/>
    <n v="179"/>
    <n v="79.944134078212301"/>
    <x v="4"/>
    <s v="drama"/>
    <x v="1"/>
    <s v="USD"/>
    <n v="1346821200"/>
    <n v="1347944400"/>
    <b v="1"/>
    <b v="0"/>
    <d v="1970-01-01T00:00:00"/>
    <n v="15588.208333333299"/>
    <n v="15601.208333333299"/>
    <s v="film &amp; video/drama"/>
    <x v="812"/>
    <x v="812"/>
  </r>
  <r>
    <n v="913"/>
    <s v="Rivera-Pearson"/>
    <s v="Re-engineered asymmetric challenge"/>
    <n v="70200"/>
    <n v="35536"/>
    <x v="900"/>
    <x v="0"/>
    <n v="523"/>
    <n v="67.946462715105199"/>
    <x v="4"/>
    <s v="drama"/>
    <x v="2"/>
    <s v="AUD"/>
    <n v="1557637200"/>
    <n v="1558760400"/>
    <b v="0"/>
    <b v="0"/>
    <d v="1970-01-01T00:00:00"/>
    <n v="18028.208333333299"/>
    <n v="18041.208333333299"/>
    <s v="film &amp; video/drama"/>
    <x v="813"/>
    <x v="813"/>
  </r>
  <r>
    <n v="914"/>
    <s v="Ramirez, Padilla and Barrera"/>
    <s v="Diverse client-driven conglomeration"/>
    <n v="6400"/>
    <n v="3676"/>
    <x v="901"/>
    <x v="0"/>
    <n v="141"/>
    <n v="26.070921985815598"/>
    <x v="3"/>
    <s v="plays"/>
    <x v="4"/>
    <s v="GBP"/>
    <n v="1375592400"/>
    <n v="1376629200"/>
    <b v="0"/>
    <b v="0"/>
    <d v="1970-01-01T00:00:00"/>
    <n v="15921.208333333299"/>
    <n v="15933.208333333299"/>
    <s v="theater/plays"/>
    <x v="814"/>
    <x v="814"/>
  </r>
  <r>
    <n v="915"/>
    <s v="Riggs Group"/>
    <s v="Configurable upward-trending solution"/>
    <n v="125900"/>
    <n v="195936"/>
    <x v="902"/>
    <x v="1"/>
    <n v="1866"/>
    <n v="105.003215434084"/>
    <x v="4"/>
    <s v="television"/>
    <x v="4"/>
    <s v="GBP"/>
    <n v="1503982800"/>
    <n v="1504760400"/>
    <b v="0"/>
    <b v="0"/>
    <d v="1970-01-01T00:00:00"/>
    <n v="17407.208333333299"/>
    <n v="17416.208333333299"/>
    <s v="film &amp; video/television"/>
    <x v="80"/>
    <x v="815"/>
  </r>
  <r>
    <n v="916"/>
    <s v="Clements Ltd"/>
    <s v="Persistent bandwidth-monitored framework"/>
    <n v="3700"/>
    <n v="1343"/>
    <x v="903"/>
    <x v="0"/>
    <n v="52"/>
    <n v="25.826923076923102"/>
    <x v="7"/>
    <s v="photography books"/>
    <x v="1"/>
    <s v="USD"/>
    <n v="1418882400"/>
    <n v="1419660000"/>
    <b v="0"/>
    <b v="0"/>
    <d v="1970-01-01T00:00:00"/>
    <n v="16422.25"/>
    <n v="16431.25"/>
    <s v="photography/photography books"/>
    <x v="815"/>
    <x v="414"/>
  </r>
  <r>
    <n v="917"/>
    <s v="Cooper Inc"/>
    <s v="Polarized discrete product"/>
    <n v="3600"/>
    <n v="2097"/>
    <x v="904"/>
    <x v="2"/>
    <n v="27"/>
    <n v="77.6666666666667"/>
    <x v="4"/>
    <s v="shorts"/>
    <x v="4"/>
    <s v="GBP"/>
    <n v="1309237200"/>
    <n v="1311310800"/>
    <b v="0"/>
    <b v="1"/>
    <d v="1970-01-01T00:00:00"/>
    <n v="15153.208333333299"/>
    <n v="15177.208333333299"/>
    <s v="film &amp; video/shorts"/>
    <x v="816"/>
    <x v="816"/>
  </r>
  <r>
    <n v="918"/>
    <s v="Jones-Gonzalez"/>
    <s v="Seamless dynamic website"/>
    <n v="3800"/>
    <n v="9021"/>
    <x v="905"/>
    <x v="1"/>
    <n v="156"/>
    <n v="57.826923076923102"/>
    <x v="5"/>
    <s v="radio &amp; podcasts"/>
    <x v="5"/>
    <s v="CHF"/>
    <n v="1343365200"/>
    <n v="1344315600"/>
    <b v="0"/>
    <b v="0"/>
    <d v="1970-01-01T00:00:00"/>
    <n v="15548.208333333299"/>
    <n v="15559.208333333299"/>
    <s v="publishing/radio &amp; podcasts"/>
    <x v="474"/>
    <x v="82"/>
  </r>
  <r>
    <n v="919"/>
    <s v="Fox Ltd"/>
    <s v="Extended multimedia firmware"/>
    <n v="35600"/>
    <n v="20915"/>
    <x v="906"/>
    <x v="0"/>
    <n v="225"/>
    <n v="92.955555555555506"/>
    <x v="3"/>
    <s v="plays"/>
    <x v="2"/>
    <s v="AUD"/>
    <n v="1507957200"/>
    <n v="1510725600"/>
    <b v="0"/>
    <b v="1"/>
    <d v="1970-01-01T00:00:00"/>
    <n v="17453.208333333299"/>
    <n v="17485.25"/>
    <s v="theater/plays"/>
    <x v="817"/>
    <x v="817"/>
  </r>
  <r>
    <n v="920"/>
    <s v="Green, Murphy and Webb"/>
    <s v="Versatile directional project"/>
    <n v="5300"/>
    <n v="9676"/>
    <x v="907"/>
    <x v="1"/>
    <n v="255"/>
    <n v="37.945098039215701"/>
    <x v="4"/>
    <s v="animation"/>
    <x v="1"/>
    <s v="USD"/>
    <n v="1549519200"/>
    <n v="1551247200"/>
    <b v="1"/>
    <b v="0"/>
    <d v="1970-01-01T00:00:00"/>
    <n v="17934.25"/>
    <n v="17954.25"/>
    <s v="film &amp; video/animation"/>
    <x v="818"/>
    <x v="818"/>
  </r>
  <r>
    <n v="921"/>
    <s v="Stevenson PLC"/>
    <s v="Profound directional knowledge user"/>
    <n v="160400"/>
    <n v="1210"/>
    <x v="908"/>
    <x v="0"/>
    <n v="38"/>
    <n v="31.842105263157901"/>
    <x v="2"/>
    <s v="web"/>
    <x v="1"/>
    <s v="USD"/>
    <n v="1329026400"/>
    <n v="1330236000"/>
    <b v="0"/>
    <b v="0"/>
    <d v="1970-01-01T00:00:00"/>
    <n v="15382.25"/>
    <n v="15396.25"/>
    <s v="technology/web"/>
    <x v="819"/>
    <x v="819"/>
  </r>
  <r>
    <n v="922"/>
    <s v="Soto-Anthony"/>
    <s v="Ameliorated logistical capability"/>
    <n v="51400"/>
    <n v="90440"/>
    <x v="909"/>
    <x v="1"/>
    <n v="2261"/>
    <n v="40"/>
    <x v="1"/>
    <s v="world music"/>
    <x v="1"/>
    <s v="USD"/>
    <n v="1544335200"/>
    <n v="1545112800"/>
    <b v="0"/>
    <b v="1"/>
    <d v="1970-01-01T00:00:00"/>
    <n v="17874.25"/>
    <n v="17883.25"/>
    <s v="music/world music"/>
    <x v="609"/>
    <x v="320"/>
  </r>
  <r>
    <n v="923"/>
    <s v="Wise and Sons"/>
    <s v="Sharable discrete definition"/>
    <n v="1700"/>
    <n v="4044"/>
    <x v="910"/>
    <x v="1"/>
    <n v="40"/>
    <n v="101.1"/>
    <x v="3"/>
    <s v="plays"/>
    <x v="1"/>
    <s v="USD"/>
    <n v="1279083600"/>
    <n v="1279170000"/>
    <b v="0"/>
    <b v="0"/>
    <d v="1970-01-01T00:00:00"/>
    <n v="14804.208333333299"/>
    <n v="14805.208333333299"/>
    <s v="theater/plays"/>
    <x v="547"/>
    <x v="820"/>
  </r>
  <r>
    <n v="924"/>
    <s v="Butler-Barr"/>
    <s v="User-friendly next generation core"/>
    <n v="39400"/>
    <n v="192292"/>
    <x v="911"/>
    <x v="1"/>
    <n v="2289"/>
    <n v="84.006989951944107"/>
    <x v="3"/>
    <s v="plays"/>
    <x v="6"/>
    <s v="EUR"/>
    <n v="1572498000"/>
    <n v="1573452000"/>
    <b v="0"/>
    <b v="0"/>
    <d v="1970-01-01T00:00:00"/>
    <n v="18200.208333333299"/>
    <n v="18211.25"/>
    <s v="theater/plays"/>
    <x v="820"/>
    <x v="821"/>
  </r>
  <r>
    <n v="925"/>
    <s v="Wilson, Jefferson and Anderson"/>
    <s v="Profit-focused empowering system engine"/>
    <n v="3000"/>
    <n v="6722"/>
    <x v="912"/>
    <x v="1"/>
    <n v="65"/>
    <n v="103.41538461538499"/>
    <x v="3"/>
    <s v="plays"/>
    <x v="1"/>
    <s v="USD"/>
    <n v="1506056400"/>
    <n v="1507093200"/>
    <b v="0"/>
    <b v="0"/>
    <d v="1970-01-01T00:00:00"/>
    <n v="17431.208333333299"/>
    <n v="17443.208333333299"/>
    <s v="theater/plays"/>
    <x v="821"/>
    <x v="822"/>
  </r>
  <r>
    <n v="926"/>
    <s v="Brown-Oliver"/>
    <s v="Synchronized cohesive encoding"/>
    <n v="8700"/>
    <n v="1577"/>
    <x v="913"/>
    <x v="0"/>
    <n v="15"/>
    <n v="105.133333333333"/>
    <x v="0"/>
    <s v="food trucks"/>
    <x v="1"/>
    <s v="USD"/>
    <n v="1463029200"/>
    <n v="1463374800"/>
    <b v="0"/>
    <b v="0"/>
    <d v="1970-01-01T00:00:00"/>
    <n v="16933.208333333299"/>
    <n v="16937.208333333299"/>
    <s v="food/food trucks"/>
    <x v="151"/>
    <x v="823"/>
  </r>
  <r>
    <n v="927"/>
    <s v="Davis-Gardner"/>
    <s v="Synergistic dynamic utilization"/>
    <n v="7200"/>
    <n v="3301"/>
    <x v="914"/>
    <x v="0"/>
    <n v="37"/>
    <n v="89.216216216216196"/>
    <x v="3"/>
    <s v="plays"/>
    <x v="1"/>
    <s v="USD"/>
    <n v="1342069200"/>
    <n v="1344574800"/>
    <b v="0"/>
    <b v="0"/>
    <d v="1970-01-01T00:00:00"/>
    <n v="15533.208333333299"/>
    <n v="15562.208333333299"/>
    <s v="theater/plays"/>
    <x v="822"/>
    <x v="824"/>
  </r>
  <r>
    <n v="928"/>
    <s v="Dawson Group"/>
    <s v="Triple-buffered bi-directional model"/>
    <n v="167400"/>
    <n v="196386"/>
    <x v="915"/>
    <x v="1"/>
    <n v="3777"/>
    <n v="51.995234312946799"/>
    <x v="2"/>
    <s v="web"/>
    <x v="6"/>
    <s v="EUR"/>
    <n v="1388296800"/>
    <n v="1389074400"/>
    <b v="0"/>
    <b v="0"/>
    <d v="1970-01-01T00:00:00"/>
    <n v="16068.25"/>
    <n v="16077.25"/>
    <s v="technology/web"/>
    <x v="823"/>
    <x v="497"/>
  </r>
  <r>
    <n v="929"/>
    <s v="Turner-Terrell"/>
    <s v="Polarized tertiary function"/>
    <n v="5500"/>
    <n v="11952"/>
    <x v="916"/>
    <x v="1"/>
    <n v="184"/>
    <n v="64.956521739130395"/>
    <x v="3"/>
    <s v="plays"/>
    <x v="4"/>
    <s v="GBP"/>
    <n v="1493787600"/>
    <n v="1494997200"/>
    <b v="0"/>
    <b v="0"/>
    <d v="1970-01-01T00:00:00"/>
    <n v="17289.208333333299"/>
    <n v="17303.208333333299"/>
    <s v="theater/plays"/>
    <x v="824"/>
    <x v="825"/>
  </r>
  <r>
    <n v="930"/>
    <s v="Hall, Buchanan and Benton"/>
    <s v="Configurable fault-tolerant structure"/>
    <n v="3500"/>
    <n v="3930"/>
    <x v="917"/>
    <x v="1"/>
    <n v="85"/>
    <n v="46.235294117647101"/>
    <x v="3"/>
    <s v="plays"/>
    <x v="1"/>
    <s v="USD"/>
    <n v="1424844000"/>
    <n v="1425448800"/>
    <b v="0"/>
    <b v="1"/>
    <d v="1970-01-01T00:00:00"/>
    <n v="16491.25"/>
    <n v="16498.25"/>
    <s v="theater/plays"/>
    <x v="825"/>
    <x v="826"/>
  </r>
  <r>
    <n v="931"/>
    <s v="Lowery, Hayden and Cruz"/>
    <s v="Digitized 24/7 budgetary management"/>
    <n v="7900"/>
    <n v="5729"/>
    <x v="918"/>
    <x v="0"/>
    <n v="112"/>
    <n v="51.151785714285701"/>
    <x v="3"/>
    <s v="plays"/>
    <x v="1"/>
    <s v="USD"/>
    <n v="1403931600"/>
    <n v="1404104400"/>
    <b v="0"/>
    <b v="1"/>
    <d v="1970-01-01T00:00:00"/>
    <n v="16249.208333333299"/>
    <n v="16251.208333333299"/>
    <s v="theater/plays"/>
    <x v="826"/>
    <x v="827"/>
  </r>
  <r>
    <n v="932"/>
    <s v="Mora, Miller and Harper"/>
    <s v="Stand-alone zero tolerance algorithm"/>
    <n v="2300"/>
    <n v="4883"/>
    <x v="919"/>
    <x v="1"/>
    <n v="144"/>
    <n v="33.9097222222222"/>
    <x v="1"/>
    <s v="rock"/>
    <x v="1"/>
    <s v="USD"/>
    <n v="1394514000"/>
    <n v="1394773200"/>
    <b v="0"/>
    <b v="0"/>
    <d v="1970-01-01T00:00:00"/>
    <n v="16140.208333333299"/>
    <n v="16143.208333333299"/>
    <s v="music/rock"/>
    <x v="827"/>
    <x v="828"/>
  </r>
  <r>
    <n v="933"/>
    <s v="Espinoza Group"/>
    <s v="Implemented tangible support"/>
    <n v="73000"/>
    <n v="175015"/>
    <x v="920"/>
    <x v="1"/>
    <n v="1902"/>
    <n v="92.016298633017897"/>
    <x v="3"/>
    <s v="plays"/>
    <x v="1"/>
    <s v="USD"/>
    <n v="1365397200"/>
    <n v="1366520400"/>
    <b v="0"/>
    <b v="0"/>
    <d v="1970-01-01T00:00:00"/>
    <n v="15803.208333333299"/>
    <n v="15816.208333333299"/>
    <s v="theater/plays"/>
    <x v="828"/>
    <x v="829"/>
  </r>
  <r>
    <n v="934"/>
    <s v="Davis, Crawford and Lopez"/>
    <s v="Reactive radical framework"/>
    <n v="6200"/>
    <n v="11280"/>
    <x v="921"/>
    <x v="1"/>
    <n v="105"/>
    <n v="107.428571428571"/>
    <x v="3"/>
    <s v="plays"/>
    <x v="1"/>
    <s v="USD"/>
    <n v="1456120800"/>
    <n v="1456639200"/>
    <b v="0"/>
    <b v="0"/>
    <d v="1970-01-01T00:00:00"/>
    <n v="16853.25"/>
    <n v="16859.25"/>
    <s v="theater/plays"/>
    <x v="829"/>
    <x v="830"/>
  </r>
  <r>
    <n v="935"/>
    <s v="Richards, Stevens and Fleming"/>
    <s v="Object-based full-range knowledge user"/>
    <n v="6100"/>
    <n v="10012"/>
    <x v="922"/>
    <x v="1"/>
    <n v="132"/>
    <n v="75.848484848484802"/>
    <x v="3"/>
    <s v="plays"/>
    <x v="1"/>
    <s v="USD"/>
    <n v="1437714000"/>
    <n v="1438318800"/>
    <b v="0"/>
    <b v="0"/>
    <d v="1970-01-01T00:00:00"/>
    <n v="16640.208333333299"/>
    <n v="16647.208333333299"/>
    <s v="theater/plays"/>
    <x v="830"/>
    <x v="94"/>
  </r>
  <r>
    <n v="936"/>
    <s v="Brown Ltd"/>
    <s v="Enhanced composite contingency"/>
    <n v="103200"/>
    <n v="1690"/>
    <x v="923"/>
    <x v="0"/>
    <n v="21"/>
    <n v="80.476190476190496"/>
    <x v="3"/>
    <s v="plays"/>
    <x v="1"/>
    <s v="USD"/>
    <n v="1563771600"/>
    <n v="1564030800"/>
    <b v="1"/>
    <b v="0"/>
    <d v="1970-01-01T00:00:00"/>
    <n v="18099.208333333299"/>
    <n v="18102.208333333299"/>
    <s v="theater/plays"/>
    <x v="831"/>
    <x v="831"/>
  </r>
  <r>
    <n v="937"/>
    <s v="Tapia, Sandoval and Hurley"/>
    <s v="Cloned fresh-thinking model"/>
    <n v="171000"/>
    <n v="84891"/>
    <x v="924"/>
    <x v="3"/>
    <n v="976"/>
    <n v="86.978483606557404"/>
    <x v="4"/>
    <s v="documentary"/>
    <x v="1"/>
    <s v="USD"/>
    <n v="1448517600"/>
    <n v="1449295200"/>
    <b v="0"/>
    <b v="0"/>
    <d v="1970-01-01T00:00:00"/>
    <n v="16765.25"/>
    <n v="16774.25"/>
    <s v="film &amp; video/documentary"/>
    <x v="832"/>
    <x v="832"/>
  </r>
  <r>
    <n v="938"/>
    <s v="Allen Inc"/>
    <s v="Total dedicated benchmark"/>
    <n v="9200"/>
    <n v="10093"/>
    <x v="925"/>
    <x v="1"/>
    <n v="96"/>
    <n v="105.135416666667"/>
    <x v="5"/>
    <s v="fiction"/>
    <x v="1"/>
    <s v="USD"/>
    <n v="1528779600"/>
    <n v="1531890000"/>
    <b v="0"/>
    <b v="1"/>
    <d v="1970-01-01T00:00:00"/>
    <n v="17694.208333333299"/>
    <n v="17730.208333333299"/>
    <s v="publishing/fiction"/>
    <x v="833"/>
    <x v="833"/>
  </r>
  <r>
    <n v="939"/>
    <s v="Williams, Johnson and Campbell"/>
    <s v="Streamlined human-resource Graphic Interface"/>
    <n v="7800"/>
    <n v="3839"/>
    <x v="926"/>
    <x v="0"/>
    <n v="67"/>
    <n v="57.298507462686601"/>
    <x v="6"/>
    <s v="video games"/>
    <x v="1"/>
    <s v="USD"/>
    <n v="1304744400"/>
    <n v="1306213200"/>
    <b v="0"/>
    <b v="1"/>
    <d v="1970-01-01T00:00:00"/>
    <n v="15101.208333333299"/>
    <n v="15118.208333333299"/>
    <s v="games/video games"/>
    <x v="834"/>
    <x v="834"/>
  </r>
  <r>
    <n v="940"/>
    <s v="Wiggins Ltd"/>
    <s v="Upgradable analyzing core"/>
    <n v="9900"/>
    <n v="6161"/>
    <x v="927"/>
    <x v="2"/>
    <n v="66"/>
    <n v="93.348484848484802"/>
    <x v="2"/>
    <s v="web"/>
    <x v="0"/>
    <s v="CAD"/>
    <n v="1354341600"/>
    <n v="1356242400"/>
    <b v="0"/>
    <b v="0"/>
    <d v="1970-01-01T00:00:00"/>
    <n v="15675.25"/>
    <n v="15697.25"/>
    <s v="technology/web"/>
    <x v="835"/>
    <x v="835"/>
  </r>
  <r>
    <n v="941"/>
    <s v="Luna-Horne"/>
    <s v="Profound exuding pricing structure"/>
    <n v="43000"/>
    <n v="5615"/>
    <x v="928"/>
    <x v="0"/>
    <n v="78"/>
    <n v="71.987179487179503"/>
    <x v="3"/>
    <s v="plays"/>
    <x v="1"/>
    <s v="USD"/>
    <n v="1294552800"/>
    <n v="1297576800"/>
    <b v="1"/>
    <b v="0"/>
    <d v="1970-01-01T00:00:00"/>
    <n v="14983.25"/>
    <n v="15018.25"/>
    <s v="theater/plays"/>
    <x v="836"/>
    <x v="836"/>
  </r>
  <r>
    <n v="942"/>
    <s v="Allen Inc"/>
    <s v="Horizontal optimizing model"/>
    <n v="9600"/>
    <n v="6205"/>
    <x v="929"/>
    <x v="0"/>
    <n v="67"/>
    <n v="92.611940298507506"/>
    <x v="3"/>
    <s v="plays"/>
    <x v="2"/>
    <s v="AUD"/>
    <n v="1295935200"/>
    <n v="1296194400"/>
    <b v="0"/>
    <b v="0"/>
    <d v="1970-01-01T00:00:00"/>
    <n v="14999.25"/>
    <n v="15002.25"/>
    <s v="theater/plays"/>
    <x v="837"/>
    <x v="611"/>
  </r>
  <r>
    <n v="943"/>
    <s v="Peterson, Gonzalez and Spencer"/>
    <s v="Synchronized fault-tolerant algorithm"/>
    <n v="7500"/>
    <n v="11969"/>
    <x v="930"/>
    <x v="1"/>
    <n v="114"/>
    <n v="104.991228070175"/>
    <x v="0"/>
    <s v="food trucks"/>
    <x v="1"/>
    <s v="USD"/>
    <n v="1411534800"/>
    <n v="1414558800"/>
    <b v="0"/>
    <b v="0"/>
    <d v="1970-01-01T00:00:00"/>
    <n v="16337.208333333299"/>
    <n v="16372.208333333299"/>
    <s v="food/food trucks"/>
    <x v="219"/>
    <x v="837"/>
  </r>
  <r>
    <n v="944"/>
    <s v="Walter Inc"/>
    <s v="Streamlined 5thgeneration intranet"/>
    <n v="10000"/>
    <n v="8142"/>
    <x v="931"/>
    <x v="0"/>
    <n v="263"/>
    <n v="30.958174904943"/>
    <x v="7"/>
    <s v="photography books"/>
    <x v="2"/>
    <s v="AUD"/>
    <n v="1486706400"/>
    <n v="1488348000"/>
    <b v="0"/>
    <b v="0"/>
    <d v="1970-01-01T00:00:00"/>
    <n v="17207.25"/>
    <n v="17226.25"/>
    <s v="photography/photography books"/>
    <x v="365"/>
    <x v="334"/>
  </r>
  <r>
    <n v="945"/>
    <s v="Sanders, Farley and Huffman"/>
    <s v="Cross-group clear-thinking task-force"/>
    <n v="172000"/>
    <n v="55805"/>
    <x v="932"/>
    <x v="0"/>
    <n v="1691"/>
    <n v="33.001182732111197"/>
    <x v="7"/>
    <s v="photography books"/>
    <x v="1"/>
    <s v="USD"/>
    <n v="1333602000"/>
    <n v="1334898000"/>
    <b v="1"/>
    <b v="0"/>
    <d v="1970-01-01T00:00:00"/>
    <n v="15435.208333333299"/>
    <n v="15450.208333333299"/>
    <s v="photography/photography books"/>
    <x v="838"/>
    <x v="838"/>
  </r>
  <r>
    <n v="946"/>
    <s v="Hall, Holmes and Walker"/>
    <s v="Public-key bandwidth-monitored intranet"/>
    <n v="153700"/>
    <n v="15238"/>
    <x v="933"/>
    <x v="0"/>
    <n v="181"/>
    <n v="84.187845303867405"/>
    <x v="3"/>
    <s v="plays"/>
    <x v="1"/>
    <s v="USD"/>
    <n v="1308200400"/>
    <n v="1308373200"/>
    <b v="0"/>
    <b v="0"/>
    <d v="1970-01-01T00:00:00"/>
    <n v="15141.208333333299"/>
    <n v="15143.208333333299"/>
    <s v="theater/plays"/>
    <x v="839"/>
    <x v="839"/>
  </r>
  <r>
    <n v="947"/>
    <s v="Smith-Powell"/>
    <s v="Upgradable clear-thinking hardware"/>
    <n v="3600"/>
    <n v="961"/>
    <x v="934"/>
    <x v="0"/>
    <n v="13"/>
    <n v="73.923076923076906"/>
    <x v="3"/>
    <s v="plays"/>
    <x v="1"/>
    <s v="USD"/>
    <n v="1411707600"/>
    <n v="1412312400"/>
    <b v="0"/>
    <b v="0"/>
    <d v="1970-01-01T00:00:00"/>
    <n v="16339.208333333299"/>
    <n v="16346.208333333299"/>
    <s v="theater/plays"/>
    <x v="840"/>
    <x v="216"/>
  </r>
  <r>
    <n v="948"/>
    <s v="Smith-Hill"/>
    <s v="Integrated holistic paradigm"/>
    <n v="9400"/>
    <n v="5918"/>
    <x v="935"/>
    <x v="3"/>
    <n v="160"/>
    <n v="36.987499999999997"/>
    <x v="4"/>
    <s v="documentary"/>
    <x v="1"/>
    <s v="USD"/>
    <n v="1418364000"/>
    <n v="1419228000"/>
    <b v="1"/>
    <b v="1"/>
    <d v="1970-01-01T00:00:00"/>
    <n v="16416.25"/>
    <n v="16426.25"/>
    <s v="film &amp; video/documentary"/>
    <x v="841"/>
    <x v="840"/>
  </r>
  <r>
    <n v="949"/>
    <s v="Wright LLC"/>
    <s v="Seamless clear-thinking conglomeration"/>
    <n v="5900"/>
    <n v="9520"/>
    <x v="936"/>
    <x v="1"/>
    <n v="203"/>
    <n v="46.8965517241379"/>
    <x v="2"/>
    <s v="web"/>
    <x v="1"/>
    <s v="USD"/>
    <n v="1429333200"/>
    <n v="1430974800"/>
    <b v="0"/>
    <b v="0"/>
    <d v="1970-01-01T00:00:00"/>
    <n v="16543.208333333299"/>
    <n v="16562.208333333299"/>
    <s v="technology/web"/>
    <x v="842"/>
    <x v="133"/>
  </r>
  <r>
    <n v="950"/>
    <s v="Williams, Orozco and Gomez"/>
    <s v="Persistent content-based methodology"/>
    <n v="100"/>
    <n v="5"/>
    <x v="298"/>
    <x v="0"/>
    <n v="1"/>
    <n v="5"/>
    <x v="3"/>
    <s v="plays"/>
    <x v="1"/>
    <s v="USD"/>
    <n v="1555390800"/>
    <n v="1555822800"/>
    <b v="0"/>
    <b v="1"/>
    <d v="1970-01-01T00:00:00"/>
    <n v="18002.208333333299"/>
    <n v="18007.208333333299"/>
    <s v="theater/plays"/>
    <x v="843"/>
    <x v="354"/>
  </r>
  <r>
    <n v="951"/>
    <s v="Peterson Ltd"/>
    <s v="Re-engineered 24hour matrix"/>
    <n v="14500"/>
    <n v="159056"/>
    <x v="937"/>
    <x v="1"/>
    <n v="1559"/>
    <n v="102.024374599102"/>
    <x v="1"/>
    <s v="rock"/>
    <x v="1"/>
    <s v="USD"/>
    <n v="1482732000"/>
    <n v="1482818400"/>
    <b v="0"/>
    <b v="1"/>
    <d v="1970-01-01T00:00:00"/>
    <n v="17161.25"/>
    <n v="17162.25"/>
    <s v="music/rock"/>
    <x v="844"/>
    <x v="721"/>
  </r>
  <r>
    <n v="952"/>
    <s v="Cummings-Hayes"/>
    <s v="Virtual multi-tasking core"/>
    <n v="145500"/>
    <n v="101987"/>
    <x v="938"/>
    <x v="3"/>
    <n v="2266"/>
    <n v="45.007502206531299"/>
    <x v="4"/>
    <s v="documentary"/>
    <x v="1"/>
    <s v="USD"/>
    <n v="1470718800"/>
    <n v="1471928400"/>
    <b v="0"/>
    <b v="0"/>
    <d v="1970-01-01T00:00:00"/>
    <n v="17022.208333333299"/>
    <n v="17036.208333333299"/>
    <s v="film &amp; video/documentary"/>
    <x v="845"/>
    <x v="841"/>
  </r>
  <r>
    <n v="953"/>
    <s v="Boyle Ltd"/>
    <s v="Streamlined fault-tolerant conglomeration"/>
    <n v="3300"/>
    <n v="1980"/>
    <x v="939"/>
    <x v="0"/>
    <n v="21"/>
    <n v="94.285714285714306"/>
    <x v="4"/>
    <s v="science fiction"/>
    <x v="1"/>
    <s v="USD"/>
    <n v="1450591200"/>
    <n v="1453701600"/>
    <b v="0"/>
    <b v="1"/>
    <d v="1970-01-01T00:00:00"/>
    <n v="16789.25"/>
    <n v="16825.25"/>
    <s v="film &amp; video/science fiction"/>
    <x v="846"/>
    <x v="842"/>
  </r>
  <r>
    <n v="954"/>
    <s v="Henderson, Parker and Diaz"/>
    <s v="Enterprise-wide client-driven policy"/>
    <n v="42600"/>
    <n v="156384"/>
    <x v="940"/>
    <x v="1"/>
    <n v="1548"/>
    <n v="101.023255813953"/>
    <x v="2"/>
    <s v="web"/>
    <x v="2"/>
    <s v="AUD"/>
    <n v="1348290000"/>
    <n v="1350363600"/>
    <b v="0"/>
    <b v="0"/>
    <d v="1970-01-01T00:00:00"/>
    <n v="15605.208333333299"/>
    <n v="15629.208333333299"/>
    <s v="technology/web"/>
    <x v="110"/>
    <x v="843"/>
  </r>
  <r>
    <n v="955"/>
    <s v="Moss-Obrien"/>
    <s v="Function-based next generation emulation"/>
    <n v="700"/>
    <n v="7763"/>
    <x v="941"/>
    <x v="1"/>
    <n v="80"/>
    <n v="97.037499999999994"/>
    <x v="3"/>
    <s v="plays"/>
    <x v="1"/>
    <s v="USD"/>
    <n v="1353823200"/>
    <n v="1353996000"/>
    <b v="0"/>
    <b v="0"/>
    <d v="1970-01-01T00:00:00"/>
    <n v="15669.25"/>
    <n v="15671.25"/>
    <s v="theater/plays"/>
    <x v="847"/>
    <x v="844"/>
  </r>
  <r>
    <n v="956"/>
    <s v="Wood Inc"/>
    <s v="Re-engineered composite focus group"/>
    <n v="187600"/>
    <n v="35698"/>
    <x v="942"/>
    <x v="0"/>
    <n v="830"/>
    <n v="43.009638554216899"/>
    <x v="4"/>
    <s v="science fiction"/>
    <x v="1"/>
    <s v="USD"/>
    <n v="1450764000"/>
    <n v="1451109600"/>
    <b v="0"/>
    <b v="0"/>
    <d v="1970-01-01T00:00:00"/>
    <n v="16791.25"/>
    <n v="16795.25"/>
    <s v="film &amp; video/science fiction"/>
    <x v="848"/>
    <x v="845"/>
  </r>
  <r>
    <n v="957"/>
    <s v="Riley, Cohen and Goodman"/>
    <s v="Profound mission-critical function"/>
    <n v="9800"/>
    <n v="12434"/>
    <x v="943"/>
    <x v="1"/>
    <n v="131"/>
    <n v="94.916030534351194"/>
    <x v="3"/>
    <s v="plays"/>
    <x v="1"/>
    <s v="USD"/>
    <n v="1329372000"/>
    <n v="1329631200"/>
    <b v="0"/>
    <b v="0"/>
    <d v="1970-01-01T00:00:00"/>
    <n v="15386.25"/>
    <n v="15389.25"/>
    <s v="theater/plays"/>
    <x v="849"/>
    <x v="846"/>
  </r>
  <r>
    <n v="958"/>
    <s v="Green, Robinson and Ho"/>
    <s v="De-engineered zero-defect open system"/>
    <n v="1100"/>
    <n v="8081"/>
    <x v="944"/>
    <x v="1"/>
    <n v="112"/>
    <n v="72.151785714285694"/>
    <x v="4"/>
    <s v="animation"/>
    <x v="1"/>
    <s v="USD"/>
    <n v="1277096400"/>
    <n v="1278997200"/>
    <b v="0"/>
    <b v="0"/>
    <d v="1970-01-01T00:00:00"/>
    <n v="14781.208333333299"/>
    <n v="14803.208333333299"/>
    <s v="film &amp; video/animation"/>
    <x v="780"/>
    <x v="847"/>
  </r>
  <r>
    <n v="959"/>
    <s v="Black-Graham"/>
    <s v="Operative hybrid utilization"/>
    <n v="145000"/>
    <n v="6631"/>
    <x v="945"/>
    <x v="0"/>
    <n v="130"/>
    <n v="51.007692307692302"/>
    <x v="5"/>
    <s v="translations"/>
    <x v="1"/>
    <s v="USD"/>
    <n v="1277701200"/>
    <n v="1280120400"/>
    <b v="0"/>
    <b v="0"/>
    <d v="1970-01-01T00:00:00"/>
    <n v="14788.208333333299"/>
    <n v="14816.208333333299"/>
    <s v="publishing/translations"/>
    <x v="140"/>
    <x v="688"/>
  </r>
  <r>
    <n v="960"/>
    <s v="Robbins Group"/>
    <s v="Function-based interactive matrix"/>
    <n v="5500"/>
    <n v="4678"/>
    <x v="946"/>
    <x v="0"/>
    <n v="55"/>
    <n v="85.054545454545405"/>
    <x v="2"/>
    <s v="web"/>
    <x v="1"/>
    <s v="USD"/>
    <n v="1454911200"/>
    <n v="1458104400"/>
    <b v="0"/>
    <b v="0"/>
    <d v="1970-01-01T00:00:00"/>
    <n v="16839.25"/>
    <n v="16876.208333333299"/>
    <s v="technology/web"/>
    <x v="850"/>
    <x v="848"/>
  </r>
  <r>
    <n v="961"/>
    <s v="Mason, Case and May"/>
    <s v="Optimized content-based collaboration"/>
    <n v="5700"/>
    <n v="6800"/>
    <x v="947"/>
    <x v="1"/>
    <n v="155"/>
    <n v="43.870967741935502"/>
    <x v="5"/>
    <s v="translations"/>
    <x v="1"/>
    <s v="USD"/>
    <n v="1297922400"/>
    <n v="1298268000"/>
    <b v="0"/>
    <b v="0"/>
    <d v="1970-01-01T00:00:00"/>
    <n v="15022.25"/>
    <n v="15026.25"/>
    <s v="publishing/translations"/>
    <x v="851"/>
    <x v="248"/>
  </r>
  <r>
    <n v="962"/>
    <s v="Harris, Russell and Mitchell"/>
    <s v="User-centric cohesive policy"/>
    <n v="3600"/>
    <n v="10657"/>
    <x v="948"/>
    <x v="1"/>
    <n v="266"/>
    <n v="40.063909774436098"/>
    <x v="0"/>
    <s v="food trucks"/>
    <x v="1"/>
    <s v="USD"/>
    <n v="1384408800"/>
    <n v="1386223200"/>
    <b v="0"/>
    <b v="0"/>
    <d v="1970-01-01T00:00:00"/>
    <n v="16023.25"/>
    <n v="16044.25"/>
    <s v="food/food trucks"/>
    <x v="852"/>
    <x v="849"/>
  </r>
  <r>
    <n v="963"/>
    <s v="Rodriguez-Robinson"/>
    <s v="Ergonomic methodical hub"/>
    <n v="5900"/>
    <n v="4997"/>
    <x v="949"/>
    <x v="0"/>
    <n v="114"/>
    <n v="43.8333333333333"/>
    <x v="7"/>
    <s v="photography books"/>
    <x v="6"/>
    <s v="EUR"/>
    <n v="1299304800"/>
    <n v="1299823200"/>
    <b v="0"/>
    <b v="1"/>
    <d v="1970-01-01T00:00:00"/>
    <n v="15038.25"/>
    <n v="15044.25"/>
    <s v="photography/photography books"/>
    <x v="853"/>
    <x v="850"/>
  </r>
  <r>
    <n v="964"/>
    <s v="Peck, Higgins and Smith"/>
    <s v="Devolved disintermediate encryption"/>
    <n v="3700"/>
    <n v="13164"/>
    <x v="950"/>
    <x v="1"/>
    <n v="155"/>
    <n v="84.929032258064495"/>
    <x v="3"/>
    <s v="plays"/>
    <x v="1"/>
    <s v="USD"/>
    <n v="1431320400"/>
    <n v="1431752400"/>
    <b v="0"/>
    <b v="0"/>
    <d v="1970-01-01T00:00:00"/>
    <n v="16566.208333333299"/>
    <n v="16571.208333333299"/>
    <s v="theater/plays"/>
    <x v="854"/>
    <x v="851"/>
  </r>
  <r>
    <n v="965"/>
    <s v="Nunez-King"/>
    <s v="Phased clear-thinking policy"/>
    <n v="2200"/>
    <n v="8501"/>
    <x v="951"/>
    <x v="1"/>
    <n v="207"/>
    <n v="41.067632850241502"/>
    <x v="1"/>
    <s v="rock"/>
    <x v="4"/>
    <s v="GBP"/>
    <n v="1264399200"/>
    <n v="1267855200"/>
    <b v="0"/>
    <b v="0"/>
    <d v="1970-01-01T00:00:00"/>
    <n v="14634.25"/>
    <n v="14674.25"/>
    <s v="music/rock"/>
    <x v="67"/>
    <x v="852"/>
  </r>
  <r>
    <n v="966"/>
    <s v="Davis and Sons"/>
    <s v="Seamless solution-oriented capacity"/>
    <n v="1700"/>
    <n v="13468"/>
    <x v="952"/>
    <x v="1"/>
    <n v="245"/>
    <n v="54.971428571428604"/>
    <x v="3"/>
    <s v="plays"/>
    <x v="1"/>
    <s v="USD"/>
    <n v="1497502800"/>
    <n v="1497675600"/>
    <b v="0"/>
    <b v="0"/>
    <d v="1970-01-01T00:00:00"/>
    <n v="17332.208333333299"/>
    <n v="17334.208333333299"/>
    <s v="theater/plays"/>
    <x v="855"/>
    <x v="853"/>
  </r>
  <r>
    <n v="967"/>
    <s v="Howard-Douglas"/>
    <s v="Organized human-resource attitude"/>
    <n v="88400"/>
    <n v="121138"/>
    <x v="953"/>
    <x v="1"/>
    <n v="1573"/>
    <n v="77.010807374443701"/>
    <x v="1"/>
    <s v="world music"/>
    <x v="1"/>
    <s v="USD"/>
    <n v="1333688400"/>
    <n v="1336885200"/>
    <b v="0"/>
    <b v="0"/>
    <d v="1970-01-01T00:00:00"/>
    <n v="15436.208333333299"/>
    <n v="15473.208333333299"/>
    <s v="music/world music"/>
    <x v="107"/>
    <x v="104"/>
  </r>
  <r>
    <n v="968"/>
    <s v="Gonzalez-White"/>
    <s v="Open-architected disintermediate budgetary management"/>
    <n v="2400"/>
    <n v="8117"/>
    <x v="954"/>
    <x v="1"/>
    <n v="114"/>
    <n v="71.201754385964904"/>
    <x v="0"/>
    <s v="food trucks"/>
    <x v="1"/>
    <s v="USD"/>
    <n v="1293861600"/>
    <n v="1295157600"/>
    <b v="0"/>
    <b v="0"/>
    <d v="1970-01-01T00:00:00"/>
    <n v="14975.25"/>
    <n v="14990.25"/>
    <s v="food/food trucks"/>
    <x v="344"/>
    <x v="854"/>
  </r>
  <r>
    <n v="969"/>
    <s v="Lopez-King"/>
    <s v="Multi-lateral radical solution"/>
    <n v="7900"/>
    <n v="8550"/>
    <x v="955"/>
    <x v="1"/>
    <n v="93"/>
    <n v="91.935483870967701"/>
    <x v="3"/>
    <s v="plays"/>
    <x v="1"/>
    <s v="USD"/>
    <n v="1576994400"/>
    <n v="1577599200"/>
    <b v="0"/>
    <b v="0"/>
    <d v="1970-01-01T00:00:00"/>
    <n v="18252.25"/>
    <n v="18259.25"/>
    <s v="theater/plays"/>
    <x v="856"/>
    <x v="855"/>
  </r>
  <r>
    <n v="970"/>
    <s v="Glover-Nelson"/>
    <s v="Inverse context-sensitive info-mediaries"/>
    <n v="94900"/>
    <n v="57659"/>
    <x v="956"/>
    <x v="0"/>
    <n v="594"/>
    <n v="97.069023569023599"/>
    <x v="3"/>
    <s v="plays"/>
    <x v="1"/>
    <s v="USD"/>
    <n v="1304917200"/>
    <n v="1305003600"/>
    <b v="0"/>
    <b v="0"/>
    <d v="1970-01-01T00:00:00"/>
    <n v="15103.208333333299"/>
    <n v="15104.208333333299"/>
    <s v="theater/plays"/>
    <x v="857"/>
    <x v="856"/>
  </r>
  <r>
    <n v="971"/>
    <s v="Garner and Sons"/>
    <s v="Versatile neutral workforce"/>
    <n v="5100"/>
    <n v="1414"/>
    <x v="957"/>
    <x v="0"/>
    <n v="24"/>
    <n v="58.9166666666667"/>
    <x v="4"/>
    <s v="television"/>
    <x v="1"/>
    <s v="USD"/>
    <n v="1381208400"/>
    <n v="1381726800"/>
    <b v="0"/>
    <b v="0"/>
    <d v="1970-01-01T00:00:00"/>
    <n v="15986.208333333299"/>
    <n v="15992.208333333299"/>
    <s v="film &amp; video/television"/>
    <x v="858"/>
    <x v="857"/>
  </r>
  <r>
    <n v="972"/>
    <s v="Sellers, Roach and Garrison"/>
    <s v="Multi-tiered systematic knowledge user"/>
    <n v="42700"/>
    <n v="97524"/>
    <x v="958"/>
    <x v="1"/>
    <n v="1681"/>
    <n v="58.015466983938097"/>
    <x v="2"/>
    <s v="web"/>
    <x v="1"/>
    <s v="USD"/>
    <n v="1401685200"/>
    <n v="1402462800"/>
    <b v="0"/>
    <b v="1"/>
    <d v="1970-01-01T00:00:00"/>
    <n v="16223.208333333299"/>
    <n v="16232.208333333299"/>
    <s v="technology/web"/>
    <x v="859"/>
    <x v="858"/>
  </r>
  <r>
    <n v="973"/>
    <s v="Herrera, Bennett and Silva"/>
    <s v="Programmable multi-state algorithm"/>
    <n v="121100"/>
    <n v="26176"/>
    <x v="959"/>
    <x v="0"/>
    <n v="252"/>
    <n v="103.873015873016"/>
    <x v="3"/>
    <s v="plays"/>
    <x v="1"/>
    <s v="USD"/>
    <n v="1291960800"/>
    <n v="1292133600"/>
    <b v="0"/>
    <b v="1"/>
    <d v="1970-01-01T00:00:00"/>
    <n v="14953.25"/>
    <n v="14955.25"/>
    <s v="theater/plays"/>
    <x v="860"/>
    <x v="859"/>
  </r>
  <r>
    <n v="974"/>
    <s v="Thomas, Clay and Mendoza"/>
    <s v="Multi-channeled reciprocal interface"/>
    <n v="800"/>
    <n v="2991"/>
    <x v="960"/>
    <x v="1"/>
    <n v="32"/>
    <n v="93.46875"/>
    <x v="1"/>
    <s v="indie rock"/>
    <x v="1"/>
    <s v="USD"/>
    <n v="1368853200"/>
    <n v="1368939600"/>
    <b v="0"/>
    <b v="0"/>
    <d v="1970-01-01T00:00:00"/>
    <n v="15843.208333333299"/>
    <n v="15844.208333333299"/>
    <s v="music/indie rock"/>
    <x v="170"/>
    <x v="860"/>
  </r>
  <r>
    <n v="975"/>
    <s v="Ayala Group"/>
    <s v="Right-sized maximized migration"/>
    <n v="5400"/>
    <n v="8366"/>
    <x v="961"/>
    <x v="1"/>
    <n v="135"/>
    <n v="61.970370370370397"/>
    <x v="3"/>
    <s v="plays"/>
    <x v="1"/>
    <s v="USD"/>
    <n v="1448776800"/>
    <n v="1452146400"/>
    <b v="0"/>
    <b v="1"/>
    <d v="1970-01-01T00:00:00"/>
    <n v="16768.25"/>
    <n v="16807.25"/>
    <s v="theater/plays"/>
    <x v="861"/>
    <x v="264"/>
  </r>
  <r>
    <n v="976"/>
    <s v="Huerta, Roberts and Dickerson"/>
    <s v="Self-enabling value-added artificial intelligence"/>
    <n v="4000"/>
    <n v="12886"/>
    <x v="962"/>
    <x v="1"/>
    <n v="140"/>
    <n v="92.042857142857102"/>
    <x v="3"/>
    <s v="plays"/>
    <x v="1"/>
    <s v="USD"/>
    <n v="1296194400"/>
    <n v="1296712800"/>
    <b v="0"/>
    <b v="1"/>
    <d v="1970-01-01T00:00:00"/>
    <n v="15002.25"/>
    <n v="15008.25"/>
    <s v="theater/plays"/>
    <x v="862"/>
    <x v="65"/>
  </r>
  <r>
    <n v="977"/>
    <s v="Johnson Group"/>
    <s v="Vision-oriented interactive solution"/>
    <n v="7000"/>
    <n v="5177"/>
    <x v="963"/>
    <x v="0"/>
    <n v="67"/>
    <n v="77.268656716417894"/>
    <x v="0"/>
    <s v="food trucks"/>
    <x v="1"/>
    <s v="USD"/>
    <n v="1517983200"/>
    <n v="1520748000"/>
    <b v="0"/>
    <b v="0"/>
    <d v="1970-01-01T00:00:00"/>
    <n v="17569.25"/>
    <n v="17601.25"/>
    <s v="food/food trucks"/>
    <x v="863"/>
    <x v="861"/>
  </r>
  <r>
    <n v="978"/>
    <s v="Bailey, Nguyen and Martinez"/>
    <s v="Fundamental user-facing productivity"/>
    <n v="1000"/>
    <n v="8641"/>
    <x v="964"/>
    <x v="1"/>
    <n v="92"/>
    <n v="93.923913043478294"/>
    <x v="6"/>
    <s v="video games"/>
    <x v="1"/>
    <s v="USD"/>
    <n v="1478930400"/>
    <n v="1480831200"/>
    <b v="0"/>
    <b v="0"/>
    <d v="1970-01-01T00:00:00"/>
    <n v="17117.25"/>
    <n v="17139.25"/>
    <s v="games/video games"/>
    <x v="864"/>
    <x v="862"/>
  </r>
  <r>
    <n v="979"/>
    <s v="Williams, Martin and Meyer"/>
    <s v="Innovative well-modulated capability"/>
    <n v="60200"/>
    <n v="86244"/>
    <x v="965"/>
    <x v="1"/>
    <n v="1015"/>
    <n v="84.969458128078799"/>
    <x v="3"/>
    <s v="plays"/>
    <x v="4"/>
    <s v="GBP"/>
    <n v="1426395600"/>
    <n v="1426914000"/>
    <b v="0"/>
    <b v="0"/>
    <d v="1970-01-01T00:00:00"/>
    <n v="16509.208333333299"/>
    <n v="16515.208333333299"/>
    <s v="theater/plays"/>
    <x v="527"/>
    <x v="454"/>
  </r>
  <r>
    <n v="980"/>
    <s v="Huff-Johnson"/>
    <s v="Universal fault-tolerant orchestration"/>
    <n v="195200"/>
    <n v="78630"/>
    <x v="966"/>
    <x v="0"/>
    <n v="742"/>
    <n v="105.970350404313"/>
    <x v="5"/>
    <s v="nonfiction"/>
    <x v="1"/>
    <s v="USD"/>
    <n v="1446181200"/>
    <n v="1446616800"/>
    <b v="1"/>
    <b v="0"/>
    <d v="1970-01-01T00:00:00"/>
    <n v="16738.208333333299"/>
    <n v="16743.25"/>
    <s v="publishing/nonfiction"/>
    <x v="865"/>
    <x v="863"/>
  </r>
  <r>
    <n v="981"/>
    <s v="Diaz-Little"/>
    <s v="Grass-roots executive synergy"/>
    <n v="6700"/>
    <n v="11941"/>
    <x v="967"/>
    <x v="1"/>
    <n v="323"/>
    <n v="36.969040247678002"/>
    <x v="2"/>
    <s v="web"/>
    <x v="1"/>
    <s v="USD"/>
    <n v="1514181600"/>
    <n v="1517032800"/>
    <b v="0"/>
    <b v="0"/>
    <d v="1970-01-01T00:00:00"/>
    <n v="17525.25"/>
    <n v="17558.25"/>
    <s v="technology/web"/>
    <x v="866"/>
    <x v="864"/>
  </r>
  <r>
    <n v="982"/>
    <s v="Freeman-French"/>
    <s v="Multi-layered optimal application"/>
    <n v="7200"/>
    <n v="6115"/>
    <x v="968"/>
    <x v="0"/>
    <n v="75"/>
    <n v="81.533333333333303"/>
    <x v="4"/>
    <s v="documentary"/>
    <x v="1"/>
    <s v="USD"/>
    <n v="1311051600"/>
    <n v="1311224400"/>
    <b v="0"/>
    <b v="1"/>
    <d v="1970-01-01T00:00:00"/>
    <n v="15174.208333333299"/>
    <n v="15176.208333333299"/>
    <s v="film &amp; video/documentary"/>
    <x v="867"/>
    <x v="865"/>
  </r>
  <r>
    <n v="983"/>
    <s v="Beck-Weber"/>
    <s v="Business-focused full-range core"/>
    <n v="129100"/>
    <n v="188404"/>
    <x v="969"/>
    <x v="1"/>
    <n v="2326"/>
    <n v="80.999140154772107"/>
    <x v="4"/>
    <s v="documentary"/>
    <x v="1"/>
    <s v="USD"/>
    <n v="1564894800"/>
    <n v="1566190800"/>
    <b v="0"/>
    <b v="0"/>
    <d v="1970-01-01T00:00:00"/>
    <n v="18112.208333333299"/>
    <n v="18127.208333333299"/>
    <s v="film &amp; video/documentary"/>
    <x v="868"/>
    <x v="866"/>
  </r>
  <r>
    <n v="984"/>
    <s v="Lewis-Jacobson"/>
    <s v="Exclusive system-worthy Graphic Interface"/>
    <n v="6500"/>
    <n v="9910"/>
    <x v="970"/>
    <x v="1"/>
    <n v="381"/>
    <n v="26.010498687664001"/>
    <x v="3"/>
    <s v="plays"/>
    <x v="1"/>
    <s v="USD"/>
    <n v="1567918800"/>
    <n v="1570165200"/>
    <b v="0"/>
    <b v="0"/>
    <d v="1970-01-01T00:00:00"/>
    <n v="18147.208333333299"/>
    <n v="18173.208333333299"/>
    <s v="theater/plays"/>
    <x v="105"/>
    <x v="867"/>
  </r>
  <r>
    <n v="985"/>
    <s v="Logan-Curtis"/>
    <s v="Enhanced optimal ability"/>
    <n v="170600"/>
    <n v="114523"/>
    <x v="971"/>
    <x v="0"/>
    <n v="4405"/>
    <n v="25.9984108967083"/>
    <x v="1"/>
    <s v="rock"/>
    <x v="1"/>
    <s v="USD"/>
    <n v="1386309600"/>
    <n v="1388556000"/>
    <b v="0"/>
    <b v="1"/>
    <d v="1970-01-01T00:00:00"/>
    <n v="16045.25"/>
    <n v="16071.25"/>
    <s v="music/rock"/>
    <x v="481"/>
    <x v="868"/>
  </r>
  <r>
    <n v="986"/>
    <s v="Chan, Washington and Callahan"/>
    <s v="Optional zero administration neural-net"/>
    <n v="7800"/>
    <n v="3144"/>
    <x v="972"/>
    <x v="0"/>
    <n v="92"/>
    <n v="34.173913043478301"/>
    <x v="1"/>
    <s v="rock"/>
    <x v="1"/>
    <s v="USD"/>
    <n v="1301979600"/>
    <n v="1303189200"/>
    <b v="0"/>
    <b v="0"/>
    <d v="1970-01-01T00:00:00"/>
    <n v="15069.208333333299"/>
    <n v="15083.208333333299"/>
    <s v="music/rock"/>
    <x v="253"/>
    <x v="296"/>
  </r>
  <r>
    <n v="987"/>
    <s v="Wilson Group"/>
    <s v="Ameliorated foreground focus group"/>
    <n v="6200"/>
    <n v="13441"/>
    <x v="973"/>
    <x v="1"/>
    <n v="480"/>
    <n v="28.002083333333299"/>
    <x v="4"/>
    <s v="documentary"/>
    <x v="1"/>
    <s v="USD"/>
    <n v="1493269200"/>
    <n v="1494478800"/>
    <b v="0"/>
    <b v="0"/>
    <d v="1970-01-01T00:00:00"/>
    <n v="17283.208333333299"/>
    <n v="17297.208333333299"/>
    <s v="film &amp; video/documentary"/>
    <x v="869"/>
    <x v="869"/>
  </r>
  <r>
    <n v="988"/>
    <s v="Gardner, Ryan and Gutierrez"/>
    <s v="Triple-buffered multi-tasking matrices"/>
    <n v="9400"/>
    <n v="4899"/>
    <x v="974"/>
    <x v="0"/>
    <n v="64"/>
    <n v="76.546875"/>
    <x v="5"/>
    <s v="radio &amp; podcasts"/>
    <x v="1"/>
    <s v="USD"/>
    <n v="1478930400"/>
    <n v="1480744800"/>
    <b v="0"/>
    <b v="0"/>
    <d v="1970-01-01T00:00:00"/>
    <n v="17117.25"/>
    <n v="17138.25"/>
    <s v="publishing/radio &amp; podcasts"/>
    <x v="864"/>
    <x v="274"/>
  </r>
  <r>
    <n v="989"/>
    <s v="Hernandez Inc"/>
    <s v="Versatile dedicated migration"/>
    <n v="2400"/>
    <n v="11990"/>
    <x v="975"/>
    <x v="1"/>
    <n v="226"/>
    <n v="53.053097345132699"/>
    <x v="5"/>
    <s v="translations"/>
    <x v="1"/>
    <s v="USD"/>
    <n v="1555390800"/>
    <n v="1555822800"/>
    <b v="0"/>
    <b v="0"/>
    <d v="1970-01-01T00:00:00"/>
    <n v="18002.208333333299"/>
    <n v="18007.208333333299"/>
    <s v="publishing/translations"/>
    <x v="843"/>
    <x v="354"/>
  </r>
  <r>
    <n v="990"/>
    <s v="Ortiz-Roberts"/>
    <s v="Devolved foreground customer loyalty"/>
    <n v="7800"/>
    <n v="6839"/>
    <x v="976"/>
    <x v="0"/>
    <n v="64"/>
    <n v="106.859375"/>
    <x v="4"/>
    <s v="drama"/>
    <x v="1"/>
    <s v="USD"/>
    <n v="1456984800"/>
    <n v="1458882000"/>
    <b v="0"/>
    <b v="1"/>
    <d v="1970-01-01T00:00:00"/>
    <n v="16863.25"/>
    <n v="16885.208333333299"/>
    <s v="film &amp; video/drama"/>
    <x v="289"/>
    <x v="870"/>
  </r>
  <r>
    <n v="991"/>
    <s v="Ramirez LLC"/>
    <s v="Reduced reciprocal focus group"/>
    <n v="9800"/>
    <n v="11091"/>
    <x v="977"/>
    <x v="1"/>
    <n v="241"/>
    <n v="46.020746887966801"/>
    <x v="1"/>
    <s v="rock"/>
    <x v="1"/>
    <s v="USD"/>
    <n v="1411621200"/>
    <n v="1411966800"/>
    <b v="0"/>
    <b v="1"/>
    <d v="1970-01-01T00:00:00"/>
    <n v="16338.208333333299"/>
    <n v="16342.208333333299"/>
    <s v="music/rock"/>
    <x v="870"/>
    <x v="871"/>
  </r>
  <r>
    <n v="992"/>
    <s v="Morrow Inc"/>
    <s v="Networked global migration"/>
    <n v="3100"/>
    <n v="13223"/>
    <x v="978"/>
    <x v="1"/>
    <n v="132"/>
    <n v="100.174242424242"/>
    <x v="4"/>
    <s v="drama"/>
    <x v="1"/>
    <s v="USD"/>
    <n v="1525669200"/>
    <n v="1526878800"/>
    <b v="0"/>
    <b v="1"/>
    <d v="1970-01-01T00:00:00"/>
    <n v="17658.208333333299"/>
    <n v="17672.208333333299"/>
    <s v="film &amp; video/drama"/>
    <x v="871"/>
    <x v="98"/>
  </r>
  <r>
    <n v="993"/>
    <s v="Erickson-Rogers"/>
    <s v="De-engineered even-keeled definition"/>
    <n v="9800"/>
    <n v="7608"/>
    <x v="979"/>
    <x v="3"/>
    <n v="75"/>
    <n v="101.44"/>
    <x v="7"/>
    <s v="photography books"/>
    <x v="6"/>
    <s v="EUR"/>
    <n v="1450936800"/>
    <n v="1452405600"/>
    <b v="0"/>
    <b v="1"/>
    <d v="1970-01-01T00:00:00"/>
    <n v="16793.25"/>
    <n v="16810.25"/>
    <s v="photography/photography books"/>
    <x v="872"/>
    <x v="872"/>
  </r>
  <r>
    <n v="994"/>
    <s v="Leach, Rich and Price"/>
    <s v="Implemented bi-directional flexibility"/>
    <n v="141100"/>
    <n v="74073"/>
    <x v="980"/>
    <x v="0"/>
    <n v="842"/>
    <n v="87.972684085510707"/>
    <x v="5"/>
    <s v="translations"/>
    <x v="1"/>
    <s v="USD"/>
    <n v="1413522000"/>
    <n v="1414040400"/>
    <b v="0"/>
    <b v="1"/>
    <d v="1970-01-01T00:00:00"/>
    <n v="16360.208333333299"/>
    <n v="16366.208333333299"/>
    <s v="publishing/translations"/>
    <x v="873"/>
    <x v="873"/>
  </r>
  <r>
    <n v="995"/>
    <s v="Manning-Hamilton"/>
    <s v="Vision-oriented scalable definition"/>
    <n v="97300"/>
    <n v="153216"/>
    <x v="981"/>
    <x v="1"/>
    <n v="2043"/>
    <n v="74.995594713656402"/>
    <x v="0"/>
    <s v="food trucks"/>
    <x v="1"/>
    <s v="USD"/>
    <n v="1541307600"/>
    <n v="1543816800"/>
    <b v="0"/>
    <b v="1"/>
    <d v="1970-01-01T00:00:00"/>
    <n v="17839.208333333299"/>
    <n v="17868.25"/>
    <s v="food/food trucks"/>
    <x v="874"/>
    <x v="526"/>
  </r>
  <r>
    <n v="996"/>
    <s v="Butler LLC"/>
    <s v="Future-proofed upward-trending migration"/>
    <n v="6600"/>
    <n v="4814"/>
    <x v="982"/>
    <x v="0"/>
    <n v="112"/>
    <n v="42.982142857142897"/>
    <x v="3"/>
    <s v="plays"/>
    <x v="1"/>
    <s v="USD"/>
    <n v="1357106400"/>
    <n v="1359698400"/>
    <b v="0"/>
    <b v="0"/>
    <d v="1970-01-01T00:00:00"/>
    <n v="15707.25"/>
    <n v="15737.25"/>
    <s v="theater/plays"/>
    <x v="875"/>
    <x v="874"/>
  </r>
  <r>
    <n v="997"/>
    <s v="Ball LLC"/>
    <s v="Right-sized full-range throughput"/>
    <n v="7600"/>
    <n v="4603"/>
    <x v="983"/>
    <x v="3"/>
    <n v="139"/>
    <n v="33.1151079136691"/>
    <x v="3"/>
    <s v="plays"/>
    <x v="6"/>
    <s v="EUR"/>
    <n v="1390197600"/>
    <n v="1390629600"/>
    <b v="0"/>
    <b v="0"/>
    <d v="1970-01-01T00:00:00"/>
    <n v="16090.25"/>
    <n v="16095.25"/>
    <s v="theater/plays"/>
    <x v="876"/>
    <x v="875"/>
  </r>
  <r>
    <n v="998"/>
    <s v="Taylor, Santiago and Flores"/>
    <s v="Polarized composite customer loyalty"/>
    <n v="66600"/>
    <n v="37823"/>
    <x v="984"/>
    <x v="0"/>
    <n v="374"/>
    <n v="101.131016042781"/>
    <x v="1"/>
    <s v="indie rock"/>
    <x v="1"/>
    <s v="USD"/>
    <n v="1265868000"/>
    <n v="1267077600"/>
    <b v="0"/>
    <b v="1"/>
    <d v="1970-01-01T00:00:00"/>
    <n v="14651.25"/>
    <n v="14665.25"/>
    <s v="music/indie rock"/>
    <x v="877"/>
    <x v="876"/>
  </r>
  <r>
    <n v="999"/>
    <s v="Hernandez, Norton and Kelley"/>
    <s v="Expanded eco-centric policy"/>
    <n v="111100"/>
    <n v="62819"/>
    <x v="985"/>
    <x v="3"/>
    <n v="1122"/>
    <n v="55.988413547237101"/>
    <x v="0"/>
    <s v="food trucks"/>
    <x v="1"/>
    <s v="USD"/>
    <n v="1467176400"/>
    <n v="1467781200"/>
    <b v="0"/>
    <b v="0"/>
    <d v="1970-01-01T00:00:00"/>
    <n v="16981.208333333299"/>
    <n v="16988.208333333299"/>
    <s v="food/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D6180-BD3E-47D0-82A1-E759C6A6E9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5C84-C566-4AB7-BFE7-397E538555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5" subtotal="count" baseField="1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50227-632C-4F40-93A0-20BCCEB2588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7">
    <pivotField showAll="0"/>
    <pivotField showAll="0"/>
    <pivotField showAll="0"/>
    <pivotField showAll="0"/>
    <pivotField showAll="0"/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2" showAll="0"/>
    <pivotField numFmtId="2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24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3"/>
  <sheetViews>
    <sheetView tabSelected="1" workbookViewId="0">
      <selection activeCell="H4" sqref="H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bestFit="1" customWidth="1"/>
    <col min="8" max="8" width="13" bestFit="1" customWidth="1"/>
    <col min="9" max="9" width="16.625" bestFit="1" customWidth="1"/>
    <col min="10" max="11" width="16.625" customWidth="1"/>
    <col min="14" max="15" width="11.125" bestFit="1" customWidth="1"/>
    <col min="19" max="20" width="15.375" bestFit="1" customWidth="1"/>
    <col min="21" max="21" width="28" bestFit="1" customWidth="1"/>
    <col min="22" max="22" width="22.875" bestFit="1" customWidth="1"/>
    <col min="23" max="23" width="23.25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2031</v>
      </c>
      <c r="K1" s="1" t="s">
        <v>2032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2071</v>
      </c>
      <c r="S1" s="1" t="s">
        <v>2072</v>
      </c>
      <c r="T1" s="1" t="s">
        <v>2072</v>
      </c>
      <c r="U1" s="1" t="s">
        <v>2028</v>
      </c>
      <c r="V1" s="1" t="s">
        <v>2073</v>
      </c>
      <c r="W1" s="1" t="s">
        <v>2074</v>
      </c>
    </row>
    <row r="2" spans="1:23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5">
        <f>IF(H2=0,0,E2/H2)</f>
        <v>0</v>
      </c>
      <c r="J2" s="5" t="s">
        <v>2033</v>
      </c>
      <c r="K2" s="5" t="s">
        <v>2034</v>
      </c>
      <c r="L2" t="s">
        <v>15</v>
      </c>
      <c r="M2" t="s">
        <v>16</v>
      </c>
      <c r="N2">
        <v>1448690400</v>
      </c>
      <c r="O2">
        <v>1450159200</v>
      </c>
      <c r="P2" t="b">
        <v>0</v>
      </c>
      <c r="Q2" t="b">
        <v>0</v>
      </c>
      <c r="R2" s="6">
        <f>DATE(1970,1,1)</f>
        <v>25569</v>
      </c>
      <c r="S2" s="5">
        <f>N2/86400</f>
        <v>16767.25</v>
      </c>
      <c r="T2" s="5">
        <f>O2/86400</f>
        <v>16784.25</v>
      </c>
      <c r="U2" t="s">
        <v>17</v>
      </c>
      <c r="V2" s="6">
        <f>DATE(1970,1,1)+S2</f>
        <v>42336.25</v>
      </c>
      <c r="W2" s="6">
        <f>DATE(1970,1,1)+T2</f>
        <v>42353.25</v>
      </c>
    </row>
    <row r="3" spans="1:23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s="5" t="s">
        <v>2035</v>
      </c>
      <c r="K3" s="5" t="s">
        <v>2036</v>
      </c>
      <c r="L3" t="s">
        <v>21</v>
      </c>
      <c r="M3" t="s">
        <v>22</v>
      </c>
      <c r="N3">
        <v>1408424400</v>
      </c>
      <c r="O3">
        <v>1408597200</v>
      </c>
      <c r="P3" t="b">
        <v>0</v>
      </c>
      <c r="Q3" t="b">
        <v>1</v>
      </c>
      <c r="R3" s="6">
        <f t="shared" ref="R3:R66" si="2">DATE(1970,1,1)</f>
        <v>25569</v>
      </c>
      <c r="S3" s="5">
        <f t="shared" ref="S3:S66" si="3">N3/86400</f>
        <v>16301.208333333334</v>
      </c>
      <c r="T3" s="5">
        <f t="shared" ref="T3:T66" si="4">O3/86400</f>
        <v>16303.208333333334</v>
      </c>
      <c r="U3" t="s">
        <v>23</v>
      </c>
      <c r="V3" s="6">
        <f t="shared" ref="V3:V66" si="5">DATE(1970,1,1)+S3</f>
        <v>41870.208333333336</v>
      </c>
      <c r="W3" s="6">
        <f t="shared" ref="W3:W66" si="6">DATE(1970,1,1)+T3</f>
        <v>41872.208333333336</v>
      </c>
    </row>
    <row r="4" spans="1:23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s="5" t="s">
        <v>2037</v>
      </c>
      <c r="K4" s="5" t="s">
        <v>2038</v>
      </c>
      <c r="L4" t="s">
        <v>26</v>
      </c>
      <c r="M4" t="s">
        <v>27</v>
      </c>
      <c r="N4">
        <v>1384668000</v>
      </c>
      <c r="O4">
        <v>1384840800</v>
      </c>
      <c r="P4" t="b">
        <v>0</v>
      </c>
      <c r="Q4" t="b">
        <v>0</v>
      </c>
      <c r="R4" s="6">
        <f t="shared" si="2"/>
        <v>25569</v>
      </c>
      <c r="S4" s="5">
        <f t="shared" si="3"/>
        <v>16026.25</v>
      </c>
      <c r="T4" s="5">
        <f t="shared" si="4"/>
        <v>16028.25</v>
      </c>
      <c r="U4" t="s">
        <v>28</v>
      </c>
      <c r="V4" s="6">
        <f t="shared" si="5"/>
        <v>41595.25</v>
      </c>
      <c r="W4" s="6">
        <f t="shared" si="6"/>
        <v>41597.25</v>
      </c>
    </row>
    <row r="5" spans="1:23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s="5" t="s">
        <v>2035</v>
      </c>
      <c r="K5" s="5" t="s">
        <v>2036</v>
      </c>
      <c r="L5" t="s">
        <v>21</v>
      </c>
      <c r="M5" t="s">
        <v>22</v>
      </c>
      <c r="N5">
        <v>1565499600</v>
      </c>
      <c r="O5">
        <v>1568955600</v>
      </c>
      <c r="P5" t="b">
        <v>0</v>
      </c>
      <c r="Q5" t="b">
        <v>0</v>
      </c>
      <c r="R5" s="6">
        <f t="shared" si="2"/>
        <v>25569</v>
      </c>
      <c r="S5" s="5">
        <f t="shared" si="3"/>
        <v>18119.208333333332</v>
      </c>
      <c r="T5" s="5">
        <f t="shared" si="4"/>
        <v>18159.208333333332</v>
      </c>
      <c r="U5" t="s">
        <v>23</v>
      </c>
      <c r="V5" s="6">
        <f t="shared" si="5"/>
        <v>43688.208333333328</v>
      </c>
      <c r="W5" s="6">
        <f t="shared" si="6"/>
        <v>43728.208333333328</v>
      </c>
    </row>
    <row r="6" spans="1:23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s="5" t="s">
        <v>2039</v>
      </c>
      <c r="K6" s="5" t="s">
        <v>2040</v>
      </c>
      <c r="L6" t="s">
        <v>21</v>
      </c>
      <c r="M6" t="s">
        <v>22</v>
      </c>
      <c r="N6">
        <v>1547964000</v>
      </c>
      <c r="O6">
        <v>1548309600</v>
      </c>
      <c r="P6" t="b">
        <v>0</v>
      </c>
      <c r="Q6" t="b">
        <v>0</v>
      </c>
      <c r="R6" s="6">
        <f t="shared" si="2"/>
        <v>25569</v>
      </c>
      <c r="S6" s="5">
        <f t="shared" si="3"/>
        <v>17916.25</v>
      </c>
      <c r="T6" s="5">
        <f t="shared" si="4"/>
        <v>17920.25</v>
      </c>
      <c r="U6" t="s">
        <v>33</v>
      </c>
      <c r="V6" s="6">
        <f t="shared" si="5"/>
        <v>43485.25</v>
      </c>
      <c r="W6" s="6">
        <f t="shared" si="6"/>
        <v>43489.25</v>
      </c>
    </row>
    <row r="7" spans="1:23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s="5" t="s">
        <v>2039</v>
      </c>
      <c r="K7" s="5" t="s">
        <v>2040</v>
      </c>
      <c r="L7" t="s">
        <v>36</v>
      </c>
      <c r="M7" t="s">
        <v>37</v>
      </c>
      <c r="N7">
        <v>1346130000</v>
      </c>
      <c r="O7">
        <v>1347080400</v>
      </c>
      <c r="P7" t="b">
        <v>0</v>
      </c>
      <c r="Q7" t="b">
        <v>0</v>
      </c>
      <c r="R7" s="6">
        <f t="shared" si="2"/>
        <v>25569</v>
      </c>
      <c r="S7" s="5">
        <f t="shared" si="3"/>
        <v>15580.208333333334</v>
      </c>
      <c r="T7" s="5">
        <f t="shared" si="4"/>
        <v>15591.208333333334</v>
      </c>
      <c r="U7" t="s">
        <v>33</v>
      </c>
      <c r="V7" s="6">
        <f t="shared" si="5"/>
        <v>41149.208333333336</v>
      </c>
      <c r="W7" s="6">
        <f t="shared" si="6"/>
        <v>41160.208333333336</v>
      </c>
    </row>
    <row r="8" spans="1:23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s="5" t="s">
        <v>2041</v>
      </c>
      <c r="K8" s="5" t="s">
        <v>2042</v>
      </c>
      <c r="L8" t="s">
        <v>40</v>
      </c>
      <c r="M8" t="s">
        <v>41</v>
      </c>
      <c r="N8">
        <v>1505278800</v>
      </c>
      <c r="O8">
        <v>1505365200</v>
      </c>
      <c r="P8" t="b">
        <v>0</v>
      </c>
      <c r="Q8" t="b">
        <v>0</v>
      </c>
      <c r="R8" s="6">
        <f t="shared" si="2"/>
        <v>25569</v>
      </c>
      <c r="S8" s="5">
        <f t="shared" si="3"/>
        <v>17422.208333333332</v>
      </c>
      <c r="T8" s="5">
        <f t="shared" si="4"/>
        <v>17423.208333333332</v>
      </c>
      <c r="U8" t="s">
        <v>42</v>
      </c>
      <c r="V8" s="6">
        <f t="shared" si="5"/>
        <v>42991.208333333328</v>
      </c>
      <c r="W8" s="6">
        <f t="shared" si="6"/>
        <v>42992.208333333328</v>
      </c>
    </row>
    <row r="9" spans="1:23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s="5" t="s">
        <v>2039</v>
      </c>
      <c r="K9" s="5" t="s">
        <v>2040</v>
      </c>
      <c r="L9" t="s">
        <v>36</v>
      </c>
      <c r="M9" t="s">
        <v>37</v>
      </c>
      <c r="N9">
        <v>1439442000</v>
      </c>
      <c r="O9">
        <v>1439614800</v>
      </c>
      <c r="P9" t="b">
        <v>0</v>
      </c>
      <c r="Q9" t="b">
        <v>0</v>
      </c>
      <c r="R9" s="6">
        <f t="shared" si="2"/>
        <v>25569</v>
      </c>
      <c r="S9" s="5">
        <f t="shared" si="3"/>
        <v>16660.208333333332</v>
      </c>
      <c r="T9" s="5">
        <f t="shared" si="4"/>
        <v>16662.208333333332</v>
      </c>
      <c r="U9" t="s">
        <v>33</v>
      </c>
      <c r="V9" s="6">
        <f t="shared" si="5"/>
        <v>42229.208333333328</v>
      </c>
      <c r="W9" s="6">
        <f t="shared" si="6"/>
        <v>42231.208333333328</v>
      </c>
    </row>
    <row r="10" spans="1:23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s="5" t="s">
        <v>2039</v>
      </c>
      <c r="K10" s="5" t="s">
        <v>2040</v>
      </c>
      <c r="L10" t="s">
        <v>36</v>
      </c>
      <c r="M10" t="s">
        <v>37</v>
      </c>
      <c r="N10">
        <v>1281330000</v>
      </c>
      <c r="O10">
        <v>1281502800</v>
      </c>
      <c r="P10" t="b">
        <v>0</v>
      </c>
      <c r="Q10" t="b">
        <v>0</v>
      </c>
      <c r="R10" s="6">
        <f t="shared" si="2"/>
        <v>25569</v>
      </c>
      <c r="S10" s="5">
        <f t="shared" si="3"/>
        <v>14830.208333333334</v>
      </c>
      <c r="T10" s="5">
        <f t="shared" si="4"/>
        <v>14832.208333333334</v>
      </c>
      <c r="U10" t="s">
        <v>33</v>
      </c>
      <c r="V10" s="6">
        <f t="shared" si="5"/>
        <v>40399.208333333336</v>
      </c>
      <c r="W10" s="6">
        <f t="shared" si="6"/>
        <v>40401.208333333336</v>
      </c>
    </row>
    <row r="11" spans="1:23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s="5" t="s">
        <v>2035</v>
      </c>
      <c r="K11" s="5" t="s">
        <v>2043</v>
      </c>
      <c r="L11" t="s">
        <v>21</v>
      </c>
      <c r="M11" t="s">
        <v>22</v>
      </c>
      <c r="N11">
        <v>1379566800</v>
      </c>
      <c r="O11">
        <v>1383804000</v>
      </c>
      <c r="P11" t="b">
        <v>0</v>
      </c>
      <c r="Q11" t="b">
        <v>0</v>
      </c>
      <c r="R11" s="6">
        <f t="shared" si="2"/>
        <v>25569</v>
      </c>
      <c r="S11" s="5">
        <f t="shared" si="3"/>
        <v>15967.208333333334</v>
      </c>
      <c r="T11" s="5">
        <f t="shared" si="4"/>
        <v>16016.25</v>
      </c>
      <c r="U11" t="s">
        <v>50</v>
      </c>
      <c r="V11" s="6">
        <f t="shared" si="5"/>
        <v>41536.208333333336</v>
      </c>
      <c r="W11" s="6">
        <f t="shared" si="6"/>
        <v>41585.25</v>
      </c>
    </row>
    <row r="12" spans="1:23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s="5" t="s">
        <v>2041</v>
      </c>
      <c r="K12" s="5" t="s">
        <v>2044</v>
      </c>
      <c r="L12" t="s">
        <v>21</v>
      </c>
      <c r="M12" t="s">
        <v>22</v>
      </c>
      <c r="N12">
        <v>1281762000</v>
      </c>
      <c r="O12">
        <v>1285909200</v>
      </c>
      <c r="P12" t="b">
        <v>0</v>
      </c>
      <c r="Q12" t="b">
        <v>0</v>
      </c>
      <c r="R12" s="6">
        <f t="shared" si="2"/>
        <v>25569</v>
      </c>
      <c r="S12" s="5">
        <f t="shared" si="3"/>
        <v>14835.208333333334</v>
      </c>
      <c r="T12" s="5">
        <f t="shared" si="4"/>
        <v>14883.208333333334</v>
      </c>
      <c r="U12" t="s">
        <v>53</v>
      </c>
      <c r="V12" s="6">
        <f t="shared" si="5"/>
        <v>40404.208333333336</v>
      </c>
      <c r="W12" s="6">
        <f t="shared" si="6"/>
        <v>40452.208333333336</v>
      </c>
    </row>
    <row r="13" spans="1:23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s="5" t="s">
        <v>2039</v>
      </c>
      <c r="K13" s="5" t="s">
        <v>2040</v>
      </c>
      <c r="L13" t="s">
        <v>21</v>
      </c>
      <c r="M13" t="s">
        <v>22</v>
      </c>
      <c r="N13">
        <v>1285045200</v>
      </c>
      <c r="O13">
        <v>1285563600</v>
      </c>
      <c r="P13" t="b">
        <v>0</v>
      </c>
      <c r="Q13" t="b">
        <v>1</v>
      </c>
      <c r="R13" s="6">
        <f t="shared" si="2"/>
        <v>25569</v>
      </c>
      <c r="S13" s="5">
        <f t="shared" si="3"/>
        <v>14873.208333333334</v>
      </c>
      <c r="T13" s="5">
        <f t="shared" si="4"/>
        <v>14879.208333333334</v>
      </c>
      <c r="U13" t="s">
        <v>33</v>
      </c>
      <c r="V13" s="6">
        <f t="shared" si="5"/>
        <v>40442.208333333336</v>
      </c>
      <c r="W13" s="6">
        <f t="shared" si="6"/>
        <v>40448.208333333336</v>
      </c>
    </row>
    <row r="14" spans="1:23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s="5" t="s">
        <v>2041</v>
      </c>
      <c r="K14" s="5" t="s">
        <v>2044</v>
      </c>
      <c r="L14" t="s">
        <v>21</v>
      </c>
      <c r="M14" t="s">
        <v>22</v>
      </c>
      <c r="N14">
        <v>1571720400</v>
      </c>
      <c r="O14">
        <v>1572411600</v>
      </c>
      <c r="P14" t="b">
        <v>0</v>
      </c>
      <c r="Q14" t="b">
        <v>0</v>
      </c>
      <c r="R14" s="6">
        <f t="shared" si="2"/>
        <v>25569</v>
      </c>
      <c r="S14" s="5">
        <f t="shared" si="3"/>
        <v>18191.208333333332</v>
      </c>
      <c r="T14" s="5">
        <f t="shared" si="4"/>
        <v>18199.208333333332</v>
      </c>
      <c r="U14" t="s">
        <v>53</v>
      </c>
      <c r="V14" s="6">
        <f t="shared" si="5"/>
        <v>43760.208333333328</v>
      </c>
      <c r="W14" s="6">
        <f t="shared" si="6"/>
        <v>43768.208333333328</v>
      </c>
    </row>
    <row r="15" spans="1:23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s="5" t="s">
        <v>2035</v>
      </c>
      <c r="K15" s="5" t="s">
        <v>2045</v>
      </c>
      <c r="L15" t="s">
        <v>21</v>
      </c>
      <c r="M15" t="s">
        <v>22</v>
      </c>
      <c r="N15">
        <v>1465621200</v>
      </c>
      <c r="O15">
        <v>1466658000</v>
      </c>
      <c r="P15" t="b">
        <v>0</v>
      </c>
      <c r="Q15" t="b">
        <v>0</v>
      </c>
      <c r="R15" s="6">
        <f t="shared" si="2"/>
        <v>25569</v>
      </c>
      <c r="S15" s="5">
        <f t="shared" si="3"/>
        <v>16963.208333333332</v>
      </c>
      <c r="T15" s="5">
        <f t="shared" si="4"/>
        <v>16975.208333333332</v>
      </c>
      <c r="U15" t="s">
        <v>60</v>
      </c>
      <c r="V15" s="6">
        <f t="shared" si="5"/>
        <v>42532.208333333328</v>
      </c>
      <c r="W15" s="6">
        <f t="shared" si="6"/>
        <v>42544.208333333328</v>
      </c>
    </row>
    <row r="16" spans="1:23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s="5" t="s">
        <v>2035</v>
      </c>
      <c r="K16" s="5" t="s">
        <v>2045</v>
      </c>
      <c r="L16" t="s">
        <v>21</v>
      </c>
      <c r="M16" t="s">
        <v>22</v>
      </c>
      <c r="N16">
        <v>1331013600</v>
      </c>
      <c r="O16">
        <v>1333342800</v>
      </c>
      <c r="P16" t="b">
        <v>0</v>
      </c>
      <c r="Q16" t="b">
        <v>0</v>
      </c>
      <c r="R16" s="6">
        <f t="shared" si="2"/>
        <v>25569</v>
      </c>
      <c r="S16" s="5">
        <f t="shared" si="3"/>
        <v>15405.25</v>
      </c>
      <c r="T16" s="5">
        <f t="shared" si="4"/>
        <v>15432.208333333334</v>
      </c>
      <c r="U16" t="s">
        <v>60</v>
      </c>
      <c r="V16" s="6">
        <f t="shared" si="5"/>
        <v>40974.25</v>
      </c>
      <c r="W16" s="6">
        <f t="shared" si="6"/>
        <v>41001.208333333336</v>
      </c>
    </row>
    <row r="17" spans="1:23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s="5" t="s">
        <v>2037</v>
      </c>
      <c r="K17" s="5" t="s">
        <v>2046</v>
      </c>
      <c r="L17" t="s">
        <v>21</v>
      </c>
      <c r="M17" t="s">
        <v>22</v>
      </c>
      <c r="N17">
        <v>1575957600</v>
      </c>
      <c r="O17">
        <v>1576303200</v>
      </c>
      <c r="P17" t="b">
        <v>0</v>
      </c>
      <c r="Q17" t="b">
        <v>0</v>
      </c>
      <c r="R17" s="6">
        <f t="shared" si="2"/>
        <v>25569</v>
      </c>
      <c r="S17" s="5">
        <f t="shared" si="3"/>
        <v>18240.25</v>
      </c>
      <c r="T17" s="5">
        <f t="shared" si="4"/>
        <v>18244.25</v>
      </c>
      <c r="U17" t="s">
        <v>65</v>
      </c>
      <c r="V17" s="6">
        <f t="shared" si="5"/>
        <v>43809.25</v>
      </c>
      <c r="W17" s="6">
        <f t="shared" si="6"/>
        <v>43813.25</v>
      </c>
    </row>
    <row r="18" spans="1:23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s="5" t="s">
        <v>2047</v>
      </c>
      <c r="K18" s="5" t="s">
        <v>2048</v>
      </c>
      <c r="L18" t="s">
        <v>21</v>
      </c>
      <c r="M18" t="s">
        <v>22</v>
      </c>
      <c r="N18">
        <v>1390370400</v>
      </c>
      <c r="O18">
        <v>1392271200</v>
      </c>
      <c r="P18" t="b">
        <v>0</v>
      </c>
      <c r="Q18" t="b">
        <v>0</v>
      </c>
      <c r="R18" s="6">
        <f t="shared" si="2"/>
        <v>25569</v>
      </c>
      <c r="S18" s="5">
        <f t="shared" si="3"/>
        <v>16092.25</v>
      </c>
      <c r="T18" s="5">
        <f t="shared" si="4"/>
        <v>16114.25</v>
      </c>
      <c r="U18" t="s">
        <v>68</v>
      </c>
      <c r="V18" s="6">
        <f t="shared" si="5"/>
        <v>41661.25</v>
      </c>
      <c r="W18" s="6">
        <f t="shared" si="6"/>
        <v>41683.25</v>
      </c>
    </row>
    <row r="19" spans="1:23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s="5" t="s">
        <v>2041</v>
      </c>
      <c r="K19" s="5" t="s">
        <v>2049</v>
      </c>
      <c r="L19" t="s">
        <v>21</v>
      </c>
      <c r="M19" t="s">
        <v>22</v>
      </c>
      <c r="N19">
        <v>1294812000</v>
      </c>
      <c r="O19">
        <v>1294898400</v>
      </c>
      <c r="P19" t="b">
        <v>0</v>
      </c>
      <c r="Q19" t="b">
        <v>0</v>
      </c>
      <c r="R19" s="6">
        <f t="shared" si="2"/>
        <v>25569</v>
      </c>
      <c r="S19" s="5">
        <f t="shared" si="3"/>
        <v>14986.25</v>
      </c>
      <c r="T19" s="5">
        <f t="shared" si="4"/>
        <v>14987.25</v>
      </c>
      <c r="U19" t="s">
        <v>71</v>
      </c>
      <c r="V19" s="6">
        <f t="shared" si="5"/>
        <v>40555.25</v>
      </c>
      <c r="W19" s="6">
        <f t="shared" si="6"/>
        <v>40556.25</v>
      </c>
    </row>
    <row r="20" spans="1:23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s="5" t="s">
        <v>2039</v>
      </c>
      <c r="K20" s="5" t="s">
        <v>2040</v>
      </c>
      <c r="L20" t="s">
        <v>21</v>
      </c>
      <c r="M20" t="s">
        <v>22</v>
      </c>
      <c r="N20">
        <v>1536382800</v>
      </c>
      <c r="O20">
        <v>1537074000</v>
      </c>
      <c r="P20" t="b">
        <v>0</v>
      </c>
      <c r="Q20" t="b">
        <v>0</v>
      </c>
      <c r="R20" s="6">
        <f t="shared" si="2"/>
        <v>25569</v>
      </c>
      <c r="S20" s="5">
        <f t="shared" si="3"/>
        <v>17782.208333333332</v>
      </c>
      <c r="T20" s="5">
        <f t="shared" si="4"/>
        <v>17790.208333333332</v>
      </c>
      <c r="U20" t="s">
        <v>33</v>
      </c>
      <c r="V20" s="6">
        <f t="shared" si="5"/>
        <v>43351.208333333328</v>
      </c>
      <c r="W20" s="6">
        <f t="shared" si="6"/>
        <v>43359.208333333328</v>
      </c>
    </row>
    <row r="21" spans="1:23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s="5" t="s">
        <v>2039</v>
      </c>
      <c r="K21" s="5" t="s">
        <v>2040</v>
      </c>
      <c r="L21" t="s">
        <v>21</v>
      </c>
      <c r="M21" t="s">
        <v>22</v>
      </c>
      <c r="N21">
        <v>1551679200</v>
      </c>
      <c r="O21">
        <v>1553490000</v>
      </c>
      <c r="P21" t="b">
        <v>0</v>
      </c>
      <c r="Q21" t="b">
        <v>1</v>
      </c>
      <c r="R21" s="6">
        <f t="shared" si="2"/>
        <v>25569</v>
      </c>
      <c r="S21" s="5">
        <f t="shared" si="3"/>
        <v>17959.25</v>
      </c>
      <c r="T21" s="5">
        <f t="shared" si="4"/>
        <v>17980.208333333332</v>
      </c>
      <c r="U21" t="s">
        <v>33</v>
      </c>
      <c r="V21" s="6">
        <f t="shared" si="5"/>
        <v>43528.25</v>
      </c>
      <c r="W21" s="6">
        <f t="shared" si="6"/>
        <v>43549.208333333328</v>
      </c>
    </row>
    <row r="22" spans="1:23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s="5" t="s">
        <v>2041</v>
      </c>
      <c r="K22" s="5" t="s">
        <v>2044</v>
      </c>
      <c r="L22" t="s">
        <v>21</v>
      </c>
      <c r="M22" t="s">
        <v>22</v>
      </c>
      <c r="N22">
        <v>1406523600</v>
      </c>
      <c r="O22">
        <v>1406523600</v>
      </c>
      <c r="P22" t="b">
        <v>0</v>
      </c>
      <c r="Q22" t="b">
        <v>0</v>
      </c>
      <c r="R22" s="6">
        <f t="shared" si="2"/>
        <v>25569</v>
      </c>
      <c r="S22" s="5">
        <f t="shared" si="3"/>
        <v>16279.208333333334</v>
      </c>
      <c r="T22" s="5">
        <f t="shared" si="4"/>
        <v>16279.208333333334</v>
      </c>
      <c r="U22" t="s">
        <v>53</v>
      </c>
      <c r="V22" s="6">
        <f t="shared" si="5"/>
        <v>41848.208333333336</v>
      </c>
      <c r="W22" s="6">
        <f t="shared" si="6"/>
        <v>41848.208333333336</v>
      </c>
    </row>
    <row r="23" spans="1:23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s="5" t="s">
        <v>2039</v>
      </c>
      <c r="K23" s="5" t="s">
        <v>2040</v>
      </c>
      <c r="L23" t="s">
        <v>21</v>
      </c>
      <c r="M23" t="s">
        <v>22</v>
      </c>
      <c r="N23">
        <v>1313384400</v>
      </c>
      <c r="O23">
        <v>1316322000</v>
      </c>
      <c r="P23" t="b">
        <v>0</v>
      </c>
      <c r="Q23" t="b">
        <v>0</v>
      </c>
      <c r="R23" s="6">
        <f t="shared" si="2"/>
        <v>25569</v>
      </c>
      <c r="S23" s="5">
        <f t="shared" si="3"/>
        <v>15201.208333333334</v>
      </c>
      <c r="T23" s="5">
        <f t="shared" si="4"/>
        <v>15235.208333333334</v>
      </c>
      <c r="U23" t="s">
        <v>33</v>
      </c>
      <c r="V23" s="6">
        <f t="shared" si="5"/>
        <v>40770.208333333336</v>
      </c>
      <c r="W23" s="6">
        <f t="shared" si="6"/>
        <v>40804.208333333336</v>
      </c>
    </row>
    <row r="24" spans="1:23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s="5" t="s">
        <v>2039</v>
      </c>
      <c r="K24" s="5" t="s">
        <v>2040</v>
      </c>
      <c r="L24" t="s">
        <v>21</v>
      </c>
      <c r="M24" t="s">
        <v>22</v>
      </c>
      <c r="N24">
        <v>1522731600</v>
      </c>
      <c r="O24">
        <v>1524027600</v>
      </c>
      <c r="P24" t="b">
        <v>0</v>
      </c>
      <c r="Q24" t="b">
        <v>0</v>
      </c>
      <c r="R24" s="6">
        <f t="shared" si="2"/>
        <v>25569</v>
      </c>
      <c r="S24" s="5">
        <f t="shared" si="3"/>
        <v>17624.208333333332</v>
      </c>
      <c r="T24" s="5">
        <f t="shared" si="4"/>
        <v>17639.208333333332</v>
      </c>
      <c r="U24" t="s">
        <v>33</v>
      </c>
      <c r="V24" s="6">
        <f t="shared" si="5"/>
        <v>43193.208333333328</v>
      </c>
      <c r="W24" s="6">
        <f t="shared" si="6"/>
        <v>43208.208333333328</v>
      </c>
    </row>
    <row r="25" spans="1:23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s="5" t="s">
        <v>2041</v>
      </c>
      <c r="K25" s="5" t="s">
        <v>2042</v>
      </c>
      <c r="L25" t="s">
        <v>40</v>
      </c>
      <c r="M25" t="s">
        <v>41</v>
      </c>
      <c r="N25">
        <v>1550124000</v>
      </c>
      <c r="O25">
        <v>1554699600</v>
      </c>
      <c r="P25" t="b">
        <v>0</v>
      </c>
      <c r="Q25" t="b">
        <v>0</v>
      </c>
      <c r="R25" s="6">
        <f t="shared" si="2"/>
        <v>25569</v>
      </c>
      <c r="S25" s="5">
        <f t="shared" si="3"/>
        <v>17941.25</v>
      </c>
      <c r="T25" s="5">
        <f t="shared" si="4"/>
        <v>17994.208333333332</v>
      </c>
      <c r="U25" t="s">
        <v>42</v>
      </c>
      <c r="V25" s="6">
        <f t="shared" si="5"/>
        <v>43510.25</v>
      </c>
      <c r="W25" s="6">
        <f t="shared" si="6"/>
        <v>43563.208333333328</v>
      </c>
    </row>
    <row r="26" spans="1:23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s="5" t="s">
        <v>2037</v>
      </c>
      <c r="K26" s="5" t="s">
        <v>2046</v>
      </c>
      <c r="L26" t="s">
        <v>21</v>
      </c>
      <c r="M26" t="s">
        <v>22</v>
      </c>
      <c r="N26">
        <v>1403326800</v>
      </c>
      <c r="O26">
        <v>1403499600</v>
      </c>
      <c r="P26" t="b">
        <v>0</v>
      </c>
      <c r="Q26" t="b">
        <v>0</v>
      </c>
      <c r="R26" s="6">
        <f t="shared" si="2"/>
        <v>25569</v>
      </c>
      <c r="S26" s="5">
        <f t="shared" si="3"/>
        <v>16242.208333333334</v>
      </c>
      <c r="T26" s="5">
        <f t="shared" si="4"/>
        <v>16244.208333333334</v>
      </c>
      <c r="U26" t="s">
        <v>65</v>
      </c>
      <c r="V26" s="6">
        <f t="shared" si="5"/>
        <v>41811.208333333336</v>
      </c>
      <c r="W26" s="6">
        <f t="shared" si="6"/>
        <v>41813.208333333336</v>
      </c>
    </row>
    <row r="27" spans="1:23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s="5" t="s">
        <v>2050</v>
      </c>
      <c r="K27" s="5" t="s">
        <v>2051</v>
      </c>
      <c r="L27" t="s">
        <v>21</v>
      </c>
      <c r="M27" t="s">
        <v>22</v>
      </c>
      <c r="N27">
        <v>1305694800</v>
      </c>
      <c r="O27">
        <v>1307422800</v>
      </c>
      <c r="P27" t="b">
        <v>0</v>
      </c>
      <c r="Q27" t="b">
        <v>1</v>
      </c>
      <c r="R27" s="6">
        <f t="shared" si="2"/>
        <v>25569</v>
      </c>
      <c r="S27" s="5">
        <f t="shared" si="3"/>
        <v>15112.208333333334</v>
      </c>
      <c r="T27" s="5">
        <f t="shared" si="4"/>
        <v>15132.208333333334</v>
      </c>
      <c r="U27" t="s">
        <v>89</v>
      </c>
      <c r="V27" s="6">
        <f t="shared" si="5"/>
        <v>40681.208333333336</v>
      </c>
      <c r="W27" s="6">
        <f t="shared" si="6"/>
        <v>40701.208333333336</v>
      </c>
    </row>
    <row r="28" spans="1:23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s="5" t="s">
        <v>2039</v>
      </c>
      <c r="K28" s="5" t="s">
        <v>2040</v>
      </c>
      <c r="L28" t="s">
        <v>21</v>
      </c>
      <c r="M28" t="s">
        <v>22</v>
      </c>
      <c r="N28">
        <v>1533013200</v>
      </c>
      <c r="O28">
        <v>1535346000</v>
      </c>
      <c r="P28" t="b">
        <v>0</v>
      </c>
      <c r="Q28" t="b">
        <v>0</v>
      </c>
      <c r="R28" s="6">
        <f t="shared" si="2"/>
        <v>25569</v>
      </c>
      <c r="S28" s="5">
        <f t="shared" si="3"/>
        <v>17743.208333333332</v>
      </c>
      <c r="T28" s="5">
        <f t="shared" si="4"/>
        <v>17770.208333333332</v>
      </c>
      <c r="U28" t="s">
        <v>33</v>
      </c>
      <c r="V28" s="6">
        <f t="shared" si="5"/>
        <v>43312.208333333328</v>
      </c>
      <c r="W28" s="6">
        <f t="shared" si="6"/>
        <v>43339.208333333328</v>
      </c>
    </row>
    <row r="29" spans="1:23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5">
        <f t="shared" si="1"/>
        <v>106.6</v>
      </c>
      <c r="J29" s="5" t="s">
        <v>2035</v>
      </c>
      <c r="K29" s="5" t="s">
        <v>2036</v>
      </c>
      <c r="L29" t="s">
        <v>21</v>
      </c>
      <c r="M29" t="s">
        <v>22</v>
      </c>
      <c r="N29">
        <v>1443848400</v>
      </c>
      <c r="O29">
        <v>1444539600</v>
      </c>
      <c r="P29" t="b">
        <v>0</v>
      </c>
      <c r="Q29" t="b">
        <v>0</v>
      </c>
      <c r="R29" s="6">
        <f t="shared" si="2"/>
        <v>25569</v>
      </c>
      <c r="S29" s="5">
        <f t="shared" si="3"/>
        <v>16711.208333333332</v>
      </c>
      <c r="T29" s="5">
        <f t="shared" si="4"/>
        <v>16719.208333333332</v>
      </c>
      <c r="U29" t="s">
        <v>23</v>
      </c>
      <c r="V29" s="6">
        <f t="shared" si="5"/>
        <v>42280.208333333328</v>
      </c>
      <c r="W29" s="6">
        <f t="shared" si="6"/>
        <v>42288.208333333328</v>
      </c>
    </row>
    <row r="30" spans="1:23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s="5" t="s">
        <v>2039</v>
      </c>
      <c r="K30" s="5" t="s">
        <v>2040</v>
      </c>
      <c r="L30" t="s">
        <v>21</v>
      </c>
      <c r="M30" t="s">
        <v>22</v>
      </c>
      <c r="N30">
        <v>1265695200</v>
      </c>
      <c r="O30">
        <v>1267682400</v>
      </c>
      <c r="P30" t="b">
        <v>0</v>
      </c>
      <c r="Q30" t="b">
        <v>1</v>
      </c>
      <c r="R30" s="6">
        <f t="shared" si="2"/>
        <v>25569</v>
      </c>
      <c r="S30" s="5">
        <f t="shared" si="3"/>
        <v>14649.25</v>
      </c>
      <c r="T30" s="5">
        <f t="shared" si="4"/>
        <v>14672.25</v>
      </c>
      <c r="U30" t="s">
        <v>33</v>
      </c>
      <c r="V30" s="6">
        <f t="shared" si="5"/>
        <v>40218.25</v>
      </c>
      <c r="W30" s="6">
        <f t="shared" si="6"/>
        <v>40241.25</v>
      </c>
    </row>
    <row r="31" spans="1:23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s="5" t="s">
        <v>2041</v>
      </c>
      <c r="K31" s="5" t="s">
        <v>2052</v>
      </c>
      <c r="L31" t="s">
        <v>98</v>
      </c>
      <c r="M31" t="s">
        <v>99</v>
      </c>
      <c r="N31">
        <v>1532062800</v>
      </c>
      <c r="O31">
        <v>1535518800</v>
      </c>
      <c r="P31" t="b">
        <v>0</v>
      </c>
      <c r="Q31" t="b">
        <v>0</v>
      </c>
      <c r="R31" s="6">
        <f t="shared" si="2"/>
        <v>25569</v>
      </c>
      <c r="S31" s="5">
        <f t="shared" si="3"/>
        <v>17732.208333333332</v>
      </c>
      <c r="T31" s="5">
        <f t="shared" si="4"/>
        <v>17772.208333333332</v>
      </c>
      <c r="U31" t="s">
        <v>100</v>
      </c>
      <c r="V31" s="6">
        <f t="shared" si="5"/>
        <v>43301.208333333328</v>
      </c>
      <c r="W31" s="6">
        <f t="shared" si="6"/>
        <v>43341.208333333328</v>
      </c>
    </row>
    <row r="32" spans="1:23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s="5" t="s">
        <v>2041</v>
      </c>
      <c r="K32" s="5" t="s">
        <v>2049</v>
      </c>
      <c r="L32" t="s">
        <v>21</v>
      </c>
      <c r="M32" t="s">
        <v>22</v>
      </c>
      <c r="N32">
        <v>1558674000</v>
      </c>
      <c r="O32">
        <v>1559106000</v>
      </c>
      <c r="P32" t="b">
        <v>0</v>
      </c>
      <c r="Q32" t="b">
        <v>0</v>
      </c>
      <c r="R32" s="6">
        <f t="shared" si="2"/>
        <v>25569</v>
      </c>
      <c r="S32" s="5">
        <f t="shared" si="3"/>
        <v>18040.208333333332</v>
      </c>
      <c r="T32" s="5">
        <f t="shared" si="4"/>
        <v>18045.208333333332</v>
      </c>
      <c r="U32" t="s">
        <v>71</v>
      </c>
      <c r="V32" s="6">
        <f t="shared" si="5"/>
        <v>43609.208333333328</v>
      </c>
      <c r="W32" s="6">
        <f t="shared" si="6"/>
        <v>43614.208333333328</v>
      </c>
    </row>
    <row r="33" spans="1:23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s="5" t="s">
        <v>2050</v>
      </c>
      <c r="K33" s="5" t="s">
        <v>2051</v>
      </c>
      <c r="L33" t="s">
        <v>40</v>
      </c>
      <c r="M33" t="s">
        <v>41</v>
      </c>
      <c r="N33">
        <v>1451973600</v>
      </c>
      <c r="O33">
        <v>1454392800</v>
      </c>
      <c r="P33" t="b">
        <v>0</v>
      </c>
      <c r="Q33" t="b">
        <v>0</v>
      </c>
      <c r="R33" s="6">
        <f t="shared" si="2"/>
        <v>25569</v>
      </c>
      <c r="S33" s="5">
        <f t="shared" si="3"/>
        <v>16805.25</v>
      </c>
      <c r="T33" s="5">
        <f t="shared" si="4"/>
        <v>16833.25</v>
      </c>
      <c r="U33" t="s">
        <v>89</v>
      </c>
      <c r="V33" s="6">
        <f t="shared" si="5"/>
        <v>42374.25</v>
      </c>
      <c r="W33" s="6">
        <f t="shared" si="6"/>
        <v>42402.25</v>
      </c>
    </row>
    <row r="34" spans="1:23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s="5" t="s">
        <v>2041</v>
      </c>
      <c r="K34" s="5" t="s">
        <v>2042</v>
      </c>
      <c r="L34" t="s">
        <v>107</v>
      </c>
      <c r="M34" t="s">
        <v>108</v>
      </c>
      <c r="N34">
        <v>1515564000</v>
      </c>
      <c r="O34">
        <v>1517896800</v>
      </c>
      <c r="P34" t="b">
        <v>0</v>
      </c>
      <c r="Q34" t="b">
        <v>0</v>
      </c>
      <c r="R34" s="6">
        <f t="shared" si="2"/>
        <v>25569</v>
      </c>
      <c r="S34" s="5">
        <f t="shared" si="3"/>
        <v>17541.25</v>
      </c>
      <c r="T34" s="5">
        <f t="shared" si="4"/>
        <v>17568.25</v>
      </c>
      <c r="U34" t="s">
        <v>42</v>
      </c>
      <c r="V34" s="6">
        <f t="shared" si="5"/>
        <v>43110.25</v>
      </c>
      <c r="W34" s="6">
        <f t="shared" si="6"/>
        <v>43137.25</v>
      </c>
    </row>
    <row r="35" spans="1:23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s="5" t="s">
        <v>2039</v>
      </c>
      <c r="K35" s="5" t="s">
        <v>2040</v>
      </c>
      <c r="L35" t="s">
        <v>21</v>
      </c>
      <c r="M35" t="s">
        <v>22</v>
      </c>
      <c r="N35">
        <v>1412485200</v>
      </c>
      <c r="O35">
        <v>1415685600</v>
      </c>
      <c r="P35" t="b">
        <v>0</v>
      </c>
      <c r="Q35" t="b">
        <v>0</v>
      </c>
      <c r="R35" s="6">
        <f t="shared" si="2"/>
        <v>25569</v>
      </c>
      <c r="S35" s="5">
        <f t="shared" si="3"/>
        <v>16348.208333333334</v>
      </c>
      <c r="T35" s="5">
        <f t="shared" si="4"/>
        <v>16385.25</v>
      </c>
      <c r="U35" t="s">
        <v>33</v>
      </c>
      <c r="V35" s="6">
        <f t="shared" si="5"/>
        <v>41917.208333333336</v>
      </c>
      <c r="W35" s="6">
        <f t="shared" si="6"/>
        <v>41954.25</v>
      </c>
    </row>
    <row r="36" spans="1:23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s="5" t="s">
        <v>2041</v>
      </c>
      <c r="K36" s="5" t="s">
        <v>2042</v>
      </c>
      <c r="L36" t="s">
        <v>21</v>
      </c>
      <c r="M36" t="s">
        <v>22</v>
      </c>
      <c r="N36">
        <v>1490245200</v>
      </c>
      <c r="O36">
        <v>1490677200</v>
      </c>
      <c r="P36" t="b">
        <v>0</v>
      </c>
      <c r="Q36" t="b">
        <v>0</v>
      </c>
      <c r="R36" s="6">
        <f t="shared" si="2"/>
        <v>25569</v>
      </c>
      <c r="S36" s="5">
        <f t="shared" si="3"/>
        <v>17248.208333333332</v>
      </c>
      <c r="T36" s="5">
        <f t="shared" si="4"/>
        <v>17253.208333333332</v>
      </c>
      <c r="U36" t="s">
        <v>42</v>
      </c>
      <c r="V36" s="6">
        <f t="shared" si="5"/>
        <v>42817.208333333328</v>
      </c>
      <c r="W36" s="6">
        <f t="shared" si="6"/>
        <v>42822.208333333328</v>
      </c>
    </row>
    <row r="37" spans="1:23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s="5" t="s">
        <v>2041</v>
      </c>
      <c r="K37" s="5" t="s">
        <v>2044</v>
      </c>
      <c r="L37" t="s">
        <v>36</v>
      </c>
      <c r="M37" t="s">
        <v>37</v>
      </c>
      <c r="N37">
        <v>1547877600</v>
      </c>
      <c r="O37">
        <v>1551506400</v>
      </c>
      <c r="P37" t="b">
        <v>0</v>
      </c>
      <c r="Q37" t="b">
        <v>1</v>
      </c>
      <c r="R37" s="6">
        <f t="shared" si="2"/>
        <v>25569</v>
      </c>
      <c r="S37" s="5">
        <f t="shared" si="3"/>
        <v>17915.25</v>
      </c>
      <c r="T37" s="5">
        <f t="shared" si="4"/>
        <v>17957.25</v>
      </c>
      <c r="U37" t="s">
        <v>53</v>
      </c>
      <c r="V37" s="6">
        <f t="shared" si="5"/>
        <v>43484.25</v>
      </c>
      <c r="W37" s="6">
        <f t="shared" si="6"/>
        <v>43526.25</v>
      </c>
    </row>
    <row r="38" spans="1:23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s="5" t="s">
        <v>2039</v>
      </c>
      <c r="K38" s="5" t="s">
        <v>2040</v>
      </c>
      <c r="L38" t="s">
        <v>21</v>
      </c>
      <c r="M38" t="s">
        <v>22</v>
      </c>
      <c r="N38">
        <v>1298700000</v>
      </c>
      <c r="O38">
        <v>1300856400</v>
      </c>
      <c r="P38" t="b">
        <v>0</v>
      </c>
      <c r="Q38" t="b">
        <v>0</v>
      </c>
      <c r="R38" s="6">
        <f t="shared" si="2"/>
        <v>25569</v>
      </c>
      <c r="S38" s="5">
        <f t="shared" si="3"/>
        <v>15031.25</v>
      </c>
      <c r="T38" s="5">
        <f t="shared" si="4"/>
        <v>15056.208333333334</v>
      </c>
      <c r="U38" t="s">
        <v>33</v>
      </c>
      <c r="V38" s="6">
        <f t="shared" si="5"/>
        <v>40600.25</v>
      </c>
      <c r="W38" s="6">
        <f t="shared" si="6"/>
        <v>40625.208333333336</v>
      </c>
    </row>
    <row r="39" spans="1:23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s="5" t="s">
        <v>2047</v>
      </c>
      <c r="K39" s="5" t="s">
        <v>2053</v>
      </c>
      <c r="L39" t="s">
        <v>21</v>
      </c>
      <c r="M39" t="s">
        <v>22</v>
      </c>
      <c r="N39">
        <v>1570338000</v>
      </c>
      <c r="O39">
        <v>1573192800</v>
      </c>
      <c r="P39" t="b">
        <v>0</v>
      </c>
      <c r="Q39" t="b">
        <v>1</v>
      </c>
      <c r="R39" s="6">
        <f t="shared" si="2"/>
        <v>25569</v>
      </c>
      <c r="S39" s="5">
        <f t="shared" si="3"/>
        <v>18175.208333333332</v>
      </c>
      <c r="T39" s="5">
        <f t="shared" si="4"/>
        <v>18208.25</v>
      </c>
      <c r="U39" t="s">
        <v>119</v>
      </c>
      <c r="V39" s="6">
        <f t="shared" si="5"/>
        <v>43744.208333333328</v>
      </c>
      <c r="W39" s="6">
        <f t="shared" si="6"/>
        <v>43777.25</v>
      </c>
    </row>
    <row r="40" spans="1:23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s="5" t="s">
        <v>2054</v>
      </c>
      <c r="K40" s="5" t="s">
        <v>2055</v>
      </c>
      <c r="L40" t="s">
        <v>21</v>
      </c>
      <c r="M40" t="s">
        <v>22</v>
      </c>
      <c r="N40">
        <v>1287378000</v>
      </c>
      <c r="O40">
        <v>1287810000</v>
      </c>
      <c r="P40" t="b">
        <v>0</v>
      </c>
      <c r="Q40" t="b">
        <v>0</v>
      </c>
      <c r="R40" s="6">
        <f t="shared" si="2"/>
        <v>25569</v>
      </c>
      <c r="S40" s="5">
        <f t="shared" si="3"/>
        <v>14900.208333333334</v>
      </c>
      <c r="T40" s="5">
        <f t="shared" si="4"/>
        <v>14905.208333333334</v>
      </c>
      <c r="U40" t="s">
        <v>122</v>
      </c>
      <c r="V40" s="6">
        <f t="shared" si="5"/>
        <v>40469.208333333336</v>
      </c>
      <c r="W40" s="6">
        <f t="shared" si="6"/>
        <v>40474.208333333336</v>
      </c>
    </row>
    <row r="41" spans="1:23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s="5" t="s">
        <v>2039</v>
      </c>
      <c r="K41" s="5" t="s">
        <v>2040</v>
      </c>
      <c r="L41" t="s">
        <v>36</v>
      </c>
      <c r="M41" t="s">
        <v>37</v>
      </c>
      <c r="N41">
        <v>1361772000</v>
      </c>
      <c r="O41">
        <v>1362978000</v>
      </c>
      <c r="P41" t="b">
        <v>0</v>
      </c>
      <c r="Q41" t="b">
        <v>0</v>
      </c>
      <c r="R41" s="6">
        <f t="shared" si="2"/>
        <v>25569</v>
      </c>
      <c r="S41" s="5">
        <f t="shared" si="3"/>
        <v>15761.25</v>
      </c>
      <c r="T41" s="5">
        <f t="shared" si="4"/>
        <v>15775.208333333334</v>
      </c>
      <c r="U41" t="s">
        <v>33</v>
      </c>
      <c r="V41" s="6">
        <f t="shared" si="5"/>
        <v>41330.25</v>
      </c>
      <c r="W41" s="6">
        <f t="shared" si="6"/>
        <v>41344.208333333336</v>
      </c>
    </row>
    <row r="42" spans="1:23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s="5" t="s">
        <v>2037</v>
      </c>
      <c r="K42" s="5" t="s">
        <v>2046</v>
      </c>
      <c r="L42" t="s">
        <v>21</v>
      </c>
      <c r="M42" t="s">
        <v>22</v>
      </c>
      <c r="N42">
        <v>1275714000</v>
      </c>
      <c r="O42">
        <v>1277355600</v>
      </c>
      <c r="P42" t="b">
        <v>0</v>
      </c>
      <c r="Q42" t="b">
        <v>1</v>
      </c>
      <c r="R42" s="6">
        <f t="shared" si="2"/>
        <v>25569</v>
      </c>
      <c r="S42" s="5">
        <f t="shared" si="3"/>
        <v>14765.208333333334</v>
      </c>
      <c r="T42" s="5">
        <f t="shared" si="4"/>
        <v>14784.208333333334</v>
      </c>
      <c r="U42" t="s">
        <v>65</v>
      </c>
      <c r="V42" s="6">
        <f t="shared" si="5"/>
        <v>40334.208333333336</v>
      </c>
      <c r="W42" s="6">
        <f t="shared" si="6"/>
        <v>40353.208333333336</v>
      </c>
    </row>
    <row r="43" spans="1:23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s="5" t="s">
        <v>2035</v>
      </c>
      <c r="K43" s="5" t="s">
        <v>2036</v>
      </c>
      <c r="L43" t="s">
        <v>107</v>
      </c>
      <c r="M43" t="s">
        <v>108</v>
      </c>
      <c r="N43">
        <v>1346734800</v>
      </c>
      <c r="O43">
        <v>1348981200</v>
      </c>
      <c r="P43" t="b">
        <v>0</v>
      </c>
      <c r="Q43" t="b">
        <v>1</v>
      </c>
      <c r="R43" s="6">
        <f t="shared" si="2"/>
        <v>25569</v>
      </c>
      <c r="S43" s="5">
        <f t="shared" si="3"/>
        <v>15587.208333333334</v>
      </c>
      <c r="T43" s="5">
        <f t="shared" si="4"/>
        <v>15613.208333333334</v>
      </c>
      <c r="U43" t="s">
        <v>23</v>
      </c>
      <c r="V43" s="6">
        <f t="shared" si="5"/>
        <v>41156.208333333336</v>
      </c>
      <c r="W43" s="6">
        <f t="shared" si="6"/>
        <v>41182.208333333336</v>
      </c>
    </row>
    <row r="44" spans="1:23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s="5" t="s">
        <v>2033</v>
      </c>
      <c r="K44" s="5" t="s">
        <v>2034</v>
      </c>
      <c r="L44" t="s">
        <v>21</v>
      </c>
      <c r="M44" t="s">
        <v>22</v>
      </c>
      <c r="N44">
        <v>1309755600</v>
      </c>
      <c r="O44">
        <v>1310533200</v>
      </c>
      <c r="P44" t="b">
        <v>0</v>
      </c>
      <c r="Q44" t="b">
        <v>0</v>
      </c>
      <c r="R44" s="6">
        <f t="shared" si="2"/>
        <v>25569</v>
      </c>
      <c r="S44" s="5">
        <f t="shared" si="3"/>
        <v>15159.208333333334</v>
      </c>
      <c r="T44" s="5">
        <f t="shared" si="4"/>
        <v>15168.208333333334</v>
      </c>
      <c r="U44" t="s">
        <v>17</v>
      </c>
      <c r="V44" s="6">
        <f t="shared" si="5"/>
        <v>40728.208333333336</v>
      </c>
      <c r="W44" s="6">
        <f t="shared" si="6"/>
        <v>40737.208333333336</v>
      </c>
    </row>
    <row r="45" spans="1:23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s="5" t="s">
        <v>2047</v>
      </c>
      <c r="K45" s="5" t="s">
        <v>2056</v>
      </c>
      <c r="L45" t="s">
        <v>21</v>
      </c>
      <c r="M45" t="s">
        <v>22</v>
      </c>
      <c r="N45">
        <v>1406178000</v>
      </c>
      <c r="O45">
        <v>1407560400</v>
      </c>
      <c r="P45" t="b">
        <v>0</v>
      </c>
      <c r="Q45" t="b">
        <v>0</v>
      </c>
      <c r="R45" s="6">
        <f t="shared" si="2"/>
        <v>25569</v>
      </c>
      <c r="S45" s="5">
        <f t="shared" si="3"/>
        <v>16275.208333333334</v>
      </c>
      <c r="T45" s="5">
        <f t="shared" si="4"/>
        <v>16291.208333333334</v>
      </c>
      <c r="U45" t="s">
        <v>133</v>
      </c>
      <c r="V45" s="6">
        <f t="shared" si="5"/>
        <v>41844.208333333336</v>
      </c>
      <c r="W45" s="6">
        <f t="shared" si="6"/>
        <v>41860.208333333336</v>
      </c>
    </row>
    <row r="46" spans="1:23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s="5" t="s">
        <v>2047</v>
      </c>
      <c r="K46" s="5" t="s">
        <v>2053</v>
      </c>
      <c r="L46" t="s">
        <v>36</v>
      </c>
      <c r="M46" t="s">
        <v>37</v>
      </c>
      <c r="N46">
        <v>1552798800</v>
      </c>
      <c r="O46">
        <v>1552885200</v>
      </c>
      <c r="P46" t="b">
        <v>0</v>
      </c>
      <c r="Q46" t="b">
        <v>0</v>
      </c>
      <c r="R46" s="6">
        <f t="shared" si="2"/>
        <v>25569</v>
      </c>
      <c r="S46" s="5">
        <f t="shared" si="3"/>
        <v>17972.208333333332</v>
      </c>
      <c r="T46" s="5">
        <f t="shared" si="4"/>
        <v>17973.208333333332</v>
      </c>
      <c r="U46" t="s">
        <v>119</v>
      </c>
      <c r="V46" s="6">
        <f t="shared" si="5"/>
        <v>43541.208333333328</v>
      </c>
      <c r="W46" s="6">
        <f t="shared" si="6"/>
        <v>43542.208333333328</v>
      </c>
    </row>
    <row r="47" spans="1:23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s="5" t="s">
        <v>2039</v>
      </c>
      <c r="K47" s="5" t="s">
        <v>2040</v>
      </c>
      <c r="L47" t="s">
        <v>21</v>
      </c>
      <c r="M47" t="s">
        <v>22</v>
      </c>
      <c r="N47">
        <v>1478062800</v>
      </c>
      <c r="O47">
        <v>1479362400</v>
      </c>
      <c r="P47" t="b">
        <v>0</v>
      </c>
      <c r="Q47" t="b">
        <v>1</v>
      </c>
      <c r="R47" s="6">
        <f t="shared" si="2"/>
        <v>25569</v>
      </c>
      <c r="S47" s="5">
        <f t="shared" si="3"/>
        <v>17107.208333333332</v>
      </c>
      <c r="T47" s="5">
        <f t="shared" si="4"/>
        <v>17122.25</v>
      </c>
      <c r="U47" t="s">
        <v>33</v>
      </c>
      <c r="V47" s="6">
        <f t="shared" si="5"/>
        <v>42676.208333333328</v>
      </c>
      <c r="W47" s="6">
        <f t="shared" si="6"/>
        <v>42691.25</v>
      </c>
    </row>
    <row r="48" spans="1:23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s="5" t="s">
        <v>2035</v>
      </c>
      <c r="K48" s="5" t="s">
        <v>2036</v>
      </c>
      <c r="L48" t="s">
        <v>21</v>
      </c>
      <c r="M48" t="s">
        <v>22</v>
      </c>
      <c r="N48">
        <v>1278565200</v>
      </c>
      <c r="O48">
        <v>1280552400</v>
      </c>
      <c r="P48" t="b">
        <v>0</v>
      </c>
      <c r="Q48" t="b">
        <v>0</v>
      </c>
      <c r="R48" s="6">
        <f t="shared" si="2"/>
        <v>25569</v>
      </c>
      <c r="S48" s="5">
        <f t="shared" si="3"/>
        <v>14798.208333333334</v>
      </c>
      <c r="T48" s="5">
        <f t="shared" si="4"/>
        <v>14821.208333333334</v>
      </c>
      <c r="U48" t="s">
        <v>23</v>
      </c>
      <c r="V48" s="6">
        <f t="shared" si="5"/>
        <v>40367.208333333336</v>
      </c>
      <c r="W48" s="6">
        <f t="shared" si="6"/>
        <v>40390.208333333336</v>
      </c>
    </row>
    <row r="49" spans="1:23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s="5" t="s">
        <v>2039</v>
      </c>
      <c r="K49" s="5" t="s">
        <v>2040</v>
      </c>
      <c r="L49" t="s">
        <v>21</v>
      </c>
      <c r="M49" t="s">
        <v>22</v>
      </c>
      <c r="N49">
        <v>1396069200</v>
      </c>
      <c r="O49">
        <v>1398661200</v>
      </c>
      <c r="P49" t="b">
        <v>0</v>
      </c>
      <c r="Q49" t="b">
        <v>0</v>
      </c>
      <c r="R49" s="6">
        <f t="shared" si="2"/>
        <v>25569</v>
      </c>
      <c r="S49" s="5">
        <f t="shared" si="3"/>
        <v>16158.208333333334</v>
      </c>
      <c r="T49" s="5">
        <f t="shared" si="4"/>
        <v>16188.208333333334</v>
      </c>
      <c r="U49" t="s">
        <v>33</v>
      </c>
      <c r="V49" s="6">
        <f t="shared" si="5"/>
        <v>41727.208333333336</v>
      </c>
      <c r="W49" s="6">
        <f t="shared" si="6"/>
        <v>41757.208333333336</v>
      </c>
    </row>
    <row r="50" spans="1:23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s="5" t="s">
        <v>2039</v>
      </c>
      <c r="K50" s="5" t="s">
        <v>2040</v>
      </c>
      <c r="L50" t="s">
        <v>21</v>
      </c>
      <c r="M50" t="s">
        <v>22</v>
      </c>
      <c r="N50">
        <v>1435208400</v>
      </c>
      <c r="O50">
        <v>1436245200</v>
      </c>
      <c r="P50" t="b">
        <v>0</v>
      </c>
      <c r="Q50" t="b">
        <v>0</v>
      </c>
      <c r="R50" s="6">
        <f t="shared" si="2"/>
        <v>25569</v>
      </c>
      <c r="S50" s="5">
        <f t="shared" si="3"/>
        <v>16611.208333333332</v>
      </c>
      <c r="T50" s="5">
        <f t="shared" si="4"/>
        <v>16623.208333333332</v>
      </c>
      <c r="U50" t="s">
        <v>33</v>
      </c>
      <c r="V50" s="6">
        <f t="shared" si="5"/>
        <v>42180.208333333328</v>
      </c>
      <c r="W50" s="6">
        <f t="shared" si="6"/>
        <v>42192.208333333328</v>
      </c>
    </row>
    <row r="51" spans="1:23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s="5" t="s">
        <v>2035</v>
      </c>
      <c r="K51" s="5" t="s">
        <v>2036</v>
      </c>
      <c r="L51" t="s">
        <v>21</v>
      </c>
      <c r="M51" t="s">
        <v>22</v>
      </c>
      <c r="N51">
        <v>1571547600</v>
      </c>
      <c r="O51">
        <v>1575439200</v>
      </c>
      <c r="P51" t="b">
        <v>0</v>
      </c>
      <c r="Q51" t="b">
        <v>0</v>
      </c>
      <c r="R51" s="6">
        <f t="shared" si="2"/>
        <v>25569</v>
      </c>
      <c r="S51" s="5">
        <f t="shared" si="3"/>
        <v>18189.208333333332</v>
      </c>
      <c r="T51" s="5">
        <f t="shared" si="4"/>
        <v>18234.25</v>
      </c>
      <c r="U51" t="s">
        <v>23</v>
      </c>
      <c r="V51" s="6">
        <f t="shared" si="5"/>
        <v>43758.208333333328</v>
      </c>
      <c r="W51" s="6">
        <f t="shared" si="6"/>
        <v>43803.25</v>
      </c>
    </row>
    <row r="52" spans="1:23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s="5" t="s">
        <v>2035</v>
      </c>
      <c r="K52" s="5" t="s">
        <v>2057</v>
      </c>
      <c r="L52" t="s">
        <v>107</v>
      </c>
      <c r="M52" t="s">
        <v>108</v>
      </c>
      <c r="N52">
        <v>1375333200</v>
      </c>
      <c r="O52">
        <v>1377752400</v>
      </c>
      <c r="P52" t="b">
        <v>0</v>
      </c>
      <c r="Q52" t="b">
        <v>0</v>
      </c>
      <c r="R52" s="6">
        <f t="shared" si="2"/>
        <v>25569</v>
      </c>
      <c r="S52" s="5">
        <f t="shared" si="3"/>
        <v>15918.208333333334</v>
      </c>
      <c r="T52" s="5">
        <f t="shared" si="4"/>
        <v>15946.208333333334</v>
      </c>
      <c r="U52" t="s">
        <v>148</v>
      </c>
      <c r="V52" s="6">
        <f t="shared" si="5"/>
        <v>41487.208333333336</v>
      </c>
      <c r="W52" s="6">
        <f t="shared" si="6"/>
        <v>41515.208333333336</v>
      </c>
    </row>
    <row r="53" spans="1:23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s="5" t="s">
        <v>2037</v>
      </c>
      <c r="K53" s="5" t="s">
        <v>2046</v>
      </c>
      <c r="L53" t="s">
        <v>40</v>
      </c>
      <c r="M53" t="s">
        <v>41</v>
      </c>
      <c r="N53">
        <v>1332824400</v>
      </c>
      <c r="O53">
        <v>1334206800</v>
      </c>
      <c r="P53" t="b">
        <v>0</v>
      </c>
      <c r="Q53" t="b">
        <v>1</v>
      </c>
      <c r="R53" s="6">
        <f t="shared" si="2"/>
        <v>25569</v>
      </c>
      <c r="S53" s="5">
        <f t="shared" si="3"/>
        <v>15426.208333333334</v>
      </c>
      <c r="T53" s="5">
        <f t="shared" si="4"/>
        <v>15442.208333333334</v>
      </c>
      <c r="U53" t="s">
        <v>65</v>
      </c>
      <c r="V53" s="6">
        <f t="shared" si="5"/>
        <v>40995.208333333336</v>
      </c>
      <c r="W53" s="6">
        <f t="shared" si="6"/>
        <v>41011.208333333336</v>
      </c>
    </row>
    <row r="54" spans="1:23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s="5" t="s">
        <v>2039</v>
      </c>
      <c r="K54" s="5" t="s">
        <v>2040</v>
      </c>
      <c r="L54" t="s">
        <v>21</v>
      </c>
      <c r="M54" t="s">
        <v>22</v>
      </c>
      <c r="N54">
        <v>1284526800</v>
      </c>
      <c r="O54">
        <v>1284872400</v>
      </c>
      <c r="P54" t="b">
        <v>0</v>
      </c>
      <c r="Q54" t="b">
        <v>0</v>
      </c>
      <c r="R54" s="6">
        <f t="shared" si="2"/>
        <v>25569</v>
      </c>
      <c r="S54" s="5">
        <f t="shared" si="3"/>
        <v>14867.208333333334</v>
      </c>
      <c r="T54" s="5">
        <f t="shared" si="4"/>
        <v>14871.208333333334</v>
      </c>
      <c r="U54" t="s">
        <v>33</v>
      </c>
      <c r="V54" s="6">
        <f t="shared" si="5"/>
        <v>40436.208333333336</v>
      </c>
      <c r="W54" s="6">
        <f t="shared" si="6"/>
        <v>40440.208333333336</v>
      </c>
    </row>
    <row r="55" spans="1:23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s="5" t="s">
        <v>2041</v>
      </c>
      <c r="K55" s="5" t="s">
        <v>2044</v>
      </c>
      <c r="L55" t="s">
        <v>21</v>
      </c>
      <c r="M55" t="s">
        <v>22</v>
      </c>
      <c r="N55">
        <v>1400562000</v>
      </c>
      <c r="O55">
        <v>1403931600</v>
      </c>
      <c r="P55" t="b">
        <v>0</v>
      </c>
      <c r="Q55" t="b">
        <v>0</v>
      </c>
      <c r="R55" s="6">
        <f t="shared" si="2"/>
        <v>25569</v>
      </c>
      <c r="S55" s="5">
        <f t="shared" si="3"/>
        <v>16210.208333333334</v>
      </c>
      <c r="T55" s="5">
        <f t="shared" si="4"/>
        <v>16249.208333333334</v>
      </c>
      <c r="U55" t="s">
        <v>53</v>
      </c>
      <c r="V55" s="6">
        <f t="shared" si="5"/>
        <v>41779.208333333336</v>
      </c>
      <c r="W55" s="6">
        <f t="shared" si="6"/>
        <v>41818.208333333336</v>
      </c>
    </row>
    <row r="56" spans="1:23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s="5" t="s">
        <v>2037</v>
      </c>
      <c r="K56" s="5" t="s">
        <v>2046</v>
      </c>
      <c r="L56" t="s">
        <v>21</v>
      </c>
      <c r="M56" t="s">
        <v>22</v>
      </c>
      <c r="N56">
        <v>1520748000</v>
      </c>
      <c r="O56">
        <v>1521262800</v>
      </c>
      <c r="P56" t="b">
        <v>0</v>
      </c>
      <c r="Q56" t="b">
        <v>0</v>
      </c>
      <c r="R56" s="6">
        <f t="shared" si="2"/>
        <v>25569</v>
      </c>
      <c r="S56" s="5">
        <f t="shared" si="3"/>
        <v>17601.25</v>
      </c>
      <c r="T56" s="5">
        <f t="shared" si="4"/>
        <v>17607.208333333332</v>
      </c>
      <c r="U56" t="s">
        <v>65</v>
      </c>
      <c r="V56" s="6">
        <f t="shared" si="5"/>
        <v>43170.25</v>
      </c>
      <c r="W56" s="6">
        <f t="shared" si="6"/>
        <v>43176.208333333328</v>
      </c>
    </row>
    <row r="57" spans="1:23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s="5" t="s">
        <v>2035</v>
      </c>
      <c r="K57" s="5" t="s">
        <v>2058</v>
      </c>
      <c r="L57" t="s">
        <v>21</v>
      </c>
      <c r="M57" t="s">
        <v>22</v>
      </c>
      <c r="N57">
        <v>1532926800</v>
      </c>
      <c r="O57">
        <v>1533358800</v>
      </c>
      <c r="P57" t="b">
        <v>0</v>
      </c>
      <c r="Q57" t="b">
        <v>0</v>
      </c>
      <c r="R57" s="6">
        <f t="shared" si="2"/>
        <v>25569</v>
      </c>
      <c r="S57" s="5">
        <f t="shared" si="3"/>
        <v>17742.208333333332</v>
      </c>
      <c r="T57" s="5">
        <f t="shared" si="4"/>
        <v>17747.208333333332</v>
      </c>
      <c r="U57" t="s">
        <v>159</v>
      </c>
      <c r="V57" s="6">
        <f t="shared" si="5"/>
        <v>43311.208333333328</v>
      </c>
      <c r="W57" s="6">
        <f t="shared" si="6"/>
        <v>43316.208333333328</v>
      </c>
    </row>
    <row r="58" spans="1:23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s="5" t="s">
        <v>2037</v>
      </c>
      <c r="K58" s="5" t="s">
        <v>2046</v>
      </c>
      <c r="L58" t="s">
        <v>21</v>
      </c>
      <c r="M58" t="s">
        <v>22</v>
      </c>
      <c r="N58">
        <v>1420869600</v>
      </c>
      <c r="O58">
        <v>1421474400</v>
      </c>
      <c r="P58" t="b">
        <v>0</v>
      </c>
      <c r="Q58" t="b">
        <v>0</v>
      </c>
      <c r="R58" s="6">
        <f t="shared" si="2"/>
        <v>25569</v>
      </c>
      <c r="S58" s="5">
        <f t="shared" si="3"/>
        <v>16445.25</v>
      </c>
      <c r="T58" s="5">
        <f t="shared" si="4"/>
        <v>16452.25</v>
      </c>
      <c r="U58" t="s">
        <v>65</v>
      </c>
      <c r="V58" s="6">
        <f t="shared" si="5"/>
        <v>42014.25</v>
      </c>
      <c r="W58" s="6">
        <f t="shared" si="6"/>
        <v>42021.25</v>
      </c>
    </row>
    <row r="59" spans="1:23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s="5" t="s">
        <v>2050</v>
      </c>
      <c r="K59" s="5" t="s">
        <v>2051</v>
      </c>
      <c r="L59" t="s">
        <v>21</v>
      </c>
      <c r="M59" t="s">
        <v>22</v>
      </c>
      <c r="N59">
        <v>1504242000</v>
      </c>
      <c r="O59">
        <v>1505278800</v>
      </c>
      <c r="P59" t="b">
        <v>0</v>
      </c>
      <c r="Q59" t="b">
        <v>0</v>
      </c>
      <c r="R59" s="6">
        <f t="shared" si="2"/>
        <v>25569</v>
      </c>
      <c r="S59" s="5">
        <f t="shared" si="3"/>
        <v>17410.208333333332</v>
      </c>
      <c r="T59" s="5">
        <f t="shared" si="4"/>
        <v>17422.208333333332</v>
      </c>
      <c r="U59" t="s">
        <v>89</v>
      </c>
      <c r="V59" s="6">
        <f t="shared" si="5"/>
        <v>42979.208333333328</v>
      </c>
      <c r="W59" s="6">
        <f t="shared" si="6"/>
        <v>42991.208333333328</v>
      </c>
    </row>
    <row r="60" spans="1:23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s="5" t="s">
        <v>2039</v>
      </c>
      <c r="K60" s="5" t="s">
        <v>2040</v>
      </c>
      <c r="L60" t="s">
        <v>21</v>
      </c>
      <c r="M60" t="s">
        <v>22</v>
      </c>
      <c r="N60">
        <v>1442811600</v>
      </c>
      <c r="O60">
        <v>1443934800</v>
      </c>
      <c r="P60" t="b">
        <v>0</v>
      </c>
      <c r="Q60" t="b">
        <v>0</v>
      </c>
      <c r="R60" s="6">
        <f t="shared" si="2"/>
        <v>25569</v>
      </c>
      <c r="S60" s="5">
        <f t="shared" si="3"/>
        <v>16699.208333333332</v>
      </c>
      <c r="T60" s="5">
        <f t="shared" si="4"/>
        <v>16712.208333333332</v>
      </c>
      <c r="U60" t="s">
        <v>33</v>
      </c>
      <c r="V60" s="6">
        <f t="shared" si="5"/>
        <v>42268.208333333328</v>
      </c>
      <c r="W60" s="6">
        <f t="shared" si="6"/>
        <v>42281.208333333328</v>
      </c>
    </row>
    <row r="61" spans="1:23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s="5" t="s">
        <v>2039</v>
      </c>
      <c r="K61" s="5" t="s">
        <v>2040</v>
      </c>
      <c r="L61" t="s">
        <v>21</v>
      </c>
      <c r="M61" t="s">
        <v>22</v>
      </c>
      <c r="N61">
        <v>1497243600</v>
      </c>
      <c r="O61">
        <v>1498539600</v>
      </c>
      <c r="P61" t="b">
        <v>0</v>
      </c>
      <c r="Q61" t="b">
        <v>1</v>
      </c>
      <c r="R61" s="6">
        <f t="shared" si="2"/>
        <v>25569</v>
      </c>
      <c r="S61" s="5">
        <f t="shared" si="3"/>
        <v>17329.208333333332</v>
      </c>
      <c r="T61" s="5">
        <f t="shared" si="4"/>
        <v>17344.208333333332</v>
      </c>
      <c r="U61" t="s">
        <v>33</v>
      </c>
      <c r="V61" s="6">
        <f t="shared" si="5"/>
        <v>42898.208333333328</v>
      </c>
      <c r="W61" s="6">
        <f t="shared" si="6"/>
        <v>42913.208333333328</v>
      </c>
    </row>
    <row r="62" spans="1:23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s="5" t="s">
        <v>2039</v>
      </c>
      <c r="K62" s="5" t="s">
        <v>2040</v>
      </c>
      <c r="L62" t="s">
        <v>15</v>
      </c>
      <c r="M62" t="s">
        <v>16</v>
      </c>
      <c r="N62">
        <v>1342501200</v>
      </c>
      <c r="O62">
        <v>1342760400</v>
      </c>
      <c r="P62" t="b">
        <v>0</v>
      </c>
      <c r="Q62" t="b">
        <v>0</v>
      </c>
      <c r="R62" s="6">
        <f t="shared" si="2"/>
        <v>25569</v>
      </c>
      <c r="S62" s="5">
        <f t="shared" si="3"/>
        <v>15538.208333333334</v>
      </c>
      <c r="T62" s="5">
        <f t="shared" si="4"/>
        <v>15541.208333333334</v>
      </c>
      <c r="U62" t="s">
        <v>33</v>
      </c>
      <c r="V62" s="6">
        <f t="shared" si="5"/>
        <v>41107.208333333336</v>
      </c>
      <c r="W62" s="6">
        <f t="shared" si="6"/>
        <v>41110.208333333336</v>
      </c>
    </row>
    <row r="63" spans="1:23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s="5" t="s">
        <v>2039</v>
      </c>
      <c r="K63" s="5" t="s">
        <v>2040</v>
      </c>
      <c r="L63" t="s">
        <v>15</v>
      </c>
      <c r="M63" t="s">
        <v>16</v>
      </c>
      <c r="N63">
        <v>1298268000</v>
      </c>
      <c r="O63">
        <v>1301720400</v>
      </c>
      <c r="P63" t="b">
        <v>0</v>
      </c>
      <c r="Q63" t="b">
        <v>0</v>
      </c>
      <c r="R63" s="6">
        <f t="shared" si="2"/>
        <v>25569</v>
      </c>
      <c r="S63" s="5">
        <f t="shared" si="3"/>
        <v>15026.25</v>
      </c>
      <c r="T63" s="5">
        <f t="shared" si="4"/>
        <v>15066.208333333334</v>
      </c>
      <c r="U63" t="s">
        <v>33</v>
      </c>
      <c r="V63" s="6">
        <f t="shared" si="5"/>
        <v>40595.25</v>
      </c>
      <c r="W63" s="6">
        <f t="shared" si="6"/>
        <v>40635.208333333336</v>
      </c>
    </row>
    <row r="64" spans="1:23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s="5" t="s">
        <v>2037</v>
      </c>
      <c r="K64" s="5" t="s">
        <v>2038</v>
      </c>
      <c r="L64" t="s">
        <v>21</v>
      </c>
      <c r="M64" t="s">
        <v>22</v>
      </c>
      <c r="N64">
        <v>1433480400</v>
      </c>
      <c r="O64">
        <v>1433566800</v>
      </c>
      <c r="P64" t="b">
        <v>0</v>
      </c>
      <c r="Q64" t="b">
        <v>0</v>
      </c>
      <c r="R64" s="6">
        <f t="shared" si="2"/>
        <v>25569</v>
      </c>
      <c r="S64" s="5">
        <f t="shared" si="3"/>
        <v>16591.208333333332</v>
      </c>
      <c r="T64" s="5">
        <f t="shared" si="4"/>
        <v>16592.208333333332</v>
      </c>
      <c r="U64" t="s">
        <v>28</v>
      </c>
      <c r="V64" s="6">
        <f t="shared" si="5"/>
        <v>42160.208333333328</v>
      </c>
      <c r="W64" s="6">
        <f t="shared" si="6"/>
        <v>42161.208333333328</v>
      </c>
    </row>
    <row r="65" spans="1:23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s="5" t="s">
        <v>2039</v>
      </c>
      <c r="K65" s="5" t="s">
        <v>2040</v>
      </c>
      <c r="L65" t="s">
        <v>21</v>
      </c>
      <c r="M65" t="s">
        <v>22</v>
      </c>
      <c r="N65">
        <v>1493355600</v>
      </c>
      <c r="O65">
        <v>1493874000</v>
      </c>
      <c r="P65" t="b">
        <v>0</v>
      </c>
      <c r="Q65" t="b">
        <v>0</v>
      </c>
      <c r="R65" s="6">
        <f t="shared" si="2"/>
        <v>25569</v>
      </c>
      <c r="S65" s="5">
        <f t="shared" si="3"/>
        <v>17284.208333333332</v>
      </c>
      <c r="T65" s="5">
        <f t="shared" si="4"/>
        <v>17290.208333333332</v>
      </c>
      <c r="U65" t="s">
        <v>33</v>
      </c>
      <c r="V65" s="6">
        <f t="shared" si="5"/>
        <v>42853.208333333328</v>
      </c>
      <c r="W65" s="6">
        <f t="shared" si="6"/>
        <v>42859.208333333328</v>
      </c>
    </row>
    <row r="66" spans="1:23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s="5" t="s">
        <v>2037</v>
      </c>
      <c r="K66" s="5" t="s">
        <v>2038</v>
      </c>
      <c r="L66" t="s">
        <v>21</v>
      </c>
      <c r="M66" t="s">
        <v>22</v>
      </c>
      <c r="N66">
        <v>1530507600</v>
      </c>
      <c r="O66">
        <v>1531803600</v>
      </c>
      <c r="P66" t="b">
        <v>0</v>
      </c>
      <c r="Q66" t="b">
        <v>1</v>
      </c>
      <c r="R66" s="6">
        <f t="shared" si="2"/>
        <v>25569</v>
      </c>
      <c r="S66" s="5">
        <f t="shared" si="3"/>
        <v>17714.208333333332</v>
      </c>
      <c r="T66" s="5">
        <f t="shared" si="4"/>
        <v>17729.208333333332</v>
      </c>
      <c r="U66" t="s">
        <v>28</v>
      </c>
      <c r="V66" s="6">
        <f t="shared" si="5"/>
        <v>43283.208333333328</v>
      </c>
      <c r="W66" s="6">
        <f t="shared" si="6"/>
        <v>43298.208333333328</v>
      </c>
    </row>
    <row r="67" spans="1:23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7">(E67/D67)*100</f>
        <v>236.14754098360655</v>
      </c>
      <c r="G67" t="s">
        <v>20</v>
      </c>
      <c r="H67">
        <v>236</v>
      </c>
      <c r="I67" s="5">
        <f t="shared" ref="I67:I130" si="8">IF(H67=0,0,E67/H67)</f>
        <v>61.038135593220339</v>
      </c>
      <c r="J67" s="5" t="s">
        <v>2039</v>
      </c>
      <c r="K67" s="5" t="s">
        <v>2040</v>
      </c>
      <c r="L67" t="s">
        <v>21</v>
      </c>
      <c r="M67" t="s">
        <v>22</v>
      </c>
      <c r="N67">
        <v>1296108000</v>
      </c>
      <c r="O67">
        <v>1296712800</v>
      </c>
      <c r="P67" t="b">
        <v>0</v>
      </c>
      <c r="Q67" t="b">
        <v>0</v>
      </c>
      <c r="R67" s="6">
        <f t="shared" ref="R67:R130" si="9">DATE(1970,1,1)</f>
        <v>25569</v>
      </c>
      <c r="S67" s="5">
        <f t="shared" ref="S67:S130" si="10">N67/86400</f>
        <v>15001.25</v>
      </c>
      <c r="T67" s="5">
        <f t="shared" ref="T67:T130" si="11">O67/86400</f>
        <v>15008.25</v>
      </c>
      <c r="U67" t="s">
        <v>33</v>
      </c>
      <c r="V67" s="6">
        <f t="shared" ref="V67:V130" si="12">DATE(1970,1,1)+S67</f>
        <v>40570.25</v>
      </c>
      <c r="W67" s="6">
        <f t="shared" ref="W67:W130" si="13">DATE(1970,1,1)+T67</f>
        <v>40577.25</v>
      </c>
    </row>
    <row r="68" spans="1:23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7"/>
        <v>45.068965517241381</v>
      </c>
      <c r="G68" t="s">
        <v>14</v>
      </c>
      <c r="H68">
        <v>12</v>
      </c>
      <c r="I68" s="5">
        <f t="shared" si="8"/>
        <v>108.91666666666667</v>
      </c>
      <c r="J68" s="5" t="s">
        <v>2039</v>
      </c>
      <c r="K68" s="5" t="s">
        <v>2040</v>
      </c>
      <c r="L68" t="s">
        <v>21</v>
      </c>
      <c r="M68" t="s">
        <v>22</v>
      </c>
      <c r="N68">
        <v>1428469200</v>
      </c>
      <c r="O68">
        <v>1428901200</v>
      </c>
      <c r="P68" t="b">
        <v>0</v>
      </c>
      <c r="Q68" t="b">
        <v>1</v>
      </c>
      <c r="R68" s="6">
        <f t="shared" si="9"/>
        <v>25569</v>
      </c>
      <c r="S68" s="5">
        <f t="shared" si="10"/>
        <v>16533.208333333332</v>
      </c>
      <c r="T68" s="5">
        <f t="shared" si="11"/>
        <v>16538.208333333332</v>
      </c>
      <c r="U68" t="s">
        <v>33</v>
      </c>
      <c r="V68" s="6">
        <f t="shared" si="12"/>
        <v>42102.208333333328</v>
      </c>
      <c r="W68" s="6">
        <f t="shared" si="13"/>
        <v>42107.208333333328</v>
      </c>
    </row>
    <row r="69" spans="1:23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7"/>
        <v>162.38567493112947</v>
      </c>
      <c r="G69" t="s">
        <v>20</v>
      </c>
      <c r="H69">
        <v>4065</v>
      </c>
      <c r="I69" s="5">
        <f t="shared" si="8"/>
        <v>29.001722017220171</v>
      </c>
      <c r="J69" s="5" t="s">
        <v>2037</v>
      </c>
      <c r="K69" s="5" t="s">
        <v>2046</v>
      </c>
      <c r="L69" t="s">
        <v>40</v>
      </c>
      <c r="M69" t="s">
        <v>41</v>
      </c>
      <c r="N69">
        <v>1264399200</v>
      </c>
      <c r="O69">
        <v>1264831200</v>
      </c>
      <c r="P69" t="b">
        <v>0</v>
      </c>
      <c r="Q69" t="b">
        <v>1</v>
      </c>
      <c r="R69" s="6">
        <f t="shared" si="9"/>
        <v>25569</v>
      </c>
      <c r="S69" s="5">
        <f t="shared" si="10"/>
        <v>14634.25</v>
      </c>
      <c r="T69" s="5">
        <f t="shared" si="11"/>
        <v>14639.25</v>
      </c>
      <c r="U69" t="s">
        <v>65</v>
      </c>
      <c r="V69" s="6">
        <f t="shared" si="12"/>
        <v>40203.25</v>
      </c>
      <c r="W69" s="6">
        <f t="shared" si="13"/>
        <v>40208.25</v>
      </c>
    </row>
    <row r="70" spans="1:23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7"/>
        <v>254.52631578947367</v>
      </c>
      <c r="G70" t="s">
        <v>20</v>
      </c>
      <c r="H70">
        <v>246</v>
      </c>
      <c r="I70" s="5">
        <f t="shared" si="8"/>
        <v>58.975609756097562</v>
      </c>
      <c r="J70" s="5" t="s">
        <v>2039</v>
      </c>
      <c r="K70" s="5" t="s">
        <v>2040</v>
      </c>
      <c r="L70" t="s">
        <v>107</v>
      </c>
      <c r="M70" t="s">
        <v>108</v>
      </c>
      <c r="N70">
        <v>1501131600</v>
      </c>
      <c r="O70">
        <v>1505192400</v>
      </c>
      <c r="P70" t="b">
        <v>0</v>
      </c>
      <c r="Q70" t="b">
        <v>1</v>
      </c>
      <c r="R70" s="6">
        <f t="shared" si="9"/>
        <v>25569</v>
      </c>
      <c r="S70" s="5">
        <f t="shared" si="10"/>
        <v>17374.208333333332</v>
      </c>
      <c r="T70" s="5">
        <f t="shared" si="11"/>
        <v>17421.208333333332</v>
      </c>
      <c r="U70" t="s">
        <v>33</v>
      </c>
      <c r="V70" s="6">
        <f t="shared" si="12"/>
        <v>42943.208333333328</v>
      </c>
      <c r="W70" s="6">
        <f t="shared" si="13"/>
        <v>42990.208333333328</v>
      </c>
    </row>
    <row r="71" spans="1:23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7"/>
        <v>24.063291139240505</v>
      </c>
      <c r="G71" t="s">
        <v>74</v>
      </c>
      <c r="H71">
        <v>17</v>
      </c>
      <c r="I71" s="5">
        <f t="shared" si="8"/>
        <v>111.82352941176471</v>
      </c>
      <c r="J71" s="5" t="s">
        <v>2039</v>
      </c>
      <c r="K71" s="5" t="s">
        <v>2040</v>
      </c>
      <c r="L71" t="s">
        <v>21</v>
      </c>
      <c r="M71" t="s">
        <v>22</v>
      </c>
      <c r="N71">
        <v>1292738400</v>
      </c>
      <c r="O71">
        <v>1295676000</v>
      </c>
      <c r="P71" t="b">
        <v>0</v>
      </c>
      <c r="Q71" t="b">
        <v>0</v>
      </c>
      <c r="R71" s="6">
        <f t="shared" si="9"/>
        <v>25569</v>
      </c>
      <c r="S71" s="5">
        <f t="shared" si="10"/>
        <v>14962.25</v>
      </c>
      <c r="T71" s="5">
        <f t="shared" si="11"/>
        <v>14996.25</v>
      </c>
      <c r="U71" t="s">
        <v>33</v>
      </c>
      <c r="V71" s="6">
        <f t="shared" si="12"/>
        <v>40531.25</v>
      </c>
      <c r="W71" s="6">
        <f t="shared" si="13"/>
        <v>40565.25</v>
      </c>
    </row>
    <row r="72" spans="1:23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7"/>
        <v>123.74140625000001</v>
      </c>
      <c r="G72" t="s">
        <v>20</v>
      </c>
      <c r="H72">
        <v>2475</v>
      </c>
      <c r="I72" s="5">
        <f t="shared" si="8"/>
        <v>63.995555555555555</v>
      </c>
      <c r="J72" s="5" t="s">
        <v>2039</v>
      </c>
      <c r="K72" s="5" t="s">
        <v>2040</v>
      </c>
      <c r="L72" t="s">
        <v>107</v>
      </c>
      <c r="M72" t="s">
        <v>108</v>
      </c>
      <c r="N72">
        <v>1288674000</v>
      </c>
      <c r="O72">
        <v>1292911200</v>
      </c>
      <c r="P72" t="b">
        <v>0</v>
      </c>
      <c r="Q72" t="b">
        <v>1</v>
      </c>
      <c r="R72" s="6">
        <f t="shared" si="9"/>
        <v>25569</v>
      </c>
      <c r="S72" s="5">
        <f t="shared" si="10"/>
        <v>14915.208333333334</v>
      </c>
      <c r="T72" s="5">
        <f t="shared" si="11"/>
        <v>14964.25</v>
      </c>
      <c r="U72" t="s">
        <v>33</v>
      </c>
      <c r="V72" s="6">
        <f t="shared" si="12"/>
        <v>40484.208333333336</v>
      </c>
      <c r="W72" s="6">
        <f t="shared" si="13"/>
        <v>40533.25</v>
      </c>
    </row>
    <row r="73" spans="1:23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7"/>
        <v>108.06666666666666</v>
      </c>
      <c r="G73" t="s">
        <v>20</v>
      </c>
      <c r="H73">
        <v>76</v>
      </c>
      <c r="I73" s="5">
        <f t="shared" si="8"/>
        <v>85.315789473684205</v>
      </c>
      <c r="J73" s="5" t="s">
        <v>2039</v>
      </c>
      <c r="K73" s="5" t="s">
        <v>2040</v>
      </c>
      <c r="L73" t="s">
        <v>21</v>
      </c>
      <c r="M73" t="s">
        <v>22</v>
      </c>
      <c r="N73">
        <v>1575093600</v>
      </c>
      <c r="O73">
        <v>1575439200</v>
      </c>
      <c r="P73" t="b">
        <v>0</v>
      </c>
      <c r="Q73" t="b">
        <v>0</v>
      </c>
      <c r="R73" s="6">
        <f t="shared" si="9"/>
        <v>25569</v>
      </c>
      <c r="S73" s="5">
        <f t="shared" si="10"/>
        <v>18230.25</v>
      </c>
      <c r="T73" s="5">
        <f t="shared" si="11"/>
        <v>18234.25</v>
      </c>
      <c r="U73" t="s">
        <v>33</v>
      </c>
      <c r="V73" s="6">
        <f t="shared" si="12"/>
        <v>43799.25</v>
      </c>
      <c r="W73" s="6">
        <f t="shared" si="13"/>
        <v>43803.25</v>
      </c>
    </row>
    <row r="74" spans="1:23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7"/>
        <v>670.33333333333326</v>
      </c>
      <c r="G74" t="s">
        <v>20</v>
      </c>
      <c r="H74">
        <v>54</v>
      </c>
      <c r="I74" s="5">
        <f t="shared" si="8"/>
        <v>74.481481481481481</v>
      </c>
      <c r="J74" s="5" t="s">
        <v>2041</v>
      </c>
      <c r="K74" s="5" t="s">
        <v>2049</v>
      </c>
      <c r="L74" t="s">
        <v>21</v>
      </c>
      <c r="M74" t="s">
        <v>22</v>
      </c>
      <c r="N74">
        <v>1435726800</v>
      </c>
      <c r="O74">
        <v>1438837200</v>
      </c>
      <c r="P74" t="b">
        <v>0</v>
      </c>
      <c r="Q74" t="b">
        <v>0</v>
      </c>
      <c r="R74" s="6">
        <f t="shared" si="9"/>
        <v>25569</v>
      </c>
      <c r="S74" s="5">
        <f t="shared" si="10"/>
        <v>16617.208333333332</v>
      </c>
      <c r="T74" s="5">
        <f t="shared" si="11"/>
        <v>16653.208333333332</v>
      </c>
      <c r="U74" t="s">
        <v>71</v>
      </c>
      <c r="V74" s="6">
        <f t="shared" si="12"/>
        <v>42186.208333333328</v>
      </c>
      <c r="W74" s="6">
        <f t="shared" si="13"/>
        <v>42222.208333333328</v>
      </c>
    </row>
    <row r="75" spans="1:23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7"/>
        <v>660.92857142857144</v>
      </c>
      <c r="G75" t="s">
        <v>20</v>
      </c>
      <c r="H75">
        <v>88</v>
      </c>
      <c r="I75" s="5">
        <f t="shared" si="8"/>
        <v>105.14772727272727</v>
      </c>
      <c r="J75" s="5" t="s">
        <v>2035</v>
      </c>
      <c r="K75" s="5" t="s">
        <v>2058</v>
      </c>
      <c r="L75" t="s">
        <v>21</v>
      </c>
      <c r="M75" t="s">
        <v>22</v>
      </c>
      <c r="N75">
        <v>1480226400</v>
      </c>
      <c r="O75">
        <v>1480485600</v>
      </c>
      <c r="P75" t="b">
        <v>0</v>
      </c>
      <c r="Q75" t="b">
        <v>0</v>
      </c>
      <c r="R75" s="6">
        <f t="shared" si="9"/>
        <v>25569</v>
      </c>
      <c r="S75" s="5">
        <f t="shared" si="10"/>
        <v>17132.25</v>
      </c>
      <c r="T75" s="5">
        <f t="shared" si="11"/>
        <v>17135.25</v>
      </c>
      <c r="U75" t="s">
        <v>159</v>
      </c>
      <c r="V75" s="6">
        <f t="shared" si="12"/>
        <v>42701.25</v>
      </c>
      <c r="W75" s="6">
        <f t="shared" si="13"/>
        <v>42704.25</v>
      </c>
    </row>
    <row r="76" spans="1:23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7"/>
        <v>122.46153846153847</v>
      </c>
      <c r="G76" t="s">
        <v>20</v>
      </c>
      <c r="H76">
        <v>85</v>
      </c>
      <c r="I76" s="5">
        <f t="shared" si="8"/>
        <v>56.188235294117646</v>
      </c>
      <c r="J76" s="5" t="s">
        <v>2035</v>
      </c>
      <c r="K76" s="5" t="s">
        <v>2057</v>
      </c>
      <c r="L76" t="s">
        <v>40</v>
      </c>
      <c r="M76" t="s">
        <v>41</v>
      </c>
      <c r="N76">
        <v>1459054800</v>
      </c>
      <c r="O76">
        <v>1459141200</v>
      </c>
      <c r="P76" t="b">
        <v>0</v>
      </c>
      <c r="Q76" t="b">
        <v>0</v>
      </c>
      <c r="R76" s="6">
        <f t="shared" si="9"/>
        <v>25569</v>
      </c>
      <c r="S76" s="5">
        <f t="shared" si="10"/>
        <v>16887.208333333332</v>
      </c>
      <c r="T76" s="5">
        <f t="shared" si="11"/>
        <v>16888.208333333332</v>
      </c>
      <c r="U76" t="s">
        <v>148</v>
      </c>
      <c r="V76" s="6">
        <f t="shared" si="12"/>
        <v>42456.208333333328</v>
      </c>
      <c r="W76" s="6">
        <f t="shared" si="13"/>
        <v>42457.208333333328</v>
      </c>
    </row>
    <row r="77" spans="1:23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7"/>
        <v>150.57731958762886</v>
      </c>
      <c r="G77" t="s">
        <v>20</v>
      </c>
      <c r="H77">
        <v>170</v>
      </c>
      <c r="I77" s="5">
        <f t="shared" si="8"/>
        <v>85.917647058823533</v>
      </c>
      <c r="J77" s="5" t="s">
        <v>2054</v>
      </c>
      <c r="K77" s="5" t="s">
        <v>2055</v>
      </c>
      <c r="L77" t="s">
        <v>21</v>
      </c>
      <c r="M77" t="s">
        <v>22</v>
      </c>
      <c r="N77">
        <v>1531630800</v>
      </c>
      <c r="O77">
        <v>1532322000</v>
      </c>
      <c r="P77" t="b">
        <v>0</v>
      </c>
      <c r="Q77" t="b">
        <v>0</v>
      </c>
      <c r="R77" s="6">
        <f t="shared" si="9"/>
        <v>25569</v>
      </c>
      <c r="S77" s="5">
        <f t="shared" si="10"/>
        <v>17727.208333333332</v>
      </c>
      <c r="T77" s="5">
        <f t="shared" si="11"/>
        <v>17735.208333333332</v>
      </c>
      <c r="U77" t="s">
        <v>122</v>
      </c>
      <c r="V77" s="6">
        <f t="shared" si="12"/>
        <v>43296.208333333328</v>
      </c>
      <c r="W77" s="6">
        <f t="shared" si="13"/>
        <v>43304.208333333328</v>
      </c>
    </row>
    <row r="78" spans="1:23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7"/>
        <v>78.106590724165997</v>
      </c>
      <c r="G78" t="s">
        <v>14</v>
      </c>
      <c r="H78">
        <v>1684</v>
      </c>
      <c r="I78" s="5">
        <f t="shared" si="8"/>
        <v>57.00296912114014</v>
      </c>
      <c r="J78" s="5" t="s">
        <v>2039</v>
      </c>
      <c r="K78" s="5" t="s">
        <v>2040</v>
      </c>
      <c r="L78" t="s">
        <v>21</v>
      </c>
      <c r="M78" t="s">
        <v>22</v>
      </c>
      <c r="N78">
        <v>1421992800</v>
      </c>
      <c r="O78">
        <v>1426222800</v>
      </c>
      <c r="P78" t="b">
        <v>1</v>
      </c>
      <c r="Q78" t="b">
        <v>1</v>
      </c>
      <c r="R78" s="6">
        <f t="shared" si="9"/>
        <v>25569</v>
      </c>
      <c r="S78" s="5">
        <f t="shared" si="10"/>
        <v>16458.25</v>
      </c>
      <c r="T78" s="5">
        <f t="shared" si="11"/>
        <v>16507.208333333332</v>
      </c>
      <c r="U78" t="s">
        <v>33</v>
      </c>
      <c r="V78" s="6">
        <f t="shared" si="12"/>
        <v>42027.25</v>
      </c>
      <c r="W78" s="6">
        <f t="shared" si="13"/>
        <v>42076.208333333328</v>
      </c>
    </row>
    <row r="79" spans="1:23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7"/>
        <v>46.94736842105263</v>
      </c>
      <c r="G79" t="s">
        <v>14</v>
      </c>
      <c r="H79">
        <v>56</v>
      </c>
      <c r="I79" s="5">
        <f t="shared" si="8"/>
        <v>79.642857142857139</v>
      </c>
      <c r="J79" s="5" t="s">
        <v>2041</v>
      </c>
      <c r="K79" s="5" t="s">
        <v>2049</v>
      </c>
      <c r="L79" t="s">
        <v>21</v>
      </c>
      <c r="M79" t="s">
        <v>22</v>
      </c>
      <c r="N79">
        <v>1285563600</v>
      </c>
      <c r="O79">
        <v>1286773200</v>
      </c>
      <c r="P79" t="b">
        <v>0</v>
      </c>
      <c r="Q79" t="b">
        <v>1</v>
      </c>
      <c r="R79" s="6">
        <f t="shared" si="9"/>
        <v>25569</v>
      </c>
      <c r="S79" s="5">
        <f t="shared" si="10"/>
        <v>14879.208333333334</v>
      </c>
      <c r="T79" s="5">
        <f t="shared" si="11"/>
        <v>14893.208333333334</v>
      </c>
      <c r="U79" t="s">
        <v>71</v>
      </c>
      <c r="V79" s="6">
        <f t="shared" si="12"/>
        <v>40448.208333333336</v>
      </c>
      <c r="W79" s="6">
        <f t="shared" si="13"/>
        <v>40462.208333333336</v>
      </c>
    </row>
    <row r="80" spans="1:23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7"/>
        <v>300.8</v>
      </c>
      <c r="G80" t="s">
        <v>20</v>
      </c>
      <c r="H80">
        <v>330</v>
      </c>
      <c r="I80" s="5">
        <f t="shared" si="8"/>
        <v>41.018181818181816</v>
      </c>
      <c r="J80" s="5" t="s">
        <v>2047</v>
      </c>
      <c r="K80" s="5" t="s">
        <v>2059</v>
      </c>
      <c r="L80" t="s">
        <v>21</v>
      </c>
      <c r="M80" t="s">
        <v>22</v>
      </c>
      <c r="N80">
        <v>1523854800</v>
      </c>
      <c r="O80">
        <v>1523941200</v>
      </c>
      <c r="P80" t="b">
        <v>0</v>
      </c>
      <c r="Q80" t="b">
        <v>0</v>
      </c>
      <c r="R80" s="6">
        <f t="shared" si="9"/>
        <v>25569</v>
      </c>
      <c r="S80" s="5">
        <f t="shared" si="10"/>
        <v>17637.208333333332</v>
      </c>
      <c r="T80" s="5">
        <f t="shared" si="11"/>
        <v>17638.208333333332</v>
      </c>
      <c r="U80" t="s">
        <v>206</v>
      </c>
      <c r="V80" s="6">
        <f t="shared" si="12"/>
        <v>43206.208333333328</v>
      </c>
      <c r="W80" s="6">
        <f t="shared" si="13"/>
        <v>43207.208333333328</v>
      </c>
    </row>
    <row r="81" spans="1:23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7"/>
        <v>69.598615916955026</v>
      </c>
      <c r="G81" t="s">
        <v>14</v>
      </c>
      <c r="H81">
        <v>838</v>
      </c>
      <c r="I81" s="5">
        <f t="shared" si="8"/>
        <v>48.004773269689736</v>
      </c>
      <c r="J81" s="5" t="s">
        <v>2039</v>
      </c>
      <c r="K81" s="5" t="s">
        <v>2040</v>
      </c>
      <c r="L81" t="s">
        <v>21</v>
      </c>
      <c r="M81" t="s">
        <v>22</v>
      </c>
      <c r="N81">
        <v>1529125200</v>
      </c>
      <c r="O81">
        <v>1529557200</v>
      </c>
      <c r="P81" t="b">
        <v>0</v>
      </c>
      <c r="Q81" t="b">
        <v>0</v>
      </c>
      <c r="R81" s="6">
        <f t="shared" si="9"/>
        <v>25569</v>
      </c>
      <c r="S81" s="5">
        <f t="shared" si="10"/>
        <v>17698.208333333332</v>
      </c>
      <c r="T81" s="5">
        <f t="shared" si="11"/>
        <v>17703.208333333332</v>
      </c>
      <c r="U81" t="s">
        <v>33</v>
      </c>
      <c r="V81" s="6">
        <f t="shared" si="12"/>
        <v>43267.208333333328</v>
      </c>
      <c r="W81" s="6">
        <f t="shared" si="13"/>
        <v>43272.208333333328</v>
      </c>
    </row>
    <row r="82" spans="1:23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7"/>
        <v>637.4545454545455</v>
      </c>
      <c r="G82" t="s">
        <v>20</v>
      </c>
      <c r="H82">
        <v>127</v>
      </c>
      <c r="I82" s="5">
        <f t="shared" si="8"/>
        <v>55.212598425196852</v>
      </c>
      <c r="J82" s="5" t="s">
        <v>2050</v>
      </c>
      <c r="K82" s="5" t="s">
        <v>2051</v>
      </c>
      <c r="L82" t="s">
        <v>21</v>
      </c>
      <c r="M82" t="s">
        <v>22</v>
      </c>
      <c r="N82">
        <v>1503982800</v>
      </c>
      <c r="O82">
        <v>1506574800</v>
      </c>
      <c r="P82" t="b">
        <v>0</v>
      </c>
      <c r="Q82" t="b">
        <v>0</v>
      </c>
      <c r="R82" s="6">
        <f t="shared" si="9"/>
        <v>25569</v>
      </c>
      <c r="S82" s="5">
        <f t="shared" si="10"/>
        <v>17407.208333333332</v>
      </c>
      <c r="T82" s="5">
        <f t="shared" si="11"/>
        <v>17437.208333333332</v>
      </c>
      <c r="U82" t="s">
        <v>89</v>
      </c>
      <c r="V82" s="6">
        <f t="shared" si="12"/>
        <v>42976.208333333328</v>
      </c>
      <c r="W82" s="6">
        <f t="shared" si="13"/>
        <v>43006.208333333328</v>
      </c>
    </row>
    <row r="83" spans="1:23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7"/>
        <v>225.33928571428569</v>
      </c>
      <c r="G83" t="s">
        <v>20</v>
      </c>
      <c r="H83">
        <v>411</v>
      </c>
      <c r="I83" s="5">
        <f t="shared" si="8"/>
        <v>92.109489051094897</v>
      </c>
      <c r="J83" s="5" t="s">
        <v>2035</v>
      </c>
      <c r="K83" s="5" t="s">
        <v>2036</v>
      </c>
      <c r="L83" t="s">
        <v>21</v>
      </c>
      <c r="M83" t="s">
        <v>22</v>
      </c>
      <c r="N83">
        <v>1511416800</v>
      </c>
      <c r="O83">
        <v>1513576800</v>
      </c>
      <c r="P83" t="b">
        <v>0</v>
      </c>
      <c r="Q83" t="b">
        <v>0</v>
      </c>
      <c r="R83" s="6">
        <f t="shared" si="9"/>
        <v>25569</v>
      </c>
      <c r="S83" s="5">
        <f t="shared" si="10"/>
        <v>17493.25</v>
      </c>
      <c r="T83" s="5">
        <f t="shared" si="11"/>
        <v>17518.25</v>
      </c>
      <c r="U83" t="s">
        <v>23</v>
      </c>
      <c r="V83" s="6">
        <f t="shared" si="12"/>
        <v>43062.25</v>
      </c>
      <c r="W83" s="6">
        <f t="shared" si="13"/>
        <v>43087.25</v>
      </c>
    </row>
    <row r="84" spans="1:23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7"/>
        <v>1497.3000000000002</v>
      </c>
      <c r="G84" t="s">
        <v>20</v>
      </c>
      <c r="H84">
        <v>180</v>
      </c>
      <c r="I84" s="5">
        <f t="shared" si="8"/>
        <v>83.183333333333337</v>
      </c>
      <c r="J84" s="5" t="s">
        <v>2050</v>
      </c>
      <c r="K84" s="5" t="s">
        <v>2051</v>
      </c>
      <c r="L84" t="s">
        <v>40</v>
      </c>
      <c r="M84" t="s">
        <v>41</v>
      </c>
      <c r="N84">
        <v>1547704800</v>
      </c>
      <c r="O84">
        <v>1548309600</v>
      </c>
      <c r="P84" t="b">
        <v>0</v>
      </c>
      <c r="Q84" t="b">
        <v>1</v>
      </c>
      <c r="R84" s="6">
        <f t="shared" si="9"/>
        <v>25569</v>
      </c>
      <c r="S84" s="5">
        <f t="shared" si="10"/>
        <v>17913.25</v>
      </c>
      <c r="T84" s="5">
        <f t="shared" si="11"/>
        <v>17920.25</v>
      </c>
      <c r="U84" t="s">
        <v>89</v>
      </c>
      <c r="V84" s="6">
        <f t="shared" si="12"/>
        <v>43482.25</v>
      </c>
      <c r="W84" s="6">
        <f t="shared" si="13"/>
        <v>43489.25</v>
      </c>
    </row>
    <row r="85" spans="1:23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7"/>
        <v>37.590225563909776</v>
      </c>
      <c r="G85" t="s">
        <v>14</v>
      </c>
      <c r="H85">
        <v>1000</v>
      </c>
      <c r="I85" s="5">
        <f t="shared" si="8"/>
        <v>39.996000000000002</v>
      </c>
      <c r="J85" s="5" t="s">
        <v>2035</v>
      </c>
      <c r="K85" s="5" t="s">
        <v>2043</v>
      </c>
      <c r="L85" t="s">
        <v>21</v>
      </c>
      <c r="M85" t="s">
        <v>22</v>
      </c>
      <c r="N85">
        <v>1469682000</v>
      </c>
      <c r="O85">
        <v>1471582800</v>
      </c>
      <c r="P85" t="b">
        <v>0</v>
      </c>
      <c r="Q85" t="b">
        <v>0</v>
      </c>
      <c r="R85" s="6">
        <f t="shared" si="9"/>
        <v>25569</v>
      </c>
      <c r="S85" s="5">
        <f t="shared" si="10"/>
        <v>17010.208333333332</v>
      </c>
      <c r="T85" s="5">
        <f t="shared" si="11"/>
        <v>17032.208333333332</v>
      </c>
      <c r="U85" t="s">
        <v>50</v>
      </c>
      <c r="V85" s="6">
        <f t="shared" si="12"/>
        <v>42579.208333333328</v>
      </c>
      <c r="W85" s="6">
        <f t="shared" si="13"/>
        <v>42601.208333333328</v>
      </c>
    </row>
    <row r="86" spans="1:23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7"/>
        <v>132.36942675159236</v>
      </c>
      <c r="G86" t="s">
        <v>20</v>
      </c>
      <c r="H86">
        <v>374</v>
      </c>
      <c r="I86" s="5">
        <f t="shared" si="8"/>
        <v>111.1336898395722</v>
      </c>
      <c r="J86" s="5" t="s">
        <v>2037</v>
      </c>
      <c r="K86" s="5" t="s">
        <v>2046</v>
      </c>
      <c r="L86" t="s">
        <v>21</v>
      </c>
      <c r="M86" t="s">
        <v>22</v>
      </c>
      <c r="N86">
        <v>1343451600</v>
      </c>
      <c r="O86">
        <v>1344315600</v>
      </c>
      <c r="P86" t="b">
        <v>0</v>
      </c>
      <c r="Q86" t="b">
        <v>0</v>
      </c>
      <c r="R86" s="6">
        <f t="shared" si="9"/>
        <v>25569</v>
      </c>
      <c r="S86" s="5">
        <f t="shared" si="10"/>
        <v>15549.208333333334</v>
      </c>
      <c r="T86" s="5">
        <f t="shared" si="11"/>
        <v>15559.208333333334</v>
      </c>
      <c r="U86" t="s">
        <v>65</v>
      </c>
      <c r="V86" s="6">
        <f t="shared" si="12"/>
        <v>41118.208333333336</v>
      </c>
      <c r="W86" s="6">
        <f t="shared" si="13"/>
        <v>41128.208333333336</v>
      </c>
    </row>
    <row r="87" spans="1:23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7"/>
        <v>131.22448979591837</v>
      </c>
      <c r="G87" t="s">
        <v>20</v>
      </c>
      <c r="H87">
        <v>71</v>
      </c>
      <c r="I87" s="5">
        <f t="shared" si="8"/>
        <v>90.563380281690144</v>
      </c>
      <c r="J87" s="5" t="s">
        <v>2035</v>
      </c>
      <c r="K87" s="5" t="s">
        <v>2045</v>
      </c>
      <c r="L87" t="s">
        <v>26</v>
      </c>
      <c r="M87" t="s">
        <v>27</v>
      </c>
      <c r="N87">
        <v>1315717200</v>
      </c>
      <c r="O87">
        <v>1316408400</v>
      </c>
      <c r="P87" t="b">
        <v>0</v>
      </c>
      <c r="Q87" t="b">
        <v>0</v>
      </c>
      <c r="R87" s="6">
        <f t="shared" si="9"/>
        <v>25569</v>
      </c>
      <c r="S87" s="5">
        <f t="shared" si="10"/>
        <v>15228.208333333334</v>
      </c>
      <c r="T87" s="5">
        <f t="shared" si="11"/>
        <v>15236.208333333334</v>
      </c>
      <c r="U87" t="s">
        <v>60</v>
      </c>
      <c r="V87" s="6">
        <f t="shared" si="12"/>
        <v>40797.208333333336</v>
      </c>
      <c r="W87" s="6">
        <f t="shared" si="13"/>
        <v>40805.208333333336</v>
      </c>
    </row>
    <row r="88" spans="1:23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7"/>
        <v>167.63513513513513</v>
      </c>
      <c r="G88" t="s">
        <v>20</v>
      </c>
      <c r="H88">
        <v>203</v>
      </c>
      <c r="I88" s="5">
        <f t="shared" si="8"/>
        <v>61.108374384236456</v>
      </c>
      <c r="J88" s="5" t="s">
        <v>2039</v>
      </c>
      <c r="K88" s="5" t="s">
        <v>2040</v>
      </c>
      <c r="L88" t="s">
        <v>21</v>
      </c>
      <c r="M88" t="s">
        <v>22</v>
      </c>
      <c r="N88">
        <v>1430715600</v>
      </c>
      <c r="O88">
        <v>1431838800</v>
      </c>
      <c r="P88" t="b">
        <v>1</v>
      </c>
      <c r="Q88" t="b">
        <v>0</v>
      </c>
      <c r="R88" s="6">
        <f t="shared" si="9"/>
        <v>25569</v>
      </c>
      <c r="S88" s="5">
        <f t="shared" si="10"/>
        <v>16559.208333333332</v>
      </c>
      <c r="T88" s="5">
        <f t="shared" si="11"/>
        <v>16572.208333333332</v>
      </c>
      <c r="U88" t="s">
        <v>33</v>
      </c>
      <c r="V88" s="6">
        <f t="shared" si="12"/>
        <v>42128.208333333328</v>
      </c>
      <c r="W88" s="6">
        <f t="shared" si="13"/>
        <v>42141.208333333328</v>
      </c>
    </row>
    <row r="89" spans="1:23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7"/>
        <v>61.984886649874063</v>
      </c>
      <c r="G89" t="s">
        <v>14</v>
      </c>
      <c r="H89">
        <v>1482</v>
      </c>
      <c r="I89" s="5">
        <f t="shared" si="8"/>
        <v>83.022941970310384</v>
      </c>
      <c r="J89" s="5" t="s">
        <v>2035</v>
      </c>
      <c r="K89" s="5" t="s">
        <v>2036</v>
      </c>
      <c r="L89" t="s">
        <v>26</v>
      </c>
      <c r="M89" t="s">
        <v>27</v>
      </c>
      <c r="N89">
        <v>1299564000</v>
      </c>
      <c r="O89">
        <v>1300510800</v>
      </c>
      <c r="P89" t="b">
        <v>0</v>
      </c>
      <c r="Q89" t="b">
        <v>1</v>
      </c>
      <c r="R89" s="6">
        <f t="shared" si="9"/>
        <v>25569</v>
      </c>
      <c r="S89" s="5">
        <f t="shared" si="10"/>
        <v>15041.25</v>
      </c>
      <c r="T89" s="5">
        <f t="shared" si="11"/>
        <v>15052.208333333334</v>
      </c>
      <c r="U89" t="s">
        <v>23</v>
      </c>
      <c r="V89" s="6">
        <f t="shared" si="12"/>
        <v>40610.25</v>
      </c>
      <c r="W89" s="6">
        <f t="shared" si="13"/>
        <v>40621.208333333336</v>
      </c>
    </row>
    <row r="90" spans="1:23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7"/>
        <v>260.75</v>
      </c>
      <c r="G90" t="s">
        <v>20</v>
      </c>
      <c r="H90">
        <v>113</v>
      </c>
      <c r="I90" s="5">
        <f t="shared" si="8"/>
        <v>110.76106194690266</v>
      </c>
      <c r="J90" s="5" t="s">
        <v>2047</v>
      </c>
      <c r="K90" s="5" t="s">
        <v>2059</v>
      </c>
      <c r="L90" t="s">
        <v>21</v>
      </c>
      <c r="M90" t="s">
        <v>22</v>
      </c>
      <c r="N90">
        <v>1429160400</v>
      </c>
      <c r="O90">
        <v>1431061200</v>
      </c>
      <c r="P90" t="b">
        <v>0</v>
      </c>
      <c r="Q90" t="b">
        <v>0</v>
      </c>
      <c r="R90" s="6">
        <f t="shared" si="9"/>
        <v>25569</v>
      </c>
      <c r="S90" s="5">
        <f t="shared" si="10"/>
        <v>16541.208333333332</v>
      </c>
      <c r="T90" s="5">
        <f t="shared" si="11"/>
        <v>16563.208333333332</v>
      </c>
      <c r="U90" t="s">
        <v>206</v>
      </c>
      <c r="V90" s="6">
        <f t="shared" si="12"/>
        <v>42110.208333333328</v>
      </c>
      <c r="W90" s="6">
        <f t="shared" si="13"/>
        <v>42132.208333333328</v>
      </c>
    </row>
    <row r="91" spans="1:23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7"/>
        <v>252.58823529411765</v>
      </c>
      <c r="G91" t="s">
        <v>20</v>
      </c>
      <c r="H91">
        <v>96</v>
      </c>
      <c r="I91" s="5">
        <f t="shared" si="8"/>
        <v>89.458333333333329</v>
      </c>
      <c r="J91" s="5" t="s">
        <v>2039</v>
      </c>
      <c r="K91" s="5" t="s">
        <v>2040</v>
      </c>
      <c r="L91" t="s">
        <v>21</v>
      </c>
      <c r="M91" t="s">
        <v>22</v>
      </c>
      <c r="N91">
        <v>1271307600</v>
      </c>
      <c r="O91">
        <v>1271480400</v>
      </c>
      <c r="P91" t="b">
        <v>0</v>
      </c>
      <c r="Q91" t="b">
        <v>0</v>
      </c>
      <c r="R91" s="6">
        <f t="shared" si="9"/>
        <v>25569</v>
      </c>
      <c r="S91" s="5">
        <f t="shared" si="10"/>
        <v>14714.208333333334</v>
      </c>
      <c r="T91" s="5">
        <f t="shared" si="11"/>
        <v>14716.208333333334</v>
      </c>
      <c r="U91" t="s">
        <v>33</v>
      </c>
      <c r="V91" s="6">
        <f t="shared" si="12"/>
        <v>40283.208333333336</v>
      </c>
      <c r="W91" s="6">
        <f t="shared" si="13"/>
        <v>40285.208333333336</v>
      </c>
    </row>
    <row r="92" spans="1:23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7"/>
        <v>78.615384615384613</v>
      </c>
      <c r="G92" t="s">
        <v>14</v>
      </c>
      <c r="H92">
        <v>106</v>
      </c>
      <c r="I92" s="5">
        <f t="shared" si="8"/>
        <v>57.849056603773583</v>
      </c>
      <c r="J92" s="5" t="s">
        <v>2039</v>
      </c>
      <c r="K92" s="5" t="s">
        <v>2040</v>
      </c>
      <c r="L92" t="s">
        <v>21</v>
      </c>
      <c r="M92" t="s">
        <v>22</v>
      </c>
      <c r="N92">
        <v>1456380000</v>
      </c>
      <c r="O92">
        <v>1456380000</v>
      </c>
      <c r="P92" t="b">
        <v>0</v>
      </c>
      <c r="Q92" t="b">
        <v>1</v>
      </c>
      <c r="R92" s="6">
        <f t="shared" si="9"/>
        <v>25569</v>
      </c>
      <c r="S92" s="5">
        <f t="shared" si="10"/>
        <v>16856.25</v>
      </c>
      <c r="T92" s="5">
        <f t="shared" si="11"/>
        <v>16856.25</v>
      </c>
      <c r="U92" t="s">
        <v>33</v>
      </c>
      <c r="V92" s="6">
        <f t="shared" si="12"/>
        <v>42425.25</v>
      </c>
      <c r="W92" s="6">
        <f t="shared" si="13"/>
        <v>42425.25</v>
      </c>
    </row>
    <row r="93" spans="1:23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7"/>
        <v>48.404406999351913</v>
      </c>
      <c r="G93" t="s">
        <v>14</v>
      </c>
      <c r="H93">
        <v>679</v>
      </c>
      <c r="I93" s="5">
        <f t="shared" si="8"/>
        <v>109.99705449189985</v>
      </c>
      <c r="J93" s="5" t="s">
        <v>2047</v>
      </c>
      <c r="K93" s="5" t="s">
        <v>2059</v>
      </c>
      <c r="L93" t="s">
        <v>107</v>
      </c>
      <c r="M93" t="s">
        <v>108</v>
      </c>
      <c r="N93">
        <v>1470459600</v>
      </c>
      <c r="O93">
        <v>1472878800</v>
      </c>
      <c r="P93" t="b">
        <v>0</v>
      </c>
      <c r="Q93" t="b">
        <v>0</v>
      </c>
      <c r="R93" s="6">
        <f t="shared" si="9"/>
        <v>25569</v>
      </c>
      <c r="S93" s="5">
        <f t="shared" si="10"/>
        <v>17019.208333333332</v>
      </c>
      <c r="T93" s="5">
        <f t="shared" si="11"/>
        <v>17047.208333333332</v>
      </c>
      <c r="U93" t="s">
        <v>206</v>
      </c>
      <c r="V93" s="6">
        <f t="shared" si="12"/>
        <v>42588.208333333328</v>
      </c>
      <c r="W93" s="6">
        <f t="shared" si="13"/>
        <v>42616.208333333328</v>
      </c>
    </row>
    <row r="94" spans="1:23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7"/>
        <v>258.875</v>
      </c>
      <c r="G94" t="s">
        <v>20</v>
      </c>
      <c r="H94">
        <v>498</v>
      </c>
      <c r="I94" s="5">
        <f t="shared" si="8"/>
        <v>103.96586345381526</v>
      </c>
      <c r="J94" s="5" t="s">
        <v>2050</v>
      </c>
      <c r="K94" s="5" t="s">
        <v>2051</v>
      </c>
      <c r="L94" t="s">
        <v>98</v>
      </c>
      <c r="M94" t="s">
        <v>99</v>
      </c>
      <c r="N94">
        <v>1277269200</v>
      </c>
      <c r="O94">
        <v>1277355600</v>
      </c>
      <c r="P94" t="b">
        <v>0</v>
      </c>
      <c r="Q94" t="b">
        <v>1</v>
      </c>
      <c r="R94" s="6">
        <f t="shared" si="9"/>
        <v>25569</v>
      </c>
      <c r="S94" s="5">
        <f t="shared" si="10"/>
        <v>14783.208333333334</v>
      </c>
      <c r="T94" s="5">
        <f t="shared" si="11"/>
        <v>14784.208333333334</v>
      </c>
      <c r="U94" t="s">
        <v>89</v>
      </c>
      <c r="V94" s="6">
        <f t="shared" si="12"/>
        <v>40352.208333333336</v>
      </c>
      <c r="W94" s="6">
        <f t="shared" si="13"/>
        <v>40353.208333333336</v>
      </c>
    </row>
    <row r="95" spans="1:23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7"/>
        <v>60.548713235294116</v>
      </c>
      <c r="G95" t="s">
        <v>74</v>
      </c>
      <c r="H95">
        <v>610</v>
      </c>
      <c r="I95" s="5">
        <f t="shared" si="8"/>
        <v>107.99508196721311</v>
      </c>
      <c r="J95" s="5" t="s">
        <v>2039</v>
      </c>
      <c r="K95" s="5" t="s">
        <v>2040</v>
      </c>
      <c r="L95" t="s">
        <v>21</v>
      </c>
      <c r="M95" t="s">
        <v>22</v>
      </c>
      <c r="N95">
        <v>1350709200</v>
      </c>
      <c r="O95">
        <v>1351054800</v>
      </c>
      <c r="P95" t="b">
        <v>0</v>
      </c>
      <c r="Q95" t="b">
        <v>1</v>
      </c>
      <c r="R95" s="6">
        <f t="shared" si="9"/>
        <v>25569</v>
      </c>
      <c r="S95" s="5">
        <f t="shared" si="10"/>
        <v>15633.208333333334</v>
      </c>
      <c r="T95" s="5">
        <f t="shared" si="11"/>
        <v>15637.208333333334</v>
      </c>
      <c r="U95" t="s">
        <v>33</v>
      </c>
      <c r="V95" s="6">
        <f t="shared" si="12"/>
        <v>41202.208333333336</v>
      </c>
      <c r="W95" s="6">
        <f t="shared" si="13"/>
        <v>41206.208333333336</v>
      </c>
    </row>
    <row r="96" spans="1:23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7"/>
        <v>303.68965517241378</v>
      </c>
      <c r="G96" t="s">
        <v>20</v>
      </c>
      <c r="H96">
        <v>180</v>
      </c>
      <c r="I96" s="5">
        <f t="shared" si="8"/>
        <v>48.927777777777777</v>
      </c>
      <c r="J96" s="5" t="s">
        <v>2037</v>
      </c>
      <c r="K96" s="5" t="s">
        <v>2038</v>
      </c>
      <c r="L96" t="s">
        <v>40</v>
      </c>
      <c r="M96" t="s">
        <v>41</v>
      </c>
      <c r="N96">
        <v>1554613200</v>
      </c>
      <c r="O96">
        <v>1555563600</v>
      </c>
      <c r="P96" t="b">
        <v>0</v>
      </c>
      <c r="Q96" t="b">
        <v>0</v>
      </c>
      <c r="R96" s="6">
        <f t="shared" si="9"/>
        <v>25569</v>
      </c>
      <c r="S96" s="5">
        <f t="shared" si="10"/>
        <v>17993.208333333332</v>
      </c>
      <c r="T96" s="5">
        <f t="shared" si="11"/>
        <v>18004.208333333332</v>
      </c>
      <c r="U96" t="s">
        <v>28</v>
      </c>
      <c r="V96" s="6">
        <f t="shared" si="12"/>
        <v>43562.208333333328</v>
      </c>
      <c r="W96" s="6">
        <f t="shared" si="13"/>
        <v>43573.208333333328</v>
      </c>
    </row>
    <row r="97" spans="1:23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7"/>
        <v>112.99999999999999</v>
      </c>
      <c r="G97" t="s">
        <v>20</v>
      </c>
      <c r="H97">
        <v>27</v>
      </c>
      <c r="I97" s="5">
        <f t="shared" si="8"/>
        <v>37.666666666666664</v>
      </c>
      <c r="J97" s="5" t="s">
        <v>2041</v>
      </c>
      <c r="K97" s="5" t="s">
        <v>2042</v>
      </c>
      <c r="L97" t="s">
        <v>21</v>
      </c>
      <c r="M97" t="s">
        <v>22</v>
      </c>
      <c r="N97">
        <v>1571029200</v>
      </c>
      <c r="O97">
        <v>1571634000</v>
      </c>
      <c r="P97" t="b">
        <v>0</v>
      </c>
      <c r="Q97" t="b">
        <v>0</v>
      </c>
      <c r="R97" s="6">
        <f t="shared" si="9"/>
        <v>25569</v>
      </c>
      <c r="S97" s="5">
        <f t="shared" si="10"/>
        <v>18183.208333333332</v>
      </c>
      <c r="T97" s="5">
        <f t="shared" si="11"/>
        <v>18190.208333333332</v>
      </c>
      <c r="U97" t="s">
        <v>42</v>
      </c>
      <c r="V97" s="6">
        <f t="shared" si="12"/>
        <v>43752.208333333328</v>
      </c>
      <c r="W97" s="6">
        <f t="shared" si="13"/>
        <v>43759.208333333328</v>
      </c>
    </row>
    <row r="98" spans="1:23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7"/>
        <v>217.37876614060258</v>
      </c>
      <c r="G98" t="s">
        <v>20</v>
      </c>
      <c r="H98">
        <v>2331</v>
      </c>
      <c r="I98" s="5">
        <f t="shared" si="8"/>
        <v>64.999141999141997</v>
      </c>
      <c r="J98" s="5" t="s">
        <v>2039</v>
      </c>
      <c r="K98" s="5" t="s">
        <v>2040</v>
      </c>
      <c r="L98" t="s">
        <v>21</v>
      </c>
      <c r="M98" t="s">
        <v>22</v>
      </c>
      <c r="N98">
        <v>1299736800</v>
      </c>
      <c r="O98">
        <v>1300856400</v>
      </c>
      <c r="P98" t="b">
        <v>0</v>
      </c>
      <c r="Q98" t="b">
        <v>0</v>
      </c>
      <c r="R98" s="6">
        <f t="shared" si="9"/>
        <v>25569</v>
      </c>
      <c r="S98" s="5">
        <f t="shared" si="10"/>
        <v>15043.25</v>
      </c>
      <c r="T98" s="5">
        <f t="shared" si="11"/>
        <v>15056.208333333334</v>
      </c>
      <c r="U98" t="s">
        <v>33</v>
      </c>
      <c r="V98" s="6">
        <f t="shared" si="12"/>
        <v>40612.25</v>
      </c>
      <c r="W98" s="6">
        <f t="shared" si="13"/>
        <v>40625.208333333336</v>
      </c>
    </row>
    <row r="99" spans="1:23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7"/>
        <v>926.69230769230762</v>
      </c>
      <c r="G99" t="s">
        <v>20</v>
      </c>
      <c r="H99">
        <v>113</v>
      </c>
      <c r="I99" s="5">
        <f t="shared" si="8"/>
        <v>106.61061946902655</v>
      </c>
      <c r="J99" s="5" t="s">
        <v>2033</v>
      </c>
      <c r="K99" s="5" t="s">
        <v>2034</v>
      </c>
      <c r="L99" t="s">
        <v>21</v>
      </c>
      <c r="M99" t="s">
        <v>22</v>
      </c>
      <c r="N99">
        <v>1435208400</v>
      </c>
      <c r="O99">
        <v>1439874000</v>
      </c>
      <c r="P99" t="b">
        <v>0</v>
      </c>
      <c r="Q99" t="b">
        <v>0</v>
      </c>
      <c r="R99" s="6">
        <f t="shared" si="9"/>
        <v>25569</v>
      </c>
      <c r="S99" s="5">
        <f t="shared" si="10"/>
        <v>16611.208333333332</v>
      </c>
      <c r="T99" s="5">
        <f t="shared" si="11"/>
        <v>16665.208333333332</v>
      </c>
      <c r="U99" t="s">
        <v>17</v>
      </c>
      <c r="V99" s="6">
        <f t="shared" si="12"/>
        <v>42180.208333333328</v>
      </c>
      <c r="W99" s="6">
        <f t="shared" si="13"/>
        <v>42234.208333333328</v>
      </c>
    </row>
    <row r="100" spans="1:23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7"/>
        <v>33.692229038854805</v>
      </c>
      <c r="G100" t="s">
        <v>14</v>
      </c>
      <c r="H100">
        <v>1220</v>
      </c>
      <c r="I100" s="5">
        <f t="shared" si="8"/>
        <v>27.009016393442622</v>
      </c>
      <c r="J100" s="5" t="s">
        <v>2050</v>
      </c>
      <c r="K100" s="5" t="s">
        <v>2051</v>
      </c>
      <c r="L100" t="s">
        <v>26</v>
      </c>
      <c r="M100" t="s">
        <v>27</v>
      </c>
      <c r="N100">
        <v>1437973200</v>
      </c>
      <c r="O100">
        <v>1438318800</v>
      </c>
      <c r="P100" t="b">
        <v>0</v>
      </c>
      <c r="Q100" t="b">
        <v>0</v>
      </c>
      <c r="R100" s="6">
        <f t="shared" si="9"/>
        <v>25569</v>
      </c>
      <c r="S100" s="5">
        <f t="shared" si="10"/>
        <v>16643.208333333332</v>
      </c>
      <c r="T100" s="5">
        <f t="shared" si="11"/>
        <v>16647.208333333332</v>
      </c>
      <c r="U100" t="s">
        <v>89</v>
      </c>
      <c r="V100" s="6">
        <f t="shared" si="12"/>
        <v>42212.208333333328</v>
      </c>
      <c r="W100" s="6">
        <f t="shared" si="13"/>
        <v>42216.208333333328</v>
      </c>
    </row>
    <row r="101" spans="1:23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7"/>
        <v>196.7236842105263</v>
      </c>
      <c r="G101" t="s">
        <v>20</v>
      </c>
      <c r="H101">
        <v>164</v>
      </c>
      <c r="I101" s="5">
        <f t="shared" si="8"/>
        <v>91.16463414634147</v>
      </c>
      <c r="J101" s="5" t="s">
        <v>2039</v>
      </c>
      <c r="K101" s="5" t="s">
        <v>2040</v>
      </c>
      <c r="L101" t="s">
        <v>21</v>
      </c>
      <c r="M101" t="s">
        <v>22</v>
      </c>
      <c r="N101">
        <v>1416895200</v>
      </c>
      <c r="O101">
        <v>1419400800</v>
      </c>
      <c r="P101" t="b">
        <v>0</v>
      </c>
      <c r="Q101" t="b">
        <v>0</v>
      </c>
      <c r="R101" s="6">
        <f t="shared" si="9"/>
        <v>25569</v>
      </c>
      <c r="S101" s="5">
        <f t="shared" si="10"/>
        <v>16399.25</v>
      </c>
      <c r="T101" s="5">
        <f t="shared" si="11"/>
        <v>16428.25</v>
      </c>
      <c r="U101" t="s">
        <v>33</v>
      </c>
      <c r="V101" s="6">
        <f t="shared" si="12"/>
        <v>41968.25</v>
      </c>
      <c r="W101" s="6">
        <f t="shared" si="13"/>
        <v>41997.25</v>
      </c>
    </row>
    <row r="102" spans="1:23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 s="5">
        <f t="shared" si="8"/>
        <v>1</v>
      </c>
      <c r="J102" s="5" t="s">
        <v>2039</v>
      </c>
      <c r="K102" s="5" t="s">
        <v>2040</v>
      </c>
      <c r="L102" t="s">
        <v>21</v>
      </c>
      <c r="M102" t="s">
        <v>22</v>
      </c>
      <c r="N102">
        <v>1319000400</v>
      </c>
      <c r="O102">
        <v>1320555600</v>
      </c>
      <c r="P102" t="b">
        <v>0</v>
      </c>
      <c r="Q102" t="b">
        <v>0</v>
      </c>
      <c r="R102" s="6">
        <f t="shared" si="9"/>
        <v>25569</v>
      </c>
      <c r="S102" s="5">
        <f t="shared" si="10"/>
        <v>15266.208333333334</v>
      </c>
      <c r="T102" s="5">
        <f t="shared" si="11"/>
        <v>15284.208333333334</v>
      </c>
      <c r="U102" t="s">
        <v>33</v>
      </c>
      <c r="V102" s="6">
        <f t="shared" si="12"/>
        <v>40835.208333333336</v>
      </c>
      <c r="W102" s="6">
        <f t="shared" si="13"/>
        <v>40853.208333333336</v>
      </c>
    </row>
    <row r="103" spans="1:23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7"/>
        <v>1021.4444444444445</v>
      </c>
      <c r="G103" t="s">
        <v>20</v>
      </c>
      <c r="H103">
        <v>164</v>
      </c>
      <c r="I103" s="5">
        <f t="shared" si="8"/>
        <v>56.054878048780488</v>
      </c>
      <c r="J103" s="5" t="s">
        <v>2035</v>
      </c>
      <c r="K103" s="5" t="s">
        <v>2043</v>
      </c>
      <c r="L103" t="s">
        <v>21</v>
      </c>
      <c r="M103" t="s">
        <v>22</v>
      </c>
      <c r="N103">
        <v>1424498400</v>
      </c>
      <c r="O103">
        <v>1425103200</v>
      </c>
      <c r="P103" t="b">
        <v>0</v>
      </c>
      <c r="Q103" t="b">
        <v>1</v>
      </c>
      <c r="R103" s="6">
        <f t="shared" si="9"/>
        <v>25569</v>
      </c>
      <c r="S103" s="5">
        <f t="shared" si="10"/>
        <v>16487.25</v>
      </c>
      <c r="T103" s="5">
        <f t="shared" si="11"/>
        <v>16494.25</v>
      </c>
      <c r="U103" t="s">
        <v>50</v>
      </c>
      <c r="V103" s="6">
        <f t="shared" si="12"/>
        <v>42056.25</v>
      </c>
      <c r="W103" s="6">
        <f t="shared" si="13"/>
        <v>42063.25</v>
      </c>
    </row>
    <row r="104" spans="1:23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7"/>
        <v>281.67567567567568</v>
      </c>
      <c r="G104" t="s">
        <v>20</v>
      </c>
      <c r="H104">
        <v>336</v>
      </c>
      <c r="I104" s="5">
        <f t="shared" si="8"/>
        <v>31.017857142857142</v>
      </c>
      <c r="J104" s="5" t="s">
        <v>2037</v>
      </c>
      <c r="K104" s="5" t="s">
        <v>2046</v>
      </c>
      <c r="L104" t="s">
        <v>21</v>
      </c>
      <c r="M104" t="s">
        <v>22</v>
      </c>
      <c r="N104">
        <v>1526274000</v>
      </c>
      <c r="O104">
        <v>1526878800</v>
      </c>
      <c r="P104" t="b">
        <v>0</v>
      </c>
      <c r="Q104" t="b">
        <v>1</v>
      </c>
      <c r="R104" s="6">
        <f t="shared" si="9"/>
        <v>25569</v>
      </c>
      <c r="S104" s="5">
        <f t="shared" si="10"/>
        <v>17665.208333333332</v>
      </c>
      <c r="T104" s="5">
        <f t="shared" si="11"/>
        <v>17672.208333333332</v>
      </c>
      <c r="U104" t="s">
        <v>65</v>
      </c>
      <c r="V104" s="6">
        <f t="shared" si="12"/>
        <v>43234.208333333328</v>
      </c>
      <c r="W104" s="6">
        <f t="shared" si="13"/>
        <v>43241.208333333328</v>
      </c>
    </row>
    <row r="105" spans="1:23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7"/>
        <v>24.610000000000003</v>
      </c>
      <c r="G105" t="s">
        <v>14</v>
      </c>
      <c r="H105">
        <v>37</v>
      </c>
      <c r="I105" s="5">
        <f t="shared" si="8"/>
        <v>66.513513513513516</v>
      </c>
      <c r="J105" s="5" t="s">
        <v>2035</v>
      </c>
      <c r="K105" s="5" t="s">
        <v>2043</v>
      </c>
      <c r="L105" t="s">
        <v>107</v>
      </c>
      <c r="M105" t="s">
        <v>108</v>
      </c>
      <c r="N105">
        <v>1287896400</v>
      </c>
      <c r="O105">
        <v>1288674000</v>
      </c>
      <c r="P105" t="b">
        <v>0</v>
      </c>
      <c r="Q105" t="b">
        <v>0</v>
      </c>
      <c r="R105" s="6">
        <f t="shared" si="9"/>
        <v>25569</v>
      </c>
      <c r="S105" s="5">
        <f t="shared" si="10"/>
        <v>14906.208333333334</v>
      </c>
      <c r="T105" s="5">
        <f t="shared" si="11"/>
        <v>14915.208333333334</v>
      </c>
      <c r="U105" t="s">
        <v>50</v>
      </c>
      <c r="V105" s="6">
        <f t="shared" si="12"/>
        <v>40475.208333333336</v>
      </c>
      <c r="W105" s="6">
        <f t="shared" si="13"/>
        <v>40484.208333333336</v>
      </c>
    </row>
    <row r="106" spans="1:23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7"/>
        <v>143.14010067114094</v>
      </c>
      <c r="G106" t="s">
        <v>20</v>
      </c>
      <c r="H106">
        <v>1917</v>
      </c>
      <c r="I106" s="5">
        <f t="shared" si="8"/>
        <v>89.005216484089729</v>
      </c>
      <c r="J106" s="5" t="s">
        <v>2035</v>
      </c>
      <c r="K106" s="5" t="s">
        <v>2045</v>
      </c>
      <c r="L106" t="s">
        <v>21</v>
      </c>
      <c r="M106" t="s">
        <v>22</v>
      </c>
      <c r="N106">
        <v>1495515600</v>
      </c>
      <c r="O106">
        <v>1495602000</v>
      </c>
      <c r="P106" t="b">
        <v>0</v>
      </c>
      <c r="Q106" t="b">
        <v>0</v>
      </c>
      <c r="R106" s="6">
        <f t="shared" si="9"/>
        <v>25569</v>
      </c>
      <c r="S106" s="5">
        <f t="shared" si="10"/>
        <v>17309.208333333332</v>
      </c>
      <c r="T106" s="5">
        <f t="shared" si="11"/>
        <v>17310.208333333332</v>
      </c>
      <c r="U106" t="s">
        <v>60</v>
      </c>
      <c r="V106" s="6">
        <f t="shared" si="12"/>
        <v>42878.208333333328</v>
      </c>
      <c r="W106" s="6">
        <f t="shared" si="13"/>
        <v>42879.208333333328</v>
      </c>
    </row>
    <row r="107" spans="1:23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7"/>
        <v>144.54411764705884</v>
      </c>
      <c r="G107" t="s">
        <v>20</v>
      </c>
      <c r="H107">
        <v>95</v>
      </c>
      <c r="I107" s="5">
        <f t="shared" si="8"/>
        <v>103.46315789473684</v>
      </c>
      <c r="J107" s="5" t="s">
        <v>2037</v>
      </c>
      <c r="K107" s="5" t="s">
        <v>2038</v>
      </c>
      <c r="L107" t="s">
        <v>21</v>
      </c>
      <c r="M107" t="s">
        <v>22</v>
      </c>
      <c r="N107">
        <v>1364878800</v>
      </c>
      <c r="O107">
        <v>1366434000</v>
      </c>
      <c r="P107" t="b">
        <v>0</v>
      </c>
      <c r="Q107" t="b">
        <v>0</v>
      </c>
      <c r="R107" s="6">
        <f t="shared" si="9"/>
        <v>25569</v>
      </c>
      <c r="S107" s="5">
        <f t="shared" si="10"/>
        <v>15797.208333333334</v>
      </c>
      <c r="T107" s="5">
        <f t="shared" si="11"/>
        <v>15815.208333333334</v>
      </c>
      <c r="U107" t="s">
        <v>28</v>
      </c>
      <c r="V107" s="6">
        <f t="shared" si="12"/>
        <v>41366.208333333336</v>
      </c>
      <c r="W107" s="6">
        <f t="shared" si="13"/>
        <v>41384.208333333336</v>
      </c>
    </row>
    <row r="108" spans="1:23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7"/>
        <v>359.12820512820514</v>
      </c>
      <c r="G108" t="s">
        <v>20</v>
      </c>
      <c r="H108">
        <v>147</v>
      </c>
      <c r="I108" s="5">
        <f t="shared" si="8"/>
        <v>95.278911564625844</v>
      </c>
      <c r="J108" s="5" t="s">
        <v>2039</v>
      </c>
      <c r="K108" s="5" t="s">
        <v>2040</v>
      </c>
      <c r="L108" t="s">
        <v>21</v>
      </c>
      <c r="M108" t="s">
        <v>22</v>
      </c>
      <c r="N108">
        <v>1567918800</v>
      </c>
      <c r="O108">
        <v>1568350800</v>
      </c>
      <c r="P108" t="b">
        <v>0</v>
      </c>
      <c r="Q108" t="b">
        <v>0</v>
      </c>
      <c r="R108" s="6">
        <f t="shared" si="9"/>
        <v>25569</v>
      </c>
      <c r="S108" s="5">
        <f t="shared" si="10"/>
        <v>18147.208333333332</v>
      </c>
      <c r="T108" s="5">
        <f t="shared" si="11"/>
        <v>18152.208333333332</v>
      </c>
      <c r="U108" t="s">
        <v>33</v>
      </c>
      <c r="V108" s="6">
        <f t="shared" si="12"/>
        <v>43716.208333333328</v>
      </c>
      <c r="W108" s="6">
        <f t="shared" si="13"/>
        <v>43721.208333333328</v>
      </c>
    </row>
    <row r="109" spans="1:23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7"/>
        <v>186.48571428571427</v>
      </c>
      <c r="G109" t="s">
        <v>20</v>
      </c>
      <c r="H109">
        <v>86</v>
      </c>
      <c r="I109" s="5">
        <f t="shared" si="8"/>
        <v>75.895348837209298</v>
      </c>
      <c r="J109" s="5" t="s">
        <v>2039</v>
      </c>
      <c r="K109" s="5" t="s">
        <v>2040</v>
      </c>
      <c r="L109" t="s">
        <v>21</v>
      </c>
      <c r="M109" t="s">
        <v>22</v>
      </c>
      <c r="N109">
        <v>1524459600</v>
      </c>
      <c r="O109">
        <v>1525928400</v>
      </c>
      <c r="P109" t="b">
        <v>0</v>
      </c>
      <c r="Q109" t="b">
        <v>1</v>
      </c>
      <c r="R109" s="6">
        <f t="shared" si="9"/>
        <v>25569</v>
      </c>
      <c r="S109" s="5">
        <f t="shared" si="10"/>
        <v>17644.208333333332</v>
      </c>
      <c r="T109" s="5">
        <f t="shared" si="11"/>
        <v>17661.208333333332</v>
      </c>
      <c r="U109" t="s">
        <v>33</v>
      </c>
      <c r="V109" s="6">
        <f t="shared" si="12"/>
        <v>43213.208333333328</v>
      </c>
      <c r="W109" s="6">
        <f t="shared" si="13"/>
        <v>43230.208333333328</v>
      </c>
    </row>
    <row r="110" spans="1:23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7"/>
        <v>595.26666666666665</v>
      </c>
      <c r="G110" t="s">
        <v>20</v>
      </c>
      <c r="H110">
        <v>83</v>
      </c>
      <c r="I110" s="5">
        <f t="shared" si="8"/>
        <v>107.57831325301204</v>
      </c>
      <c r="J110" s="5" t="s">
        <v>2041</v>
      </c>
      <c r="K110" s="5" t="s">
        <v>2042</v>
      </c>
      <c r="L110" t="s">
        <v>21</v>
      </c>
      <c r="M110" t="s">
        <v>22</v>
      </c>
      <c r="N110">
        <v>1333688400</v>
      </c>
      <c r="O110">
        <v>1336885200</v>
      </c>
      <c r="P110" t="b">
        <v>0</v>
      </c>
      <c r="Q110" t="b">
        <v>0</v>
      </c>
      <c r="R110" s="6">
        <f t="shared" si="9"/>
        <v>25569</v>
      </c>
      <c r="S110" s="5">
        <f t="shared" si="10"/>
        <v>15436.208333333334</v>
      </c>
      <c r="T110" s="5">
        <f t="shared" si="11"/>
        <v>15473.208333333334</v>
      </c>
      <c r="U110" t="s">
        <v>42</v>
      </c>
      <c r="V110" s="6">
        <f t="shared" si="12"/>
        <v>41005.208333333336</v>
      </c>
      <c r="W110" s="6">
        <f t="shared" si="13"/>
        <v>41042.208333333336</v>
      </c>
    </row>
    <row r="111" spans="1:23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7"/>
        <v>59.21153846153846</v>
      </c>
      <c r="G111" t="s">
        <v>14</v>
      </c>
      <c r="H111">
        <v>60</v>
      </c>
      <c r="I111" s="5">
        <f t="shared" si="8"/>
        <v>51.31666666666667</v>
      </c>
      <c r="J111" s="5" t="s">
        <v>2041</v>
      </c>
      <c r="K111" s="5" t="s">
        <v>2060</v>
      </c>
      <c r="L111" t="s">
        <v>21</v>
      </c>
      <c r="M111" t="s">
        <v>22</v>
      </c>
      <c r="N111">
        <v>1389506400</v>
      </c>
      <c r="O111">
        <v>1389679200</v>
      </c>
      <c r="P111" t="b">
        <v>0</v>
      </c>
      <c r="Q111" t="b">
        <v>0</v>
      </c>
      <c r="R111" s="6">
        <f t="shared" si="9"/>
        <v>25569</v>
      </c>
      <c r="S111" s="5">
        <f t="shared" si="10"/>
        <v>16082.25</v>
      </c>
      <c r="T111" s="5">
        <f t="shared" si="11"/>
        <v>16084.25</v>
      </c>
      <c r="U111" t="s">
        <v>269</v>
      </c>
      <c r="V111" s="6">
        <f t="shared" si="12"/>
        <v>41651.25</v>
      </c>
      <c r="W111" s="6">
        <f t="shared" si="13"/>
        <v>41653.25</v>
      </c>
    </row>
    <row r="112" spans="1:23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7"/>
        <v>14.962780898876405</v>
      </c>
      <c r="G112" t="s">
        <v>14</v>
      </c>
      <c r="H112">
        <v>296</v>
      </c>
      <c r="I112" s="5">
        <f t="shared" si="8"/>
        <v>71.983108108108112</v>
      </c>
      <c r="J112" s="5" t="s">
        <v>2033</v>
      </c>
      <c r="K112" s="5" t="s">
        <v>2034</v>
      </c>
      <c r="L112" t="s">
        <v>21</v>
      </c>
      <c r="M112" t="s">
        <v>22</v>
      </c>
      <c r="N112">
        <v>1536642000</v>
      </c>
      <c r="O112">
        <v>1538283600</v>
      </c>
      <c r="P112" t="b">
        <v>0</v>
      </c>
      <c r="Q112" t="b">
        <v>0</v>
      </c>
      <c r="R112" s="6">
        <f t="shared" si="9"/>
        <v>25569</v>
      </c>
      <c r="S112" s="5">
        <f t="shared" si="10"/>
        <v>17785.208333333332</v>
      </c>
      <c r="T112" s="5">
        <f t="shared" si="11"/>
        <v>17804.208333333332</v>
      </c>
      <c r="U112" t="s">
        <v>17</v>
      </c>
      <c r="V112" s="6">
        <f t="shared" si="12"/>
        <v>43354.208333333328</v>
      </c>
      <c r="W112" s="6">
        <f t="shared" si="13"/>
        <v>43373.208333333328</v>
      </c>
    </row>
    <row r="113" spans="1:23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7"/>
        <v>119.95602605863192</v>
      </c>
      <c r="G113" t="s">
        <v>20</v>
      </c>
      <c r="H113">
        <v>676</v>
      </c>
      <c r="I113" s="5">
        <f t="shared" si="8"/>
        <v>108.95414201183432</v>
      </c>
      <c r="J113" s="5" t="s">
        <v>2047</v>
      </c>
      <c r="K113" s="5" t="s">
        <v>2056</v>
      </c>
      <c r="L113" t="s">
        <v>21</v>
      </c>
      <c r="M113" t="s">
        <v>22</v>
      </c>
      <c r="N113">
        <v>1348290000</v>
      </c>
      <c r="O113">
        <v>1348808400</v>
      </c>
      <c r="P113" t="b">
        <v>0</v>
      </c>
      <c r="Q113" t="b">
        <v>0</v>
      </c>
      <c r="R113" s="6">
        <f t="shared" si="9"/>
        <v>25569</v>
      </c>
      <c r="S113" s="5">
        <f t="shared" si="10"/>
        <v>15605.208333333334</v>
      </c>
      <c r="T113" s="5">
        <f t="shared" si="11"/>
        <v>15611.208333333334</v>
      </c>
      <c r="U113" t="s">
        <v>133</v>
      </c>
      <c r="V113" s="6">
        <f t="shared" si="12"/>
        <v>41174.208333333336</v>
      </c>
      <c r="W113" s="6">
        <f t="shared" si="13"/>
        <v>41180.208333333336</v>
      </c>
    </row>
    <row r="114" spans="1:23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7"/>
        <v>268.82978723404256</v>
      </c>
      <c r="G114" t="s">
        <v>20</v>
      </c>
      <c r="H114">
        <v>361</v>
      </c>
      <c r="I114" s="5">
        <f t="shared" si="8"/>
        <v>35</v>
      </c>
      <c r="J114" s="5" t="s">
        <v>2037</v>
      </c>
      <c r="K114" s="5" t="s">
        <v>2038</v>
      </c>
      <c r="L114" t="s">
        <v>26</v>
      </c>
      <c r="M114" t="s">
        <v>27</v>
      </c>
      <c r="N114">
        <v>1408856400</v>
      </c>
      <c r="O114">
        <v>1410152400</v>
      </c>
      <c r="P114" t="b">
        <v>0</v>
      </c>
      <c r="Q114" t="b">
        <v>0</v>
      </c>
      <c r="R114" s="6">
        <f t="shared" si="9"/>
        <v>25569</v>
      </c>
      <c r="S114" s="5">
        <f t="shared" si="10"/>
        <v>16306.208333333334</v>
      </c>
      <c r="T114" s="5">
        <f t="shared" si="11"/>
        <v>16321.208333333334</v>
      </c>
      <c r="U114" t="s">
        <v>28</v>
      </c>
      <c r="V114" s="6">
        <f t="shared" si="12"/>
        <v>41875.208333333336</v>
      </c>
      <c r="W114" s="6">
        <f t="shared" si="13"/>
        <v>41890.208333333336</v>
      </c>
    </row>
    <row r="115" spans="1:23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7"/>
        <v>376.87878787878788</v>
      </c>
      <c r="G115" t="s">
        <v>20</v>
      </c>
      <c r="H115">
        <v>131</v>
      </c>
      <c r="I115" s="5">
        <f t="shared" si="8"/>
        <v>94.938931297709928</v>
      </c>
      <c r="J115" s="5" t="s">
        <v>2033</v>
      </c>
      <c r="K115" s="5" t="s">
        <v>2034</v>
      </c>
      <c r="L115" t="s">
        <v>21</v>
      </c>
      <c r="M115" t="s">
        <v>22</v>
      </c>
      <c r="N115">
        <v>1505192400</v>
      </c>
      <c r="O115">
        <v>1505797200</v>
      </c>
      <c r="P115" t="b">
        <v>0</v>
      </c>
      <c r="Q115" t="b">
        <v>0</v>
      </c>
      <c r="R115" s="6">
        <f t="shared" si="9"/>
        <v>25569</v>
      </c>
      <c r="S115" s="5">
        <f t="shared" si="10"/>
        <v>17421.208333333332</v>
      </c>
      <c r="T115" s="5">
        <f t="shared" si="11"/>
        <v>17428.208333333332</v>
      </c>
      <c r="U115" t="s">
        <v>17</v>
      </c>
      <c r="V115" s="6">
        <f t="shared" si="12"/>
        <v>42990.208333333328</v>
      </c>
      <c r="W115" s="6">
        <f t="shared" si="13"/>
        <v>42997.208333333328</v>
      </c>
    </row>
    <row r="116" spans="1:23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7"/>
        <v>727.15789473684208</v>
      </c>
      <c r="G116" t="s">
        <v>20</v>
      </c>
      <c r="H116">
        <v>126</v>
      </c>
      <c r="I116" s="5">
        <f t="shared" si="8"/>
        <v>109.65079365079364</v>
      </c>
      <c r="J116" s="5" t="s">
        <v>2037</v>
      </c>
      <c r="K116" s="5" t="s">
        <v>2046</v>
      </c>
      <c r="L116" t="s">
        <v>21</v>
      </c>
      <c r="M116" t="s">
        <v>22</v>
      </c>
      <c r="N116">
        <v>1554786000</v>
      </c>
      <c r="O116">
        <v>1554872400</v>
      </c>
      <c r="P116" t="b">
        <v>0</v>
      </c>
      <c r="Q116" t="b">
        <v>1</v>
      </c>
      <c r="R116" s="6">
        <f t="shared" si="9"/>
        <v>25569</v>
      </c>
      <c r="S116" s="5">
        <f t="shared" si="10"/>
        <v>17995.208333333332</v>
      </c>
      <c r="T116" s="5">
        <f t="shared" si="11"/>
        <v>17996.208333333332</v>
      </c>
      <c r="U116" t="s">
        <v>65</v>
      </c>
      <c r="V116" s="6">
        <f t="shared" si="12"/>
        <v>43564.208333333328</v>
      </c>
      <c r="W116" s="6">
        <f t="shared" si="13"/>
        <v>43565.208333333328</v>
      </c>
    </row>
    <row r="117" spans="1:23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7"/>
        <v>87.211757648470297</v>
      </c>
      <c r="G117" t="s">
        <v>14</v>
      </c>
      <c r="H117">
        <v>3304</v>
      </c>
      <c r="I117" s="5">
        <f t="shared" si="8"/>
        <v>44.001815980629537</v>
      </c>
      <c r="J117" s="5" t="s">
        <v>2047</v>
      </c>
      <c r="K117" s="5" t="s">
        <v>2053</v>
      </c>
      <c r="L117" t="s">
        <v>107</v>
      </c>
      <c r="M117" t="s">
        <v>108</v>
      </c>
      <c r="N117">
        <v>1510898400</v>
      </c>
      <c r="O117">
        <v>1513922400</v>
      </c>
      <c r="P117" t="b">
        <v>0</v>
      </c>
      <c r="Q117" t="b">
        <v>0</v>
      </c>
      <c r="R117" s="6">
        <f t="shared" si="9"/>
        <v>25569</v>
      </c>
      <c r="S117" s="5">
        <f t="shared" si="10"/>
        <v>17487.25</v>
      </c>
      <c r="T117" s="5">
        <f t="shared" si="11"/>
        <v>17522.25</v>
      </c>
      <c r="U117" t="s">
        <v>119</v>
      </c>
      <c r="V117" s="6">
        <f t="shared" si="12"/>
        <v>43056.25</v>
      </c>
      <c r="W117" s="6">
        <f t="shared" si="13"/>
        <v>43091.25</v>
      </c>
    </row>
    <row r="118" spans="1:23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 s="5">
        <f t="shared" si="8"/>
        <v>86.794520547945211</v>
      </c>
      <c r="J118" s="5" t="s">
        <v>2039</v>
      </c>
      <c r="K118" s="5" t="s">
        <v>2040</v>
      </c>
      <c r="L118" t="s">
        <v>21</v>
      </c>
      <c r="M118" t="s">
        <v>22</v>
      </c>
      <c r="N118">
        <v>1442552400</v>
      </c>
      <c r="O118">
        <v>1442638800</v>
      </c>
      <c r="P118" t="b">
        <v>0</v>
      </c>
      <c r="Q118" t="b">
        <v>0</v>
      </c>
      <c r="R118" s="6">
        <f t="shared" si="9"/>
        <v>25569</v>
      </c>
      <c r="S118" s="5">
        <f t="shared" si="10"/>
        <v>16696.208333333332</v>
      </c>
      <c r="T118" s="5">
        <f t="shared" si="11"/>
        <v>16697.208333333332</v>
      </c>
      <c r="U118" t="s">
        <v>33</v>
      </c>
      <c r="V118" s="6">
        <f t="shared" si="12"/>
        <v>42265.208333333328</v>
      </c>
      <c r="W118" s="6">
        <f t="shared" si="13"/>
        <v>42266.208333333328</v>
      </c>
    </row>
    <row r="119" spans="1:23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7"/>
        <v>173.9387755102041</v>
      </c>
      <c r="G119" t="s">
        <v>20</v>
      </c>
      <c r="H119">
        <v>275</v>
      </c>
      <c r="I119" s="5">
        <f t="shared" si="8"/>
        <v>30.992727272727272</v>
      </c>
      <c r="J119" s="5" t="s">
        <v>2041</v>
      </c>
      <c r="K119" s="5" t="s">
        <v>2060</v>
      </c>
      <c r="L119" t="s">
        <v>21</v>
      </c>
      <c r="M119" t="s">
        <v>22</v>
      </c>
      <c r="N119">
        <v>1316667600</v>
      </c>
      <c r="O119">
        <v>1317186000</v>
      </c>
      <c r="P119" t="b">
        <v>0</v>
      </c>
      <c r="Q119" t="b">
        <v>0</v>
      </c>
      <c r="R119" s="6">
        <f t="shared" si="9"/>
        <v>25569</v>
      </c>
      <c r="S119" s="5">
        <f t="shared" si="10"/>
        <v>15239.208333333334</v>
      </c>
      <c r="T119" s="5">
        <f t="shared" si="11"/>
        <v>15245.208333333334</v>
      </c>
      <c r="U119" t="s">
        <v>269</v>
      </c>
      <c r="V119" s="6">
        <f t="shared" si="12"/>
        <v>40808.208333333336</v>
      </c>
      <c r="W119" s="6">
        <f t="shared" si="13"/>
        <v>40814.208333333336</v>
      </c>
    </row>
    <row r="120" spans="1:23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7"/>
        <v>117.61111111111111</v>
      </c>
      <c r="G120" t="s">
        <v>20</v>
      </c>
      <c r="H120">
        <v>67</v>
      </c>
      <c r="I120" s="5">
        <f t="shared" si="8"/>
        <v>94.791044776119406</v>
      </c>
      <c r="J120" s="5" t="s">
        <v>2054</v>
      </c>
      <c r="K120" s="5" t="s">
        <v>2055</v>
      </c>
      <c r="L120" t="s">
        <v>21</v>
      </c>
      <c r="M120" t="s">
        <v>22</v>
      </c>
      <c r="N120">
        <v>1390716000</v>
      </c>
      <c r="O120">
        <v>1391234400</v>
      </c>
      <c r="P120" t="b">
        <v>0</v>
      </c>
      <c r="Q120" t="b">
        <v>0</v>
      </c>
      <c r="R120" s="6">
        <f t="shared" si="9"/>
        <v>25569</v>
      </c>
      <c r="S120" s="5">
        <f t="shared" si="10"/>
        <v>16096.25</v>
      </c>
      <c r="T120" s="5">
        <f t="shared" si="11"/>
        <v>16102.25</v>
      </c>
      <c r="U120" t="s">
        <v>122</v>
      </c>
      <c r="V120" s="6">
        <f t="shared" si="12"/>
        <v>41665.25</v>
      </c>
      <c r="W120" s="6">
        <f t="shared" si="13"/>
        <v>41671.25</v>
      </c>
    </row>
    <row r="121" spans="1:23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7"/>
        <v>214.96</v>
      </c>
      <c r="G121" t="s">
        <v>20</v>
      </c>
      <c r="H121">
        <v>154</v>
      </c>
      <c r="I121" s="5">
        <f t="shared" si="8"/>
        <v>69.79220779220779</v>
      </c>
      <c r="J121" s="5" t="s">
        <v>2041</v>
      </c>
      <c r="K121" s="5" t="s">
        <v>2042</v>
      </c>
      <c r="L121" t="s">
        <v>21</v>
      </c>
      <c r="M121" t="s">
        <v>22</v>
      </c>
      <c r="N121">
        <v>1402894800</v>
      </c>
      <c r="O121">
        <v>1404363600</v>
      </c>
      <c r="P121" t="b">
        <v>0</v>
      </c>
      <c r="Q121" t="b">
        <v>1</v>
      </c>
      <c r="R121" s="6">
        <f t="shared" si="9"/>
        <v>25569</v>
      </c>
      <c r="S121" s="5">
        <f t="shared" si="10"/>
        <v>16237.208333333334</v>
      </c>
      <c r="T121" s="5">
        <f t="shared" si="11"/>
        <v>16254.208333333334</v>
      </c>
      <c r="U121" t="s">
        <v>42</v>
      </c>
      <c r="V121" s="6">
        <f t="shared" si="12"/>
        <v>41806.208333333336</v>
      </c>
      <c r="W121" s="6">
        <f t="shared" si="13"/>
        <v>41823.208333333336</v>
      </c>
    </row>
    <row r="122" spans="1:23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7"/>
        <v>149.49667110519306</v>
      </c>
      <c r="G122" t="s">
        <v>20</v>
      </c>
      <c r="H122">
        <v>1782</v>
      </c>
      <c r="I122" s="5">
        <f t="shared" si="8"/>
        <v>63.003367003367003</v>
      </c>
      <c r="J122" s="5" t="s">
        <v>2050</v>
      </c>
      <c r="K122" s="5" t="s">
        <v>2061</v>
      </c>
      <c r="L122" t="s">
        <v>21</v>
      </c>
      <c r="M122" t="s">
        <v>22</v>
      </c>
      <c r="N122">
        <v>1429246800</v>
      </c>
      <c r="O122">
        <v>1429592400</v>
      </c>
      <c r="P122" t="b">
        <v>0</v>
      </c>
      <c r="Q122" t="b">
        <v>1</v>
      </c>
      <c r="R122" s="6">
        <f t="shared" si="9"/>
        <v>25569</v>
      </c>
      <c r="S122" s="5">
        <f t="shared" si="10"/>
        <v>16542.208333333332</v>
      </c>
      <c r="T122" s="5">
        <f t="shared" si="11"/>
        <v>16546.208333333332</v>
      </c>
      <c r="U122" t="s">
        <v>292</v>
      </c>
      <c r="V122" s="6">
        <f t="shared" si="12"/>
        <v>42111.208333333328</v>
      </c>
      <c r="W122" s="6">
        <f t="shared" si="13"/>
        <v>42115.208333333328</v>
      </c>
    </row>
    <row r="123" spans="1:23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7"/>
        <v>219.33995584988963</v>
      </c>
      <c r="G123" t="s">
        <v>20</v>
      </c>
      <c r="H123">
        <v>903</v>
      </c>
      <c r="I123" s="5">
        <f t="shared" si="8"/>
        <v>110.0343300110742</v>
      </c>
      <c r="J123" s="5" t="s">
        <v>2050</v>
      </c>
      <c r="K123" s="5" t="s">
        <v>2051</v>
      </c>
      <c r="L123" t="s">
        <v>21</v>
      </c>
      <c r="M123" t="s">
        <v>22</v>
      </c>
      <c r="N123">
        <v>1412485200</v>
      </c>
      <c r="O123">
        <v>1413608400</v>
      </c>
      <c r="P123" t="b">
        <v>0</v>
      </c>
      <c r="Q123" t="b">
        <v>0</v>
      </c>
      <c r="R123" s="6">
        <f t="shared" si="9"/>
        <v>25569</v>
      </c>
      <c r="S123" s="5">
        <f t="shared" si="10"/>
        <v>16348.208333333334</v>
      </c>
      <c r="T123" s="5">
        <f t="shared" si="11"/>
        <v>16361.208333333334</v>
      </c>
      <c r="U123" t="s">
        <v>89</v>
      </c>
      <c r="V123" s="6">
        <f t="shared" si="12"/>
        <v>41917.208333333336</v>
      </c>
      <c r="W123" s="6">
        <f t="shared" si="13"/>
        <v>41930.208333333336</v>
      </c>
    </row>
    <row r="124" spans="1:23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7"/>
        <v>64.367690058479525</v>
      </c>
      <c r="G124" t="s">
        <v>14</v>
      </c>
      <c r="H124">
        <v>3387</v>
      </c>
      <c r="I124" s="5">
        <f t="shared" si="8"/>
        <v>25.997933274284026</v>
      </c>
      <c r="J124" s="5" t="s">
        <v>2047</v>
      </c>
      <c r="K124" s="5" t="s">
        <v>2053</v>
      </c>
      <c r="L124" t="s">
        <v>21</v>
      </c>
      <c r="M124" t="s">
        <v>22</v>
      </c>
      <c r="N124">
        <v>1417068000</v>
      </c>
      <c r="O124">
        <v>1419400800</v>
      </c>
      <c r="P124" t="b">
        <v>0</v>
      </c>
      <c r="Q124" t="b">
        <v>0</v>
      </c>
      <c r="R124" s="6">
        <f t="shared" si="9"/>
        <v>25569</v>
      </c>
      <c r="S124" s="5">
        <f t="shared" si="10"/>
        <v>16401.25</v>
      </c>
      <c r="T124" s="5">
        <f t="shared" si="11"/>
        <v>16428.25</v>
      </c>
      <c r="U124" t="s">
        <v>119</v>
      </c>
      <c r="V124" s="6">
        <f t="shared" si="12"/>
        <v>41970.25</v>
      </c>
      <c r="W124" s="6">
        <f t="shared" si="13"/>
        <v>41997.25</v>
      </c>
    </row>
    <row r="125" spans="1:23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7"/>
        <v>18.622397298818232</v>
      </c>
      <c r="G125" t="s">
        <v>14</v>
      </c>
      <c r="H125">
        <v>662</v>
      </c>
      <c r="I125" s="5">
        <f t="shared" si="8"/>
        <v>49.987915407854985</v>
      </c>
      <c r="J125" s="5" t="s">
        <v>2039</v>
      </c>
      <c r="K125" s="5" t="s">
        <v>2040</v>
      </c>
      <c r="L125" t="s">
        <v>15</v>
      </c>
      <c r="M125" t="s">
        <v>16</v>
      </c>
      <c r="N125">
        <v>1448344800</v>
      </c>
      <c r="O125">
        <v>1448604000</v>
      </c>
      <c r="P125" t="b">
        <v>1</v>
      </c>
      <c r="Q125" t="b">
        <v>0</v>
      </c>
      <c r="R125" s="6">
        <f t="shared" si="9"/>
        <v>25569</v>
      </c>
      <c r="S125" s="5">
        <f t="shared" si="10"/>
        <v>16763.25</v>
      </c>
      <c r="T125" s="5">
        <f t="shared" si="11"/>
        <v>16766.25</v>
      </c>
      <c r="U125" t="s">
        <v>33</v>
      </c>
      <c r="V125" s="6">
        <f t="shared" si="12"/>
        <v>42332.25</v>
      </c>
      <c r="W125" s="6">
        <f t="shared" si="13"/>
        <v>42335.25</v>
      </c>
    </row>
    <row r="126" spans="1:23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7"/>
        <v>367.76923076923077</v>
      </c>
      <c r="G126" t="s">
        <v>20</v>
      </c>
      <c r="H126">
        <v>94</v>
      </c>
      <c r="I126" s="5">
        <f t="shared" si="8"/>
        <v>101.72340425531915</v>
      </c>
      <c r="J126" s="5" t="s">
        <v>2054</v>
      </c>
      <c r="K126" s="5" t="s">
        <v>2055</v>
      </c>
      <c r="L126" t="s">
        <v>107</v>
      </c>
      <c r="M126" t="s">
        <v>108</v>
      </c>
      <c r="N126">
        <v>1557723600</v>
      </c>
      <c r="O126">
        <v>1562302800</v>
      </c>
      <c r="P126" t="b">
        <v>0</v>
      </c>
      <c r="Q126" t="b">
        <v>0</v>
      </c>
      <c r="R126" s="6">
        <f t="shared" si="9"/>
        <v>25569</v>
      </c>
      <c r="S126" s="5">
        <f t="shared" si="10"/>
        <v>18029.208333333332</v>
      </c>
      <c r="T126" s="5">
        <f t="shared" si="11"/>
        <v>18082.208333333332</v>
      </c>
      <c r="U126" t="s">
        <v>122</v>
      </c>
      <c r="V126" s="6">
        <f t="shared" si="12"/>
        <v>43598.208333333328</v>
      </c>
      <c r="W126" s="6">
        <f t="shared" si="13"/>
        <v>43651.208333333328</v>
      </c>
    </row>
    <row r="127" spans="1:23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7"/>
        <v>159.90566037735849</v>
      </c>
      <c r="G127" t="s">
        <v>20</v>
      </c>
      <c r="H127">
        <v>180</v>
      </c>
      <c r="I127" s="5">
        <f t="shared" si="8"/>
        <v>47.083333333333336</v>
      </c>
      <c r="J127" s="5" t="s">
        <v>2039</v>
      </c>
      <c r="K127" s="5" t="s">
        <v>2040</v>
      </c>
      <c r="L127" t="s">
        <v>21</v>
      </c>
      <c r="M127" t="s">
        <v>22</v>
      </c>
      <c r="N127">
        <v>1537333200</v>
      </c>
      <c r="O127">
        <v>1537678800</v>
      </c>
      <c r="P127" t="b">
        <v>0</v>
      </c>
      <c r="Q127" t="b">
        <v>0</v>
      </c>
      <c r="R127" s="6">
        <f t="shared" si="9"/>
        <v>25569</v>
      </c>
      <c r="S127" s="5">
        <f t="shared" si="10"/>
        <v>17793.208333333332</v>
      </c>
      <c r="T127" s="5">
        <f t="shared" si="11"/>
        <v>17797.208333333332</v>
      </c>
      <c r="U127" t="s">
        <v>33</v>
      </c>
      <c r="V127" s="6">
        <f t="shared" si="12"/>
        <v>43362.208333333328</v>
      </c>
      <c r="W127" s="6">
        <f t="shared" si="13"/>
        <v>43366.208333333328</v>
      </c>
    </row>
    <row r="128" spans="1:23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7"/>
        <v>38.633185349611544</v>
      </c>
      <c r="G128" t="s">
        <v>14</v>
      </c>
      <c r="H128">
        <v>774</v>
      </c>
      <c r="I128" s="5">
        <f t="shared" si="8"/>
        <v>89.944444444444443</v>
      </c>
      <c r="J128" s="5" t="s">
        <v>2039</v>
      </c>
      <c r="K128" s="5" t="s">
        <v>2040</v>
      </c>
      <c r="L128" t="s">
        <v>21</v>
      </c>
      <c r="M128" t="s">
        <v>22</v>
      </c>
      <c r="N128">
        <v>1471150800</v>
      </c>
      <c r="O128">
        <v>1473570000</v>
      </c>
      <c r="P128" t="b">
        <v>0</v>
      </c>
      <c r="Q128" t="b">
        <v>1</v>
      </c>
      <c r="R128" s="6">
        <f t="shared" si="9"/>
        <v>25569</v>
      </c>
      <c r="S128" s="5">
        <f t="shared" si="10"/>
        <v>17027.208333333332</v>
      </c>
      <c r="T128" s="5">
        <f t="shared" si="11"/>
        <v>17055.208333333332</v>
      </c>
      <c r="U128" t="s">
        <v>33</v>
      </c>
      <c r="V128" s="6">
        <f t="shared" si="12"/>
        <v>42596.208333333328</v>
      </c>
      <c r="W128" s="6">
        <f t="shared" si="13"/>
        <v>42624.208333333328</v>
      </c>
    </row>
    <row r="129" spans="1:23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7"/>
        <v>51.42151162790698</v>
      </c>
      <c r="G129" t="s">
        <v>14</v>
      </c>
      <c r="H129">
        <v>672</v>
      </c>
      <c r="I129" s="5">
        <f t="shared" si="8"/>
        <v>78.96875</v>
      </c>
      <c r="J129" s="5" t="s">
        <v>2039</v>
      </c>
      <c r="K129" s="5" t="s">
        <v>2040</v>
      </c>
      <c r="L129" t="s">
        <v>15</v>
      </c>
      <c r="M129" t="s">
        <v>16</v>
      </c>
      <c r="N129">
        <v>1273640400</v>
      </c>
      <c r="O129">
        <v>1273899600</v>
      </c>
      <c r="P129" t="b">
        <v>0</v>
      </c>
      <c r="Q129" t="b">
        <v>0</v>
      </c>
      <c r="R129" s="6">
        <f t="shared" si="9"/>
        <v>25569</v>
      </c>
      <c r="S129" s="5">
        <f t="shared" si="10"/>
        <v>14741.208333333334</v>
      </c>
      <c r="T129" s="5">
        <f t="shared" si="11"/>
        <v>14744.208333333334</v>
      </c>
      <c r="U129" t="s">
        <v>33</v>
      </c>
      <c r="V129" s="6">
        <f t="shared" si="12"/>
        <v>40310.208333333336</v>
      </c>
      <c r="W129" s="6">
        <f t="shared" si="13"/>
        <v>40313.208333333336</v>
      </c>
    </row>
    <row r="130" spans="1:23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7"/>
        <v>60.334277620396605</v>
      </c>
      <c r="G130" t="s">
        <v>74</v>
      </c>
      <c r="H130">
        <v>532</v>
      </c>
      <c r="I130" s="5">
        <f t="shared" si="8"/>
        <v>80.067669172932327</v>
      </c>
      <c r="J130" s="5" t="s">
        <v>2035</v>
      </c>
      <c r="K130" s="5" t="s">
        <v>2036</v>
      </c>
      <c r="L130" t="s">
        <v>21</v>
      </c>
      <c r="M130" t="s">
        <v>22</v>
      </c>
      <c r="N130">
        <v>1282885200</v>
      </c>
      <c r="O130">
        <v>1284008400</v>
      </c>
      <c r="P130" t="b">
        <v>0</v>
      </c>
      <c r="Q130" t="b">
        <v>0</v>
      </c>
      <c r="R130" s="6">
        <f t="shared" si="9"/>
        <v>25569</v>
      </c>
      <c r="S130" s="5">
        <f t="shared" si="10"/>
        <v>14848.208333333334</v>
      </c>
      <c r="T130" s="5">
        <f t="shared" si="11"/>
        <v>14861.208333333334</v>
      </c>
      <c r="U130" t="s">
        <v>23</v>
      </c>
      <c r="V130" s="6">
        <f t="shared" si="12"/>
        <v>40417.208333333336</v>
      </c>
      <c r="W130" s="6">
        <f t="shared" si="13"/>
        <v>40430.208333333336</v>
      </c>
    </row>
    <row r="131" spans="1:23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4">(E131/D131)*100</f>
        <v>3.202693602693603</v>
      </c>
      <c r="G131" t="s">
        <v>74</v>
      </c>
      <c r="H131">
        <v>55</v>
      </c>
      <c r="I131" s="5">
        <f t="shared" ref="I131:I194" si="15">IF(H131=0,0,E131/H131)</f>
        <v>86.472727272727269</v>
      </c>
      <c r="J131" s="5" t="s">
        <v>2033</v>
      </c>
      <c r="K131" s="5" t="s">
        <v>2034</v>
      </c>
      <c r="L131" t="s">
        <v>26</v>
      </c>
      <c r="M131" t="s">
        <v>27</v>
      </c>
      <c r="N131">
        <v>1422943200</v>
      </c>
      <c r="O131">
        <v>1425103200</v>
      </c>
      <c r="P131" t="b">
        <v>0</v>
      </c>
      <c r="Q131" t="b">
        <v>0</v>
      </c>
      <c r="R131" s="6">
        <f t="shared" ref="R131:R194" si="16">DATE(1970,1,1)</f>
        <v>25569</v>
      </c>
      <c r="S131" s="5">
        <f t="shared" ref="S131:S194" si="17">N131/86400</f>
        <v>16469.25</v>
      </c>
      <c r="T131" s="5">
        <f t="shared" ref="T131:T194" si="18">O131/86400</f>
        <v>16494.25</v>
      </c>
      <c r="U131" t="s">
        <v>17</v>
      </c>
      <c r="V131" s="6">
        <f t="shared" ref="V131:V194" si="19">DATE(1970,1,1)+S131</f>
        <v>42038.25</v>
      </c>
      <c r="W131" s="6">
        <f t="shared" ref="W131:W194" si="20">DATE(1970,1,1)+T131</f>
        <v>42063.25</v>
      </c>
    </row>
    <row r="132" spans="1:23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4"/>
        <v>155.46875</v>
      </c>
      <c r="G132" t="s">
        <v>20</v>
      </c>
      <c r="H132">
        <v>533</v>
      </c>
      <c r="I132" s="5">
        <f t="shared" si="15"/>
        <v>28.001876172607879</v>
      </c>
      <c r="J132" s="5" t="s">
        <v>2041</v>
      </c>
      <c r="K132" s="5" t="s">
        <v>2044</v>
      </c>
      <c r="L132" t="s">
        <v>36</v>
      </c>
      <c r="M132" t="s">
        <v>37</v>
      </c>
      <c r="N132">
        <v>1319605200</v>
      </c>
      <c r="O132">
        <v>1320991200</v>
      </c>
      <c r="P132" t="b">
        <v>0</v>
      </c>
      <c r="Q132" t="b">
        <v>0</v>
      </c>
      <c r="R132" s="6">
        <f t="shared" si="16"/>
        <v>25569</v>
      </c>
      <c r="S132" s="5">
        <f t="shared" si="17"/>
        <v>15273.208333333334</v>
      </c>
      <c r="T132" s="5">
        <f t="shared" si="18"/>
        <v>15289.25</v>
      </c>
      <c r="U132" t="s">
        <v>53</v>
      </c>
      <c r="V132" s="6">
        <f t="shared" si="19"/>
        <v>40842.208333333336</v>
      </c>
      <c r="W132" s="6">
        <f t="shared" si="20"/>
        <v>40858.25</v>
      </c>
    </row>
    <row r="133" spans="1:23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4"/>
        <v>100.85974499089254</v>
      </c>
      <c r="G133" t="s">
        <v>20</v>
      </c>
      <c r="H133">
        <v>2443</v>
      </c>
      <c r="I133" s="5">
        <f t="shared" si="15"/>
        <v>67.996725337699544</v>
      </c>
      <c r="J133" s="5" t="s">
        <v>2037</v>
      </c>
      <c r="K133" s="5" t="s">
        <v>2038</v>
      </c>
      <c r="L133" t="s">
        <v>40</v>
      </c>
      <c r="M133" t="s">
        <v>41</v>
      </c>
      <c r="N133">
        <v>1385704800</v>
      </c>
      <c r="O133">
        <v>1386828000</v>
      </c>
      <c r="P133" t="b">
        <v>0</v>
      </c>
      <c r="Q133" t="b">
        <v>0</v>
      </c>
      <c r="R133" s="6">
        <f t="shared" si="16"/>
        <v>25569</v>
      </c>
      <c r="S133" s="5">
        <f t="shared" si="17"/>
        <v>16038.25</v>
      </c>
      <c r="T133" s="5">
        <f t="shared" si="18"/>
        <v>16051.25</v>
      </c>
      <c r="U133" t="s">
        <v>28</v>
      </c>
      <c r="V133" s="6">
        <f t="shared" si="19"/>
        <v>41607.25</v>
      </c>
      <c r="W133" s="6">
        <f t="shared" si="20"/>
        <v>41620.25</v>
      </c>
    </row>
    <row r="134" spans="1:23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4"/>
        <v>116.18181818181819</v>
      </c>
      <c r="G134" t="s">
        <v>20</v>
      </c>
      <c r="H134">
        <v>89</v>
      </c>
      <c r="I134" s="5">
        <f t="shared" si="15"/>
        <v>43.078651685393261</v>
      </c>
      <c r="J134" s="5" t="s">
        <v>2039</v>
      </c>
      <c r="K134" s="5" t="s">
        <v>2040</v>
      </c>
      <c r="L134" t="s">
        <v>21</v>
      </c>
      <c r="M134" t="s">
        <v>22</v>
      </c>
      <c r="N134">
        <v>1515736800</v>
      </c>
      <c r="O134">
        <v>1517119200</v>
      </c>
      <c r="P134" t="b">
        <v>0</v>
      </c>
      <c r="Q134" t="b">
        <v>1</v>
      </c>
      <c r="R134" s="6">
        <f t="shared" si="16"/>
        <v>25569</v>
      </c>
      <c r="S134" s="5">
        <f t="shared" si="17"/>
        <v>17543.25</v>
      </c>
      <c r="T134" s="5">
        <f t="shared" si="18"/>
        <v>17559.25</v>
      </c>
      <c r="U134" t="s">
        <v>33</v>
      </c>
      <c r="V134" s="6">
        <f t="shared" si="19"/>
        <v>43112.25</v>
      </c>
      <c r="W134" s="6">
        <f t="shared" si="20"/>
        <v>43128.25</v>
      </c>
    </row>
    <row r="135" spans="1:23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4"/>
        <v>310.77777777777777</v>
      </c>
      <c r="G135" t="s">
        <v>20</v>
      </c>
      <c r="H135">
        <v>159</v>
      </c>
      <c r="I135" s="5">
        <f t="shared" si="15"/>
        <v>87.95597484276729</v>
      </c>
      <c r="J135" s="5" t="s">
        <v>2035</v>
      </c>
      <c r="K135" s="5" t="s">
        <v>2062</v>
      </c>
      <c r="L135" t="s">
        <v>21</v>
      </c>
      <c r="M135" t="s">
        <v>22</v>
      </c>
      <c r="N135">
        <v>1313125200</v>
      </c>
      <c r="O135">
        <v>1315026000</v>
      </c>
      <c r="P135" t="b">
        <v>0</v>
      </c>
      <c r="Q135" t="b">
        <v>0</v>
      </c>
      <c r="R135" s="6">
        <f t="shared" si="16"/>
        <v>25569</v>
      </c>
      <c r="S135" s="5">
        <f t="shared" si="17"/>
        <v>15198.208333333334</v>
      </c>
      <c r="T135" s="5">
        <f t="shared" si="18"/>
        <v>15220.208333333334</v>
      </c>
      <c r="U135" t="s">
        <v>319</v>
      </c>
      <c r="V135" s="6">
        <f t="shared" si="19"/>
        <v>40767.208333333336</v>
      </c>
      <c r="W135" s="6">
        <f t="shared" si="20"/>
        <v>40789.208333333336</v>
      </c>
    </row>
    <row r="136" spans="1:23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4"/>
        <v>89.73668341708543</v>
      </c>
      <c r="G136" t="s">
        <v>14</v>
      </c>
      <c r="H136">
        <v>940</v>
      </c>
      <c r="I136" s="5">
        <f t="shared" si="15"/>
        <v>94.987234042553197</v>
      </c>
      <c r="J136" s="5" t="s">
        <v>2041</v>
      </c>
      <c r="K136" s="5" t="s">
        <v>2042</v>
      </c>
      <c r="L136" t="s">
        <v>98</v>
      </c>
      <c r="M136" t="s">
        <v>99</v>
      </c>
      <c r="N136">
        <v>1308459600</v>
      </c>
      <c r="O136">
        <v>1312693200</v>
      </c>
      <c r="P136" t="b">
        <v>0</v>
      </c>
      <c r="Q136" t="b">
        <v>1</v>
      </c>
      <c r="R136" s="6">
        <f t="shared" si="16"/>
        <v>25569</v>
      </c>
      <c r="S136" s="5">
        <f t="shared" si="17"/>
        <v>15144.208333333334</v>
      </c>
      <c r="T136" s="5">
        <f t="shared" si="18"/>
        <v>15193.208333333334</v>
      </c>
      <c r="U136" t="s">
        <v>42</v>
      </c>
      <c r="V136" s="6">
        <f t="shared" si="19"/>
        <v>40713.208333333336</v>
      </c>
      <c r="W136" s="6">
        <f t="shared" si="20"/>
        <v>40762.208333333336</v>
      </c>
    </row>
    <row r="137" spans="1:23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4"/>
        <v>71.27272727272728</v>
      </c>
      <c r="G137" t="s">
        <v>14</v>
      </c>
      <c r="H137">
        <v>117</v>
      </c>
      <c r="I137" s="5">
        <f t="shared" si="15"/>
        <v>46.905982905982903</v>
      </c>
      <c r="J137" s="5" t="s">
        <v>2039</v>
      </c>
      <c r="K137" s="5" t="s">
        <v>2040</v>
      </c>
      <c r="L137" t="s">
        <v>21</v>
      </c>
      <c r="M137" t="s">
        <v>22</v>
      </c>
      <c r="N137">
        <v>1362636000</v>
      </c>
      <c r="O137">
        <v>1363064400</v>
      </c>
      <c r="P137" t="b">
        <v>0</v>
      </c>
      <c r="Q137" t="b">
        <v>1</v>
      </c>
      <c r="R137" s="6">
        <f t="shared" si="16"/>
        <v>25569</v>
      </c>
      <c r="S137" s="5">
        <f t="shared" si="17"/>
        <v>15771.25</v>
      </c>
      <c r="T137" s="5">
        <f t="shared" si="18"/>
        <v>15776.208333333334</v>
      </c>
      <c r="U137" t="s">
        <v>33</v>
      </c>
      <c r="V137" s="6">
        <f t="shared" si="19"/>
        <v>41340.25</v>
      </c>
      <c r="W137" s="6">
        <f t="shared" si="20"/>
        <v>41345.208333333336</v>
      </c>
    </row>
    <row r="138" spans="1:23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4"/>
        <v>3.2862318840579712</v>
      </c>
      <c r="G138" t="s">
        <v>74</v>
      </c>
      <c r="H138">
        <v>58</v>
      </c>
      <c r="I138" s="5">
        <f t="shared" si="15"/>
        <v>46.913793103448278</v>
      </c>
      <c r="J138" s="5" t="s">
        <v>2041</v>
      </c>
      <c r="K138" s="5" t="s">
        <v>2044</v>
      </c>
      <c r="L138" t="s">
        <v>21</v>
      </c>
      <c r="M138" t="s">
        <v>22</v>
      </c>
      <c r="N138">
        <v>1402117200</v>
      </c>
      <c r="O138">
        <v>1403154000</v>
      </c>
      <c r="P138" t="b">
        <v>0</v>
      </c>
      <c r="Q138" t="b">
        <v>1</v>
      </c>
      <c r="R138" s="6">
        <f t="shared" si="16"/>
        <v>25569</v>
      </c>
      <c r="S138" s="5">
        <f t="shared" si="17"/>
        <v>16228.208333333334</v>
      </c>
      <c r="T138" s="5">
        <f t="shared" si="18"/>
        <v>16240.208333333334</v>
      </c>
      <c r="U138" t="s">
        <v>53</v>
      </c>
      <c r="V138" s="6">
        <f t="shared" si="19"/>
        <v>41797.208333333336</v>
      </c>
      <c r="W138" s="6">
        <f t="shared" si="20"/>
        <v>41809.208333333336</v>
      </c>
    </row>
    <row r="139" spans="1:23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4"/>
        <v>261.77777777777777</v>
      </c>
      <c r="G139" t="s">
        <v>20</v>
      </c>
      <c r="H139">
        <v>50</v>
      </c>
      <c r="I139" s="5">
        <f t="shared" si="15"/>
        <v>94.24</v>
      </c>
      <c r="J139" s="5" t="s">
        <v>2047</v>
      </c>
      <c r="K139" s="5" t="s">
        <v>2048</v>
      </c>
      <c r="L139" t="s">
        <v>21</v>
      </c>
      <c r="M139" t="s">
        <v>22</v>
      </c>
      <c r="N139">
        <v>1286341200</v>
      </c>
      <c r="O139">
        <v>1286859600</v>
      </c>
      <c r="P139" t="b">
        <v>0</v>
      </c>
      <c r="Q139" t="b">
        <v>0</v>
      </c>
      <c r="R139" s="6">
        <f t="shared" si="16"/>
        <v>25569</v>
      </c>
      <c r="S139" s="5">
        <f t="shared" si="17"/>
        <v>14888.208333333334</v>
      </c>
      <c r="T139" s="5">
        <f t="shared" si="18"/>
        <v>14894.208333333334</v>
      </c>
      <c r="U139" t="s">
        <v>68</v>
      </c>
      <c r="V139" s="6">
        <f t="shared" si="19"/>
        <v>40457.208333333336</v>
      </c>
      <c r="W139" s="6">
        <f t="shared" si="20"/>
        <v>40463.208333333336</v>
      </c>
    </row>
    <row r="140" spans="1:23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 s="5">
        <f t="shared" si="15"/>
        <v>80.139130434782615</v>
      </c>
      <c r="J140" s="5" t="s">
        <v>2050</v>
      </c>
      <c r="K140" s="5" t="s">
        <v>2061</v>
      </c>
      <c r="L140" t="s">
        <v>21</v>
      </c>
      <c r="M140" t="s">
        <v>22</v>
      </c>
      <c r="N140">
        <v>1348808400</v>
      </c>
      <c r="O140">
        <v>1349326800</v>
      </c>
      <c r="P140" t="b">
        <v>0</v>
      </c>
      <c r="Q140" t="b">
        <v>0</v>
      </c>
      <c r="R140" s="6">
        <f t="shared" si="16"/>
        <v>25569</v>
      </c>
      <c r="S140" s="5">
        <f t="shared" si="17"/>
        <v>15611.208333333334</v>
      </c>
      <c r="T140" s="5">
        <f t="shared" si="18"/>
        <v>15617.208333333334</v>
      </c>
      <c r="U140" t="s">
        <v>292</v>
      </c>
      <c r="V140" s="6">
        <f t="shared" si="19"/>
        <v>41180.208333333336</v>
      </c>
      <c r="W140" s="6">
        <f t="shared" si="20"/>
        <v>41186.208333333336</v>
      </c>
    </row>
    <row r="141" spans="1:23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4"/>
        <v>20.896851248642779</v>
      </c>
      <c r="G141" t="s">
        <v>14</v>
      </c>
      <c r="H141">
        <v>326</v>
      </c>
      <c r="I141" s="5">
        <f t="shared" si="15"/>
        <v>59.036809815950917</v>
      </c>
      <c r="J141" s="5" t="s">
        <v>2037</v>
      </c>
      <c r="K141" s="5" t="s">
        <v>2046</v>
      </c>
      <c r="L141" t="s">
        <v>21</v>
      </c>
      <c r="M141" t="s">
        <v>22</v>
      </c>
      <c r="N141">
        <v>1429592400</v>
      </c>
      <c r="O141">
        <v>1430974800</v>
      </c>
      <c r="P141" t="b">
        <v>0</v>
      </c>
      <c r="Q141" t="b">
        <v>1</v>
      </c>
      <c r="R141" s="6">
        <f t="shared" si="16"/>
        <v>25569</v>
      </c>
      <c r="S141" s="5">
        <f t="shared" si="17"/>
        <v>16546.208333333332</v>
      </c>
      <c r="T141" s="5">
        <f t="shared" si="18"/>
        <v>16562.208333333332</v>
      </c>
      <c r="U141" t="s">
        <v>65</v>
      </c>
      <c r="V141" s="6">
        <f t="shared" si="19"/>
        <v>42115.208333333328</v>
      </c>
      <c r="W141" s="6">
        <f t="shared" si="20"/>
        <v>42131.208333333328</v>
      </c>
    </row>
    <row r="142" spans="1:23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4"/>
        <v>223.16363636363636</v>
      </c>
      <c r="G142" t="s">
        <v>20</v>
      </c>
      <c r="H142">
        <v>186</v>
      </c>
      <c r="I142" s="5">
        <f t="shared" si="15"/>
        <v>65.989247311827953</v>
      </c>
      <c r="J142" s="5" t="s">
        <v>2041</v>
      </c>
      <c r="K142" s="5" t="s">
        <v>2042</v>
      </c>
      <c r="L142" t="s">
        <v>21</v>
      </c>
      <c r="M142" t="s">
        <v>22</v>
      </c>
      <c r="N142">
        <v>1519538400</v>
      </c>
      <c r="O142">
        <v>1519970400</v>
      </c>
      <c r="P142" t="b">
        <v>0</v>
      </c>
      <c r="Q142" t="b">
        <v>0</v>
      </c>
      <c r="R142" s="6">
        <f t="shared" si="16"/>
        <v>25569</v>
      </c>
      <c r="S142" s="5">
        <f t="shared" si="17"/>
        <v>17587.25</v>
      </c>
      <c r="T142" s="5">
        <f t="shared" si="18"/>
        <v>17592.25</v>
      </c>
      <c r="U142" t="s">
        <v>42</v>
      </c>
      <c r="V142" s="6">
        <f t="shared" si="19"/>
        <v>43156.25</v>
      </c>
      <c r="W142" s="6">
        <f t="shared" si="20"/>
        <v>43161.25</v>
      </c>
    </row>
    <row r="143" spans="1:23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4"/>
        <v>101.59097978227061</v>
      </c>
      <c r="G143" t="s">
        <v>20</v>
      </c>
      <c r="H143">
        <v>1071</v>
      </c>
      <c r="I143" s="5">
        <f t="shared" si="15"/>
        <v>60.992530345471522</v>
      </c>
      <c r="J143" s="5" t="s">
        <v>2037</v>
      </c>
      <c r="K143" s="5" t="s">
        <v>2038</v>
      </c>
      <c r="L143" t="s">
        <v>21</v>
      </c>
      <c r="M143" t="s">
        <v>22</v>
      </c>
      <c r="N143">
        <v>1434085200</v>
      </c>
      <c r="O143">
        <v>1434603600</v>
      </c>
      <c r="P143" t="b">
        <v>0</v>
      </c>
      <c r="Q143" t="b">
        <v>0</v>
      </c>
      <c r="R143" s="6">
        <f t="shared" si="16"/>
        <v>25569</v>
      </c>
      <c r="S143" s="5">
        <f t="shared" si="17"/>
        <v>16598.208333333332</v>
      </c>
      <c r="T143" s="5">
        <f t="shared" si="18"/>
        <v>16604.208333333332</v>
      </c>
      <c r="U143" t="s">
        <v>28</v>
      </c>
      <c r="V143" s="6">
        <f t="shared" si="19"/>
        <v>42167.208333333328</v>
      </c>
      <c r="W143" s="6">
        <f t="shared" si="20"/>
        <v>42173.208333333328</v>
      </c>
    </row>
    <row r="144" spans="1:23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4"/>
        <v>230.03999999999996</v>
      </c>
      <c r="G144" t="s">
        <v>20</v>
      </c>
      <c r="H144">
        <v>117</v>
      </c>
      <c r="I144" s="5">
        <f t="shared" si="15"/>
        <v>98.307692307692307</v>
      </c>
      <c r="J144" s="5" t="s">
        <v>2037</v>
      </c>
      <c r="K144" s="5" t="s">
        <v>2038</v>
      </c>
      <c r="L144" t="s">
        <v>21</v>
      </c>
      <c r="M144" t="s">
        <v>22</v>
      </c>
      <c r="N144">
        <v>1333688400</v>
      </c>
      <c r="O144">
        <v>1337230800</v>
      </c>
      <c r="P144" t="b">
        <v>0</v>
      </c>
      <c r="Q144" t="b">
        <v>0</v>
      </c>
      <c r="R144" s="6">
        <f t="shared" si="16"/>
        <v>25569</v>
      </c>
      <c r="S144" s="5">
        <f t="shared" si="17"/>
        <v>15436.208333333334</v>
      </c>
      <c r="T144" s="5">
        <f t="shared" si="18"/>
        <v>15477.208333333334</v>
      </c>
      <c r="U144" t="s">
        <v>28</v>
      </c>
      <c r="V144" s="6">
        <f t="shared" si="19"/>
        <v>41005.208333333336</v>
      </c>
      <c r="W144" s="6">
        <f t="shared" si="20"/>
        <v>41046.208333333336</v>
      </c>
    </row>
    <row r="145" spans="1:23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4"/>
        <v>135.59259259259261</v>
      </c>
      <c r="G145" t="s">
        <v>20</v>
      </c>
      <c r="H145">
        <v>70</v>
      </c>
      <c r="I145" s="5">
        <f t="shared" si="15"/>
        <v>104.6</v>
      </c>
      <c r="J145" s="5" t="s">
        <v>2035</v>
      </c>
      <c r="K145" s="5" t="s">
        <v>2045</v>
      </c>
      <c r="L145" t="s">
        <v>21</v>
      </c>
      <c r="M145" t="s">
        <v>22</v>
      </c>
      <c r="N145">
        <v>1277701200</v>
      </c>
      <c r="O145">
        <v>1279429200</v>
      </c>
      <c r="P145" t="b">
        <v>0</v>
      </c>
      <c r="Q145" t="b">
        <v>0</v>
      </c>
      <c r="R145" s="6">
        <f t="shared" si="16"/>
        <v>25569</v>
      </c>
      <c r="S145" s="5">
        <f t="shared" si="17"/>
        <v>14788.208333333334</v>
      </c>
      <c r="T145" s="5">
        <f t="shared" si="18"/>
        <v>14808.208333333334</v>
      </c>
      <c r="U145" t="s">
        <v>60</v>
      </c>
      <c r="V145" s="6">
        <f t="shared" si="19"/>
        <v>40357.208333333336</v>
      </c>
      <c r="W145" s="6">
        <f t="shared" si="20"/>
        <v>40377.208333333336</v>
      </c>
    </row>
    <row r="146" spans="1:23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4"/>
        <v>129.1</v>
      </c>
      <c r="G146" t="s">
        <v>20</v>
      </c>
      <c r="H146">
        <v>135</v>
      </c>
      <c r="I146" s="5">
        <f t="shared" si="15"/>
        <v>86.066666666666663</v>
      </c>
      <c r="J146" s="5" t="s">
        <v>2039</v>
      </c>
      <c r="K146" s="5" t="s">
        <v>2040</v>
      </c>
      <c r="L146" t="s">
        <v>21</v>
      </c>
      <c r="M146" t="s">
        <v>22</v>
      </c>
      <c r="N146">
        <v>1560747600</v>
      </c>
      <c r="O146">
        <v>1561438800</v>
      </c>
      <c r="P146" t="b">
        <v>0</v>
      </c>
      <c r="Q146" t="b">
        <v>0</v>
      </c>
      <c r="R146" s="6">
        <f t="shared" si="16"/>
        <v>25569</v>
      </c>
      <c r="S146" s="5">
        <f t="shared" si="17"/>
        <v>18064.208333333332</v>
      </c>
      <c r="T146" s="5">
        <f t="shared" si="18"/>
        <v>18072.208333333332</v>
      </c>
      <c r="U146" t="s">
        <v>33</v>
      </c>
      <c r="V146" s="6">
        <f t="shared" si="19"/>
        <v>43633.208333333328</v>
      </c>
      <c r="W146" s="6">
        <f t="shared" si="20"/>
        <v>43641.208333333328</v>
      </c>
    </row>
    <row r="147" spans="1:23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4"/>
        <v>236.512</v>
      </c>
      <c r="G147" t="s">
        <v>20</v>
      </c>
      <c r="H147">
        <v>768</v>
      </c>
      <c r="I147" s="5">
        <f t="shared" si="15"/>
        <v>76.989583333333329</v>
      </c>
      <c r="J147" s="5" t="s">
        <v>2037</v>
      </c>
      <c r="K147" s="5" t="s">
        <v>2046</v>
      </c>
      <c r="L147" t="s">
        <v>98</v>
      </c>
      <c r="M147" t="s">
        <v>99</v>
      </c>
      <c r="N147">
        <v>1410066000</v>
      </c>
      <c r="O147">
        <v>1410498000</v>
      </c>
      <c r="P147" t="b">
        <v>0</v>
      </c>
      <c r="Q147" t="b">
        <v>0</v>
      </c>
      <c r="R147" s="6">
        <f t="shared" si="16"/>
        <v>25569</v>
      </c>
      <c r="S147" s="5">
        <f t="shared" si="17"/>
        <v>16320.208333333334</v>
      </c>
      <c r="T147" s="5">
        <f t="shared" si="18"/>
        <v>16325.208333333334</v>
      </c>
      <c r="U147" t="s">
        <v>65</v>
      </c>
      <c r="V147" s="6">
        <f t="shared" si="19"/>
        <v>41889.208333333336</v>
      </c>
      <c r="W147" s="6">
        <f t="shared" si="20"/>
        <v>41894.208333333336</v>
      </c>
    </row>
    <row r="148" spans="1:23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4"/>
        <v>17.25</v>
      </c>
      <c r="G148" t="s">
        <v>74</v>
      </c>
      <c r="H148">
        <v>51</v>
      </c>
      <c r="I148" s="5">
        <f t="shared" si="15"/>
        <v>29.764705882352942</v>
      </c>
      <c r="J148" s="5" t="s">
        <v>2039</v>
      </c>
      <c r="K148" s="5" t="s">
        <v>2040</v>
      </c>
      <c r="L148" t="s">
        <v>21</v>
      </c>
      <c r="M148" t="s">
        <v>22</v>
      </c>
      <c r="N148">
        <v>1320732000</v>
      </c>
      <c r="O148">
        <v>1322460000</v>
      </c>
      <c r="P148" t="b">
        <v>0</v>
      </c>
      <c r="Q148" t="b">
        <v>0</v>
      </c>
      <c r="R148" s="6">
        <f t="shared" si="16"/>
        <v>25569</v>
      </c>
      <c r="S148" s="5">
        <f t="shared" si="17"/>
        <v>15286.25</v>
      </c>
      <c r="T148" s="5">
        <f t="shared" si="18"/>
        <v>15306.25</v>
      </c>
      <c r="U148" t="s">
        <v>33</v>
      </c>
      <c r="V148" s="6">
        <f t="shared" si="19"/>
        <v>40855.25</v>
      </c>
      <c r="W148" s="6">
        <f t="shared" si="20"/>
        <v>40875.25</v>
      </c>
    </row>
    <row r="149" spans="1:23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4"/>
        <v>112.49397590361446</v>
      </c>
      <c r="G149" t="s">
        <v>20</v>
      </c>
      <c r="H149">
        <v>199</v>
      </c>
      <c r="I149" s="5">
        <f t="shared" si="15"/>
        <v>46.91959798994975</v>
      </c>
      <c r="J149" s="5" t="s">
        <v>2039</v>
      </c>
      <c r="K149" s="5" t="s">
        <v>2040</v>
      </c>
      <c r="L149" t="s">
        <v>21</v>
      </c>
      <c r="M149" t="s">
        <v>22</v>
      </c>
      <c r="N149">
        <v>1465794000</v>
      </c>
      <c r="O149">
        <v>1466312400</v>
      </c>
      <c r="P149" t="b">
        <v>0</v>
      </c>
      <c r="Q149" t="b">
        <v>1</v>
      </c>
      <c r="R149" s="6">
        <f t="shared" si="16"/>
        <v>25569</v>
      </c>
      <c r="S149" s="5">
        <f t="shared" si="17"/>
        <v>16965.208333333332</v>
      </c>
      <c r="T149" s="5">
        <f t="shared" si="18"/>
        <v>16971.208333333332</v>
      </c>
      <c r="U149" t="s">
        <v>33</v>
      </c>
      <c r="V149" s="6">
        <f t="shared" si="19"/>
        <v>42534.208333333328</v>
      </c>
      <c r="W149" s="6">
        <f t="shared" si="20"/>
        <v>42540.208333333328</v>
      </c>
    </row>
    <row r="150" spans="1:23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4"/>
        <v>121.02150537634408</v>
      </c>
      <c r="G150" t="s">
        <v>20</v>
      </c>
      <c r="H150">
        <v>107</v>
      </c>
      <c r="I150" s="5">
        <f t="shared" si="15"/>
        <v>105.18691588785046</v>
      </c>
      <c r="J150" s="5" t="s">
        <v>2037</v>
      </c>
      <c r="K150" s="5" t="s">
        <v>2046</v>
      </c>
      <c r="L150" t="s">
        <v>21</v>
      </c>
      <c r="M150" t="s">
        <v>22</v>
      </c>
      <c r="N150">
        <v>1500958800</v>
      </c>
      <c r="O150">
        <v>1501736400</v>
      </c>
      <c r="P150" t="b">
        <v>0</v>
      </c>
      <c r="Q150" t="b">
        <v>0</v>
      </c>
      <c r="R150" s="6">
        <f t="shared" si="16"/>
        <v>25569</v>
      </c>
      <c r="S150" s="5">
        <f t="shared" si="17"/>
        <v>17372.208333333332</v>
      </c>
      <c r="T150" s="5">
        <f t="shared" si="18"/>
        <v>17381.208333333332</v>
      </c>
      <c r="U150" t="s">
        <v>65</v>
      </c>
      <c r="V150" s="6">
        <f t="shared" si="19"/>
        <v>42941.208333333328</v>
      </c>
      <c r="W150" s="6">
        <f t="shared" si="20"/>
        <v>42950.208333333328</v>
      </c>
    </row>
    <row r="151" spans="1:23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4"/>
        <v>219.87096774193549</v>
      </c>
      <c r="G151" t="s">
        <v>20</v>
      </c>
      <c r="H151">
        <v>195</v>
      </c>
      <c r="I151" s="5">
        <f t="shared" si="15"/>
        <v>69.907692307692301</v>
      </c>
      <c r="J151" s="5" t="s">
        <v>2035</v>
      </c>
      <c r="K151" s="5" t="s">
        <v>2045</v>
      </c>
      <c r="L151" t="s">
        <v>21</v>
      </c>
      <c r="M151" t="s">
        <v>22</v>
      </c>
      <c r="N151">
        <v>1357020000</v>
      </c>
      <c r="O151">
        <v>1361512800</v>
      </c>
      <c r="P151" t="b">
        <v>0</v>
      </c>
      <c r="Q151" t="b">
        <v>0</v>
      </c>
      <c r="R151" s="6">
        <f t="shared" si="16"/>
        <v>25569</v>
      </c>
      <c r="S151" s="5">
        <f t="shared" si="17"/>
        <v>15706.25</v>
      </c>
      <c r="T151" s="5">
        <f t="shared" si="18"/>
        <v>15758.25</v>
      </c>
      <c r="U151" t="s">
        <v>60</v>
      </c>
      <c r="V151" s="6">
        <f t="shared" si="19"/>
        <v>41275.25</v>
      </c>
      <c r="W151" s="6">
        <f t="shared" si="20"/>
        <v>41327.25</v>
      </c>
    </row>
    <row r="152" spans="1:23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 s="5">
        <f t="shared" si="15"/>
        <v>1</v>
      </c>
      <c r="J152" s="5" t="s">
        <v>2035</v>
      </c>
      <c r="K152" s="5" t="s">
        <v>2036</v>
      </c>
      <c r="L152" t="s">
        <v>21</v>
      </c>
      <c r="M152" t="s">
        <v>22</v>
      </c>
      <c r="N152">
        <v>1544940000</v>
      </c>
      <c r="O152">
        <v>1545026400</v>
      </c>
      <c r="P152" t="b">
        <v>0</v>
      </c>
      <c r="Q152" t="b">
        <v>0</v>
      </c>
      <c r="R152" s="6">
        <f t="shared" si="16"/>
        <v>25569</v>
      </c>
      <c r="S152" s="5">
        <f t="shared" si="17"/>
        <v>17881.25</v>
      </c>
      <c r="T152" s="5">
        <f t="shared" si="18"/>
        <v>17882.25</v>
      </c>
      <c r="U152" t="s">
        <v>23</v>
      </c>
      <c r="V152" s="6">
        <f t="shared" si="19"/>
        <v>43450.25</v>
      </c>
      <c r="W152" s="6">
        <f t="shared" si="20"/>
        <v>43451.25</v>
      </c>
    </row>
    <row r="153" spans="1:23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4"/>
        <v>64.166909620991248</v>
      </c>
      <c r="G153" t="s">
        <v>14</v>
      </c>
      <c r="H153">
        <v>1467</v>
      </c>
      <c r="I153" s="5">
        <f t="shared" si="15"/>
        <v>60.011588275391958</v>
      </c>
      <c r="J153" s="5" t="s">
        <v>2035</v>
      </c>
      <c r="K153" s="5" t="s">
        <v>2043</v>
      </c>
      <c r="L153" t="s">
        <v>21</v>
      </c>
      <c r="M153" t="s">
        <v>22</v>
      </c>
      <c r="N153">
        <v>1402290000</v>
      </c>
      <c r="O153">
        <v>1406696400</v>
      </c>
      <c r="P153" t="b">
        <v>0</v>
      </c>
      <c r="Q153" t="b">
        <v>0</v>
      </c>
      <c r="R153" s="6">
        <f t="shared" si="16"/>
        <v>25569</v>
      </c>
      <c r="S153" s="5">
        <f t="shared" si="17"/>
        <v>16230.208333333334</v>
      </c>
      <c r="T153" s="5">
        <f t="shared" si="18"/>
        <v>16281.208333333334</v>
      </c>
      <c r="U153" t="s">
        <v>50</v>
      </c>
      <c r="V153" s="6">
        <f t="shared" si="19"/>
        <v>41799.208333333336</v>
      </c>
      <c r="W153" s="6">
        <f t="shared" si="20"/>
        <v>41850.208333333336</v>
      </c>
    </row>
    <row r="154" spans="1:23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4"/>
        <v>423.06746987951806</v>
      </c>
      <c r="G154" t="s">
        <v>20</v>
      </c>
      <c r="H154">
        <v>3376</v>
      </c>
      <c r="I154" s="5">
        <f t="shared" si="15"/>
        <v>52.006220379146917</v>
      </c>
      <c r="J154" s="5" t="s">
        <v>2035</v>
      </c>
      <c r="K154" s="5" t="s">
        <v>2045</v>
      </c>
      <c r="L154" t="s">
        <v>21</v>
      </c>
      <c r="M154" t="s">
        <v>22</v>
      </c>
      <c r="N154">
        <v>1487311200</v>
      </c>
      <c r="O154">
        <v>1487916000</v>
      </c>
      <c r="P154" t="b">
        <v>0</v>
      </c>
      <c r="Q154" t="b">
        <v>0</v>
      </c>
      <c r="R154" s="6">
        <f t="shared" si="16"/>
        <v>25569</v>
      </c>
      <c r="S154" s="5">
        <f t="shared" si="17"/>
        <v>17214.25</v>
      </c>
      <c r="T154" s="5">
        <f t="shared" si="18"/>
        <v>17221.25</v>
      </c>
      <c r="U154" t="s">
        <v>60</v>
      </c>
      <c r="V154" s="6">
        <f t="shared" si="19"/>
        <v>42783.25</v>
      </c>
      <c r="W154" s="6">
        <f t="shared" si="20"/>
        <v>42790.25</v>
      </c>
    </row>
    <row r="155" spans="1:23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4"/>
        <v>92.984160506863773</v>
      </c>
      <c r="G155" t="s">
        <v>14</v>
      </c>
      <c r="H155">
        <v>5681</v>
      </c>
      <c r="I155" s="5">
        <f t="shared" si="15"/>
        <v>31.000176025347649</v>
      </c>
      <c r="J155" s="5" t="s">
        <v>2039</v>
      </c>
      <c r="K155" s="5" t="s">
        <v>2040</v>
      </c>
      <c r="L155" t="s">
        <v>21</v>
      </c>
      <c r="M155" t="s">
        <v>22</v>
      </c>
      <c r="N155">
        <v>1350622800</v>
      </c>
      <c r="O155">
        <v>1351141200</v>
      </c>
      <c r="P155" t="b">
        <v>0</v>
      </c>
      <c r="Q155" t="b">
        <v>0</v>
      </c>
      <c r="R155" s="6">
        <f t="shared" si="16"/>
        <v>25569</v>
      </c>
      <c r="S155" s="5">
        <f t="shared" si="17"/>
        <v>15632.208333333334</v>
      </c>
      <c r="T155" s="5">
        <f t="shared" si="18"/>
        <v>15638.208333333334</v>
      </c>
      <c r="U155" t="s">
        <v>33</v>
      </c>
      <c r="V155" s="6">
        <f t="shared" si="19"/>
        <v>41201.208333333336</v>
      </c>
      <c r="W155" s="6">
        <f t="shared" si="20"/>
        <v>41207.208333333336</v>
      </c>
    </row>
    <row r="156" spans="1:23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4"/>
        <v>58.756567425569173</v>
      </c>
      <c r="G156" t="s">
        <v>14</v>
      </c>
      <c r="H156">
        <v>1059</v>
      </c>
      <c r="I156" s="5">
        <f t="shared" si="15"/>
        <v>95.042492917847028</v>
      </c>
      <c r="J156" s="5" t="s">
        <v>2035</v>
      </c>
      <c r="K156" s="5" t="s">
        <v>2045</v>
      </c>
      <c r="L156" t="s">
        <v>21</v>
      </c>
      <c r="M156" t="s">
        <v>22</v>
      </c>
      <c r="N156">
        <v>1463029200</v>
      </c>
      <c r="O156">
        <v>1465016400</v>
      </c>
      <c r="P156" t="b">
        <v>0</v>
      </c>
      <c r="Q156" t="b">
        <v>1</v>
      </c>
      <c r="R156" s="6">
        <f t="shared" si="16"/>
        <v>25569</v>
      </c>
      <c r="S156" s="5">
        <f t="shared" si="17"/>
        <v>16933.208333333332</v>
      </c>
      <c r="T156" s="5">
        <f t="shared" si="18"/>
        <v>16956.208333333332</v>
      </c>
      <c r="U156" t="s">
        <v>60</v>
      </c>
      <c r="V156" s="6">
        <f t="shared" si="19"/>
        <v>42502.208333333328</v>
      </c>
      <c r="W156" s="6">
        <f t="shared" si="20"/>
        <v>42525.208333333328</v>
      </c>
    </row>
    <row r="157" spans="1:23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4"/>
        <v>65.022222222222226</v>
      </c>
      <c r="G157" t="s">
        <v>14</v>
      </c>
      <c r="H157">
        <v>1194</v>
      </c>
      <c r="I157" s="5">
        <f t="shared" si="15"/>
        <v>75.968174204355108</v>
      </c>
      <c r="J157" s="5" t="s">
        <v>2039</v>
      </c>
      <c r="K157" s="5" t="s">
        <v>2040</v>
      </c>
      <c r="L157" t="s">
        <v>21</v>
      </c>
      <c r="M157" t="s">
        <v>22</v>
      </c>
      <c r="N157">
        <v>1269493200</v>
      </c>
      <c r="O157">
        <v>1270789200</v>
      </c>
      <c r="P157" t="b">
        <v>0</v>
      </c>
      <c r="Q157" t="b">
        <v>0</v>
      </c>
      <c r="R157" s="6">
        <f t="shared" si="16"/>
        <v>25569</v>
      </c>
      <c r="S157" s="5">
        <f t="shared" si="17"/>
        <v>14693.208333333334</v>
      </c>
      <c r="T157" s="5">
        <f t="shared" si="18"/>
        <v>14708.208333333334</v>
      </c>
      <c r="U157" t="s">
        <v>33</v>
      </c>
      <c r="V157" s="6">
        <f t="shared" si="19"/>
        <v>40262.208333333336</v>
      </c>
      <c r="W157" s="6">
        <f t="shared" si="20"/>
        <v>40277.208333333336</v>
      </c>
    </row>
    <row r="158" spans="1:23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4"/>
        <v>73.939560439560438</v>
      </c>
      <c r="G158" t="s">
        <v>74</v>
      </c>
      <c r="H158">
        <v>379</v>
      </c>
      <c r="I158" s="5">
        <f t="shared" si="15"/>
        <v>71.013192612137203</v>
      </c>
      <c r="J158" s="5" t="s">
        <v>2035</v>
      </c>
      <c r="K158" s="5" t="s">
        <v>2036</v>
      </c>
      <c r="L158" t="s">
        <v>26</v>
      </c>
      <c r="M158" t="s">
        <v>27</v>
      </c>
      <c r="N158">
        <v>1570251600</v>
      </c>
      <c r="O158">
        <v>1572325200</v>
      </c>
      <c r="P158" t="b">
        <v>0</v>
      </c>
      <c r="Q158" t="b">
        <v>0</v>
      </c>
      <c r="R158" s="6">
        <f t="shared" si="16"/>
        <v>25569</v>
      </c>
      <c r="S158" s="5">
        <f t="shared" si="17"/>
        <v>18174.208333333332</v>
      </c>
      <c r="T158" s="5">
        <f t="shared" si="18"/>
        <v>18198.208333333332</v>
      </c>
      <c r="U158" t="s">
        <v>23</v>
      </c>
      <c r="V158" s="6">
        <f t="shared" si="19"/>
        <v>43743.208333333328</v>
      </c>
      <c r="W158" s="6">
        <f t="shared" si="20"/>
        <v>43767.208333333328</v>
      </c>
    </row>
    <row r="159" spans="1:23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4"/>
        <v>52.666666666666664</v>
      </c>
      <c r="G159" t="s">
        <v>14</v>
      </c>
      <c r="H159">
        <v>30</v>
      </c>
      <c r="I159" s="5">
        <f t="shared" si="15"/>
        <v>73.733333333333334</v>
      </c>
      <c r="J159" s="5" t="s">
        <v>2054</v>
      </c>
      <c r="K159" s="5" t="s">
        <v>2055</v>
      </c>
      <c r="L159" t="s">
        <v>26</v>
      </c>
      <c r="M159" t="s">
        <v>27</v>
      </c>
      <c r="N159">
        <v>1388383200</v>
      </c>
      <c r="O159">
        <v>1389420000</v>
      </c>
      <c r="P159" t="b">
        <v>0</v>
      </c>
      <c r="Q159" t="b">
        <v>0</v>
      </c>
      <c r="R159" s="6">
        <f t="shared" si="16"/>
        <v>25569</v>
      </c>
      <c r="S159" s="5">
        <f t="shared" si="17"/>
        <v>16069.25</v>
      </c>
      <c r="T159" s="5">
        <f t="shared" si="18"/>
        <v>16081.25</v>
      </c>
      <c r="U159" t="s">
        <v>122</v>
      </c>
      <c r="V159" s="6">
        <f t="shared" si="19"/>
        <v>41638.25</v>
      </c>
      <c r="W159" s="6">
        <f t="shared" si="20"/>
        <v>41650.25</v>
      </c>
    </row>
    <row r="160" spans="1:23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4"/>
        <v>220.95238095238096</v>
      </c>
      <c r="G160" t="s">
        <v>20</v>
      </c>
      <c r="H160">
        <v>41</v>
      </c>
      <c r="I160" s="5">
        <f t="shared" si="15"/>
        <v>113.17073170731707</v>
      </c>
      <c r="J160" s="5" t="s">
        <v>2035</v>
      </c>
      <c r="K160" s="5" t="s">
        <v>2036</v>
      </c>
      <c r="L160" t="s">
        <v>21</v>
      </c>
      <c r="M160" t="s">
        <v>22</v>
      </c>
      <c r="N160">
        <v>1449554400</v>
      </c>
      <c r="O160">
        <v>1449640800</v>
      </c>
      <c r="P160" t="b">
        <v>0</v>
      </c>
      <c r="Q160" t="b">
        <v>0</v>
      </c>
      <c r="R160" s="6">
        <f t="shared" si="16"/>
        <v>25569</v>
      </c>
      <c r="S160" s="5">
        <f t="shared" si="17"/>
        <v>16777.25</v>
      </c>
      <c r="T160" s="5">
        <f t="shared" si="18"/>
        <v>16778.25</v>
      </c>
      <c r="U160" t="s">
        <v>23</v>
      </c>
      <c r="V160" s="6">
        <f t="shared" si="19"/>
        <v>42346.25</v>
      </c>
      <c r="W160" s="6">
        <f t="shared" si="20"/>
        <v>42347.25</v>
      </c>
    </row>
    <row r="161" spans="1:23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4"/>
        <v>100.01150627615063</v>
      </c>
      <c r="G161" t="s">
        <v>20</v>
      </c>
      <c r="H161">
        <v>1821</v>
      </c>
      <c r="I161" s="5">
        <f t="shared" si="15"/>
        <v>105.00933552992861</v>
      </c>
      <c r="J161" s="5" t="s">
        <v>2039</v>
      </c>
      <c r="K161" s="5" t="s">
        <v>2040</v>
      </c>
      <c r="L161" t="s">
        <v>21</v>
      </c>
      <c r="M161" t="s">
        <v>22</v>
      </c>
      <c r="N161">
        <v>1553662800</v>
      </c>
      <c r="O161">
        <v>1555218000</v>
      </c>
      <c r="P161" t="b">
        <v>0</v>
      </c>
      <c r="Q161" t="b">
        <v>1</v>
      </c>
      <c r="R161" s="6">
        <f t="shared" si="16"/>
        <v>25569</v>
      </c>
      <c r="S161" s="5">
        <f t="shared" si="17"/>
        <v>17982.208333333332</v>
      </c>
      <c r="T161" s="5">
        <f t="shared" si="18"/>
        <v>18000.208333333332</v>
      </c>
      <c r="U161" t="s">
        <v>33</v>
      </c>
      <c r="V161" s="6">
        <f t="shared" si="19"/>
        <v>43551.208333333328</v>
      </c>
      <c r="W161" s="6">
        <f t="shared" si="20"/>
        <v>43569.208333333328</v>
      </c>
    </row>
    <row r="162" spans="1:23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4"/>
        <v>162.3125</v>
      </c>
      <c r="G162" t="s">
        <v>20</v>
      </c>
      <c r="H162">
        <v>164</v>
      </c>
      <c r="I162" s="5">
        <f t="shared" si="15"/>
        <v>79.176829268292678</v>
      </c>
      <c r="J162" s="5" t="s">
        <v>2037</v>
      </c>
      <c r="K162" s="5" t="s">
        <v>2046</v>
      </c>
      <c r="L162" t="s">
        <v>21</v>
      </c>
      <c r="M162" t="s">
        <v>22</v>
      </c>
      <c r="N162">
        <v>1556341200</v>
      </c>
      <c r="O162">
        <v>1557723600</v>
      </c>
      <c r="P162" t="b">
        <v>0</v>
      </c>
      <c r="Q162" t="b">
        <v>0</v>
      </c>
      <c r="R162" s="6">
        <f t="shared" si="16"/>
        <v>25569</v>
      </c>
      <c r="S162" s="5">
        <f t="shared" si="17"/>
        <v>18013.208333333332</v>
      </c>
      <c r="T162" s="5">
        <f t="shared" si="18"/>
        <v>18029.208333333332</v>
      </c>
      <c r="U162" t="s">
        <v>65</v>
      </c>
      <c r="V162" s="6">
        <f t="shared" si="19"/>
        <v>43582.208333333328</v>
      </c>
      <c r="W162" s="6">
        <f t="shared" si="20"/>
        <v>43598.208333333328</v>
      </c>
    </row>
    <row r="163" spans="1:23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4"/>
        <v>78.181818181818187</v>
      </c>
      <c r="G163" t="s">
        <v>14</v>
      </c>
      <c r="H163">
        <v>75</v>
      </c>
      <c r="I163" s="5">
        <f t="shared" si="15"/>
        <v>57.333333333333336</v>
      </c>
      <c r="J163" s="5" t="s">
        <v>2037</v>
      </c>
      <c r="K163" s="5" t="s">
        <v>2038</v>
      </c>
      <c r="L163" t="s">
        <v>21</v>
      </c>
      <c r="M163" t="s">
        <v>22</v>
      </c>
      <c r="N163">
        <v>1442984400</v>
      </c>
      <c r="O163">
        <v>1443502800</v>
      </c>
      <c r="P163" t="b">
        <v>0</v>
      </c>
      <c r="Q163" t="b">
        <v>1</v>
      </c>
      <c r="R163" s="6">
        <f t="shared" si="16"/>
        <v>25569</v>
      </c>
      <c r="S163" s="5">
        <f t="shared" si="17"/>
        <v>16701.208333333332</v>
      </c>
      <c r="T163" s="5">
        <f t="shared" si="18"/>
        <v>16707.208333333332</v>
      </c>
      <c r="U163" t="s">
        <v>28</v>
      </c>
      <c r="V163" s="6">
        <f t="shared" si="19"/>
        <v>42270.208333333328</v>
      </c>
      <c r="W163" s="6">
        <f t="shared" si="20"/>
        <v>42276.208333333328</v>
      </c>
    </row>
    <row r="164" spans="1:23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4"/>
        <v>149.73770491803279</v>
      </c>
      <c r="G164" t="s">
        <v>20</v>
      </c>
      <c r="H164">
        <v>157</v>
      </c>
      <c r="I164" s="5">
        <f t="shared" si="15"/>
        <v>58.178343949044589</v>
      </c>
      <c r="J164" s="5" t="s">
        <v>2035</v>
      </c>
      <c r="K164" s="5" t="s">
        <v>2036</v>
      </c>
      <c r="L164" t="s">
        <v>98</v>
      </c>
      <c r="M164" t="s">
        <v>99</v>
      </c>
      <c r="N164">
        <v>1544248800</v>
      </c>
      <c r="O164">
        <v>1546840800</v>
      </c>
      <c r="P164" t="b">
        <v>0</v>
      </c>
      <c r="Q164" t="b">
        <v>0</v>
      </c>
      <c r="R164" s="6">
        <f t="shared" si="16"/>
        <v>25569</v>
      </c>
      <c r="S164" s="5">
        <f t="shared" si="17"/>
        <v>17873.25</v>
      </c>
      <c r="T164" s="5">
        <f t="shared" si="18"/>
        <v>17903.25</v>
      </c>
      <c r="U164" t="s">
        <v>23</v>
      </c>
      <c r="V164" s="6">
        <f t="shared" si="19"/>
        <v>43442.25</v>
      </c>
      <c r="W164" s="6">
        <f t="shared" si="20"/>
        <v>43472.25</v>
      </c>
    </row>
    <row r="165" spans="1:23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4"/>
        <v>253.25714285714284</v>
      </c>
      <c r="G165" t="s">
        <v>20</v>
      </c>
      <c r="H165">
        <v>246</v>
      </c>
      <c r="I165" s="5">
        <f t="shared" si="15"/>
        <v>36.032520325203251</v>
      </c>
      <c r="J165" s="5" t="s">
        <v>2054</v>
      </c>
      <c r="K165" s="5" t="s">
        <v>2055</v>
      </c>
      <c r="L165" t="s">
        <v>21</v>
      </c>
      <c r="M165" t="s">
        <v>22</v>
      </c>
      <c r="N165">
        <v>1508475600</v>
      </c>
      <c r="O165">
        <v>1512712800</v>
      </c>
      <c r="P165" t="b">
        <v>0</v>
      </c>
      <c r="Q165" t="b">
        <v>1</v>
      </c>
      <c r="R165" s="6">
        <f t="shared" si="16"/>
        <v>25569</v>
      </c>
      <c r="S165" s="5">
        <f t="shared" si="17"/>
        <v>17459.208333333332</v>
      </c>
      <c r="T165" s="5">
        <f t="shared" si="18"/>
        <v>17508.25</v>
      </c>
      <c r="U165" t="s">
        <v>122</v>
      </c>
      <c r="V165" s="6">
        <f t="shared" si="19"/>
        <v>43028.208333333328</v>
      </c>
      <c r="W165" s="6">
        <f t="shared" si="20"/>
        <v>43077.25</v>
      </c>
    </row>
    <row r="166" spans="1:23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4"/>
        <v>100.16943521594683</v>
      </c>
      <c r="G166" t="s">
        <v>20</v>
      </c>
      <c r="H166">
        <v>1396</v>
      </c>
      <c r="I166" s="5">
        <f t="shared" si="15"/>
        <v>107.99068767908309</v>
      </c>
      <c r="J166" s="5" t="s">
        <v>2039</v>
      </c>
      <c r="K166" s="5" t="s">
        <v>2040</v>
      </c>
      <c r="L166" t="s">
        <v>21</v>
      </c>
      <c r="M166" t="s">
        <v>22</v>
      </c>
      <c r="N166">
        <v>1507438800</v>
      </c>
      <c r="O166">
        <v>1507525200</v>
      </c>
      <c r="P166" t="b">
        <v>0</v>
      </c>
      <c r="Q166" t="b">
        <v>0</v>
      </c>
      <c r="R166" s="6">
        <f t="shared" si="16"/>
        <v>25569</v>
      </c>
      <c r="S166" s="5">
        <f t="shared" si="17"/>
        <v>17447.208333333332</v>
      </c>
      <c r="T166" s="5">
        <f t="shared" si="18"/>
        <v>17448.208333333332</v>
      </c>
      <c r="U166" t="s">
        <v>33</v>
      </c>
      <c r="V166" s="6">
        <f t="shared" si="19"/>
        <v>43016.208333333328</v>
      </c>
      <c r="W166" s="6">
        <f t="shared" si="20"/>
        <v>43017.208333333328</v>
      </c>
    </row>
    <row r="167" spans="1:23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4"/>
        <v>121.99004424778761</v>
      </c>
      <c r="G167" t="s">
        <v>20</v>
      </c>
      <c r="H167">
        <v>2506</v>
      </c>
      <c r="I167" s="5">
        <f t="shared" si="15"/>
        <v>44.005985634477256</v>
      </c>
      <c r="J167" s="5" t="s">
        <v>2037</v>
      </c>
      <c r="K167" s="5" t="s">
        <v>2038</v>
      </c>
      <c r="L167" t="s">
        <v>21</v>
      </c>
      <c r="M167" t="s">
        <v>22</v>
      </c>
      <c r="N167">
        <v>1501563600</v>
      </c>
      <c r="O167">
        <v>1504328400</v>
      </c>
      <c r="P167" t="b">
        <v>0</v>
      </c>
      <c r="Q167" t="b">
        <v>0</v>
      </c>
      <c r="R167" s="6">
        <f t="shared" si="16"/>
        <v>25569</v>
      </c>
      <c r="S167" s="5">
        <f t="shared" si="17"/>
        <v>17379.208333333332</v>
      </c>
      <c r="T167" s="5">
        <f t="shared" si="18"/>
        <v>17411.208333333332</v>
      </c>
      <c r="U167" t="s">
        <v>28</v>
      </c>
      <c r="V167" s="6">
        <f t="shared" si="19"/>
        <v>42948.208333333328</v>
      </c>
      <c r="W167" s="6">
        <f t="shared" si="20"/>
        <v>42980.208333333328</v>
      </c>
    </row>
    <row r="168" spans="1:23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4"/>
        <v>137.13265306122449</v>
      </c>
      <c r="G168" t="s">
        <v>20</v>
      </c>
      <c r="H168">
        <v>244</v>
      </c>
      <c r="I168" s="5">
        <f t="shared" si="15"/>
        <v>55.077868852459019</v>
      </c>
      <c r="J168" s="5" t="s">
        <v>2054</v>
      </c>
      <c r="K168" s="5" t="s">
        <v>2055</v>
      </c>
      <c r="L168" t="s">
        <v>21</v>
      </c>
      <c r="M168" t="s">
        <v>22</v>
      </c>
      <c r="N168">
        <v>1292997600</v>
      </c>
      <c r="O168">
        <v>1293343200</v>
      </c>
      <c r="P168" t="b">
        <v>0</v>
      </c>
      <c r="Q168" t="b">
        <v>0</v>
      </c>
      <c r="R168" s="6">
        <f t="shared" si="16"/>
        <v>25569</v>
      </c>
      <c r="S168" s="5">
        <f t="shared" si="17"/>
        <v>14965.25</v>
      </c>
      <c r="T168" s="5">
        <f t="shared" si="18"/>
        <v>14969.25</v>
      </c>
      <c r="U168" t="s">
        <v>122</v>
      </c>
      <c r="V168" s="6">
        <f t="shared" si="19"/>
        <v>40534.25</v>
      </c>
      <c r="W168" s="6">
        <f t="shared" si="20"/>
        <v>40538.25</v>
      </c>
    </row>
    <row r="169" spans="1:23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4"/>
        <v>415.53846153846149</v>
      </c>
      <c r="G169" t="s">
        <v>20</v>
      </c>
      <c r="H169">
        <v>146</v>
      </c>
      <c r="I169" s="5">
        <f t="shared" si="15"/>
        <v>74</v>
      </c>
      <c r="J169" s="5" t="s">
        <v>2039</v>
      </c>
      <c r="K169" s="5" t="s">
        <v>2040</v>
      </c>
      <c r="L169" t="s">
        <v>26</v>
      </c>
      <c r="M169" t="s">
        <v>27</v>
      </c>
      <c r="N169">
        <v>1370840400</v>
      </c>
      <c r="O169">
        <v>1371704400</v>
      </c>
      <c r="P169" t="b">
        <v>0</v>
      </c>
      <c r="Q169" t="b">
        <v>0</v>
      </c>
      <c r="R169" s="6">
        <f t="shared" si="16"/>
        <v>25569</v>
      </c>
      <c r="S169" s="5">
        <f t="shared" si="17"/>
        <v>15866.208333333334</v>
      </c>
      <c r="T169" s="5">
        <f t="shared" si="18"/>
        <v>15876.208333333334</v>
      </c>
      <c r="U169" t="s">
        <v>33</v>
      </c>
      <c r="V169" s="6">
        <f t="shared" si="19"/>
        <v>41435.208333333336</v>
      </c>
      <c r="W169" s="6">
        <f t="shared" si="20"/>
        <v>41445.208333333336</v>
      </c>
    </row>
    <row r="170" spans="1:23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4"/>
        <v>31.30913348946136</v>
      </c>
      <c r="G170" t="s">
        <v>14</v>
      </c>
      <c r="H170">
        <v>955</v>
      </c>
      <c r="I170" s="5">
        <f t="shared" si="15"/>
        <v>41.996858638743454</v>
      </c>
      <c r="J170" s="5" t="s">
        <v>2035</v>
      </c>
      <c r="K170" s="5" t="s">
        <v>2045</v>
      </c>
      <c r="L170" t="s">
        <v>36</v>
      </c>
      <c r="M170" t="s">
        <v>37</v>
      </c>
      <c r="N170">
        <v>1550815200</v>
      </c>
      <c r="O170">
        <v>1552798800</v>
      </c>
      <c r="P170" t="b">
        <v>0</v>
      </c>
      <c r="Q170" t="b">
        <v>1</v>
      </c>
      <c r="R170" s="6">
        <f t="shared" si="16"/>
        <v>25569</v>
      </c>
      <c r="S170" s="5">
        <f t="shared" si="17"/>
        <v>17949.25</v>
      </c>
      <c r="T170" s="5">
        <f t="shared" si="18"/>
        <v>17972.208333333332</v>
      </c>
      <c r="U170" t="s">
        <v>60</v>
      </c>
      <c r="V170" s="6">
        <f t="shared" si="19"/>
        <v>43518.25</v>
      </c>
      <c r="W170" s="6">
        <f t="shared" si="20"/>
        <v>43541.208333333328</v>
      </c>
    </row>
    <row r="171" spans="1:23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4"/>
        <v>424.08154506437768</v>
      </c>
      <c r="G171" t="s">
        <v>20</v>
      </c>
      <c r="H171">
        <v>1267</v>
      </c>
      <c r="I171" s="5">
        <f t="shared" si="15"/>
        <v>77.988161010260455</v>
      </c>
      <c r="J171" s="5" t="s">
        <v>2041</v>
      </c>
      <c r="K171" s="5" t="s">
        <v>2052</v>
      </c>
      <c r="L171" t="s">
        <v>21</v>
      </c>
      <c r="M171" t="s">
        <v>22</v>
      </c>
      <c r="N171">
        <v>1339909200</v>
      </c>
      <c r="O171">
        <v>1342328400</v>
      </c>
      <c r="P171" t="b">
        <v>0</v>
      </c>
      <c r="Q171" t="b">
        <v>1</v>
      </c>
      <c r="R171" s="6">
        <f t="shared" si="16"/>
        <v>25569</v>
      </c>
      <c r="S171" s="5">
        <f t="shared" si="17"/>
        <v>15508.208333333334</v>
      </c>
      <c r="T171" s="5">
        <f t="shared" si="18"/>
        <v>15536.208333333334</v>
      </c>
      <c r="U171" t="s">
        <v>100</v>
      </c>
      <c r="V171" s="6">
        <f t="shared" si="19"/>
        <v>41077.208333333336</v>
      </c>
      <c r="W171" s="6">
        <f t="shared" si="20"/>
        <v>41105.208333333336</v>
      </c>
    </row>
    <row r="172" spans="1:23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4"/>
        <v>2.93886230728336</v>
      </c>
      <c r="G172" t="s">
        <v>14</v>
      </c>
      <c r="H172">
        <v>67</v>
      </c>
      <c r="I172" s="5">
        <f t="shared" si="15"/>
        <v>82.507462686567166</v>
      </c>
      <c r="J172" s="5" t="s">
        <v>2035</v>
      </c>
      <c r="K172" s="5" t="s">
        <v>2045</v>
      </c>
      <c r="L172" t="s">
        <v>21</v>
      </c>
      <c r="M172" t="s">
        <v>22</v>
      </c>
      <c r="N172">
        <v>1501736400</v>
      </c>
      <c r="O172">
        <v>1502341200</v>
      </c>
      <c r="P172" t="b">
        <v>0</v>
      </c>
      <c r="Q172" t="b">
        <v>0</v>
      </c>
      <c r="R172" s="6">
        <f t="shared" si="16"/>
        <v>25569</v>
      </c>
      <c r="S172" s="5">
        <f t="shared" si="17"/>
        <v>17381.208333333332</v>
      </c>
      <c r="T172" s="5">
        <f t="shared" si="18"/>
        <v>17388.208333333332</v>
      </c>
      <c r="U172" t="s">
        <v>60</v>
      </c>
      <c r="V172" s="6">
        <f t="shared" si="19"/>
        <v>42950.208333333328</v>
      </c>
      <c r="W172" s="6">
        <f t="shared" si="20"/>
        <v>42957.208333333328</v>
      </c>
    </row>
    <row r="173" spans="1:23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4"/>
        <v>10.63265306122449</v>
      </c>
      <c r="G173" t="s">
        <v>14</v>
      </c>
      <c r="H173">
        <v>5</v>
      </c>
      <c r="I173" s="5">
        <f t="shared" si="15"/>
        <v>104.2</v>
      </c>
      <c r="J173" s="5" t="s">
        <v>2047</v>
      </c>
      <c r="K173" s="5" t="s">
        <v>2059</v>
      </c>
      <c r="L173" t="s">
        <v>21</v>
      </c>
      <c r="M173" t="s">
        <v>22</v>
      </c>
      <c r="N173">
        <v>1395291600</v>
      </c>
      <c r="O173">
        <v>1397192400</v>
      </c>
      <c r="P173" t="b">
        <v>0</v>
      </c>
      <c r="Q173" t="b">
        <v>0</v>
      </c>
      <c r="R173" s="6">
        <f t="shared" si="16"/>
        <v>25569</v>
      </c>
      <c r="S173" s="5">
        <f t="shared" si="17"/>
        <v>16149.208333333334</v>
      </c>
      <c r="T173" s="5">
        <f t="shared" si="18"/>
        <v>16171.208333333334</v>
      </c>
      <c r="U173" t="s">
        <v>206</v>
      </c>
      <c r="V173" s="6">
        <f t="shared" si="19"/>
        <v>41718.208333333336</v>
      </c>
      <c r="W173" s="6">
        <f t="shared" si="20"/>
        <v>41740.208333333336</v>
      </c>
    </row>
    <row r="174" spans="1:23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4"/>
        <v>82.875</v>
      </c>
      <c r="G174" t="s">
        <v>14</v>
      </c>
      <c r="H174">
        <v>26</v>
      </c>
      <c r="I174" s="5">
        <f t="shared" si="15"/>
        <v>25.5</v>
      </c>
      <c r="J174" s="5" t="s">
        <v>2041</v>
      </c>
      <c r="K174" s="5" t="s">
        <v>2042</v>
      </c>
      <c r="L174" t="s">
        <v>21</v>
      </c>
      <c r="M174" t="s">
        <v>22</v>
      </c>
      <c r="N174">
        <v>1405746000</v>
      </c>
      <c r="O174">
        <v>1407042000</v>
      </c>
      <c r="P174" t="b">
        <v>0</v>
      </c>
      <c r="Q174" t="b">
        <v>1</v>
      </c>
      <c r="R174" s="6">
        <f t="shared" si="16"/>
        <v>25569</v>
      </c>
      <c r="S174" s="5">
        <f t="shared" si="17"/>
        <v>16270.208333333334</v>
      </c>
      <c r="T174" s="5">
        <f t="shared" si="18"/>
        <v>16285.208333333334</v>
      </c>
      <c r="U174" t="s">
        <v>42</v>
      </c>
      <c r="V174" s="6">
        <f t="shared" si="19"/>
        <v>41839.208333333336</v>
      </c>
      <c r="W174" s="6">
        <f t="shared" si="20"/>
        <v>41854.208333333336</v>
      </c>
    </row>
    <row r="175" spans="1:23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4"/>
        <v>163.01447776628748</v>
      </c>
      <c r="G175" t="s">
        <v>20</v>
      </c>
      <c r="H175">
        <v>1561</v>
      </c>
      <c r="I175" s="5">
        <f t="shared" si="15"/>
        <v>100.98334401024984</v>
      </c>
      <c r="J175" s="5" t="s">
        <v>2039</v>
      </c>
      <c r="K175" s="5" t="s">
        <v>2040</v>
      </c>
      <c r="L175" t="s">
        <v>21</v>
      </c>
      <c r="M175" t="s">
        <v>22</v>
      </c>
      <c r="N175">
        <v>1368853200</v>
      </c>
      <c r="O175">
        <v>1369371600</v>
      </c>
      <c r="P175" t="b">
        <v>0</v>
      </c>
      <c r="Q175" t="b">
        <v>0</v>
      </c>
      <c r="R175" s="6">
        <f t="shared" si="16"/>
        <v>25569</v>
      </c>
      <c r="S175" s="5">
        <f t="shared" si="17"/>
        <v>15843.208333333334</v>
      </c>
      <c r="T175" s="5">
        <f t="shared" si="18"/>
        <v>15849.208333333334</v>
      </c>
      <c r="U175" t="s">
        <v>33</v>
      </c>
      <c r="V175" s="6">
        <f t="shared" si="19"/>
        <v>41412.208333333336</v>
      </c>
      <c r="W175" s="6">
        <f t="shared" si="20"/>
        <v>41418.208333333336</v>
      </c>
    </row>
    <row r="176" spans="1:23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4"/>
        <v>894.66666666666674</v>
      </c>
      <c r="G176" t="s">
        <v>20</v>
      </c>
      <c r="H176">
        <v>48</v>
      </c>
      <c r="I176" s="5">
        <f t="shared" si="15"/>
        <v>111.83333333333333</v>
      </c>
      <c r="J176" s="5" t="s">
        <v>2037</v>
      </c>
      <c r="K176" s="5" t="s">
        <v>2046</v>
      </c>
      <c r="L176" t="s">
        <v>21</v>
      </c>
      <c r="M176" t="s">
        <v>22</v>
      </c>
      <c r="N176">
        <v>1444021200</v>
      </c>
      <c r="O176">
        <v>1444107600</v>
      </c>
      <c r="P176" t="b">
        <v>0</v>
      </c>
      <c r="Q176" t="b">
        <v>1</v>
      </c>
      <c r="R176" s="6">
        <f t="shared" si="16"/>
        <v>25569</v>
      </c>
      <c r="S176" s="5">
        <f t="shared" si="17"/>
        <v>16713.208333333332</v>
      </c>
      <c r="T176" s="5">
        <f t="shared" si="18"/>
        <v>16714.208333333332</v>
      </c>
      <c r="U176" t="s">
        <v>65</v>
      </c>
      <c r="V176" s="6">
        <f t="shared" si="19"/>
        <v>42282.208333333328</v>
      </c>
      <c r="W176" s="6">
        <f t="shared" si="20"/>
        <v>42283.208333333328</v>
      </c>
    </row>
    <row r="177" spans="1:23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4"/>
        <v>26.191501103752756</v>
      </c>
      <c r="G177" t="s">
        <v>14</v>
      </c>
      <c r="H177">
        <v>1130</v>
      </c>
      <c r="I177" s="5">
        <f t="shared" si="15"/>
        <v>41.999115044247787</v>
      </c>
      <c r="J177" s="5" t="s">
        <v>2039</v>
      </c>
      <c r="K177" s="5" t="s">
        <v>2040</v>
      </c>
      <c r="L177" t="s">
        <v>21</v>
      </c>
      <c r="M177" t="s">
        <v>22</v>
      </c>
      <c r="N177">
        <v>1472619600</v>
      </c>
      <c r="O177">
        <v>1474261200</v>
      </c>
      <c r="P177" t="b">
        <v>0</v>
      </c>
      <c r="Q177" t="b">
        <v>0</v>
      </c>
      <c r="R177" s="6">
        <f t="shared" si="16"/>
        <v>25569</v>
      </c>
      <c r="S177" s="5">
        <f t="shared" si="17"/>
        <v>17044.208333333332</v>
      </c>
      <c r="T177" s="5">
        <f t="shared" si="18"/>
        <v>17063.208333333332</v>
      </c>
      <c r="U177" t="s">
        <v>33</v>
      </c>
      <c r="V177" s="6">
        <f t="shared" si="19"/>
        <v>42613.208333333328</v>
      </c>
      <c r="W177" s="6">
        <f t="shared" si="20"/>
        <v>42632.208333333328</v>
      </c>
    </row>
    <row r="178" spans="1:23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4"/>
        <v>74.834782608695647</v>
      </c>
      <c r="G178" t="s">
        <v>14</v>
      </c>
      <c r="H178">
        <v>782</v>
      </c>
      <c r="I178" s="5">
        <f t="shared" si="15"/>
        <v>110.05115089514067</v>
      </c>
      <c r="J178" s="5" t="s">
        <v>2039</v>
      </c>
      <c r="K178" s="5" t="s">
        <v>2040</v>
      </c>
      <c r="L178" t="s">
        <v>21</v>
      </c>
      <c r="M178" t="s">
        <v>22</v>
      </c>
      <c r="N178">
        <v>1472878800</v>
      </c>
      <c r="O178">
        <v>1473656400</v>
      </c>
      <c r="P178" t="b">
        <v>0</v>
      </c>
      <c r="Q178" t="b">
        <v>0</v>
      </c>
      <c r="R178" s="6">
        <f t="shared" si="16"/>
        <v>25569</v>
      </c>
      <c r="S178" s="5">
        <f t="shared" si="17"/>
        <v>17047.208333333332</v>
      </c>
      <c r="T178" s="5">
        <f t="shared" si="18"/>
        <v>17056.208333333332</v>
      </c>
      <c r="U178" t="s">
        <v>33</v>
      </c>
      <c r="V178" s="6">
        <f t="shared" si="19"/>
        <v>42616.208333333328</v>
      </c>
      <c r="W178" s="6">
        <f t="shared" si="20"/>
        <v>42625.208333333328</v>
      </c>
    </row>
    <row r="179" spans="1:23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4"/>
        <v>416.47680412371136</v>
      </c>
      <c r="G179" t="s">
        <v>20</v>
      </c>
      <c r="H179">
        <v>2739</v>
      </c>
      <c r="I179" s="5">
        <f t="shared" si="15"/>
        <v>58.997079225994888</v>
      </c>
      <c r="J179" s="5" t="s">
        <v>2039</v>
      </c>
      <c r="K179" s="5" t="s">
        <v>2040</v>
      </c>
      <c r="L179" t="s">
        <v>21</v>
      </c>
      <c r="M179" t="s">
        <v>22</v>
      </c>
      <c r="N179">
        <v>1289800800</v>
      </c>
      <c r="O179">
        <v>1291960800</v>
      </c>
      <c r="P179" t="b">
        <v>0</v>
      </c>
      <c r="Q179" t="b">
        <v>0</v>
      </c>
      <c r="R179" s="6">
        <f t="shared" si="16"/>
        <v>25569</v>
      </c>
      <c r="S179" s="5">
        <f t="shared" si="17"/>
        <v>14928.25</v>
      </c>
      <c r="T179" s="5">
        <f t="shared" si="18"/>
        <v>14953.25</v>
      </c>
      <c r="U179" t="s">
        <v>33</v>
      </c>
      <c r="V179" s="6">
        <f t="shared" si="19"/>
        <v>40497.25</v>
      </c>
      <c r="W179" s="6">
        <f t="shared" si="20"/>
        <v>40522.25</v>
      </c>
    </row>
    <row r="180" spans="1:23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4"/>
        <v>96.208333333333329</v>
      </c>
      <c r="G180" t="s">
        <v>14</v>
      </c>
      <c r="H180">
        <v>210</v>
      </c>
      <c r="I180" s="5">
        <f t="shared" si="15"/>
        <v>32.985714285714288</v>
      </c>
      <c r="J180" s="5" t="s">
        <v>2033</v>
      </c>
      <c r="K180" s="5" t="s">
        <v>2034</v>
      </c>
      <c r="L180" t="s">
        <v>21</v>
      </c>
      <c r="M180" t="s">
        <v>22</v>
      </c>
      <c r="N180">
        <v>1505970000</v>
      </c>
      <c r="O180">
        <v>1506747600</v>
      </c>
      <c r="P180" t="b">
        <v>0</v>
      </c>
      <c r="Q180" t="b">
        <v>0</v>
      </c>
      <c r="R180" s="6">
        <f t="shared" si="16"/>
        <v>25569</v>
      </c>
      <c r="S180" s="5">
        <f t="shared" si="17"/>
        <v>17430.208333333332</v>
      </c>
      <c r="T180" s="5">
        <f t="shared" si="18"/>
        <v>17439.208333333332</v>
      </c>
      <c r="U180" t="s">
        <v>17</v>
      </c>
      <c r="V180" s="6">
        <f t="shared" si="19"/>
        <v>42999.208333333328</v>
      </c>
      <c r="W180" s="6">
        <f t="shared" si="20"/>
        <v>43008.208333333328</v>
      </c>
    </row>
    <row r="181" spans="1:23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4"/>
        <v>357.71910112359546</v>
      </c>
      <c r="G181" t="s">
        <v>20</v>
      </c>
      <c r="H181">
        <v>3537</v>
      </c>
      <c r="I181" s="5">
        <f t="shared" si="15"/>
        <v>45.005654509471306</v>
      </c>
      <c r="J181" s="5" t="s">
        <v>2039</v>
      </c>
      <c r="K181" s="5" t="s">
        <v>2040</v>
      </c>
      <c r="L181" t="s">
        <v>15</v>
      </c>
      <c r="M181" t="s">
        <v>16</v>
      </c>
      <c r="N181">
        <v>1363496400</v>
      </c>
      <c r="O181">
        <v>1363582800</v>
      </c>
      <c r="P181" t="b">
        <v>0</v>
      </c>
      <c r="Q181" t="b">
        <v>1</v>
      </c>
      <c r="R181" s="6">
        <f t="shared" si="16"/>
        <v>25569</v>
      </c>
      <c r="S181" s="5">
        <f t="shared" si="17"/>
        <v>15781.208333333334</v>
      </c>
      <c r="T181" s="5">
        <f t="shared" si="18"/>
        <v>15782.208333333334</v>
      </c>
      <c r="U181" t="s">
        <v>33</v>
      </c>
      <c r="V181" s="6">
        <f t="shared" si="19"/>
        <v>41350.208333333336</v>
      </c>
      <c r="W181" s="6">
        <f t="shared" si="20"/>
        <v>41351.208333333336</v>
      </c>
    </row>
    <row r="182" spans="1:23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4"/>
        <v>308.45714285714286</v>
      </c>
      <c r="G182" t="s">
        <v>20</v>
      </c>
      <c r="H182">
        <v>2107</v>
      </c>
      <c r="I182" s="5">
        <f t="shared" si="15"/>
        <v>81.98196487897485</v>
      </c>
      <c r="J182" s="5" t="s">
        <v>2037</v>
      </c>
      <c r="K182" s="5" t="s">
        <v>2046</v>
      </c>
      <c r="L182" t="s">
        <v>26</v>
      </c>
      <c r="M182" t="s">
        <v>27</v>
      </c>
      <c r="N182">
        <v>1269234000</v>
      </c>
      <c r="O182">
        <v>1269666000</v>
      </c>
      <c r="P182" t="b">
        <v>0</v>
      </c>
      <c r="Q182" t="b">
        <v>0</v>
      </c>
      <c r="R182" s="6">
        <f t="shared" si="16"/>
        <v>25569</v>
      </c>
      <c r="S182" s="5">
        <f t="shared" si="17"/>
        <v>14690.208333333334</v>
      </c>
      <c r="T182" s="5">
        <f t="shared" si="18"/>
        <v>14695.208333333334</v>
      </c>
      <c r="U182" t="s">
        <v>65</v>
      </c>
      <c r="V182" s="6">
        <f t="shared" si="19"/>
        <v>40259.208333333336</v>
      </c>
      <c r="W182" s="6">
        <f t="shared" si="20"/>
        <v>40264.208333333336</v>
      </c>
    </row>
    <row r="183" spans="1:23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4"/>
        <v>61.802325581395344</v>
      </c>
      <c r="G183" t="s">
        <v>14</v>
      </c>
      <c r="H183">
        <v>136</v>
      </c>
      <c r="I183" s="5">
        <f t="shared" si="15"/>
        <v>39.080882352941174</v>
      </c>
      <c r="J183" s="5" t="s">
        <v>2037</v>
      </c>
      <c r="K183" s="5" t="s">
        <v>2038</v>
      </c>
      <c r="L183" t="s">
        <v>21</v>
      </c>
      <c r="M183" t="s">
        <v>22</v>
      </c>
      <c r="N183">
        <v>1507093200</v>
      </c>
      <c r="O183">
        <v>1508648400</v>
      </c>
      <c r="P183" t="b">
        <v>0</v>
      </c>
      <c r="Q183" t="b">
        <v>0</v>
      </c>
      <c r="R183" s="6">
        <f t="shared" si="16"/>
        <v>25569</v>
      </c>
      <c r="S183" s="5">
        <f t="shared" si="17"/>
        <v>17443.208333333332</v>
      </c>
      <c r="T183" s="5">
        <f t="shared" si="18"/>
        <v>17461.208333333332</v>
      </c>
      <c r="U183" t="s">
        <v>28</v>
      </c>
      <c r="V183" s="6">
        <f t="shared" si="19"/>
        <v>43012.208333333328</v>
      </c>
      <c r="W183" s="6">
        <f t="shared" si="20"/>
        <v>43030.208333333328</v>
      </c>
    </row>
    <row r="184" spans="1:23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4"/>
        <v>722.32472324723244</v>
      </c>
      <c r="G184" t="s">
        <v>20</v>
      </c>
      <c r="H184">
        <v>3318</v>
      </c>
      <c r="I184" s="5">
        <f t="shared" si="15"/>
        <v>58.996383363471971</v>
      </c>
      <c r="J184" s="5" t="s">
        <v>2039</v>
      </c>
      <c r="K184" s="5" t="s">
        <v>2040</v>
      </c>
      <c r="L184" t="s">
        <v>36</v>
      </c>
      <c r="M184" t="s">
        <v>37</v>
      </c>
      <c r="N184">
        <v>1560574800</v>
      </c>
      <c r="O184">
        <v>1561957200</v>
      </c>
      <c r="P184" t="b">
        <v>0</v>
      </c>
      <c r="Q184" t="b">
        <v>0</v>
      </c>
      <c r="R184" s="6">
        <f t="shared" si="16"/>
        <v>25569</v>
      </c>
      <c r="S184" s="5">
        <f t="shared" si="17"/>
        <v>18062.208333333332</v>
      </c>
      <c r="T184" s="5">
        <f t="shared" si="18"/>
        <v>18078.208333333332</v>
      </c>
      <c r="U184" t="s">
        <v>33</v>
      </c>
      <c r="V184" s="6">
        <f t="shared" si="19"/>
        <v>43631.208333333328</v>
      </c>
      <c r="W184" s="6">
        <f t="shared" si="20"/>
        <v>43647.208333333328</v>
      </c>
    </row>
    <row r="185" spans="1:23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4"/>
        <v>69.117647058823522</v>
      </c>
      <c r="G185" t="s">
        <v>14</v>
      </c>
      <c r="H185">
        <v>86</v>
      </c>
      <c r="I185" s="5">
        <f t="shared" si="15"/>
        <v>40.988372093023258</v>
      </c>
      <c r="J185" s="5" t="s">
        <v>2035</v>
      </c>
      <c r="K185" s="5" t="s">
        <v>2036</v>
      </c>
      <c r="L185" t="s">
        <v>15</v>
      </c>
      <c r="M185" t="s">
        <v>16</v>
      </c>
      <c r="N185">
        <v>1284008400</v>
      </c>
      <c r="O185">
        <v>1285131600</v>
      </c>
      <c r="P185" t="b">
        <v>0</v>
      </c>
      <c r="Q185" t="b">
        <v>0</v>
      </c>
      <c r="R185" s="6">
        <f t="shared" si="16"/>
        <v>25569</v>
      </c>
      <c r="S185" s="5">
        <f t="shared" si="17"/>
        <v>14861.208333333334</v>
      </c>
      <c r="T185" s="5">
        <f t="shared" si="18"/>
        <v>14874.208333333334</v>
      </c>
      <c r="U185" t="s">
        <v>23</v>
      </c>
      <c r="V185" s="6">
        <f t="shared" si="19"/>
        <v>40430.208333333336</v>
      </c>
      <c r="W185" s="6">
        <f t="shared" si="20"/>
        <v>40443.208333333336</v>
      </c>
    </row>
    <row r="186" spans="1:23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4"/>
        <v>293.05555555555554</v>
      </c>
      <c r="G186" t="s">
        <v>20</v>
      </c>
      <c r="H186">
        <v>340</v>
      </c>
      <c r="I186" s="5">
        <f t="shared" si="15"/>
        <v>31.029411764705884</v>
      </c>
      <c r="J186" s="5" t="s">
        <v>2039</v>
      </c>
      <c r="K186" s="5" t="s">
        <v>2040</v>
      </c>
      <c r="L186" t="s">
        <v>21</v>
      </c>
      <c r="M186" t="s">
        <v>22</v>
      </c>
      <c r="N186">
        <v>1556859600</v>
      </c>
      <c r="O186">
        <v>1556946000</v>
      </c>
      <c r="P186" t="b">
        <v>0</v>
      </c>
      <c r="Q186" t="b">
        <v>0</v>
      </c>
      <c r="R186" s="6">
        <f t="shared" si="16"/>
        <v>25569</v>
      </c>
      <c r="S186" s="5">
        <f t="shared" si="17"/>
        <v>18019.208333333332</v>
      </c>
      <c r="T186" s="5">
        <f t="shared" si="18"/>
        <v>18020.208333333332</v>
      </c>
      <c r="U186" t="s">
        <v>33</v>
      </c>
      <c r="V186" s="6">
        <f t="shared" si="19"/>
        <v>43588.208333333328</v>
      </c>
      <c r="W186" s="6">
        <f t="shared" si="20"/>
        <v>43589.208333333328</v>
      </c>
    </row>
    <row r="187" spans="1:23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4"/>
        <v>71.8</v>
      </c>
      <c r="G187" t="s">
        <v>14</v>
      </c>
      <c r="H187">
        <v>19</v>
      </c>
      <c r="I187" s="5">
        <f t="shared" si="15"/>
        <v>37.789473684210527</v>
      </c>
      <c r="J187" s="5" t="s">
        <v>2041</v>
      </c>
      <c r="K187" s="5" t="s">
        <v>2060</v>
      </c>
      <c r="L187" t="s">
        <v>21</v>
      </c>
      <c r="M187" t="s">
        <v>22</v>
      </c>
      <c r="N187">
        <v>1526187600</v>
      </c>
      <c r="O187">
        <v>1527138000</v>
      </c>
      <c r="P187" t="b">
        <v>0</v>
      </c>
      <c r="Q187" t="b">
        <v>0</v>
      </c>
      <c r="R187" s="6">
        <f t="shared" si="16"/>
        <v>25569</v>
      </c>
      <c r="S187" s="5">
        <f t="shared" si="17"/>
        <v>17664.208333333332</v>
      </c>
      <c r="T187" s="5">
        <f t="shared" si="18"/>
        <v>17675.208333333332</v>
      </c>
      <c r="U187" t="s">
        <v>269</v>
      </c>
      <c r="V187" s="6">
        <f t="shared" si="19"/>
        <v>43233.208333333328</v>
      </c>
      <c r="W187" s="6">
        <f t="shared" si="20"/>
        <v>43244.208333333328</v>
      </c>
    </row>
    <row r="188" spans="1:23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4"/>
        <v>31.934684684684683</v>
      </c>
      <c r="G188" t="s">
        <v>14</v>
      </c>
      <c r="H188">
        <v>886</v>
      </c>
      <c r="I188" s="5">
        <f t="shared" si="15"/>
        <v>32.006772009029348</v>
      </c>
      <c r="J188" s="5" t="s">
        <v>2039</v>
      </c>
      <c r="K188" s="5" t="s">
        <v>2040</v>
      </c>
      <c r="L188" t="s">
        <v>21</v>
      </c>
      <c r="M188" t="s">
        <v>22</v>
      </c>
      <c r="N188">
        <v>1400821200</v>
      </c>
      <c r="O188">
        <v>1402117200</v>
      </c>
      <c r="P188" t="b">
        <v>0</v>
      </c>
      <c r="Q188" t="b">
        <v>0</v>
      </c>
      <c r="R188" s="6">
        <f t="shared" si="16"/>
        <v>25569</v>
      </c>
      <c r="S188" s="5">
        <f t="shared" si="17"/>
        <v>16213.208333333334</v>
      </c>
      <c r="T188" s="5">
        <f t="shared" si="18"/>
        <v>16228.208333333334</v>
      </c>
      <c r="U188" t="s">
        <v>33</v>
      </c>
      <c r="V188" s="6">
        <f t="shared" si="19"/>
        <v>41782.208333333336</v>
      </c>
      <c r="W188" s="6">
        <f t="shared" si="20"/>
        <v>41797.208333333336</v>
      </c>
    </row>
    <row r="189" spans="1:23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4"/>
        <v>229.87375415282392</v>
      </c>
      <c r="G189" t="s">
        <v>20</v>
      </c>
      <c r="H189">
        <v>1442</v>
      </c>
      <c r="I189" s="5">
        <f t="shared" si="15"/>
        <v>95.966712898751737</v>
      </c>
      <c r="J189" s="5" t="s">
        <v>2041</v>
      </c>
      <c r="K189" s="5" t="s">
        <v>2052</v>
      </c>
      <c r="L189" t="s">
        <v>15</v>
      </c>
      <c r="M189" t="s">
        <v>16</v>
      </c>
      <c r="N189">
        <v>1361599200</v>
      </c>
      <c r="O189">
        <v>1364014800</v>
      </c>
      <c r="P189" t="b">
        <v>0</v>
      </c>
      <c r="Q189" t="b">
        <v>1</v>
      </c>
      <c r="R189" s="6">
        <f t="shared" si="16"/>
        <v>25569</v>
      </c>
      <c r="S189" s="5">
        <f t="shared" si="17"/>
        <v>15759.25</v>
      </c>
      <c r="T189" s="5">
        <f t="shared" si="18"/>
        <v>15787.208333333334</v>
      </c>
      <c r="U189" t="s">
        <v>100</v>
      </c>
      <c r="V189" s="6">
        <f t="shared" si="19"/>
        <v>41328.25</v>
      </c>
      <c r="W189" s="6">
        <f t="shared" si="20"/>
        <v>41356.208333333336</v>
      </c>
    </row>
    <row r="190" spans="1:23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4"/>
        <v>32.012195121951223</v>
      </c>
      <c r="G190" t="s">
        <v>14</v>
      </c>
      <c r="H190">
        <v>35</v>
      </c>
      <c r="I190" s="5">
        <f t="shared" si="15"/>
        <v>75</v>
      </c>
      <c r="J190" s="5" t="s">
        <v>2039</v>
      </c>
      <c r="K190" s="5" t="s">
        <v>2040</v>
      </c>
      <c r="L190" t="s">
        <v>107</v>
      </c>
      <c r="M190" t="s">
        <v>108</v>
      </c>
      <c r="N190">
        <v>1417500000</v>
      </c>
      <c r="O190">
        <v>1417586400</v>
      </c>
      <c r="P190" t="b">
        <v>0</v>
      </c>
      <c r="Q190" t="b">
        <v>0</v>
      </c>
      <c r="R190" s="6">
        <f t="shared" si="16"/>
        <v>25569</v>
      </c>
      <c r="S190" s="5">
        <f t="shared" si="17"/>
        <v>16406.25</v>
      </c>
      <c r="T190" s="5">
        <f t="shared" si="18"/>
        <v>16407.25</v>
      </c>
      <c r="U190" t="s">
        <v>33</v>
      </c>
      <c r="V190" s="6">
        <f t="shared" si="19"/>
        <v>41975.25</v>
      </c>
      <c r="W190" s="6">
        <f t="shared" si="20"/>
        <v>41976.25</v>
      </c>
    </row>
    <row r="191" spans="1:23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4"/>
        <v>23.525352848928385</v>
      </c>
      <c r="G191" t="s">
        <v>74</v>
      </c>
      <c r="H191">
        <v>441</v>
      </c>
      <c r="I191" s="5">
        <f t="shared" si="15"/>
        <v>102.0498866213152</v>
      </c>
      <c r="J191" s="5" t="s">
        <v>2039</v>
      </c>
      <c r="K191" s="5" t="s">
        <v>2040</v>
      </c>
      <c r="L191" t="s">
        <v>21</v>
      </c>
      <c r="M191" t="s">
        <v>22</v>
      </c>
      <c r="N191">
        <v>1457071200</v>
      </c>
      <c r="O191">
        <v>1457071200</v>
      </c>
      <c r="P191" t="b">
        <v>0</v>
      </c>
      <c r="Q191" t="b">
        <v>0</v>
      </c>
      <c r="R191" s="6">
        <f t="shared" si="16"/>
        <v>25569</v>
      </c>
      <c r="S191" s="5">
        <f t="shared" si="17"/>
        <v>16864.25</v>
      </c>
      <c r="T191" s="5">
        <f t="shared" si="18"/>
        <v>16864.25</v>
      </c>
      <c r="U191" t="s">
        <v>33</v>
      </c>
      <c r="V191" s="6">
        <f t="shared" si="19"/>
        <v>42433.25</v>
      </c>
      <c r="W191" s="6">
        <f t="shared" si="20"/>
        <v>42433.25</v>
      </c>
    </row>
    <row r="192" spans="1:23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4"/>
        <v>68.594594594594597</v>
      </c>
      <c r="G192" t="s">
        <v>14</v>
      </c>
      <c r="H192">
        <v>24</v>
      </c>
      <c r="I192" s="5">
        <f t="shared" si="15"/>
        <v>105.75</v>
      </c>
      <c r="J192" s="5" t="s">
        <v>2039</v>
      </c>
      <c r="K192" s="5" t="s">
        <v>2040</v>
      </c>
      <c r="L192" t="s">
        <v>21</v>
      </c>
      <c r="M192" t="s">
        <v>22</v>
      </c>
      <c r="N192">
        <v>1370322000</v>
      </c>
      <c r="O192">
        <v>1370408400</v>
      </c>
      <c r="P192" t="b">
        <v>0</v>
      </c>
      <c r="Q192" t="b">
        <v>1</v>
      </c>
      <c r="R192" s="6">
        <f t="shared" si="16"/>
        <v>25569</v>
      </c>
      <c r="S192" s="5">
        <f t="shared" si="17"/>
        <v>15860.208333333334</v>
      </c>
      <c r="T192" s="5">
        <f t="shared" si="18"/>
        <v>15861.208333333334</v>
      </c>
      <c r="U192" t="s">
        <v>33</v>
      </c>
      <c r="V192" s="6">
        <f t="shared" si="19"/>
        <v>41429.208333333336</v>
      </c>
      <c r="W192" s="6">
        <f t="shared" si="20"/>
        <v>41430.208333333336</v>
      </c>
    </row>
    <row r="193" spans="1:23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4"/>
        <v>37.952380952380956</v>
      </c>
      <c r="G193" t="s">
        <v>14</v>
      </c>
      <c r="H193">
        <v>86</v>
      </c>
      <c r="I193" s="5">
        <f t="shared" si="15"/>
        <v>37.069767441860463</v>
      </c>
      <c r="J193" s="5" t="s">
        <v>2039</v>
      </c>
      <c r="K193" s="5" t="s">
        <v>2040</v>
      </c>
      <c r="L193" t="s">
        <v>107</v>
      </c>
      <c r="M193" t="s">
        <v>108</v>
      </c>
      <c r="N193">
        <v>1552366800</v>
      </c>
      <c r="O193">
        <v>1552626000</v>
      </c>
      <c r="P193" t="b">
        <v>0</v>
      </c>
      <c r="Q193" t="b">
        <v>0</v>
      </c>
      <c r="R193" s="6">
        <f t="shared" si="16"/>
        <v>25569</v>
      </c>
      <c r="S193" s="5">
        <f t="shared" si="17"/>
        <v>17967.208333333332</v>
      </c>
      <c r="T193" s="5">
        <f t="shared" si="18"/>
        <v>17970.208333333332</v>
      </c>
      <c r="U193" t="s">
        <v>33</v>
      </c>
      <c r="V193" s="6">
        <f t="shared" si="19"/>
        <v>43536.208333333328</v>
      </c>
      <c r="W193" s="6">
        <f t="shared" si="20"/>
        <v>43539.208333333328</v>
      </c>
    </row>
    <row r="194" spans="1:23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4"/>
        <v>19.992957746478872</v>
      </c>
      <c r="G194" t="s">
        <v>14</v>
      </c>
      <c r="H194">
        <v>243</v>
      </c>
      <c r="I194" s="5">
        <f t="shared" si="15"/>
        <v>35.049382716049379</v>
      </c>
      <c r="J194" s="5" t="s">
        <v>2035</v>
      </c>
      <c r="K194" s="5" t="s">
        <v>2036</v>
      </c>
      <c r="L194" t="s">
        <v>21</v>
      </c>
      <c r="M194" t="s">
        <v>22</v>
      </c>
      <c r="N194">
        <v>1403845200</v>
      </c>
      <c r="O194">
        <v>1404190800</v>
      </c>
      <c r="P194" t="b">
        <v>0</v>
      </c>
      <c r="Q194" t="b">
        <v>0</v>
      </c>
      <c r="R194" s="6">
        <f t="shared" si="16"/>
        <v>25569</v>
      </c>
      <c r="S194" s="5">
        <f t="shared" si="17"/>
        <v>16248.208333333334</v>
      </c>
      <c r="T194" s="5">
        <f t="shared" si="18"/>
        <v>16252.208333333334</v>
      </c>
      <c r="U194" t="s">
        <v>23</v>
      </c>
      <c r="V194" s="6">
        <f t="shared" si="19"/>
        <v>41817.208333333336</v>
      </c>
      <c r="W194" s="6">
        <f t="shared" si="20"/>
        <v>41821.208333333336</v>
      </c>
    </row>
    <row r="195" spans="1:23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21">(E195/D195)*100</f>
        <v>45.636363636363633</v>
      </c>
      <c r="G195" t="s">
        <v>14</v>
      </c>
      <c r="H195">
        <v>65</v>
      </c>
      <c r="I195" s="5">
        <f t="shared" ref="I195:I258" si="22">IF(H195=0,0,E195/H195)</f>
        <v>46.338461538461537</v>
      </c>
      <c r="J195" s="5" t="s">
        <v>2035</v>
      </c>
      <c r="K195" s="5" t="s">
        <v>2045</v>
      </c>
      <c r="L195" t="s">
        <v>21</v>
      </c>
      <c r="M195" t="s">
        <v>22</v>
      </c>
      <c r="N195">
        <v>1523163600</v>
      </c>
      <c r="O195">
        <v>1523509200</v>
      </c>
      <c r="P195" t="b">
        <v>1</v>
      </c>
      <c r="Q195" t="b">
        <v>0</v>
      </c>
      <c r="R195" s="6">
        <f t="shared" ref="R195:R258" si="23">DATE(1970,1,1)</f>
        <v>25569</v>
      </c>
      <c r="S195" s="5">
        <f t="shared" ref="S195:S258" si="24">N195/86400</f>
        <v>17629.208333333332</v>
      </c>
      <c r="T195" s="5">
        <f t="shared" ref="T195:T258" si="25">O195/86400</f>
        <v>17633.208333333332</v>
      </c>
      <c r="U195" t="s">
        <v>60</v>
      </c>
      <c r="V195" s="6">
        <f t="shared" ref="V195:V258" si="26">DATE(1970,1,1)+S195</f>
        <v>43198.208333333328</v>
      </c>
      <c r="W195" s="6">
        <f t="shared" ref="W195:W258" si="27">DATE(1970,1,1)+T195</f>
        <v>43202.208333333328</v>
      </c>
    </row>
    <row r="196" spans="1:23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21"/>
        <v>122.7605633802817</v>
      </c>
      <c r="G196" t="s">
        <v>20</v>
      </c>
      <c r="H196">
        <v>126</v>
      </c>
      <c r="I196" s="5">
        <f t="shared" si="22"/>
        <v>69.174603174603178</v>
      </c>
      <c r="J196" s="5" t="s">
        <v>2035</v>
      </c>
      <c r="K196" s="5" t="s">
        <v>2057</v>
      </c>
      <c r="L196" t="s">
        <v>21</v>
      </c>
      <c r="M196" t="s">
        <v>22</v>
      </c>
      <c r="N196">
        <v>1442206800</v>
      </c>
      <c r="O196">
        <v>1443589200</v>
      </c>
      <c r="P196" t="b">
        <v>0</v>
      </c>
      <c r="Q196" t="b">
        <v>0</v>
      </c>
      <c r="R196" s="6">
        <f t="shared" si="23"/>
        <v>25569</v>
      </c>
      <c r="S196" s="5">
        <f t="shared" si="24"/>
        <v>16692.208333333332</v>
      </c>
      <c r="T196" s="5">
        <f t="shared" si="25"/>
        <v>16708.208333333332</v>
      </c>
      <c r="U196" t="s">
        <v>148</v>
      </c>
      <c r="V196" s="6">
        <f t="shared" si="26"/>
        <v>42261.208333333328</v>
      </c>
      <c r="W196" s="6">
        <f t="shared" si="27"/>
        <v>42277.208333333328</v>
      </c>
    </row>
    <row r="197" spans="1:23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21"/>
        <v>361.75316455696202</v>
      </c>
      <c r="G197" t="s">
        <v>20</v>
      </c>
      <c r="H197">
        <v>524</v>
      </c>
      <c r="I197" s="5">
        <f t="shared" si="22"/>
        <v>109.07824427480917</v>
      </c>
      <c r="J197" s="5" t="s">
        <v>2035</v>
      </c>
      <c r="K197" s="5" t="s">
        <v>2043</v>
      </c>
      <c r="L197" t="s">
        <v>21</v>
      </c>
      <c r="M197" t="s">
        <v>22</v>
      </c>
      <c r="N197">
        <v>1532840400</v>
      </c>
      <c r="O197">
        <v>1533445200</v>
      </c>
      <c r="P197" t="b">
        <v>0</v>
      </c>
      <c r="Q197" t="b">
        <v>0</v>
      </c>
      <c r="R197" s="6">
        <f t="shared" si="23"/>
        <v>25569</v>
      </c>
      <c r="S197" s="5">
        <f t="shared" si="24"/>
        <v>17741.208333333332</v>
      </c>
      <c r="T197" s="5">
        <f t="shared" si="25"/>
        <v>17748.208333333332</v>
      </c>
      <c r="U197" t="s">
        <v>50</v>
      </c>
      <c r="V197" s="6">
        <f t="shared" si="26"/>
        <v>43310.208333333328</v>
      </c>
      <c r="W197" s="6">
        <f t="shared" si="27"/>
        <v>43317.208333333328</v>
      </c>
    </row>
    <row r="198" spans="1:23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21"/>
        <v>63.146341463414636</v>
      </c>
      <c r="G198" t="s">
        <v>14</v>
      </c>
      <c r="H198">
        <v>100</v>
      </c>
      <c r="I198" s="5">
        <f t="shared" si="22"/>
        <v>51.78</v>
      </c>
      <c r="J198" s="5" t="s">
        <v>2037</v>
      </c>
      <c r="K198" s="5" t="s">
        <v>2046</v>
      </c>
      <c r="L198" t="s">
        <v>36</v>
      </c>
      <c r="M198" t="s">
        <v>37</v>
      </c>
      <c r="N198">
        <v>1472878800</v>
      </c>
      <c r="O198">
        <v>1474520400</v>
      </c>
      <c r="P198" t="b">
        <v>0</v>
      </c>
      <c r="Q198" t="b">
        <v>0</v>
      </c>
      <c r="R198" s="6">
        <f t="shared" si="23"/>
        <v>25569</v>
      </c>
      <c r="S198" s="5">
        <f t="shared" si="24"/>
        <v>17047.208333333332</v>
      </c>
      <c r="T198" s="5">
        <f t="shared" si="25"/>
        <v>17066.208333333332</v>
      </c>
      <c r="U198" t="s">
        <v>65</v>
      </c>
      <c r="V198" s="6">
        <f t="shared" si="26"/>
        <v>42616.208333333328</v>
      </c>
      <c r="W198" s="6">
        <f t="shared" si="27"/>
        <v>42635.208333333328</v>
      </c>
    </row>
    <row r="199" spans="1:23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21"/>
        <v>298.20475319926874</v>
      </c>
      <c r="G199" t="s">
        <v>20</v>
      </c>
      <c r="H199">
        <v>1989</v>
      </c>
      <c r="I199" s="5">
        <f t="shared" si="22"/>
        <v>82.010055304172951</v>
      </c>
      <c r="J199" s="5" t="s">
        <v>2041</v>
      </c>
      <c r="K199" s="5" t="s">
        <v>2044</v>
      </c>
      <c r="L199" t="s">
        <v>21</v>
      </c>
      <c r="M199" t="s">
        <v>22</v>
      </c>
      <c r="N199">
        <v>1498194000</v>
      </c>
      <c r="O199">
        <v>1499403600</v>
      </c>
      <c r="P199" t="b">
        <v>0</v>
      </c>
      <c r="Q199" t="b">
        <v>0</v>
      </c>
      <c r="R199" s="6">
        <f t="shared" si="23"/>
        <v>25569</v>
      </c>
      <c r="S199" s="5">
        <f t="shared" si="24"/>
        <v>17340.208333333332</v>
      </c>
      <c r="T199" s="5">
        <f t="shared" si="25"/>
        <v>17354.208333333332</v>
      </c>
      <c r="U199" t="s">
        <v>53</v>
      </c>
      <c r="V199" s="6">
        <f t="shared" si="26"/>
        <v>42909.208333333328</v>
      </c>
      <c r="W199" s="6">
        <f t="shared" si="27"/>
        <v>42923.208333333328</v>
      </c>
    </row>
    <row r="200" spans="1:23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21"/>
        <v>9.5585443037974684</v>
      </c>
      <c r="G200" t="s">
        <v>14</v>
      </c>
      <c r="H200">
        <v>168</v>
      </c>
      <c r="I200" s="5">
        <f t="shared" si="22"/>
        <v>35.958333333333336</v>
      </c>
      <c r="J200" s="5" t="s">
        <v>2035</v>
      </c>
      <c r="K200" s="5" t="s">
        <v>2043</v>
      </c>
      <c r="L200" t="s">
        <v>21</v>
      </c>
      <c r="M200" t="s">
        <v>22</v>
      </c>
      <c r="N200">
        <v>1281070800</v>
      </c>
      <c r="O200">
        <v>1283576400</v>
      </c>
      <c r="P200" t="b">
        <v>0</v>
      </c>
      <c r="Q200" t="b">
        <v>0</v>
      </c>
      <c r="R200" s="6">
        <f t="shared" si="23"/>
        <v>25569</v>
      </c>
      <c r="S200" s="5">
        <f t="shared" si="24"/>
        <v>14827.208333333334</v>
      </c>
      <c r="T200" s="5">
        <f t="shared" si="25"/>
        <v>14856.208333333334</v>
      </c>
      <c r="U200" t="s">
        <v>50</v>
      </c>
      <c r="V200" s="6">
        <f t="shared" si="26"/>
        <v>40396.208333333336</v>
      </c>
      <c r="W200" s="6">
        <f t="shared" si="27"/>
        <v>40425.208333333336</v>
      </c>
    </row>
    <row r="201" spans="1:23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21"/>
        <v>53.777777777777779</v>
      </c>
      <c r="G201" t="s">
        <v>14</v>
      </c>
      <c r="H201">
        <v>13</v>
      </c>
      <c r="I201" s="5">
        <f t="shared" si="22"/>
        <v>74.461538461538467</v>
      </c>
      <c r="J201" s="5" t="s">
        <v>2035</v>
      </c>
      <c r="K201" s="5" t="s">
        <v>2036</v>
      </c>
      <c r="L201" t="s">
        <v>21</v>
      </c>
      <c r="M201" t="s">
        <v>22</v>
      </c>
      <c r="N201">
        <v>1436245200</v>
      </c>
      <c r="O201">
        <v>1436590800</v>
      </c>
      <c r="P201" t="b">
        <v>0</v>
      </c>
      <c r="Q201" t="b">
        <v>0</v>
      </c>
      <c r="R201" s="6">
        <f t="shared" si="23"/>
        <v>25569</v>
      </c>
      <c r="S201" s="5">
        <f t="shared" si="24"/>
        <v>16623.208333333332</v>
      </c>
      <c r="T201" s="5">
        <f t="shared" si="25"/>
        <v>16627.208333333332</v>
      </c>
      <c r="U201" t="s">
        <v>23</v>
      </c>
      <c r="V201" s="6">
        <f t="shared" si="26"/>
        <v>42192.208333333328</v>
      </c>
      <c r="W201" s="6">
        <f t="shared" si="27"/>
        <v>42196.208333333328</v>
      </c>
    </row>
    <row r="202" spans="1:23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 s="5">
        <f t="shared" si="22"/>
        <v>2</v>
      </c>
      <c r="J202" s="5" t="s">
        <v>2039</v>
      </c>
      <c r="K202" s="5" t="s">
        <v>2040</v>
      </c>
      <c r="L202" t="s">
        <v>15</v>
      </c>
      <c r="M202" t="s">
        <v>16</v>
      </c>
      <c r="N202">
        <v>1269493200</v>
      </c>
      <c r="O202">
        <v>1270443600</v>
      </c>
      <c r="P202" t="b">
        <v>0</v>
      </c>
      <c r="Q202" t="b">
        <v>0</v>
      </c>
      <c r="R202" s="6">
        <f t="shared" si="23"/>
        <v>25569</v>
      </c>
      <c r="S202" s="5">
        <f t="shared" si="24"/>
        <v>14693.208333333334</v>
      </c>
      <c r="T202" s="5">
        <f t="shared" si="25"/>
        <v>14704.208333333334</v>
      </c>
      <c r="U202" t="s">
        <v>33</v>
      </c>
      <c r="V202" s="6">
        <f t="shared" si="26"/>
        <v>40262.208333333336</v>
      </c>
      <c r="W202" s="6">
        <f t="shared" si="27"/>
        <v>40273.208333333336</v>
      </c>
    </row>
    <row r="203" spans="1:23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21"/>
        <v>681.19047619047615</v>
      </c>
      <c r="G203" t="s">
        <v>20</v>
      </c>
      <c r="H203">
        <v>157</v>
      </c>
      <c r="I203" s="5">
        <f t="shared" si="22"/>
        <v>91.114649681528661</v>
      </c>
      <c r="J203" s="5" t="s">
        <v>2037</v>
      </c>
      <c r="K203" s="5" t="s">
        <v>2038</v>
      </c>
      <c r="L203" t="s">
        <v>21</v>
      </c>
      <c r="M203" t="s">
        <v>22</v>
      </c>
      <c r="N203">
        <v>1406264400</v>
      </c>
      <c r="O203">
        <v>1407819600</v>
      </c>
      <c r="P203" t="b">
        <v>0</v>
      </c>
      <c r="Q203" t="b">
        <v>0</v>
      </c>
      <c r="R203" s="6">
        <f t="shared" si="23"/>
        <v>25569</v>
      </c>
      <c r="S203" s="5">
        <f t="shared" si="24"/>
        <v>16276.208333333334</v>
      </c>
      <c r="T203" s="5">
        <f t="shared" si="25"/>
        <v>16294.208333333334</v>
      </c>
      <c r="U203" t="s">
        <v>28</v>
      </c>
      <c r="V203" s="6">
        <f t="shared" si="26"/>
        <v>41845.208333333336</v>
      </c>
      <c r="W203" s="6">
        <f t="shared" si="27"/>
        <v>41863.208333333336</v>
      </c>
    </row>
    <row r="204" spans="1:23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21"/>
        <v>78.831325301204828</v>
      </c>
      <c r="G204" t="s">
        <v>74</v>
      </c>
      <c r="H204">
        <v>82</v>
      </c>
      <c r="I204" s="5">
        <f t="shared" si="22"/>
        <v>79.792682926829272</v>
      </c>
      <c r="J204" s="5" t="s">
        <v>2033</v>
      </c>
      <c r="K204" s="5" t="s">
        <v>2034</v>
      </c>
      <c r="L204" t="s">
        <v>21</v>
      </c>
      <c r="M204" t="s">
        <v>22</v>
      </c>
      <c r="N204">
        <v>1317531600</v>
      </c>
      <c r="O204">
        <v>1317877200</v>
      </c>
      <c r="P204" t="b">
        <v>0</v>
      </c>
      <c r="Q204" t="b">
        <v>0</v>
      </c>
      <c r="R204" s="6">
        <f t="shared" si="23"/>
        <v>25569</v>
      </c>
      <c r="S204" s="5">
        <f t="shared" si="24"/>
        <v>15249.208333333334</v>
      </c>
      <c r="T204" s="5">
        <f t="shared" si="25"/>
        <v>15253.208333333334</v>
      </c>
      <c r="U204" t="s">
        <v>17</v>
      </c>
      <c r="V204" s="6">
        <f t="shared" si="26"/>
        <v>40818.208333333336</v>
      </c>
      <c r="W204" s="6">
        <f t="shared" si="27"/>
        <v>40822.208333333336</v>
      </c>
    </row>
    <row r="205" spans="1:23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21"/>
        <v>134.40792216817235</v>
      </c>
      <c r="G205" t="s">
        <v>20</v>
      </c>
      <c r="H205">
        <v>4498</v>
      </c>
      <c r="I205" s="5">
        <f t="shared" si="22"/>
        <v>42.999777678968428</v>
      </c>
      <c r="J205" s="5" t="s">
        <v>2039</v>
      </c>
      <c r="K205" s="5" t="s">
        <v>2040</v>
      </c>
      <c r="L205" t="s">
        <v>26</v>
      </c>
      <c r="M205" t="s">
        <v>27</v>
      </c>
      <c r="N205">
        <v>1484632800</v>
      </c>
      <c r="O205">
        <v>1484805600</v>
      </c>
      <c r="P205" t="b">
        <v>0</v>
      </c>
      <c r="Q205" t="b">
        <v>0</v>
      </c>
      <c r="R205" s="6">
        <f t="shared" si="23"/>
        <v>25569</v>
      </c>
      <c r="S205" s="5">
        <f t="shared" si="24"/>
        <v>17183.25</v>
      </c>
      <c r="T205" s="5">
        <f t="shared" si="25"/>
        <v>17185.25</v>
      </c>
      <c r="U205" t="s">
        <v>33</v>
      </c>
      <c r="V205" s="6">
        <f t="shared" si="26"/>
        <v>42752.25</v>
      </c>
      <c r="W205" s="6">
        <f t="shared" si="27"/>
        <v>42754.25</v>
      </c>
    </row>
    <row r="206" spans="1:23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21"/>
        <v>3.3719999999999999</v>
      </c>
      <c r="G206" t="s">
        <v>14</v>
      </c>
      <c r="H206">
        <v>40</v>
      </c>
      <c r="I206" s="5">
        <f t="shared" si="22"/>
        <v>63.225000000000001</v>
      </c>
      <c r="J206" s="5" t="s">
        <v>2035</v>
      </c>
      <c r="K206" s="5" t="s">
        <v>2058</v>
      </c>
      <c r="L206" t="s">
        <v>21</v>
      </c>
      <c r="M206" t="s">
        <v>22</v>
      </c>
      <c r="N206">
        <v>1301806800</v>
      </c>
      <c r="O206">
        <v>1302670800</v>
      </c>
      <c r="P206" t="b">
        <v>0</v>
      </c>
      <c r="Q206" t="b">
        <v>0</v>
      </c>
      <c r="R206" s="6">
        <f t="shared" si="23"/>
        <v>25569</v>
      </c>
      <c r="S206" s="5">
        <f t="shared" si="24"/>
        <v>15067.208333333334</v>
      </c>
      <c r="T206" s="5">
        <f t="shared" si="25"/>
        <v>15077.208333333334</v>
      </c>
      <c r="U206" t="s">
        <v>159</v>
      </c>
      <c r="V206" s="6">
        <f t="shared" si="26"/>
        <v>40636.208333333336</v>
      </c>
      <c r="W206" s="6">
        <f t="shared" si="27"/>
        <v>40646.208333333336</v>
      </c>
    </row>
    <row r="207" spans="1:23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21"/>
        <v>431.84615384615387</v>
      </c>
      <c r="G207" t="s">
        <v>20</v>
      </c>
      <c r="H207">
        <v>80</v>
      </c>
      <c r="I207" s="5">
        <f t="shared" si="22"/>
        <v>70.174999999999997</v>
      </c>
      <c r="J207" s="5" t="s">
        <v>2039</v>
      </c>
      <c r="K207" s="5" t="s">
        <v>2040</v>
      </c>
      <c r="L207" t="s">
        <v>21</v>
      </c>
      <c r="M207" t="s">
        <v>22</v>
      </c>
      <c r="N207">
        <v>1539752400</v>
      </c>
      <c r="O207">
        <v>1540789200</v>
      </c>
      <c r="P207" t="b">
        <v>1</v>
      </c>
      <c r="Q207" t="b">
        <v>0</v>
      </c>
      <c r="R207" s="6">
        <f t="shared" si="23"/>
        <v>25569</v>
      </c>
      <c r="S207" s="5">
        <f t="shared" si="24"/>
        <v>17821.208333333332</v>
      </c>
      <c r="T207" s="5">
        <f t="shared" si="25"/>
        <v>17833.208333333332</v>
      </c>
      <c r="U207" t="s">
        <v>33</v>
      </c>
      <c r="V207" s="6">
        <f t="shared" si="26"/>
        <v>43390.208333333328</v>
      </c>
      <c r="W207" s="6">
        <f t="shared" si="27"/>
        <v>43402.208333333328</v>
      </c>
    </row>
    <row r="208" spans="1:23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21"/>
        <v>38.844444444444441</v>
      </c>
      <c r="G208" t="s">
        <v>74</v>
      </c>
      <c r="H208">
        <v>57</v>
      </c>
      <c r="I208" s="5">
        <f t="shared" si="22"/>
        <v>61.333333333333336</v>
      </c>
      <c r="J208" s="5" t="s">
        <v>2047</v>
      </c>
      <c r="K208" s="5" t="s">
        <v>2053</v>
      </c>
      <c r="L208" t="s">
        <v>21</v>
      </c>
      <c r="M208" t="s">
        <v>22</v>
      </c>
      <c r="N208">
        <v>1267250400</v>
      </c>
      <c r="O208">
        <v>1268028000</v>
      </c>
      <c r="P208" t="b">
        <v>0</v>
      </c>
      <c r="Q208" t="b">
        <v>0</v>
      </c>
      <c r="R208" s="6">
        <f t="shared" si="23"/>
        <v>25569</v>
      </c>
      <c r="S208" s="5">
        <f t="shared" si="24"/>
        <v>14667.25</v>
      </c>
      <c r="T208" s="5">
        <f t="shared" si="25"/>
        <v>14676.25</v>
      </c>
      <c r="U208" t="s">
        <v>119</v>
      </c>
      <c r="V208" s="6">
        <f t="shared" si="26"/>
        <v>40236.25</v>
      </c>
      <c r="W208" s="6">
        <f t="shared" si="27"/>
        <v>40245.25</v>
      </c>
    </row>
    <row r="209" spans="1:23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21"/>
        <v>425.7</v>
      </c>
      <c r="G209" t="s">
        <v>20</v>
      </c>
      <c r="H209">
        <v>43</v>
      </c>
      <c r="I209" s="5">
        <f t="shared" si="22"/>
        <v>99</v>
      </c>
      <c r="J209" s="5" t="s">
        <v>2035</v>
      </c>
      <c r="K209" s="5" t="s">
        <v>2036</v>
      </c>
      <c r="L209" t="s">
        <v>21</v>
      </c>
      <c r="M209" t="s">
        <v>22</v>
      </c>
      <c r="N209">
        <v>1535432400</v>
      </c>
      <c r="O209">
        <v>1537160400</v>
      </c>
      <c r="P209" t="b">
        <v>0</v>
      </c>
      <c r="Q209" t="b">
        <v>1</v>
      </c>
      <c r="R209" s="6">
        <f t="shared" si="23"/>
        <v>25569</v>
      </c>
      <c r="S209" s="5">
        <f t="shared" si="24"/>
        <v>17771.208333333332</v>
      </c>
      <c r="T209" s="5">
        <f t="shared" si="25"/>
        <v>17791.208333333332</v>
      </c>
      <c r="U209" t="s">
        <v>23</v>
      </c>
      <c r="V209" s="6">
        <f t="shared" si="26"/>
        <v>43340.208333333328</v>
      </c>
      <c r="W209" s="6">
        <f t="shared" si="27"/>
        <v>43360.208333333328</v>
      </c>
    </row>
    <row r="210" spans="1:23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21"/>
        <v>101.12239715591672</v>
      </c>
      <c r="G210" t="s">
        <v>20</v>
      </c>
      <c r="H210">
        <v>2053</v>
      </c>
      <c r="I210" s="5">
        <f t="shared" si="22"/>
        <v>96.984900146127615</v>
      </c>
      <c r="J210" s="5" t="s">
        <v>2041</v>
      </c>
      <c r="K210" s="5" t="s">
        <v>2042</v>
      </c>
      <c r="L210" t="s">
        <v>21</v>
      </c>
      <c r="M210" t="s">
        <v>22</v>
      </c>
      <c r="N210">
        <v>1510207200</v>
      </c>
      <c r="O210">
        <v>1512280800</v>
      </c>
      <c r="P210" t="b">
        <v>0</v>
      </c>
      <c r="Q210" t="b">
        <v>0</v>
      </c>
      <c r="R210" s="6">
        <f t="shared" si="23"/>
        <v>25569</v>
      </c>
      <c r="S210" s="5">
        <f t="shared" si="24"/>
        <v>17479.25</v>
      </c>
      <c r="T210" s="5">
        <f t="shared" si="25"/>
        <v>17503.25</v>
      </c>
      <c r="U210" t="s">
        <v>42</v>
      </c>
      <c r="V210" s="6">
        <f t="shared" si="26"/>
        <v>43048.25</v>
      </c>
      <c r="W210" s="6">
        <f t="shared" si="27"/>
        <v>43072.25</v>
      </c>
    </row>
    <row r="211" spans="1:23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21"/>
        <v>21.188688946015425</v>
      </c>
      <c r="G211" t="s">
        <v>47</v>
      </c>
      <c r="H211">
        <v>808</v>
      </c>
      <c r="I211" s="5">
        <f t="shared" si="22"/>
        <v>51.004950495049506</v>
      </c>
      <c r="J211" s="5" t="s">
        <v>2041</v>
      </c>
      <c r="K211" s="5" t="s">
        <v>2042</v>
      </c>
      <c r="L211" t="s">
        <v>26</v>
      </c>
      <c r="M211" t="s">
        <v>27</v>
      </c>
      <c r="N211">
        <v>1462510800</v>
      </c>
      <c r="O211">
        <v>1463115600</v>
      </c>
      <c r="P211" t="b">
        <v>0</v>
      </c>
      <c r="Q211" t="b">
        <v>0</v>
      </c>
      <c r="R211" s="6">
        <f t="shared" si="23"/>
        <v>25569</v>
      </c>
      <c r="S211" s="5">
        <f t="shared" si="24"/>
        <v>16927.208333333332</v>
      </c>
      <c r="T211" s="5">
        <f t="shared" si="25"/>
        <v>16934.208333333332</v>
      </c>
      <c r="U211" t="s">
        <v>42</v>
      </c>
      <c r="V211" s="6">
        <f t="shared" si="26"/>
        <v>42496.208333333328</v>
      </c>
      <c r="W211" s="6">
        <f t="shared" si="27"/>
        <v>42503.208333333328</v>
      </c>
    </row>
    <row r="212" spans="1:23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21"/>
        <v>67.425531914893625</v>
      </c>
      <c r="G212" t="s">
        <v>14</v>
      </c>
      <c r="H212">
        <v>226</v>
      </c>
      <c r="I212" s="5">
        <f t="shared" si="22"/>
        <v>28.044247787610619</v>
      </c>
      <c r="J212" s="5" t="s">
        <v>2041</v>
      </c>
      <c r="K212" s="5" t="s">
        <v>2063</v>
      </c>
      <c r="L212" t="s">
        <v>36</v>
      </c>
      <c r="M212" t="s">
        <v>37</v>
      </c>
      <c r="N212">
        <v>1488520800</v>
      </c>
      <c r="O212">
        <v>1490850000</v>
      </c>
      <c r="P212" t="b">
        <v>0</v>
      </c>
      <c r="Q212" t="b">
        <v>0</v>
      </c>
      <c r="R212" s="6">
        <f t="shared" si="23"/>
        <v>25569</v>
      </c>
      <c r="S212" s="5">
        <f t="shared" si="24"/>
        <v>17228.25</v>
      </c>
      <c r="T212" s="5">
        <f t="shared" si="25"/>
        <v>17255.208333333332</v>
      </c>
      <c r="U212" t="s">
        <v>474</v>
      </c>
      <c r="V212" s="6">
        <f t="shared" si="26"/>
        <v>42797.25</v>
      </c>
      <c r="W212" s="6">
        <f t="shared" si="27"/>
        <v>42824.208333333328</v>
      </c>
    </row>
    <row r="213" spans="1:23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21"/>
        <v>94.923371647509583</v>
      </c>
      <c r="G213" t="s">
        <v>14</v>
      </c>
      <c r="H213">
        <v>1625</v>
      </c>
      <c r="I213" s="5">
        <f t="shared" si="22"/>
        <v>60.984615384615381</v>
      </c>
      <c r="J213" s="5" t="s">
        <v>2039</v>
      </c>
      <c r="K213" s="5" t="s">
        <v>2040</v>
      </c>
      <c r="L213" t="s">
        <v>21</v>
      </c>
      <c r="M213" t="s">
        <v>22</v>
      </c>
      <c r="N213">
        <v>1377579600</v>
      </c>
      <c r="O213">
        <v>1379653200</v>
      </c>
      <c r="P213" t="b">
        <v>0</v>
      </c>
      <c r="Q213" t="b">
        <v>0</v>
      </c>
      <c r="R213" s="6">
        <f t="shared" si="23"/>
        <v>25569</v>
      </c>
      <c r="S213" s="5">
        <f t="shared" si="24"/>
        <v>15944.208333333334</v>
      </c>
      <c r="T213" s="5">
        <f t="shared" si="25"/>
        <v>15968.208333333334</v>
      </c>
      <c r="U213" t="s">
        <v>33</v>
      </c>
      <c r="V213" s="6">
        <f t="shared" si="26"/>
        <v>41513.208333333336</v>
      </c>
      <c r="W213" s="6">
        <f t="shared" si="27"/>
        <v>41537.208333333336</v>
      </c>
    </row>
    <row r="214" spans="1:23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21"/>
        <v>151.85185185185185</v>
      </c>
      <c r="G214" t="s">
        <v>20</v>
      </c>
      <c r="H214">
        <v>168</v>
      </c>
      <c r="I214" s="5">
        <f t="shared" si="22"/>
        <v>73.214285714285708</v>
      </c>
      <c r="J214" s="5" t="s">
        <v>2039</v>
      </c>
      <c r="K214" s="5" t="s">
        <v>2040</v>
      </c>
      <c r="L214" t="s">
        <v>21</v>
      </c>
      <c r="M214" t="s">
        <v>22</v>
      </c>
      <c r="N214">
        <v>1576389600</v>
      </c>
      <c r="O214">
        <v>1580364000</v>
      </c>
      <c r="P214" t="b">
        <v>0</v>
      </c>
      <c r="Q214" t="b">
        <v>0</v>
      </c>
      <c r="R214" s="6">
        <f t="shared" si="23"/>
        <v>25569</v>
      </c>
      <c r="S214" s="5">
        <f t="shared" si="24"/>
        <v>18245.25</v>
      </c>
      <c r="T214" s="5">
        <f t="shared" si="25"/>
        <v>18291.25</v>
      </c>
      <c r="U214" t="s">
        <v>33</v>
      </c>
      <c r="V214" s="6">
        <f t="shared" si="26"/>
        <v>43814.25</v>
      </c>
      <c r="W214" s="6">
        <f t="shared" si="27"/>
        <v>43860.25</v>
      </c>
    </row>
    <row r="215" spans="1:23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21"/>
        <v>195.16382252559728</v>
      </c>
      <c r="G215" t="s">
        <v>20</v>
      </c>
      <c r="H215">
        <v>4289</v>
      </c>
      <c r="I215" s="5">
        <f t="shared" si="22"/>
        <v>39.997435299603637</v>
      </c>
      <c r="J215" s="5" t="s">
        <v>2035</v>
      </c>
      <c r="K215" s="5" t="s">
        <v>2045</v>
      </c>
      <c r="L215" t="s">
        <v>21</v>
      </c>
      <c r="M215" t="s">
        <v>22</v>
      </c>
      <c r="N215">
        <v>1289019600</v>
      </c>
      <c r="O215">
        <v>1289714400</v>
      </c>
      <c r="P215" t="b">
        <v>0</v>
      </c>
      <c r="Q215" t="b">
        <v>1</v>
      </c>
      <c r="R215" s="6">
        <f t="shared" si="23"/>
        <v>25569</v>
      </c>
      <c r="S215" s="5">
        <f t="shared" si="24"/>
        <v>14919.208333333334</v>
      </c>
      <c r="T215" s="5">
        <f t="shared" si="25"/>
        <v>14927.25</v>
      </c>
      <c r="U215" t="s">
        <v>60</v>
      </c>
      <c r="V215" s="6">
        <f t="shared" si="26"/>
        <v>40488.208333333336</v>
      </c>
      <c r="W215" s="6">
        <f t="shared" si="27"/>
        <v>40496.25</v>
      </c>
    </row>
    <row r="216" spans="1:23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21"/>
        <v>1023.1428571428571</v>
      </c>
      <c r="G216" t="s">
        <v>20</v>
      </c>
      <c r="H216">
        <v>165</v>
      </c>
      <c r="I216" s="5">
        <f t="shared" si="22"/>
        <v>86.812121212121212</v>
      </c>
      <c r="J216" s="5" t="s">
        <v>2035</v>
      </c>
      <c r="K216" s="5" t="s">
        <v>2036</v>
      </c>
      <c r="L216" t="s">
        <v>21</v>
      </c>
      <c r="M216" t="s">
        <v>22</v>
      </c>
      <c r="N216">
        <v>1282194000</v>
      </c>
      <c r="O216">
        <v>1282712400</v>
      </c>
      <c r="P216" t="b">
        <v>0</v>
      </c>
      <c r="Q216" t="b">
        <v>0</v>
      </c>
      <c r="R216" s="6">
        <f t="shared" si="23"/>
        <v>25569</v>
      </c>
      <c r="S216" s="5">
        <f t="shared" si="24"/>
        <v>14840.208333333334</v>
      </c>
      <c r="T216" s="5">
        <f t="shared" si="25"/>
        <v>14846.208333333334</v>
      </c>
      <c r="U216" t="s">
        <v>23</v>
      </c>
      <c r="V216" s="6">
        <f t="shared" si="26"/>
        <v>40409.208333333336</v>
      </c>
      <c r="W216" s="6">
        <f t="shared" si="27"/>
        <v>40415.208333333336</v>
      </c>
    </row>
    <row r="217" spans="1:23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21"/>
        <v>3.841836734693878</v>
      </c>
      <c r="G217" t="s">
        <v>14</v>
      </c>
      <c r="H217">
        <v>143</v>
      </c>
      <c r="I217" s="5">
        <f t="shared" si="22"/>
        <v>42.125874125874127</v>
      </c>
      <c r="J217" s="5" t="s">
        <v>2039</v>
      </c>
      <c r="K217" s="5" t="s">
        <v>2040</v>
      </c>
      <c r="L217" t="s">
        <v>21</v>
      </c>
      <c r="M217" t="s">
        <v>22</v>
      </c>
      <c r="N217">
        <v>1550037600</v>
      </c>
      <c r="O217">
        <v>1550210400</v>
      </c>
      <c r="P217" t="b">
        <v>0</v>
      </c>
      <c r="Q217" t="b">
        <v>0</v>
      </c>
      <c r="R217" s="6">
        <f t="shared" si="23"/>
        <v>25569</v>
      </c>
      <c r="S217" s="5">
        <f t="shared" si="24"/>
        <v>17940.25</v>
      </c>
      <c r="T217" s="5">
        <f t="shared" si="25"/>
        <v>17942.25</v>
      </c>
      <c r="U217" t="s">
        <v>33</v>
      </c>
      <c r="V217" s="6">
        <f t="shared" si="26"/>
        <v>43509.25</v>
      </c>
      <c r="W217" s="6">
        <f t="shared" si="27"/>
        <v>43511.25</v>
      </c>
    </row>
    <row r="218" spans="1:23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21"/>
        <v>155.07066557107643</v>
      </c>
      <c r="G218" t="s">
        <v>20</v>
      </c>
      <c r="H218">
        <v>1815</v>
      </c>
      <c r="I218" s="5">
        <f t="shared" si="22"/>
        <v>103.97851239669421</v>
      </c>
      <c r="J218" s="5" t="s">
        <v>2039</v>
      </c>
      <c r="K218" s="5" t="s">
        <v>2040</v>
      </c>
      <c r="L218" t="s">
        <v>21</v>
      </c>
      <c r="M218" t="s">
        <v>22</v>
      </c>
      <c r="N218">
        <v>1321941600</v>
      </c>
      <c r="O218">
        <v>1322114400</v>
      </c>
      <c r="P218" t="b">
        <v>0</v>
      </c>
      <c r="Q218" t="b">
        <v>0</v>
      </c>
      <c r="R218" s="6">
        <f t="shared" si="23"/>
        <v>25569</v>
      </c>
      <c r="S218" s="5">
        <f t="shared" si="24"/>
        <v>15300.25</v>
      </c>
      <c r="T218" s="5">
        <f t="shared" si="25"/>
        <v>15302.25</v>
      </c>
      <c r="U218" t="s">
        <v>33</v>
      </c>
      <c r="V218" s="6">
        <f t="shared" si="26"/>
        <v>40869.25</v>
      </c>
      <c r="W218" s="6">
        <f t="shared" si="27"/>
        <v>40871.25</v>
      </c>
    </row>
    <row r="219" spans="1:23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21"/>
        <v>44.753477588871718</v>
      </c>
      <c r="G219" t="s">
        <v>14</v>
      </c>
      <c r="H219">
        <v>934</v>
      </c>
      <c r="I219" s="5">
        <f t="shared" si="22"/>
        <v>62.003211991434689</v>
      </c>
      <c r="J219" s="5" t="s">
        <v>2041</v>
      </c>
      <c r="K219" s="5" t="s">
        <v>2063</v>
      </c>
      <c r="L219" t="s">
        <v>21</v>
      </c>
      <c r="M219" t="s">
        <v>22</v>
      </c>
      <c r="N219">
        <v>1556427600</v>
      </c>
      <c r="O219">
        <v>1557205200</v>
      </c>
      <c r="P219" t="b">
        <v>0</v>
      </c>
      <c r="Q219" t="b">
        <v>0</v>
      </c>
      <c r="R219" s="6">
        <f t="shared" si="23"/>
        <v>25569</v>
      </c>
      <c r="S219" s="5">
        <f t="shared" si="24"/>
        <v>18014.208333333332</v>
      </c>
      <c r="T219" s="5">
        <f t="shared" si="25"/>
        <v>18023.208333333332</v>
      </c>
      <c r="U219" t="s">
        <v>474</v>
      </c>
      <c r="V219" s="6">
        <f t="shared" si="26"/>
        <v>43583.208333333328</v>
      </c>
      <c r="W219" s="6">
        <f t="shared" si="27"/>
        <v>43592.208333333328</v>
      </c>
    </row>
    <row r="220" spans="1:23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21"/>
        <v>215.94736842105263</v>
      </c>
      <c r="G220" t="s">
        <v>20</v>
      </c>
      <c r="H220">
        <v>397</v>
      </c>
      <c r="I220" s="5">
        <f t="shared" si="22"/>
        <v>31.005037783375315</v>
      </c>
      <c r="J220" s="5" t="s">
        <v>2041</v>
      </c>
      <c r="K220" s="5" t="s">
        <v>2052</v>
      </c>
      <c r="L220" t="s">
        <v>40</v>
      </c>
      <c r="M220" t="s">
        <v>41</v>
      </c>
      <c r="N220">
        <v>1320991200</v>
      </c>
      <c r="O220">
        <v>1323928800</v>
      </c>
      <c r="P220" t="b">
        <v>0</v>
      </c>
      <c r="Q220" t="b">
        <v>1</v>
      </c>
      <c r="R220" s="6">
        <f t="shared" si="23"/>
        <v>25569</v>
      </c>
      <c r="S220" s="5">
        <f t="shared" si="24"/>
        <v>15289.25</v>
      </c>
      <c r="T220" s="5">
        <f t="shared" si="25"/>
        <v>15323.25</v>
      </c>
      <c r="U220" t="s">
        <v>100</v>
      </c>
      <c r="V220" s="6">
        <f t="shared" si="26"/>
        <v>40858.25</v>
      </c>
      <c r="W220" s="6">
        <f t="shared" si="27"/>
        <v>40892.25</v>
      </c>
    </row>
    <row r="221" spans="1:23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21"/>
        <v>332.12709832134288</v>
      </c>
      <c r="G221" t="s">
        <v>20</v>
      </c>
      <c r="H221">
        <v>1539</v>
      </c>
      <c r="I221" s="5">
        <f t="shared" si="22"/>
        <v>89.991552956465242</v>
      </c>
      <c r="J221" s="5" t="s">
        <v>2041</v>
      </c>
      <c r="K221" s="5" t="s">
        <v>2049</v>
      </c>
      <c r="L221" t="s">
        <v>21</v>
      </c>
      <c r="M221" t="s">
        <v>22</v>
      </c>
      <c r="N221">
        <v>1345093200</v>
      </c>
      <c r="O221">
        <v>1346130000</v>
      </c>
      <c r="P221" t="b">
        <v>0</v>
      </c>
      <c r="Q221" t="b">
        <v>0</v>
      </c>
      <c r="R221" s="6">
        <f t="shared" si="23"/>
        <v>25569</v>
      </c>
      <c r="S221" s="5">
        <f t="shared" si="24"/>
        <v>15568.208333333334</v>
      </c>
      <c r="T221" s="5">
        <f t="shared" si="25"/>
        <v>15580.208333333334</v>
      </c>
      <c r="U221" t="s">
        <v>71</v>
      </c>
      <c r="V221" s="6">
        <f t="shared" si="26"/>
        <v>41137.208333333336</v>
      </c>
      <c r="W221" s="6">
        <f t="shared" si="27"/>
        <v>41149.208333333336</v>
      </c>
    </row>
    <row r="222" spans="1:23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21"/>
        <v>8.4430379746835449</v>
      </c>
      <c r="G222" t="s">
        <v>14</v>
      </c>
      <c r="H222">
        <v>17</v>
      </c>
      <c r="I222" s="5">
        <f t="shared" si="22"/>
        <v>39.235294117647058</v>
      </c>
      <c r="J222" s="5" t="s">
        <v>2039</v>
      </c>
      <c r="K222" s="5" t="s">
        <v>2040</v>
      </c>
      <c r="L222" t="s">
        <v>21</v>
      </c>
      <c r="M222" t="s">
        <v>22</v>
      </c>
      <c r="N222">
        <v>1309496400</v>
      </c>
      <c r="O222">
        <v>1311051600</v>
      </c>
      <c r="P222" t="b">
        <v>1</v>
      </c>
      <c r="Q222" t="b">
        <v>0</v>
      </c>
      <c r="R222" s="6">
        <f t="shared" si="23"/>
        <v>25569</v>
      </c>
      <c r="S222" s="5">
        <f t="shared" si="24"/>
        <v>15156.208333333334</v>
      </c>
      <c r="T222" s="5">
        <f t="shared" si="25"/>
        <v>15174.208333333334</v>
      </c>
      <c r="U222" t="s">
        <v>33</v>
      </c>
      <c r="V222" s="6">
        <f t="shared" si="26"/>
        <v>40725.208333333336</v>
      </c>
      <c r="W222" s="6">
        <f t="shared" si="27"/>
        <v>40743.208333333336</v>
      </c>
    </row>
    <row r="223" spans="1:23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21"/>
        <v>98.625514403292186</v>
      </c>
      <c r="G223" t="s">
        <v>14</v>
      </c>
      <c r="H223">
        <v>2179</v>
      </c>
      <c r="I223" s="5">
        <f t="shared" si="22"/>
        <v>54.993116108306566</v>
      </c>
      <c r="J223" s="5" t="s">
        <v>2033</v>
      </c>
      <c r="K223" s="5" t="s">
        <v>2034</v>
      </c>
      <c r="L223" t="s">
        <v>21</v>
      </c>
      <c r="M223" t="s">
        <v>22</v>
      </c>
      <c r="N223">
        <v>1340254800</v>
      </c>
      <c r="O223">
        <v>1340427600</v>
      </c>
      <c r="P223" t="b">
        <v>1</v>
      </c>
      <c r="Q223" t="b">
        <v>0</v>
      </c>
      <c r="R223" s="6">
        <f t="shared" si="23"/>
        <v>25569</v>
      </c>
      <c r="S223" s="5">
        <f t="shared" si="24"/>
        <v>15512.208333333334</v>
      </c>
      <c r="T223" s="5">
        <f t="shared" si="25"/>
        <v>15514.208333333334</v>
      </c>
      <c r="U223" t="s">
        <v>17</v>
      </c>
      <c r="V223" s="6">
        <f t="shared" si="26"/>
        <v>41081.208333333336</v>
      </c>
      <c r="W223" s="6">
        <f t="shared" si="27"/>
        <v>41083.208333333336</v>
      </c>
    </row>
    <row r="224" spans="1:23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21"/>
        <v>137.97916666666669</v>
      </c>
      <c r="G224" t="s">
        <v>20</v>
      </c>
      <c r="H224">
        <v>138</v>
      </c>
      <c r="I224" s="5">
        <f t="shared" si="22"/>
        <v>47.992753623188406</v>
      </c>
      <c r="J224" s="5" t="s">
        <v>2054</v>
      </c>
      <c r="K224" s="5" t="s">
        <v>2055</v>
      </c>
      <c r="L224" t="s">
        <v>21</v>
      </c>
      <c r="M224" t="s">
        <v>22</v>
      </c>
      <c r="N224">
        <v>1412226000</v>
      </c>
      <c r="O224">
        <v>1412312400</v>
      </c>
      <c r="P224" t="b">
        <v>0</v>
      </c>
      <c r="Q224" t="b">
        <v>0</v>
      </c>
      <c r="R224" s="6">
        <f t="shared" si="23"/>
        <v>25569</v>
      </c>
      <c r="S224" s="5">
        <f t="shared" si="24"/>
        <v>16345.208333333334</v>
      </c>
      <c r="T224" s="5">
        <f t="shared" si="25"/>
        <v>16346.208333333334</v>
      </c>
      <c r="U224" t="s">
        <v>122</v>
      </c>
      <c r="V224" s="6">
        <f t="shared" si="26"/>
        <v>41914.208333333336</v>
      </c>
      <c r="W224" s="6">
        <f t="shared" si="27"/>
        <v>41915.208333333336</v>
      </c>
    </row>
    <row r="225" spans="1:23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21"/>
        <v>93.81099656357388</v>
      </c>
      <c r="G225" t="s">
        <v>14</v>
      </c>
      <c r="H225">
        <v>931</v>
      </c>
      <c r="I225" s="5">
        <f t="shared" si="22"/>
        <v>87.966702470461868</v>
      </c>
      <c r="J225" s="5" t="s">
        <v>2039</v>
      </c>
      <c r="K225" s="5" t="s">
        <v>2040</v>
      </c>
      <c r="L225" t="s">
        <v>21</v>
      </c>
      <c r="M225" t="s">
        <v>22</v>
      </c>
      <c r="N225">
        <v>1458104400</v>
      </c>
      <c r="O225">
        <v>1459314000</v>
      </c>
      <c r="P225" t="b">
        <v>0</v>
      </c>
      <c r="Q225" t="b">
        <v>0</v>
      </c>
      <c r="R225" s="6">
        <f t="shared" si="23"/>
        <v>25569</v>
      </c>
      <c r="S225" s="5">
        <f t="shared" si="24"/>
        <v>16876.208333333332</v>
      </c>
      <c r="T225" s="5">
        <f t="shared" si="25"/>
        <v>16890.208333333332</v>
      </c>
      <c r="U225" t="s">
        <v>33</v>
      </c>
      <c r="V225" s="6">
        <f t="shared" si="26"/>
        <v>42445.208333333328</v>
      </c>
      <c r="W225" s="6">
        <f t="shared" si="27"/>
        <v>42459.208333333328</v>
      </c>
    </row>
    <row r="226" spans="1:23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21"/>
        <v>403.63930885529157</v>
      </c>
      <c r="G226" t="s">
        <v>20</v>
      </c>
      <c r="H226">
        <v>3594</v>
      </c>
      <c r="I226" s="5">
        <f t="shared" si="22"/>
        <v>51.999165275459099</v>
      </c>
      <c r="J226" s="5" t="s">
        <v>2041</v>
      </c>
      <c r="K226" s="5" t="s">
        <v>2063</v>
      </c>
      <c r="L226" t="s">
        <v>21</v>
      </c>
      <c r="M226" t="s">
        <v>22</v>
      </c>
      <c r="N226">
        <v>1411534800</v>
      </c>
      <c r="O226">
        <v>1415426400</v>
      </c>
      <c r="P226" t="b">
        <v>0</v>
      </c>
      <c r="Q226" t="b">
        <v>0</v>
      </c>
      <c r="R226" s="6">
        <f t="shared" si="23"/>
        <v>25569</v>
      </c>
      <c r="S226" s="5">
        <f t="shared" si="24"/>
        <v>16337.208333333334</v>
      </c>
      <c r="T226" s="5">
        <f t="shared" si="25"/>
        <v>16382.25</v>
      </c>
      <c r="U226" t="s">
        <v>474</v>
      </c>
      <c r="V226" s="6">
        <f t="shared" si="26"/>
        <v>41906.208333333336</v>
      </c>
      <c r="W226" s="6">
        <f t="shared" si="27"/>
        <v>41951.25</v>
      </c>
    </row>
    <row r="227" spans="1:23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21"/>
        <v>260.1740412979351</v>
      </c>
      <c r="G227" t="s">
        <v>20</v>
      </c>
      <c r="H227">
        <v>5880</v>
      </c>
      <c r="I227" s="5">
        <f t="shared" si="22"/>
        <v>29.999659863945578</v>
      </c>
      <c r="J227" s="5" t="s">
        <v>2035</v>
      </c>
      <c r="K227" s="5" t="s">
        <v>2036</v>
      </c>
      <c r="L227" t="s">
        <v>21</v>
      </c>
      <c r="M227" t="s">
        <v>22</v>
      </c>
      <c r="N227">
        <v>1399093200</v>
      </c>
      <c r="O227">
        <v>1399093200</v>
      </c>
      <c r="P227" t="b">
        <v>1</v>
      </c>
      <c r="Q227" t="b">
        <v>0</v>
      </c>
      <c r="R227" s="6">
        <f t="shared" si="23"/>
        <v>25569</v>
      </c>
      <c r="S227" s="5">
        <f t="shared" si="24"/>
        <v>16193.208333333334</v>
      </c>
      <c r="T227" s="5">
        <f t="shared" si="25"/>
        <v>16193.208333333334</v>
      </c>
      <c r="U227" t="s">
        <v>23</v>
      </c>
      <c r="V227" s="6">
        <f t="shared" si="26"/>
        <v>41762.208333333336</v>
      </c>
      <c r="W227" s="6">
        <f t="shared" si="27"/>
        <v>41762.208333333336</v>
      </c>
    </row>
    <row r="228" spans="1:23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21"/>
        <v>366.63333333333333</v>
      </c>
      <c r="G228" t="s">
        <v>20</v>
      </c>
      <c r="H228">
        <v>112</v>
      </c>
      <c r="I228" s="5">
        <f t="shared" si="22"/>
        <v>98.205357142857139</v>
      </c>
      <c r="J228" s="5" t="s">
        <v>2054</v>
      </c>
      <c r="K228" s="5" t="s">
        <v>2055</v>
      </c>
      <c r="L228" t="s">
        <v>21</v>
      </c>
      <c r="M228" t="s">
        <v>22</v>
      </c>
      <c r="N228">
        <v>1270702800</v>
      </c>
      <c r="O228">
        <v>1273899600</v>
      </c>
      <c r="P228" t="b">
        <v>0</v>
      </c>
      <c r="Q228" t="b">
        <v>0</v>
      </c>
      <c r="R228" s="6">
        <f t="shared" si="23"/>
        <v>25569</v>
      </c>
      <c r="S228" s="5">
        <f t="shared" si="24"/>
        <v>14707.208333333334</v>
      </c>
      <c r="T228" s="5">
        <f t="shared" si="25"/>
        <v>14744.208333333334</v>
      </c>
      <c r="U228" t="s">
        <v>122</v>
      </c>
      <c r="V228" s="6">
        <f t="shared" si="26"/>
        <v>40276.208333333336</v>
      </c>
      <c r="W228" s="6">
        <f t="shared" si="27"/>
        <v>40313.208333333336</v>
      </c>
    </row>
    <row r="229" spans="1:23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21"/>
        <v>168.72085385878489</v>
      </c>
      <c r="G229" t="s">
        <v>20</v>
      </c>
      <c r="H229">
        <v>943</v>
      </c>
      <c r="I229" s="5">
        <f t="shared" si="22"/>
        <v>108.96182396606575</v>
      </c>
      <c r="J229" s="5" t="s">
        <v>2050</v>
      </c>
      <c r="K229" s="5" t="s">
        <v>2061</v>
      </c>
      <c r="L229" t="s">
        <v>21</v>
      </c>
      <c r="M229" t="s">
        <v>22</v>
      </c>
      <c r="N229">
        <v>1431666000</v>
      </c>
      <c r="O229">
        <v>1432184400</v>
      </c>
      <c r="P229" t="b">
        <v>0</v>
      </c>
      <c r="Q229" t="b">
        <v>0</v>
      </c>
      <c r="R229" s="6">
        <f t="shared" si="23"/>
        <v>25569</v>
      </c>
      <c r="S229" s="5">
        <f t="shared" si="24"/>
        <v>16570.208333333332</v>
      </c>
      <c r="T229" s="5">
        <f t="shared" si="25"/>
        <v>16576.208333333332</v>
      </c>
      <c r="U229" t="s">
        <v>292</v>
      </c>
      <c r="V229" s="6">
        <f t="shared" si="26"/>
        <v>42139.208333333328</v>
      </c>
      <c r="W229" s="6">
        <f t="shared" si="27"/>
        <v>42145.208333333328</v>
      </c>
    </row>
    <row r="230" spans="1:23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21"/>
        <v>119.90717911530093</v>
      </c>
      <c r="G230" t="s">
        <v>20</v>
      </c>
      <c r="H230">
        <v>2468</v>
      </c>
      <c r="I230" s="5">
        <f t="shared" si="22"/>
        <v>66.998379254457049</v>
      </c>
      <c r="J230" s="5" t="s">
        <v>2041</v>
      </c>
      <c r="K230" s="5" t="s">
        <v>2049</v>
      </c>
      <c r="L230" t="s">
        <v>21</v>
      </c>
      <c r="M230" t="s">
        <v>22</v>
      </c>
      <c r="N230">
        <v>1472619600</v>
      </c>
      <c r="O230">
        <v>1474779600</v>
      </c>
      <c r="P230" t="b">
        <v>0</v>
      </c>
      <c r="Q230" t="b">
        <v>0</v>
      </c>
      <c r="R230" s="6">
        <f t="shared" si="23"/>
        <v>25569</v>
      </c>
      <c r="S230" s="5">
        <f t="shared" si="24"/>
        <v>17044.208333333332</v>
      </c>
      <c r="T230" s="5">
        <f t="shared" si="25"/>
        <v>17069.208333333332</v>
      </c>
      <c r="U230" t="s">
        <v>71</v>
      </c>
      <c r="V230" s="6">
        <f t="shared" si="26"/>
        <v>42613.208333333328</v>
      </c>
      <c r="W230" s="6">
        <f t="shared" si="27"/>
        <v>42638.208333333328</v>
      </c>
    </row>
    <row r="231" spans="1:23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1"/>
        <v>193.68925233644859</v>
      </c>
      <c r="G231" t="s">
        <v>20</v>
      </c>
      <c r="H231">
        <v>2551</v>
      </c>
      <c r="I231" s="5">
        <f t="shared" si="22"/>
        <v>64.99333594668758</v>
      </c>
      <c r="J231" s="5" t="s">
        <v>2050</v>
      </c>
      <c r="K231" s="5" t="s">
        <v>2061</v>
      </c>
      <c r="L231" t="s">
        <v>21</v>
      </c>
      <c r="M231" t="s">
        <v>22</v>
      </c>
      <c r="N231">
        <v>1496293200</v>
      </c>
      <c r="O231">
        <v>1500440400</v>
      </c>
      <c r="P231" t="b">
        <v>0</v>
      </c>
      <c r="Q231" t="b">
        <v>1</v>
      </c>
      <c r="R231" s="6">
        <f t="shared" si="23"/>
        <v>25569</v>
      </c>
      <c r="S231" s="5">
        <f t="shared" si="24"/>
        <v>17318.208333333332</v>
      </c>
      <c r="T231" s="5">
        <f t="shared" si="25"/>
        <v>17366.208333333332</v>
      </c>
      <c r="U231" t="s">
        <v>292</v>
      </c>
      <c r="V231" s="6">
        <f t="shared" si="26"/>
        <v>42887.208333333328</v>
      </c>
      <c r="W231" s="6">
        <f t="shared" si="27"/>
        <v>42935.208333333328</v>
      </c>
    </row>
    <row r="232" spans="1:23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1"/>
        <v>420.16666666666669</v>
      </c>
      <c r="G232" t="s">
        <v>20</v>
      </c>
      <c r="H232">
        <v>101</v>
      </c>
      <c r="I232" s="5">
        <f t="shared" si="22"/>
        <v>99.841584158415841</v>
      </c>
      <c r="J232" s="5" t="s">
        <v>2050</v>
      </c>
      <c r="K232" s="5" t="s">
        <v>2051</v>
      </c>
      <c r="L232" t="s">
        <v>21</v>
      </c>
      <c r="M232" t="s">
        <v>22</v>
      </c>
      <c r="N232">
        <v>1575612000</v>
      </c>
      <c r="O232">
        <v>1575612000</v>
      </c>
      <c r="P232" t="b">
        <v>0</v>
      </c>
      <c r="Q232" t="b">
        <v>0</v>
      </c>
      <c r="R232" s="6">
        <f t="shared" si="23"/>
        <v>25569</v>
      </c>
      <c r="S232" s="5">
        <f t="shared" si="24"/>
        <v>18236.25</v>
      </c>
      <c r="T232" s="5">
        <f t="shared" si="25"/>
        <v>18236.25</v>
      </c>
      <c r="U232" t="s">
        <v>89</v>
      </c>
      <c r="V232" s="6">
        <f t="shared" si="26"/>
        <v>43805.25</v>
      </c>
      <c r="W232" s="6">
        <f t="shared" si="27"/>
        <v>43805.25</v>
      </c>
    </row>
    <row r="233" spans="1:23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1"/>
        <v>76.708333333333329</v>
      </c>
      <c r="G233" t="s">
        <v>74</v>
      </c>
      <c r="H233">
        <v>67</v>
      </c>
      <c r="I233" s="5">
        <f t="shared" si="22"/>
        <v>82.432835820895519</v>
      </c>
      <c r="J233" s="5" t="s">
        <v>2039</v>
      </c>
      <c r="K233" s="5" t="s">
        <v>2040</v>
      </c>
      <c r="L233" t="s">
        <v>21</v>
      </c>
      <c r="M233" t="s">
        <v>22</v>
      </c>
      <c r="N233">
        <v>1369112400</v>
      </c>
      <c r="O233">
        <v>1374123600</v>
      </c>
      <c r="P233" t="b">
        <v>0</v>
      </c>
      <c r="Q233" t="b">
        <v>0</v>
      </c>
      <c r="R233" s="6">
        <f t="shared" si="23"/>
        <v>25569</v>
      </c>
      <c r="S233" s="5">
        <f t="shared" si="24"/>
        <v>15846.208333333334</v>
      </c>
      <c r="T233" s="5">
        <f t="shared" si="25"/>
        <v>15904.208333333334</v>
      </c>
      <c r="U233" t="s">
        <v>33</v>
      </c>
      <c r="V233" s="6">
        <f t="shared" si="26"/>
        <v>41415.208333333336</v>
      </c>
      <c r="W233" s="6">
        <f t="shared" si="27"/>
        <v>41473.208333333336</v>
      </c>
    </row>
    <row r="234" spans="1:23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1"/>
        <v>171.26470588235293</v>
      </c>
      <c r="G234" t="s">
        <v>20</v>
      </c>
      <c r="H234">
        <v>92</v>
      </c>
      <c r="I234" s="5">
        <f t="shared" si="22"/>
        <v>63.293478260869563</v>
      </c>
      <c r="J234" s="5" t="s">
        <v>2039</v>
      </c>
      <c r="K234" s="5" t="s">
        <v>2040</v>
      </c>
      <c r="L234" t="s">
        <v>21</v>
      </c>
      <c r="M234" t="s">
        <v>22</v>
      </c>
      <c r="N234">
        <v>1469422800</v>
      </c>
      <c r="O234">
        <v>1469509200</v>
      </c>
      <c r="P234" t="b">
        <v>0</v>
      </c>
      <c r="Q234" t="b">
        <v>0</v>
      </c>
      <c r="R234" s="6">
        <f t="shared" si="23"/>
        <v>25569</v>
      </c>
      <c r="S234" s="5">
        <f t="shared" si="24"/>
        <v>17007.208333333332</v>
      </c>
      <c r="T234" s="5">
        <f t="shared" si="25"/>
        <v>17008.208333333332</v>
      </c>
      <c r="U234" t="s">
        <v>33</v>
      </c>
      <c r="V234" s="6">
        <f t="shared" si="26"/>
        <v>42576.208333333328</v>
      </c>
      <c r="W234" s="6">
        <f t="shared" si="27"/>
        <v>42577.208333333328</v>
      </c>
    </row>
    <row r="235" spans="1:23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1"/>
        <v>157.89473684210526</v>
      </c>
      <c r="G235" t="s">
        <v>20</v>
      </c>
      <c r="H235">
        <v>62</v>
      </c>
      <c r="I235" s="5">
        <f t="shared" si="22"/>
        <v>96.774193548387103</v>
      </c>
      <c r="J235" s="5" t="s">
        <v>2041</v>
      </c>
      <c r="K235" s="5" t="s">
        <v>2049</v>
      </c>
      <c r="L235" t="s">
        <v>21</v>
      </c>
      <c r="M235" t="s">
        <v>22</v>
      </c>
      <c r="N235">
        <v>1307854800</v>
      </c>
      <c r="O235">
        <v>1309237200</v>
      </c>
      <c r="P235" t="b">
        <v>0</v>
      </c>
      <c r="Q235" t="b">
        <v>0</v>
      </c>
      <c r="R235" s="6">
        <f t="shared" si="23"/>
        <v>25569</v>
      </c>
      <c r="S235" s="5">
        <f t="shared" si="24"/>
        <v>15137.208333333334</v>
      </c>
      <c r="T235" s="5">
        <f t="shared" si="25"/>
        <v>15153.208333333334</v>
      </c>
      <c r="U235" t="s">
        <v>71</v>
      </c>
      <c r="V235" s="6">
        <f t="shared" si="26"/>
        <v>40706.208333333336</v>
      </c>
      <c r="W235" s="6">
        <f t="shared" si="27"/>
        <v>40722.208333333336</v>
      </c>
    </row>
    <row r="236" spans="1:23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1"/>
        <v>109.08</v>
      </c>
      <c r="G236" t="s">
        <v>20</v>
      </c>
      <c r="H236">
        <v>149</v>
      </c>
      <c r="I236" s="5">
        <f t="shared" si="22"/>
        <v>54.906040268456373</v>
      </c>
      <c r="J236" s="5" t="s">
        <v>2050</v>
      </c>
      <c r="K236" s="5" t="s">
        <v>2051</v>
      </c>
      <c r="L236" t="s">
        <v>107</v>
      </c>
      <c r="M236" t="s">
        <v>108</v>
      </c>
      <c r="N236">
        <v>1503378000</v>
      </c>
      <c r="O236">
        <v>1503982800</v>
      </c>
      <c r="P236" t="b">
        <v>0</v>
      </c>
      <c r="Q236" t="b">
        <v>1</v>
      </c>
      <c r="R236" s="6">
        <f t="shared" si="23"/>
        <v>25569</v>
      </c>
      <c r="S236" s="5">
        <f t="shared" si="24"/>
        <v>17400.208333333332</v>
      </c>
      <c r="T236" s="5">
        <f t="shared" si="25"/>
        <v>17407.208333333332</v>
      </c>
      <c r="U236" t="s">
        <v>89</v>
      </c>
      <c r="V236" s="6">
        <f t="shared" si="26"/>
        <v>42969.208333333328</v>
      </c>
      <c r="W236" s="6">
        <f t="shared" si="27"/>
        <v>42976.208333333328</v>
      </c>
    </row>
    <row r="237" spans="1:23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1"/>
        <v>41.732558139534881</v>
      </c>
      <c r="G237" t="s">
        <v>14</v>
      </c>
      <c r="H237">
        <v>92</v>
      </c>
      <c r="I237" s="5">
        <f t="shared" si="22"/>
        <v>39.010869565217391</v>
      </c>
      <c r="J237" s="5" t="s">
        <v>2041</v>
      </c>
      <c r="K237" s="5" t="s">
        <v>2049</v>
      </c>
      <c r="L237" t="s">
        <v>21</v>
      </c>
      <c r="M237" t="s">
        <v>22</v>
      </c>
      <c r="N237">
        <v>1486965600</v>
      </c>
      <c r="O237">
        <v>1487397600</v>
      </c>
      <c r="P237" t="b">
        <v>0</v>
      </c>
      <c r="Q237" t="b">
        <v>0</v>
      </c>
      <c r="R237" s="6">
        <f t="shared" si="23"/>
        <v>25569</v>
      </c>
      <c r="S237" s="5">
        <f t="shared" si="24"/>
        <v>17210.25</v>
      </c>
      <c r="T237" s="5">
        <f t="shared" si="25"/>
        <v>17215.25</v>
      </c>
      <c r="U237" t="s">
        <v>71</v>
      </c>
      <c r="V237" s="6">
        <f t="shared" si="26"/>
        <v>42779.25</v>
      </c>
      <c r="W237" s="6">
        <f t="shared" si="27"/>
        <v>42784.25</v>
      </c>
    </row>
    <row r="238" spans="1:23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1"/>
        <v>10.944303797468354</v>
      </c>
      <c r="G238" t="s">
        <v>14</v>
      </c>
      <c r="H238">
        <v>57</v>
      </c>
      <c r="I238" s="5">
        <f t="shared" si="22"/>
        <v>75.84210526315789</v>
      </c>
      <c r="J238" s="5" t="s">
        <v>2035</v>
      </c>
      <c r="K238" s="5" t="s">
        <v>2036</v>
      </c>
      <c r="L238" t="s">
        <v>26</v>
      </c>
      <c r="M238" t="s">
        <v>27</v>
      </c>
      <c r="N238">
        <v>1561438800</v>
      </c>
      <c r="O238">
        <v>1562043600</v>
      </c>
      <c r="P238" t="b">
        <v>0</v>
      </c>
      <c r="Q238" t="b">
        <v>1</v>
      </c>
      <c r="R238" s="6">
        <f t="shared" si="23"/>
        <v>25569</v>
      </c>
      <c r="S238" s="5">
        <f t="shared" si="24"/>
        <v>18072.208333333332</v>
      </c>
      <c r="T238" s="5">
        <f t="shared" si="25"/>
        <v>18079.208333333332</v>
      </c>
      <c r="U238" t="s">
        <v>23</v>
      </c>
      <c r="V238" s="6">
        <f t="shared" si="26"/>
        <v>43641.208333333328</v>
      </c>
      <c r="W238" s="6">
        <f t="shared" si="27"/>
        <v>43648.208333333328</v>
      </c>
    </row>
    <row r="239" spans="1:23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1"/>
        <v>159.3763440860215</v>
      </c>
      <c r="G239" t="s">
        <v>20</v>
      </c>
      <c r="H239">
        <v>329</v>
      </c>
      <c r="I239" s="5">
        <f t="shared" si="22"/>
        <v>45.051671732522799</v>
      </c>
      <c r="J239" s="5" t="s">
        <v>2041</v>
      </c>
      <c r="K239" s="5" t="s">
        <v>2049</v>
      </c>
      <c r="L239" t="s">
        <v>21</v>
      </c>
      <c r="M239" t="s">
        <v>22</v>
      </c>
      <c r="N239">
        <v>1398402000</v>
      </c>
      <c r="O239">
        <v>1398574800</v>
      </c>
      <c r="P239" t="b">
        <v>0</v>
      </c>
      <c r="Q239" t="b">
        <v>0</v>
      </c>
      <c r="R239" s="6">
        <f t="shared" si="23"/>
        <v>25569</v>
      </c>
      <c r="S239" s="5">
        <f t="shared" si="24"/>
        <v>16185.208333333334</v>
      </c>
      <c r="T239" s="5">
        <f t="shared" si="25"/>
        <v>16187.208333333334</v>
      </c>
      <c r="U239" t="s">
        <v>71</v>
      </c>
      <c r="V239" s="6">
        <f t="shared" si="26"/>
        <v>41754.208333333336</v>
      </c>
      <c r="W239" s="6">
        <f t="shared" si="27"/>
        <v>41756.208333333336</v>
      </c>
    </row>
    <row r="240" spans="1:23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1"/>
        <v>422.41666666666669</v>
      </c>
      <c r="G240" t="s">
        <v>20</v>
      </c>
      <c r="H240">
        <v>97</v>
      </c>
      <c r="I240" s="5">
        <f t="shared" si="22"/>
        <v>104.51546391752578</v>
      </c>
      <c r="J240" s="5" t="s">
        <v>2039</v>
      </c>
      <c r="K240" s="5" t="s">
        <v>2040</v>
      </c>
      <c r="L240" t="s">
        <v>36</v>
      </c>
      <c r="M240" t="s">
        <v>37</v>
      </c>
      <c r="N240">
        <v>1513231200</v>
      </c>
      <c r="O240">
        <v>1515391200</v>
      </c>
      <c r="P240" t="b">
        <v>0</v>
      </c>
      <c r="Q240" t="b">
        <v>1</v>
      </c>
      <c r="R240" s="6">
        <f t="shared" si="23"/>
        <v>25569</v>
      </c>
      <c r="S240" s="5">
        <f t="shared" si="24"/>
        <v>17514.25</v>
      </c>
      <c r="T240" s="5">
        <f t="shared" si="25"/>
        <v>17539.25</v>
      </c>
      <c r="U240" t="s">
        <v>33</v>
      </c>
      <c r="V240" s="6">
        <f t="shared" si="26"/>
        <v>43083.25</v>
      </c>
      <c r="W240" s="6">
        <f t="shared" si="27"/>
        <v>43108.25</v>
      </c>
    </row>
    <row r="241" spans="1:23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1"/>
        <v>97.71875</v>
      </c>
      <c r="G241" t="s">
        <v>14</v>
      </c>
      <c r="H241">
        <v>41</v>
      </c>
      <c r="I241" s="5">
        <f t="shared" si="22"/>
        <v>76.268292682926827</v>
      </c>
      <c r="J241" s="5" t="s">
        <v>2037</v>
      </c>
      <c r="K241" s="5" t="s">
        <v>2046</v>
      </c>
      <c r="L241" t="s">
        <v>21</v>
      </c>
      <c r="M241" t="s">
        <v>22</v>
      </c>
      <c r="N241">
        <v>1440824400</v>
      </c>
      <c r="O241">
        <v>1441170000</v>
      </c>
      <c r="P241" t="b">
        <v>0</v>
      </c>
      <c r="Q241" t="b">
        <v>0</v>
      </c>
      <c r="R241" s="6">
        <f t="shared" si="23"/>
        <v>25569</v>
      </c>
      <c r="S241" s="5">
        <f t="shared" si="24"/>
        <v>16676.208333333332</v>
      </c>
      <c r="T241" s="5">
        <f t="shared" si="25"/>
        <v>16680.208333333332</v>
      </c>
      <c r="U241" t="s">
        <v>65</v>
      </c>
      <c r="V241" s="6">
        <f t="shared" si="26"/>
        <v>42245.208333333328</v>
      </c>
      <c r="W241" s="6">
        <f t="shared" si="27"/>
        <v>42249.208333333328</v>
      </c>
    </row>
    <row r="242" spans="1:23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1"/>
        <v>418.78911564625849</v>
      </c>
      <c r="G242" t="s">
        <v>20</v>
      </c>
      <c r="H242">
        <v>1784</v>
      </c>
      <c r="I242" s="5">
        <f t="shared" si="22"/>
        <v>69.015695067264573</v>
      </c>
      <c r="J242" s="5" t="s">
        <v>2039</v>
      </c>
      <c r="K242" s="5" t="s">
        <v>2040</v>
      </c>
      <c r="L242" t="s">
        <v>21</v>
      </c>
      <c r="M242" t="s">
        <v>22</v>
      </c>
      <c r="N242">
        <v>1281070800</v>
      </c>
      <c r="O242">
        <v>1281157200</v>
      </c>
      <c r="P242" t="b">
        <v>0</v>
      </c>
      <c r="Q242" t="b">
        <v>0</v>
      </c>
      <c r="R242" s="6">
        <f t="shared" si="23"/>
        <v>25569</v>
      </c>
      <c r="S242" s="5">
        <f t="shared" si="24"/>
        <v>14827.208333333334</v>
      </c>
      <c r="T242" s="5">
        <f t="shared" si="25"/>
        <v>14828.208333333334</v>
      </c>
      <c r="U242" t="s">
        <v>33</v>
      </c>
      <c r="V242" s="6">
        <f t="shared" si="26"/>
        <v>40396.208333333336</v>
      </c>
      <c r="W242" s="6">
        <f t="shared" si="27"/>
        <v>40397.208333333336</v>
      </c>
    </row>
    <row r="243" spans="1:23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1"/>
        <v>101.91632047477745</v>
      </c>
      <c r="G243" t="s">
        <v>20</v>
      </c>
      <c r="H243">
        <v>1684</v>
      </c>
      <c r="I243" s="5">
        <f t="shared" si="22"/>
        <v>101.97684085510689</v>
      </c>
      <c r="J243" s="5" t="s">
        <v>2047</v>
      </c>
      <c r="K243" s="5" t="s">
        <v>2048</v>
      </c>
      <c r="L243" t="s">
        <v>26</v>
      </c>
      <c r="M243" t="s">
        <v>27</v>
      </c>
      <c r="N243">
        <v>1397365200</v>
      </c>
      <c r="O243">
        <v>1398229200</v>
      </c>
      <c r="P243" t="b">
        <v>0</v>
      </c>
      <c r="Q243" t="b">
        <v>1</v>
      </c>
      <c r="R243" s="6">
        <f t="shared" si="23"/>
        <v>25569</v>
      </c>
      <c r="S243" s="5">
        <f t="shared" si="24"/>
        <v>16173.208333333334</v>
      </c>
      <c r="T243" s="5">
        <f t="shared" si="25"/>
        <v>16183.208333333334</v>
      </c>
      <c r="U243" t="s">
        <v>68</v>
      </c>
      <c r="V243" s="6">
        <f t="shared" si="26"/>
        <v>41742.208333333336</v>
      </c>
      <c r="W243" s="6">
        <f t="shared" si="27"/>
        <v>41752.208333333336</v>
      </c>
    </row>
    <row r="244" spans="1:23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1"/>
        <v>127.72619047619047</v>
      </c>
      <c r="G244" t="s">
        <v>20</v>
      </c>
      <c r="H244">
        <v>250</v>
      </c>
      <c r="I244" s="5">
        <f t="shared" si="22"/>
        <v>42.915999999999997</v>
      </c>
      <c r="J244" s="5" t="s">
        <v>2035</v>
      </c>
      <c r="K244" s="5" t="s">
        <v>2036</v>
      </c>
      <c r="L244" t="s">
        <v>21</v>
      </c>
      <c r="M244" t="s">
        <v>22</v>
      </c>
      <c r="N244">
        <v>1494392400</v>
      </c>
      <c r="O244">
        <v>1495256400</v>
      </c>
      <c r="P244" t="b">
        <v>0</v>
      </c>
      <c r="Q244" t="b">
        <v>1</v>
      </c>
      <c r="R244" s="6">
        <f t="shared" si="23"/>
        <v>25569</v>
      </c>
      <c r="S244" s="5">
        <f t="shared" si="24"/>
        <v>17296.208333333332</v>
      </c>
      <c r="T244" s="5">
        <f t="shared" si="25"/>
        <v>17306.208333333332</v>
      </c>
      <c r="U244" t="s">
        <v>23</v>
      </c>
      <c r="V244" s="6">
        <f t="shared" si="26"/>
        <v>42865.208333333328</v>
      </c>
      <c r="W244" s="6">
        <f t="shared" si="27"/>
        <v>42875.208333333328</v>
      </c>
    </row>
    <row r="245" spans="1:23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1"/>
        <v>445.21739130434781</v>
      </c>
      <c r="G245" t="s">
        <v>20</v>
      </c>
      <c r="H245">
        <v>238</v>
      </c>
      <c r="I245" s="5">
        <f t="shared" si="22"/>
        <v>43.025210084033617</v>
      </c>
      <c r="J245" s="5" t="s">
        <v>2039</v>
      </c>
      <c r="K245" s="5" t="s">
        <v>2040</v>
      </c>
      <c r="L245" t="s">
        <v>21</v>
      </c>
      <c r="M245" t="s">
        <v>22</v>
      </c>
      <c r="N245">
        <v>1520143200</v>
      </c>
      <c r="O245">
        <v>1520402400</v>
      </c>
      <c r="P245" t="b">
        <v>0</v>
      </c>
      <c r="Q245" t="b">
        <v>0</v>
      </c>
      <c r="R245" s="6">
        <f t="shared" si="23"/>
        <v>25569</v>
      </c>
      <c r="S245" s="5">
        <f t="shared" si="24"/>
        <v>17594.25</v>
      </c>
      <c r="T245" s="5">
        <f t="shared" si="25"/>
        <v>17597.25</v>
      </c>
      <c r="U245" t="s">
        <v>33</v>
      </c>
      <c r="V245" s="6">
        <f t="shared" si="26"/>
        <v>43163.25</v>
      </c>
      <c r="W245" s="6">
        <f t="shared" si="27"/>
        <v>43166.25</v>
      </c>
    </row>
    <row r="246" spans="1:23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1"/>
        <v>569.71428571428578</v>
      </c>
      <c r="G246" t="s">
        <v>20</v>
      </c>
      <c r="H246">
        <v>53</v>
      </c>
      <c r="I246" s="5">
        <f t="shared" si="22"/>
        <v>75.245283018867923</v>
      </c>
      <c r="J246" s="5" t="s">
        <v>2039</v>
      </c>
      <c r="K246" s="5" t="s">
        <v>2040</v>
      </c>
      <c r="L246" t="s">
        <v>21</v>
      </c>
      <c r="M246" t="s">
        <v>22</v>
      </c>
      <c r="N246">
        <v>1405314000</v>
      </c>
      <c r="O246">
        <v>1409806800</v>
      </c>
      <c r="P246" t="b">
        <v>0</v>
      </c>
      <c r="Q246" t="b">
        <v>0</v>
      </c>
      <c r="R246" s="6">
        <f t="shared" si="23"/>
        <v>25569</v>
      </c>
      <c r="S246" s="5">
        <f t="shared" si="24"/>
        <v>16265.208333333334</v>
      </c>
      <c r="T246" s="5">
        <f t="shared" si="25"/>
        <v>16317.208333333334</v>
      </c>
      <c r="U246" t="s">
        <v>33</v>
      </c>
      <c r="V246" s="6">
        <f t="shared" si="26"/>
        <v>41834.208333333336</v>
      </c>
      <c r="W246" s="6">
        <f t="shared" si="27"/>
        <v>41886.208333333336</v>
      </c>
    </row>
    <row r="247" spans="1:23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1"/>
        <v>509.34482758620686</v>
      </c>
      <c r="G247" t="s">
        <v>20</v>
      </c>
      <c r="H247">
        <v>214</v>
      </c>
      <c r="I247" s="5">
        <f t="shared" si="22"/>
        <v>69.023364485981304</v>
      </c>
      <c r="J247" s="5" t="s">
        <v>2039</v>
      </c>
      <c r="K247" s="5" t="s">
        <v>2040</v>
      </c>
      <c r="L247" t="s">
        <v>21</v>
      </c>
      <c r="M247" t="s">
        <v>22</v>
      </c>
      <c r="N247">
        <v>1396846800</v>
      </c>
      <c r="O247">
        <v>1396933200</v>
      </c>
      <c r="P247" t="b">
        <v>0</v>
      </c>
      <c r="Q247" t="b">
        <v>0</v>
      </c>
      <c r="R247" s="6">
        <f t="shared" si="23"/>
        <v>25569</v>
      </c>
      <c r="S247" s="5">
        <f t="shared" si="24"/>
        <v>16167.208333333334</v>
      </c>
      <c r="T247" s="5">
        <f t="shared" si="25"/>
        <v>16168.208333333334</v>
      </c>
      <c r="U247" t="s">
        <v>33</v>
      </c>
      <c r="V247" s="6">
        <f t="shared" si="26"/>
        <v>41736.208333333336</v>
      </c>
      <c r="W247" s="6">
        <f t="shared" si="27"/>
        <v>41737.208333333336</v>
      </c>
    </row>
    <row r="248" spans="1:23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1"/>
        <v>325.5333333333333</v>
      </c>
      <c r="G248" t="s">
        <v>20</v>
      </c>
      <c r="H248">
        <v>222</v>
      </c>
      <c r="I248" s="5">
        <f t="shared" si="22"/>
        <v>65.986486486486484</v>
      </c>
      <c r="J248" s="5" t="s">
        <v>2037</v>
      </c>
      <c r="K248" s="5" t="s">
        <v>2038</v>
      </c>
      <c r="L248" t="s">
        <v>21</v>
      </c>
      <c r="M248" t="s">
        <v>22</v>
      </c>
      <c r="N248">
        <v>1375678800</v>
      </c>
      <c r="O248">
        <v>1376024400</v>
      </c>
      <c r="P248" t="b">
        <v>0</v>
      </c>
      <c r="Q248" t="b">
        <v>0</v>
      </c>
      <c r="R248" s="6">
        <f t="shared" si="23"/>
        <v>25569</v>
      </c>
      <c r="S248" s="5">
        <f t="shared" si="24"/>
        <v>15922.208333333334</v>
      </c>
      <c r="T248" s="5">
        <f t="shared" si="25"/>
        <v>15926.208333333334</v>
      </c>
      <c r="U248" t="s">
        <v>28</v>
      </c>
      <c r="V248" s="6">
        <f t="shared" si="26"/>
        <v>41491.208333333336</v>
      </c>
      <c r="W248" s="6">
        <f t="shared" si="27"/>
        <v>41495.208333333336</v>
      </c>
    </row>
    <row r="249" spans="1:23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1"/>
        <v>932.61616161616166</v>
      </c>
      <c r="G249" t="s">
        <v>20</v>
      </c>
      <c r="H249">
        <v>1884</v>
      </c>
      <c r="I249" s="5">
        <f t="shared" si="22"/>
        <v>98.013800424628457</v>
      </c>
      <c r="J249" s="5" t="s">
        <v>2047</v>
      </c>
      <c r="K249" s="5" t="s">
        <v>2053</v>
      </c>
      <c r="L249" t="s">
        <v>21</v>
      </c>
      <c r="M249" t="s">
        <v>22</v>
      </c>
      <c r="N249">
        <v>1482386400</v>
      </c>
      <c r="O249">
        <v>1483682400</v>
      </c>
      <c r="P249" t="b">
        <v>0</v>
      </c>
      <c r="Q249" t="b">
        <v>1</v>
      </c>
      <c r="R249" s="6">
        <f t="shared" si="23"/>
        <v>25569</v>
      </c>
      <c r="S249" s="5">
        <f t="shared" si="24"/>
        <v>17157.25</v>
      </c>
      <c r="T249" s="5">
        <f t="shared" si="25"/>
        <v>17172.25</v>
      </c>
      <c r="U249" t="s">
        <v>119</v>
      </c>
      <c r="V249" s="6">
        <f t="shared" si="26"/>
        <v>42726.25</v>
      </c>
      <c r="W249" s="6">
        <f t="shared" si="27"/>
        <v>42741.25</v>
      </c>
    </row>
    <row r="250" spans="1:23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1"/>
        <v>211.33870967741933</v>
      </c>
      <c r="G250" t="s">
        <v>20</v>
      </c>
      <c r="H250">
        <v>218</v>
      </c>
      <c r="I250" s="5">
        <f t="shared" si="22"/>
        <v>60.105504587155963</v>
      </c>
      <c r="J250" s="5" t="s">
        <v>2050</v>
      </c>
      <c r="K250" s="5" t="s">
        <v>2061</v>
      </c>
      <c r="L250" t="s">
        <v>26</v>
      </c>
      <c r="M250" t="s">
        <v>27</v>
      </c>
      <c r="N250">
        <v>1420005600</v>
      </c>
      <c r="O250">
        <v>1420437600</v>
      </c>
      <c r="P250" t="b">
        <v>0</v>
      </c>
      <c r="Q250" t="b">
        <v>0</v>
      </c>
      <c r="R250" s="6">
        <f t="shared" si="23"/>
        <v>25569</v>
      </c>
      <c r="S250" s="5">
        <f t="shared" si="24"/>
        <v>16435.25</v>
      </c>
      <c r="T250" s="5">
        <f t="shared" si="25"/>
        <v>16440.25</v>
      </c>
      <c r="U250" t="s">
        <v>292</v>
      </c>
      <c r="V250" s="6">
        <f t="shared" si="26"/>
        <v>42004.25</v>
      </c>
      <c r="W250" s="6">
        <f t="shared" si="27"/>
        <v>42009.25</v>
      </c>
    </row>
    <row r="251" spans="1:23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1"/>
        <v>273.32520325203251</v>
      </c>
      <c r="G251" t="s">
        <v>20</v>
      </c>
      <c r="H251">
        <v>6465</v>
      </c>
      <c r="I251" s="5">
        <f t="shared" si="22"/>
        <v>26.000773395204948</v>
      </c>
      <c r="J251" s="5" t="s">
        <v>2047</v>
      </c>
      <c r="K251" s="5" t="s">
        <v>2059</v>
      </c>
      <c r="L251" t="s">
        <v>21</v>
      </c>
      <c r="M251" t="s">
        <v>22</v>
      </c>
      <c r="N251">
        <v>1420178400</v>
      </c>
      <c r="O251">
        <v>1420783200</v>
      </c>
      <c r="P251" t="b">
        <v>0</v>
      </c>
      <c r="Q251" t="b">
        <v>0</v>
      </c>
      <c r="R251" s="6">
        <f t="shared" si="23"/>
        <v>25569</v>
      </c>
      <c r="S251" s="5">
        <f t="shared" si="24"/>
        <v>16437.25</v>
      </c>
      <c r="T251" s="5">
        <f t="shared" si="25"/>
        <v>16444.25</v>
      </c>
      <c r="U251" t="s">
        <v>206</v>
      </c>
      <c r="V251" s="6">
        <f t="shared" si="26"/>
        <v>42006.25</v>
      </c>
      <c r="W251" s="6">
        <f t="shared" si="27"/>
        <v>42013.25</v>
      </c>
    </row>
    <row r="252" spans="1:23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 s="5">
        <f t="shared" si="22"/>
        <v>3</v>
      </c>
      <c r="J252" s="5" t="s">
        <v>2035</v>
      </c>
      <c r="K252" s="5" t="s">
        <v>2036</v>
      </c>
      <c r="L252" t="s">
        <v>21</v>
      </c>
      <c r="M252" t="s">
        <v>22</v>
      </c>
      <c r="N252">
        <v>1264399200</v>
      </c>
      <c r="O252">
        <v>1267423200</v>
      </c>
      <c r="P252" t="b">
        <v>0</v>
      </c>
      <c r="Q252" t="b">
        <v>0</v>
      </c>
      <c r="R252" s="6">
        <f t="shared" si="23"/>
        <v>25569</v>
      </c>
      <c r="S252" s="5">
        <f t="shared" si="24"/>
        <v>14634.25</v>
      </c>
      <c r="T252" s="5">
        <f t="shared" si="25"/>
        <v>14669.25</v>
      </c>
      <c r="U252" t="s">
        <v>23</v>
      </c>
      <c r="V252" s="6">
        <f t="shared" si="26"/>
        <v>40203.25</v>
      </c>
      <c r="W252" s="6">
        <f t="shared" si="27"/>
        <v>40238.25</v>
      </c>
    </row>
    <row r="253" spans="1:23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1"/>
        <v>54.084507042253513</v>
      </c>
      <c r="G253" t="s">
        <v>14</v>
      </c>
      <c r="H253">
        <v>101</v>
      </c>
      <c r="I253" s="5">
        <f t="shared" si="22"/>
        <v>38.019801980198018</v>
      </c>
      <c r="J253" s="5" t="s">
        <v>2039</v>
      </c>
      <c r="K253" s="5" t="s">
        <v>2040</v>
      </c>
      <c r="L253" t="s">
        <v>21</v>
      </c>
      <c r="M253" t="s">
        <v>22</v>
      </c>
      <c r="N253">
        <v>1355032800</v>
      </c>
      <c r="O253">
        <v>1355205600</v>
      </c>
      <c r="P253" t="b">
        <v>0</v>
      </c>
      <c r="Q253" t="b">
        <v>0</v>
      </c>
      <c r="R253" s="6">
        <f t="shared" si="23"/>
        <v>25569</v>
      </c>
      <c r="S253" s="5">
        <f t="shared" si="24"/>
        <v>15683.25</v>
      </c>
      <c r="T253" s="5">
        <f t="shared" si="25"/>
        <v>15685.25</v>
      </c>
      <c r="U253" t="s">
        <v>33</v>
      </c>
      <c r="V253" s="6">
        <f t="shared" si="26"/>
        <v>41252.25</v>
      </c>
      <c r="W253" s="6">
        <f t="shared" si="27"/>
        <v>41254.25</v>
      </c>
    </row>
    <row r="254" spans="1:23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1"/>
        <v>626.29999999999995</v>
      </c>
      <c r="G254" t="s">
        <v>20</v>
      </c>
      <c r="H254">
        <v>59</v>
      </c>
      <c r="I254" s="5">
        <f t="shared" si="22"/>
        <v>106.15254237288136</v>
      </c>
      <c r="J254" s="5" t="s">
        <v>2039</v>
      </c>
      <c r="K254" s="5" t="s">
        <v>2040</v>
      </c>
      <c r="L254" t="s">
        <v>21</v>
      </c>
      <c r="M254" t="s">
        <v>22</v>
      </c>
      <c r="N254">
        <v>1382677200</v>
      </c>
      <c r="O254">
        <v>1383109200</v>
      </c>
      <c r="P254" t="b">
        <v>0</v>
      </c>
      <c r="Q254" t="b">
        <v>0</v>
      </c>
      <c r="R254" s="6">
        <f t="shared" si="23"/>
        <v>25569</v>
      </c>
      <c r="S254" s="5">
        <f t="shared" si="24"/>
        <v>16003.208333333334</v>
      </c>
      <c r="T254" s="5">
        <f t="shared" si="25"/>
        <v>16008.208333333334</v>
      </c>
      <c r="U254" t="s">
        <v>33</v>
      </c>
      <c r="V254" s="6">
        <f t="shared" si="26"/>
        <v>41572.208333333336</v>
      </c>
      <c r="W254" s="6">
        <f t="shared" si="27"/>
        <v>41577.208333333336</v>
      </c>
    </row>
    <row r="255" spans="1:23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1"/>
        <v>89.021399176954731</v>
      </c>
      <c r="G255" t="s">
        <v>14</v>
      </c>
      <c r="H255">
        <v>1335</v>
      </c>
      <c r="I255" s="5">
        <f t="shared" si="22"/>
        <v>81.019475655430711</v>
      </c>
      <c r="J255" s="5" t="s">
        <v>2041</v>
      </c>
      <c r="K255" s="5" t="s">
        <v>2044</v>
      </c>
      <c r="L255" t="s">
        <v>15</v>
      </c>
      <c r="M255" t="s">
        <v>16</v>
      </c>
      <c r="N255">
        <v>1302238800</v>
      </c>
      <c r="O255">
        <v>1303275600</v>
      </c>
      <c r="P255" t="b">
        <v>0</v>
      </c>
      <c r="Q255" t="b">
        <v>0</v>
      </c>
      <c r="R255" s="6">
        <f t="shared" si="23"/>
        <v>25569</v>
      </c>
      <c r="S255" s="5">
        <f t="shared" si="24"/>
        <v>15072.208333333334</v>
      </c>
      <c r="T255" s="5">
        <f t="shared" si="25"/>
        <v>15084.208333333334</v>
      </c>
      <c r="U255" t="s">
        <v>53</v>
      </c>
      <c r="V255" s="6">
        <f t="shared" si="26"/>
        <v>40641.208333333336</v>
      </c>
      <c r="W255" s="6">
        <f t="shared" si="27"/>
        <v>40653.208333333336</v>
      </c>
    </row>
    <row r="256" spans="1:23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1"/>
        <v>184.89130434782609</v>
      </c>
      <c r="G256" t="s">
        <v>20</v>
      </c>
      <c r="H256">
        <v>88</v>
      </c>
      <c r="I256" s="5">
        <f t="shared" si="22"/>
        <v>96.647727272727266</v>
      </c>
      <c r="J256" s="5" t="s">
        <v>2047</v>
      </c>
      <c r="K256" s="5" t="s">
        <v>2048</v>
      </c>
      <c r="L256" t="s">
        <v>21</v>
      </c>
      <c r="M256" t="s">
        <v>22</v>
      </c>
      <c r="N256">
        <v>1487656800</v>
      </c>
      <c r="O256">
        <v>1487829600</v>
      </c>
      <c r="P256" t="b">
        <v>0</v>
      </c>
      <c r="Q256" t="b">
        <v>0</v>
      </c>
      <c r="R256" s="6">
        <f t="shared" si="23"/>
        <v>25569</v>
      </c>
      <c r="S256" s="5">
        <f t="shared" si="24"/>
        <v>17218.25</v>
      </c>
      <c r="T256" s="5">
        <f t="shared" si="25"/>
        <v>17220.25</v>
      </c>
      <c r="U256" t="s">
        <v>68</v>
      </c>
      <c r="V256" s="6">
        <f t="shared" si="26"/>
        <v>42787.25</v>
      </c>
      <c r="W256" s="6">
        <f t="shared" si="27"/>
        <v>42789.25</v>
      </c>
    </row>
    <row r="257" spans="1:23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1"/>
        <v>120.16770186335404</v>
      </c>
      <c r="G257" t="s">
        <v>20</v>
      </c>
      <c r="H257">
        <v>1697</v>
      </c>
      <c r="I257" s="5">
        <f t="shared" si="22"/>
        <v>57.003535651149086</v>
      </c>
      <c r="J257" s="5" t="s">
        <v>2035</v>
      </c>
      <c r="K257" s="5" t="s">
        <v>2036</v>
      </c>
      <c r="L257" t="s">
        <v>21</v>
      </c>
      <c r="M257" t="s">
        <v>22</v>
      </c>
      <c r="N257">
        <v>1297836000</v>
      </c>
      <c r="O257">
        <v>1298268000</v>
      </c>
      <c r="P257" t="b">
        <v>0</v>
      </c>
      <c r="Q257" t="b">
        <v>1</v>
      </c>
      <c r="R257" s="6">
        <f t="shared" si="23"/>
        <v>25569</v>
      </c>
      <c r="S257" s="5">
        <f t="shared" si="24"/>
        <v>15021.25</v>
      </c>
      <c r="T257" s="5">
        <f t="shared" si="25"/>
        <v>15026.25</v>
      </c>
      <c r="U257" t="s">
        <v>23</v>
      </c>
      <c r="V257" s="6">
        <f t="shared" si="26"/>
        <v>40590.25</v>
      </c>
      <c r="W257" s="6">
        <f t="shared" si="27"/>
        <v>40595.25</v>
      </c>
    </row>
    <row r="258" spans="1:23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1"/>
        <v>23.390243902439025</v>
      </c>
      <c r="G258" t="s">
        <v>14</v>
      </c>
      <c r="H258">
        <v>15</v>
      </c>
      <c r="I258" s="5">
        <f t="shared" si="22"/>
        <v>63.93333333333333</v>
      </c>
      <c r="J258" s="5" t="s">
        <v>2035</v>
      </c>
      <c r="K258" s="5" t="s">
        <v>2036</v>
      </c>
      <c r="L258" t="s">
        <v>40</v>
      </c>
      <c r="M258" t="s">
        <v>41</v>
      </c>
      <c r="N258">
        <v>1453615200</v>
      </c>
      <c r="O258">
        <v>1456812000</v>
      </c>
      <c r="P258" t="b">
        <v>0</v>
      </c>
      <c r="Q258" t="b">
        <v>0</v>
      </c>
      <c r="R258" s="6">
        <f t="shared" si="23"/>
        <v>25569</v>
      </c>
      <c r="S258" s="5">
        <f t="shared" si="24"/>
        <v>16824.25</v>
      </c>
      <c r="T258" s="5">
        <f t="shared" si="25"/>
        <v>16861.25</v>
      </c>
      <c r="U258" t="s">
        <v>23</v>
      </c>
      <c r="V258" s="6">
        <f t="shared" si="26"/>
        <v>42393.25</v>
      </c>
      <c r="W258" s="6">
        <f t="shared" si="27"/>
        <v>42430.25</v>
      </c>
    </row>
    <row r="259" spans="1:23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8">(E259/D259)*100</f>
        <v>146</v>
      </c>
      <c r="G259" t="s">
        <v>20</v>
      </c>
      <c r="H259">
        <v>92</v>
      </c>
      <c r="I259" s="5">
        <f t="shared" ref="I259:I322" si="29">IF(H259=0,0,E259/H259)</f>
        <v>90.456521739130437</v>
      </c>
      <c r="J259" s="5" t="s">
        <v>2039</v>
      </c>
      <c r="K259" s="5" t="s">
        <v>2040</v>
      </c>
      <c r="L259" t="s">
        <v>21</v>
      </c>
      <c r="M259" t="s">
        <v>22</v>
      </c>
      <c r="N259">
        <v>1362463200</v>
      </c>
      <c r="O259">
        <v>1363669200</v>
      </c>
      <c r="P259" t="b">
        <v>0</v>
      </c>
      <c r="Q259" t="b">
        <v>0</v>
      </c>
      <c r="R259" s="6">
        <f t="shared" ref="R259:R322" si="30">DATE(1970,1,1)</f>
        <v>25569</v>
      </c>
      <c r="S259" s="5">
        <f t="shared" ref="S259:S322" si="31">N259/86400</f>
        <v>15769.25</v>
      </c>
      <c r="T259" s="5">
        <f t="shared" ref="T259:T322" si="32">O259/86400</f>
        <v>15783.208333333334</v>
      </c>
      <c r="U259" t="s">
        <v>33</v>
      </c>
      <c r="V259" s="6">
        <f t="shared" ref="V259:V322" si="33">DATE(1970,1,1)+S259</f>
        <v>41338.25</v>
      </c>
      <c r="W259" s="6">
        <f t="shared" ref="W259:W322" si="34">DATE(1970,1,1)+T259</f>
        <v>41352.208333333336</v>
      </c>
    </row>
    <row r="260" spans="1:23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8"/>
        <v>268.48</v>
      </c>
      <c r="G260" t="s">
        <v>20</v>
      </c>
      <c r="H260">
        <v>186</v>
      </c>
      <c r="I260" s="5">
        <f t="shared" si="29"/>
        <v>72.172043010752688</v>
      </c>
      <c r="J260" s="5" t="s">
        <v>2039</v>
      </c>
      <c r="K260" s="5" t="s">
        <v>2040</v>
      </c>
      <c r="L260" t="s">
        <v>21</v>
      </c>
      <c r="M260" t="s">
        <v>22</v>
      </c>
      <c r="N260">
        <v>1481176800</v>
      </c>
      <c r="O260">
        <v>1482904800</v>
      </c>
      <c r="P260" t="b">
        <v>0</v>
      </c>
      <c r="Q260" t="b">
        <v>1</v>
      </c>
      <c r="R260" s="6">
        <f t="shared" si="30"/>
        <v>25569</v>
      </c>
      <c r="S260" s="5">
        <f t="shared" si="31"/>
        <v>17143.25</v>
      </c>
      <c r="T260" s="5">
        <f t="shared" si="32"/>
        <v>17163.25</v>
      </c>
      <c r="U260" t="s">
        <v>33</v>
      </c>
      <c r="V260" s="6">
        <f t="shared" si="33"/>
        <v>42712.25</v>
      </c>
      <c r="W260" s="6">
        <f t="shared" si="34"/>
        <v>42732.25</v>
      </c>
    </row>
    <row r="261" spans="1:23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8"/>
        <v>597.5</v>
      </c>
      <c r="G261" t="s">
        <v>20</v>
      </c>
      <c r="H261">
        <v>138</v>
      </c>
      <c r="I261" s="5">
        <f t="shared" si="29"/>
        <v>77.934782608695656</v>
      </c>
      <c r="J261" s="5" t="s">
        <v>2054</v>
      </c>
      <c r="K261" s="5" t="s">
        <v>2055</v>
      </c>
      <c r="L261" t="s">
        <v>21</v>
      </c>
      <c r="M261" t="s">
        <v>22</v>
      </c>
      <c r="N261">
        <v>1354946400</v>
      </c>
      <c r="O261">
        <v>1356588000</v>
      </c>
      <c r="P261" t="b">
        <v>1</v>
      </c>
      <c r="Q261" t="b">
        <v>0</v>
      </c>
      <c r="R261" s="6">
        <f t="shared" si="30"/>
        <v>25569</v>
      </c>
      <c r="S261" s="5">
        <f t="shared" si="31"/>
        <v>15682.25</v>
      </c>
      <c r="T261" s="5">
        <f t="shared" si="32"/>
        <v>15701.25</v>
      </c>
      <c r="U261" t="s">
        <v>122</v>
      </c>
      <c r="V261" s="6">
        <f t="shared" si="33"/>
        <v>41251.25</v>
      </c>
      <c r="W261" s="6">
        <f t="shared" si="34"/>
        <v>41270.25</v>
      </c>
    </row>
    <row r="262" spans="1:23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8"/>
        <v>157.69841269841268</v>
      </c>
      <c r="G262" t="s">
        <v>20</v>
      </c>
      <c r="H262">
        <v>261</v>
      </c>
      <c r="I262" s="5">
        <f t="shared" si="29"/>
        <v>38.065134099616856</v>
      </c>
      <c r="J262" s="5" t="s">
        <v>2035</v>
      </c>
      <c r="K262" s="5" t="s">
        <v>2036</v>
      </c>
      <c r="L262" t="s">
        <v>21</v>
      </c>
      <c r="M262" t="s">
        <v>22</v>
      </c>
      <c r="N262">
        <v>1348808400</v>
      </c>
      <c r="O262">
        <v>1349845200</v>
      </c>
      <c r="P262" t="b">
        <v>0</v>
      </c>
      <c r="Q262" t="b">
        <v>0</v>
      </c>
      <c r="R262" s="6">
        <f t="shared" si="30"/>
        <v>25569</v>
      </c>
      <c r="S262" s="5">
        <f t="shared" si="31"/>
        <v>15611.208333333334</v>
      </c>
      <c r="T262" s="5">
        <f t="shared" si="32"/>
        <v>15623.208333333334</v>
      </c>
      <c r="U262" t="s">
        <v>23</v>
      </c>
      <c r="V262" s="6">
        <f t="shared" si="33"/>
        <v>41180.208333333336</v>
      </c>
      <c r="W262" s="6">
        <f t="shared" si="34"/>
        <v>41192.208333333336</v>
      </c>
    </row>
    <row r="263" spans="1:23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8"/>
        <v>31.201660735468568</v>
      </c>
      <c r="G263" t="s">
        <v>14</v>
      </c>
      <c r="H263">
        <v>454</v>
      </c>
      <c r="I263" s="5">
        <f t="shared" si="29"/>
        <v>57.936123348017624</v>
      </c>
      <c r="J263" s="5" t="s">
        <v>2035</v>
      </c>
      <c r="K263" s="5" t="s">
        <v>2036</v>
      </c>
      <c r="L263" t="s">
        <v>21</v>
      </c>
      <c r="M263" t="s">
        <v>22</v>
      </c>
      <c r="N263">
        <v>1282712400</v>
      </c>
      <c r="O263">
        <v>1283058000</v>
      </c>
      <c r="P263" t="b">
        <v>0</v>
      </c>
      <c r="Q263" t="b">
        <v>1</v>
      </c>
      <c r="R263" s="6">
        <f t="shared" si="30"/>
        <v>25569</v>
      </c>
      <c r="S263" s="5">
        <f t="shared" si="31"/>
        <v>14846.208333333334</v>
      </c>
      <c r="T263" s="5">
        <f t="shared" si="32"/>
        <v>14850.208333333334</v>
      </c>
      <c r="U263" t="s">
        <v>23</v>
      </c>
      <c r="V263" s="6">
        <f t="shared" si="33"/>
        <v>40415.208333333336</v>
      </c>
      <c r="W263" s="6">
        <f t="shared" si="34"/>
        <v>40419.208333333336</v>
      </c>
    </row>
    <row r="264" spans="1:23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8"/>
        <v>313.41176470588238</v>
      </c>
      <c r="G264" t="s">
        <v>20</v>
      </c>
      <c r="H264">
        <v>107</v>
      </c>
      <c r="I264" s="5">
        <f t="shared" si="29"/>
        <v>49.794392523364486</v>
      </c>
      <c r="J264" s="5" t="s">
        <v>2035</v>
      </c>
      <c r="K264" s="5" t="s">
        <v>2045</v>
      </c>
      <c r="L264" t="s">
        <v>21</v>
      </c>
      <c r="M264" t="s">
        <v>22</v>
      </c>
      <c r="N264">
        <v>1301979600</v>
      </c>
      <c r="O264">
        <v>1304226000</v>
      </c>
      <c r="P264" t="b">
        <v>0</v>
      </c>
      <c r="Q264" t="b">
        <v>1</v>
      </c>
      <c r="R264" s="6">
        <f t="shared" si="30"/>
        <v>25569</v>
      </c>
      <c r="S264" s="5">
        <f t="shared" si="31"/>
        <v>15069.208333333334</v>
      </c>
      <c r="T264" s="5">
        <f t="shared" si="32"/>
        <v>15095.208333333334</v>
      </c>
      <c r="U264" t="s">
        <v>60</v>
      </c>
      <c r="V264" s="6">
        <f t="shared" si="33"/>
        <v>40638.208333333336</v>
      </c>
      <c r="W264" s="6">
        <f t="shared" si="34"/>
        <v>40664.208333333336</v>
      </c>
    </row>
    <row r="265" spans="1:23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8"/>
        <v>370.89655172413791</v>
      </c>
      <c r="G265" t="s">
        <v>20</v>
      </c>
      <c r="H265">
        <v>199</v>
      </c>
      <c r="I265" s="5">
        <f t="shared" si="29"/>
        <v>54.050251256281406</v>
      </c>
      <c r="J265" s="5" t="s">
        <v>2054</v>
      </c>
      <c r="K265" s="5" t="s">
        <v>2055</v>
      </c>
      <c r="L265" t="s">
        <v>21</v>
      </c>
      <c r="M265" t="s">
        <v>22</v>
      </c>
      <c r="N265">
        <v>1263016800</v>
      </c>
      <c r="O265">
        <v>1263016800</v>
      </c>
      <c r="P265" t="b">
        <v>0</v>
      </c>
      <c r="Q265" t="b">
        <v>0</v>
      </c>
      <c r="R265" s="6">
        <f t="shared" si="30"/>
        <v>25569</v>
      </c>
      <c r="S265" s="5">
        <f t="shared" si="31"/>
        <v>14618.25</v>
      </c>
      <c r="T265" s="5">
        <f t="shared" si="32"/>
        <v>14618.25</v>
      </c>
      <c r="U265" t="s">
        <v>122</v>
      </c>
      <c r="V265" s="6">
        <f t="shared" si="33"/>
        <v>40187.25</v>
      </c>
      <c r="W265" s="6">
        <f t="shared" si="34"/>
        <v>40187.25</v>
      </c>
    </row>
    <row r="266" spans="1:23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8"/>
        <v>362.66447368421052</v>
      </c>
      <c r="G266" t="s">
        <v>20</v>
      </c>
      <c r="H266">
        <v>5512</v>
      </c>
      <c r="I266" s="5">
        <f t="shared" si="29"/>
        <v>30.002721335268504</v>
      </c>
      <c r="J266" s="5" t="s">
        <v>2039</v>
      </c>
      <c r="K266" s="5" t="s">
        <v>2040</v>
      </c>
      <c r="L266" t="s">
        <v>21</v>
      </c>
      <c r="M266" t="s">
        <v>22</v>
      </c>
      <c r="N266">
        <v>1360648800</v>
      </c>
      <c r="O266">
        <v>1362031200</v>
      </c>
      <c r="P266" t="b">
        <v>0</v>
      </c>
      <c r="Q266" t="b">
        <v>0</v>
      </c>
      <c r="R266" s="6">
        <f t="shared" si="30"/>
        <v>25569</v>
      </c>
      <c r="S266" s="5">
        <f t="shared" si="31"/>
        <v>15748.25</v>
      </c>
      <c r="T266" s="5">
        <f t="shared" si="32"/>
        <v>15764.25</v>
      </c>
      <c r="U266" t="s">
        <v>33</v>
      </c>
      <c r="V266" s="6">
        <f t="shared" si="33"/>
        <v>41317.25</v>
      </c>
      <c r="W266" s="6">
        <f t="shared" si="34"/>
        <v>41333.25</v>
      </c>
    </row>
    <row r="267" spans="1:23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8"/>
        <v>123.08163265306122</v>
      </c>
      <c r="G267" t="s">
        <v>20</v>
      </c>
      <c r="H267">
        <v>86</v>
      </c>
      <c r="I267" s="5">
        <f t="shared" si="29"/>
        <v>70.127906976744185</v>
      </c>
      <c r="J267" s="5" t="s">
        <v>2039</v>
      </c>
      <c r="K267" s="5" t="s">
        <v>2040</v>
      </c>
      <c r="L267" t="s">
        <v>21</v>
      </c>
      <c r="M267" t="s">
        <v>22</v>
      </c>
      <c r="N267">
        <v>1451800800</v>
      </c>
      <c r="O267">
        <v>1455602400</v>
      </c>
      <c r="P267" t="b">
        <v>0</v>
      </c>
      <c r="Q267" t="b">
        <v>0</v>
      </c>
      <c r="R267" s="6">
        <f t="shared" si="30"/>
        <v>25569</v>
      </c>
      <c r="S267" s="5">
        <f t="shared" si="31"/>
        <v>16803.25</v>
      </c>
      <c r="T267" s="5">
        <f t="shared" si="32"/>
        <v>16847.25</v>
      </c>
      <c r="U267" t="s">
        <v>33</v>
      </c>
      <c r="V267" s="6">
        <f t="shared" si="33"/>
        <v>42372.25</v>
      </c>
      <c r="W267" s="6">
        <f t="shared" si="34"/>
        <v>42416.25</v>
      </c>
    </row>
    <row r="268" spans="1:23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8"/>
        <v>76.766756032171585</v>
      </c>
      <c r="G268" t="s">
        <v>14</v>
      </c>
      <c r="H268">
        <v>3182</v>
      </c>
      <c r="I268" s="5">
        <f t="shared" si="29"/>
        <v>26.996228786926462</v>
      </c>
      <c r="J268" s="5" t="s">
        <v>2035</v>
      </c>
      <c r="K268" s="5" t="s">
        <v>2058</v>
      </c>
      <c r="L268" t="s">
        <v>107</v>
      </c>
      <c r="M268" t="s">
        <v>108</v>
      </c>
      <c r="N268">
        <v>1415340000</v>
      </c>
      <c r="O268">
        <v>1418191200</v>
      </c>
      <c r="P268" t="b">
        <v>0</v>
      </c>
      <c r="Q268" t="b">
        <v>1</v>
      </c>
      <c r="R268" s="6">
        <f t="shared" si="30"/>
        <v>25569</v>
      </c>
      <c r="S268" s="5">
        <f t="shared" si="31"/>
        <v>16381.25</v>
      </c>
      <c r="T268" s="5">
        <f t="shared" si="32"/>
        <v>16414.25</v>
      </c>
      <c r="U268" t="s">
        <v>159</v>
      </c>
      <c r="V268" s="6">
        <f t="shared" si="33"/>
        <v>41950.25</v>
      </c>
      <c r="W268" s="6">
        <f t="shared" si="34"/>
        <v>41983.25</v>
      </c>
    </row>
    <row r="269" spans="1:23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8"/>
        <v>233.62012987012989</v>
      </c>
      <c r="G269" t="s">
        <v>20</v>
      </c>
      <c r="H269">
        <v>2768</v>
      </c>
      <c r="I269" s="5">
        <f t="shared" si="29"/>
        <v>51.990606936416185</v>
      </c>
      <c r="J269" s="5" t="s">
        <v>2039</v>
      </c>
      <c r="K269" s="5" t="s">
        <v>2040</v>
      </c>
      <c r="L269" t="s">
        <v>26</v>
      </c>
      <c r="M269" t="s">
        <v>27</v>
      </c>
      <c r="N269">
        <v>1351054800</v>
      </c>
      <c r="O269">
        <v>1352440800</v>
      </c>
      <c r="P269" t="b">
        <v>0</v>
      </c>
      <c r="Q269" t="b">
        <v>0</v>
      </c>
      <c r="R269" s="6">
        <f t="shared" si="30"/>
        <v>25569</v>
      </c>
      <c r="S269" s="5">
        <f t="shared" si="31"/>
        <v>15637.208333333334</v>
      </c>
      <c r="T269" s="5">
        <f t="shared" si="32"/>
        <v>15653.25</v>
      </c>
      <c r="U269" t="s">
        <v>33</v>
      </c>
      <c r="V269" s="6">
        <f t="shared" si="33"/>
        <v>41206.208333333336</v>
      </c>
      <c r="W269" s="6">
        <f t="shared" si="34"/>
        <v>41222.25</v>
      </c>
    </row>
    <row r="270" spans="1:23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8"/>
        <v>180.53333333333333</v>
      </c>
      <c r="G270" t="s">
        <v>20</v>
      </c>
      <c r="H270">
        <v>48</v>
      </c>
      <c r="I270" s="5">
        <f t="shared" si="29"/>
        <v>56.416666666666664</v>
      </c>
      <c r="J270" s="5" t="s">
        <v>2041</v>
      </c>
      <c r="K270" s="5" t="s">
        <v>2042</v>
      </c>
      <c r="L270" t="s">
        <v>21</v>
      </c>
      <c r="M270" t="s">
        <v>22</v>
      </c>
      <c r="N270">
        <v>1349326800</v>
      </c>
      <c r="O270">
        <v>1353304800</v>
      </c>
      <c r="P270" t="b">
        <v>0</v>
      </c>
      <c r="Q270" t="b">
        <v>0</v>
      </c>
      <c r="R270" s="6">
        <f t="shared" si="30"/>
        <v>25569</v>
      </c>
      <c r="S270" s="5">
        <f t="shared" si="31"/>
        <v>15617.208333333334</v>
      </c>
      <c r="T270" s="5">
        <f t="shared" si="32"/>
        <v>15663.25</v>
      </c>
      <c r="U270" t="s">
        <v>42</v>
      </c>
      <c r="V270" s="6">
        <f t="shared" si="33"/>
        <v>41186.208333333336</v>
      </c>
      <c r="W270" s="6">
        <f t="shared" si="34"/>
        <v>41232.25</v>
      </c>
    </row>
    <row r="271" spans="1:23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8"/>
        <v>252.62857142857143</v>
      </c>
      <c r="G271" t="s">
        <v>20</v>
      </c>
      <c r="H271">
        <v>87</v>
      </c>
      <c r="I271" s="5">
        <f t="shared" si="29"/>
        <v>101.63218390804597</v>
      </c>
      <c r="J271" s="5" t="s">
        <v>2041</v>
      </c>
      <c r="K271" s="5" t="s">
        <v>2060</v>
      </c>
      <c r="L271" t="s">
        <v>21</v>
      </c>
      <c r="M271" t="s">
        <v>22</v>
      </c>
      <c r="N271">
        <v>1548914400</v>
      </c>
      <c r="O271">
        <v>1550728800</v>
      </c>
      <c r="P271" t="b">
        <v>0</v>
      </c>
      <c r="Q271" t="b">
        <v>0</v>
      </c>
      <c r="R271" s="6">
        <f t="shared" si="30"/>
        <v>25569</v>
      </c>
      <c r="S271" s="5">
        <f t="shared" si="31"/>
        <v>17927.25</v>
      </c>
      <c r="T271" s="5">
        <f t="shared" si="32"/>
        <v>17948.25</v>
      </c>
      <c r="U271" t="s">
        <v>269</v>
      </c>
      <c r="V271" s="6">
        <f t="shared" si="33"/>
        <v>43496.25</v>
      </c>
      <c r="W271" s="6">
        <f t="shared" si="34"/>
        <v>43517.25</v>
      </c>
    </row>
    <row r="272" spans="1:23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8"/>
        <v>27.176538240368025</v>
      </c>
      <c r="G272" t="s">
        <v>74</v>
      </c>
      <c r="H272">
        <v>1890</v>
      </c>
      <c r="I272" s="5">
        <f t="shared" si="29"/>
        <v>25.005291005291006</v>
      </c>
      <c r="J272" s="5" t="s">
        <v>2050</v>
      </c>
      <c r="K272" s="5" t="s">
        <v>2051</v>
      </c>
      <c r="L272" t="s">
        <v>21</v>
      </c>
      <c r="M272" t="s">
        <v>22</v>
      </c>
      <c r="N272">
        <v>1291269600</v>
      </c>
      <c r="O272">
        <v>1291442400</v>
      </c>
      <c r="P272" t="b">
        <v>0</v>
      </c>
      <c r="Q272" t="b">
        <v>0</v>
      </c>
      <c r="R272" s="6">
        <f t="shared" si="30"/>
        <v>25569</v>
      </c>
      <c r="S272" s="5">
        <f t="shared" si="31"/>
        <v>14945.25</v>
      </c>
      <c r="T272" s="5">
        <f t="shared" si="32"/>
        <v>14947.25</v>
      </c>
      <c r="U272" t="s">
        <v>89</v>
      </c>
      <c r="V272" s="6">
        <f t="shared" si="33"/>
        <v>40514.25</v>
      </c>
      <c r="W272" s="6">
        <f t="shared" si="34"/>
        <v>40516.25</v>
      </c>
    </row>
    <row r="273" spans="1:23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8"/>
        <v>1.2706571242680547</v>
      </c>
      <c r="G273" t="s">
        <v>47</v>
      </c>
      <c r="H273">
        <v>61</v>
      </c>
      <c r="I273" s="5">
        <f t="shared" si="29"/>
        <v>32.016393442622949</v>
      </c>
      <c r="J273" s="5" t="s">
        <v>2054</v>
      </c>
      <c r="K273" s="5" t="s">
        <v>2055</v>
      </c>
      <c r="L273" t="s">
        <v>21</v>
      </c>
      <c r="M273" t="s">
        <v>22</v>
      </c>
      <c r="N273">
        <v>1449468000</v>
      </c>
      <c r="O273">
        <v>1452146400</v>
      </c>
      <c r="P273" t="b">
        <v>0</v>
      </c>
      <c r="Q273" t="b">
        <v>0</v>
      </c>
      <c r="R273" s="6">
        <f t="shared" si="30"/>
        <v>25569</v>
      </c>
      <c r="S273" s="5">
        <f t="shared" si="31"/>
        <v>16776.25</v>
      </c>
      <c r="T273" s="5">
        <f t="shared" si="32"/>
        <v>16807.25</v>
      </c>
      <c r="U273" t="s">
        <v>122</v>
      </c>
      <c r="V273" s="6">
        <f t="shared" si="33"/>
        <v>42345.25</v>
      </c>
      <c r="W273" s="6">
        <f t="shared" si="34"/>
        <v>42376.25</v>
      </c>
    </row>
    <row r="274" spans="1:23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8"/>
        <v>304.0097847358121</v>
      </c>
      <c r="G274" t="s">
        <v>20</v>
      </c>
      <c r="H274">
        <v>1894</v>
      </c>
      <c r="I274" s="5">
        <f t="shared" si="29"/>
        <v>82.021647307286173</v>
      </c>
      <c r="J274" s="5" t="s">
        <v>2039</v>
      </c>
      <c r="K274" s="5" t="s">
        <v>2040</v>
      </c>
      <c r="L274" t="s">
        <v>21</v>
      </c>
      <c r="M274" t="s">
        <v>22</v>
      </c>
      <c r="N274">
        <v>1562734800</v>
      </c>
      <c r="O274">
        <v>1564894800</v>
      </c>
      <c r="P274" t="b">
        <v>0</v>
      </c>
      <c r="Q274" t="b">
        <v>1</v>
      </c>
      <c r="R274" s="6">
        <f t="shared" si="30"/>
        <v>25569</v>
      </c>
      <c r="S274" s="5">
        <f t="shared" si="31"/>
        <v>18087.208333333332</v>
      </c>
      <c r="T274" s="5">
        <f t="shared" si="32"/>
        <v>18112.208333333332</v>
      </c>
      <c r="U274" t="s">
        <v>33</v>
      </c>
      <c r="V274" s="6">
        <f t="shared" si="33"/>
        <v>43656.208333333328</v>
      </c>
      <c r="W274" s="6">
        <f t="shared" si="34"/>
        <v>43681.208333333328</v>
      </c>
    </row>
    <row r="275" spans="1:23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8"/>
        <v>137.23076923076923</v>
      </c>
      <c r="G275" t="s">
        <v>20</v>
      </c>
      <c r="H275">
        <v>282</v>
      </c>
      <c r="I275" s="5">
        <f t="shared" si="29"/>
        <v>37.957446808510639</v>
      </c>
      <c r="J275" s="5" t="s">
        <v>2039</v>
      </c>
      <c r="K275" s="5" t="s">
        <v>2040</v>
      </c>
      <c r="L275" t="s">
        <v>15</v>
      </c>
      <c r="M275" t="s">
        <v>16</v>
      </c>
      <c r="N275">
        <v>1505624400</v>
      </c>
      <c r="O275">
        <v>1505883600</v>
      </c>
      <c r="P275" t="b">
        <v>0</v>
      </c>
      <c r="Q275" t="b">
        <v>0</v>
      </c>
      <c r="R275" s="6">
        <f t="shared" si="30"/>
        <v>25569</v>
      </c>
      <c r="S275" s="5">
        <f t="shared" si="31"/>
        <v>17426.208333333332</v>
      </c>
      <c r="T275" s="5">
        <f t="shared" si="32"/>
        <v>17429.208333333332</v>
      </c>
      <c r="U275" t="s">
        <v>33</v>
      </c>
      <c r="V275" s="6">
        <f t="shared" si="33"/>
        <v>42995.208333333328</v>
      </c>
      <c r="W275" s="6">
        <f t="shared" si="34"/>
        <v>42998.208333333328</v>
      </c>
    </row>
    <row r="276" spans="1:23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8"/>
        <v>32.208333333333336</v>
      </c>
      <c r="G276" t="s">
        <v>14</v>
      </c>
      <c r="H276">
        <v>15</v>
      </c>
      <c r="I276" s="5">
        <f t="shared" si="29"/>
        <v>51.533333333333331</v>
      </c>
      <c r="J276" s="5" t="s">
        <v>2039</v>
      </c>
      <c r="K276" s="5" t="s">
        <v>2040</v>
      </c>
      <c r="L276" t="s">
        <v>21</v>
      </c>
      <c r="M276" t="s">
        <v>22</v>
      </c>
      <c r="N276">
        <v>1509948000</v>
      </c>
      <c r="O276">
        <v>1510380000</v>
      </c>
      <c r="P276" t="b">
        <v>0</v>
      </c>
      <c r="Q276" t="b">
        <v>0</v>
      </c>
      <c r="R276" s="6">
        <f t="shared" si="30"/>
        <v>25569</v>
      </c>
      <c r="S276" s="5">
        <f t="shared" si="31"/>
        <v>17476.25</v>
      </c>
      <c r="T276" s="5">
        <f t="shared" si="32"/>
        <v>17481.25</v>
      </c>
      <c r="U276" t="s">
        <v>33</v>
      </c>
      <c r="V276" s="6">
        <f t="shared" si="33"/>
        <v>43045.25</v>
      </c>
      <c r="W276" s="6">
        <f t="shared" si="34"/>
        <v>43050.25</v>
      </c>
    </row>
    <row r="277" spans="1:23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8"/>
        <v>241.51282051282053</v>
      </c>
      <c r="G277" t="s">
        <v>20</v>
      </c>
      <c r="H277">
        <v>116</v>
      </c>
      <c r="I277" s="5">
        <f t="shared" si="29"/>
        <v>81.198275862068968</v>
      </c>
      <c r="J277" s="5" t="s">
        <v>2047</v>
      </c>
      <c r="K277" s="5" t="s">
        <v>2059</v>
      </c>
      <c r="L277" t="s">
        <v>21</v>
      </c>
      <c r="M277" t="s">
        <v>22</v>
      </c>
      <c r="N277">
        <v>1554526800</v>
      </c>
      <c r="O277">
        <v>1555218000</v>
      </c>
      <c r="P277" t="b">
        <v>0</v>
      </c>
      <c r="Q277" t="b">
        <v>0</v>
      </c>
      <c r="R277" s="6">
        <f t="shared" si="30"/>
        <v>25569</v>
      </c>
      <c r="S277" s="5">
        <f t="shared" si="31"/>
        <v>17992.208333333332</v>
      </c>
      <c r="T277" s="5">
        <f t="shared" si="32"/>
        <v>18000.208333333332</v>
      </c>
      <c r="U277" t="s">
        <v>206</v>
      </c>
      <c r="V277" s="6">
        <f t="shared" si="33"/>
        <v>43561.208333333328</v>
      </c>
      <c r="W277" s="6">
        <f t="shared" si="34"/>
        <v>43569.208333333328</v>
      </c>
    </row>
    <row r="278" spans="1:23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8"/>
        <v>96.8</v>
      </c>
      <c r="G278" t="s">
        <v>14</v>
      </c>
      <c r="H278">
        <v>133</v>
      </c>
      <c r="I278" s="5">
        <f t="shared" si="29"/>
        <v>40.030075187969928</v>
      </c>
      <c r="J278" s="5" t="s">
        <v>2050</v>
      </c>
      <c r="K278" s="5" t="s">
        <v>2051</v>
      </c>
      <c r="L278" t="s">
        <v>21</v>
      </c>
      <c r="M278" t="s">
        <v>22</v>
      </c>
      <c r="N278">
        <v>1334811600</v>
      </c>
      <c r="O278">
        <v>1335243600</v>
      </c>
      <c r="P278" t="b">
        <v>0</v>
      </c>
      <c r="Q278" t="b">
        <v>1</v>
      </c>
      <c r="R278" s="6">
        <f t="shared" si="30"/>
        <v>25569</v>
      </c>
      <c r="S278" s="5">
        <f t="shared" si="31"/>
        <v>15449.208333333334</v>
      </c>
      <c r="T278" s="5">
        <f t="shared" si="32"/>
        <v>15454.208333333334</v>
      </c>
      <c r="U278" t="s">
        <v>89</v>
      </c>
      <c r="V278" s="6">
        <f t="shared" si="33"/>
        <v>41018.208333333336</v>
      </c>
      <c r="W278" s="6">
        <f t="shared" si="34"/>
        <v>41023.208333333336</v>
      </c>
    </row>
    <row r="279" spans="1:23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8"/>
        <v>1066.4285714285716</v>
      </c>
      <c r="G279" t="s">
        <v>20</v>
      </c>
      <c r="H279">
        <v>83</v>
      </c>
      <c r="I279" s="5">
        <f t="shared" si="29"/>
        <v>89.939759036144579</v>
      </c>
      <c r="J279" s="5" t="s">
        <v>2039</v>
      </c>
      <c r="K279" s="5" t="s">
        <v>2040</v>
      </c>
      <c r="L279" t="s">
        <v>21</v>
      </c>
      <c r="M279" t="s">
        <v>22</v>
      </c>
      <c r="N279">
        <v>1279515600</v>
      </c>
      <c r="O279">
        <v>1279688400</v>
      </c>
      <c r="P279" t="b">
        <v>0</v>
      </c>
      <c r="Q279" t="b">
        <v>0</v>
      </c>
      <c r="R279" s="6">
        <f t="shared" si="30"/>
        <v>25569</v>
      </c>
      <c r="S279" s="5">
        <f t="shared" si="31"/>
        <v>14809.208333333334</v>
      </c>
      <c r="T279" s="5">
        <f t="shared" si="32"/>
        <v>14811.208333333334</v>
      </c>
      <c r="U279" t="s">
        <v>33</v>
      </c>
      <c r="V279" s="6">
        <f t="shared" si="33"/>
        <v>40378.208333333336</v>
      </c>
      <c r="W279" s="6">
        <f t="shared" si="34"/>
        <v>40380.208333333336</v>
      </c>
    </row>
    <row r="280" spans="1:23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8"/>
        <v>325.88888888888891</v>
      </c>
      <c r="G280" t="s">
        <v>20</v>
      </c>
      <c r="H280">
        <v>91</v>
      </c>
      <c r="I280" s="5">
        <f t="shared" si="29"/>
        <v>96.692307692307693</v>
      </c>
      <c r="J280" s="5" t="s">
        <v>2037</v>
      </c>
      <c r="K280" s="5" t="s">
        <v>2038</v>
      </c>
      <c r="L280" t="s">
        <v>21</v>
      </c>
      <c r="M280" t="s">
        <v>22</v>
      </c>
      <c r="N280">
        <v>1353909600</v>
      </c>
      <c r="O280">
        <v>1356069600</v>
      </c>
      <c r="P280" t="b">
        <v>0</v>
      </c>
      <c r="Q280" t="b">
        <v>0</v>
      </c>
      <c r="R280" s="6">
        <f t="shared" si="30"/>
        <v>25569</v>
      </c>
      <c r="S280" s="5">
        <f t="shared" si="31"/>
        <v>15670.25</v>
      </c>
      <c r="T280" s="5">
        <f t="shared" si="32"/>
        <v>15695.25</v>
      </c>
      <c r="U280" t="s">
        <v>28</v>
      </c>
      <c r="V280" s="6">
        <f t="shared" si="33"/>
        <v>41239.25</v>
      </c>
      <c r="W280" s="6">
        <f t="shared" si="34"/>
        <v>41264.25</v>
      </c>
    </row>
    <row r="281" spans="1:23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8"/>
        <v>170.70000000000002</v>
      </c>
      <c r="G281" t="s">
        <v>20</v>
      </c>
      <c r="H281">
        <v>546</v>
      </c>
      <c r="I281" s="5">
        <f t="shared" si="29"/>
        <v>25.010989010989011</v>
      </c>
      <c r="J281" s="5" t="s">
        <v>2039</v>
      </c>
      <c r="K281" s="5" t="s">
        <v>2040</v>
      </c>
      <c r="L281" t="s">
        <v>21</v>
      </c>
      <c r="M281" t="s">
        <v>22</v>
      </c>
      <c r="N281">
        <v>1535950800</v>
      </c>
      <c r="O281">
        <v>1536210000</v>
      </c>
      <c r="P281" t="b">
        <v>0</v>
      </c>
      <c r="Q281" t="b">
        <v>0</v>
      </c>
      <c r="R281" s="6">
        <f t="shared" si="30"/>
        <v>25569</v>
      </c>
      <c r="S281" s="5">
        <f t="shared" si="31"/>
        <v>17777.208333333332</v>
      </c>
      <c r="T281" s="5">
        <f t="shared" si="32"/>
        <v>17780.208333333332</v>
      </c>
      <c r="U281" t="s">
        <v>33</v>
      </c>
      <c r="V281" s="6">
        <f t="shared" si="33"/>
        <v>43346.208333333328</v>
      </c>
      <c r="W281" s="6">
        <f t="shared" si="34"/>
        <v>43349.208333333328</v>
      </c>
    </row>
    <row r="282" spans="1:23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8"/>
        <v>581.44000000000005</v>
      </c>
      <c r="G282" t="s">
        <v>20</v>
      </c>
      <c r="H282">
        <v>393</v>
      </c>
      <c r="I282" s="5">
        <f t="shared" si="29"/>
        <v>36.987277353689571</v>
      </c>
      <c r="J282" s="5" t="s">
        <v>2041</v>
      </c>
      <c r="K282" s="5" t="s">
        <v>2049</v>
      </c>
      <c r="L282" t="s">
        <v>21</v>
      </c>
      <c r="M282" t="s">
        <v>22</v>
      </c>
      <c r="N282">
        <v>1511244000</v>
      </c>
      <c r="O282">
        <v>1511762400</v>
      </c>
      <c r="P282" t="b">
        <v>0</v>
      </c>
      <c r="Q282" t="b">
        <v>0</v>
      </c>
      <c r="R282" s="6">
        <f t="shared" si="30"/>
        <v>25569</v>
      </c>
      <c r="S282" s="5">
        <f t="shared" si="31"/>
        <v>17491.25</v>
      </c>
      <c r="T282" s="5">
        <f t="shared" si="32"/>
        <v>17497.25</v>
      </c>
      <c r="U282" t="s">
        <v>71</v>
      </c>
      <c r="V282" s="6">
        <f t="shared" si="33"/>
        <v>43060.25</v>
      </c>
      <c r="W282" s="6">
        <f t="shared" si="34"/>
        <v>43066.25</v>
      </c>
    </row>
    <row r="283" spans="1:23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8"/>
        <v>91.520972644376897</v>
      </c>
      <c r="G283" t="s">
        <v>14</v>
      </c>
      <c r="H283">
        <v>2062</v>
      </c>
      <c r="I283" s="5">
        <f t="shared" si="29"/>
        <v>73.012609117361791</v>
      </c>
      <c r="J283" s="5" t="s">
        <v>2039</v>
      </c>
      <c r="K283" s="5" t="s">
        <v>2040</v>
      </c>
      <c r="L283" t="s">
        <v>21</v>
      </c>
      <c r="M283" t="s">
        <v>22</v>
      </c>
      <c r="N283">
        <v>1331445600</v>
      </c>
      <c r="O283">
        <v>1333256400</v>
      </c>
      <c r="P283" t="b">
        <v>0</v>
      </c>
      <c r="Q283" t="b">
        <v>1</v>
      </c>
      <c r="R283" s="6">
        <f t="shared" si="30"/>
        <v>25569</v>
      </c>
      <c r="S283" s="5">
        <f t="shared" si="31"/>
        <v>15410.25</v>
      </c>
      <c r="T283" s="5">
        <f t="shared" si="32"/>
        <v>15431.208333333334</v>
      </c>
      <c r="U283" t="s">
        <v>33</v>
      </c>
      <c r="V283" s="6">
        <f t="shared" si="33"/>
        <v>40979.25</v>
      </c>
      <c r="W283" s="6">
        <f t="shared" si="34"/>
        <v>41000.208333333336</v>
      </c>
    </row>
    <row r="284" spans="1:23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8"/>
        <v>108.04761904761904</v>
      </c>
      <c r="G284" t="s">
        <v>20</v>
      </c>
      <c r="H284">
        <v>133</v>
      </c>
      <c r="I284" s="5">
        <f t="shared" si="29"/>
        <v>68.240601503759393</v>
      </c>
      <c r="J284" s="5" t="s">
        <v>2041</v>
      </c>
      <c r="K284" s="5" t="s">
        <v>2060</v>
      </c>
      <c r="L284" t="s">
        <v>21</v>
      </c>
      <c r="M284" t="s">
        <v>22</v>
      </c>
      <c r="N284">
        <v>1480226400</v>
      </c>
      <c r="O284">
        <v>1480744800</v>
      </c>
      <c r="P284" t="b">
        <v>0</v>
      </c>
      <c r="Q284" t="b">
        <v>1</v>
      </c>
      <c r="R284" s="6">
        <f t="shared" si="30"/>
        <v>25569</v>
      </c>
      <c r="S284" s="5">
        <f t="shared" si="31"/>
        <v>17132.25</v>
      </c>
      <c r="T284" s="5">
        <f t="shared" si="32"/>
        <v>17138.25</v>
      </c>
      <c r="U284" t="s">
        <v>269</v>
      </c>
      <c r="V284" s="6">
        <f t="shared" si="33"/>
        <v>42701.25</v>
      </c>
      <c r="W284" s="6">
        <f t="shared" si="34"/>
        <v>42707.25</v>
      </c>
    </row>
    <row r="285" spans="1:23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8"/>
        <v>18.728395061728396</v>
      </c>
      <c r="G285" t="s">
        <v>14</v>
      </c>
      <c r="H285">
        <v>29</v>
      </c>
      <c r="I285" s="5">
        <f t="shared" si="29"/>
        <v>52.310344827586206</v>
      </c>
      <c r="J285" s="5" t="s">
        <v>2035</v>
      </c>
      <c r="K285" s="5" t="s">
        <v>2036</v>
      </c>
      <c r="L285" t="s">
        <v>36</v>
      </c>
      <c r="M285" t="s">
        <v>37</v>
      </c>
      <c r="N285">
        <v>1464584400</v>
      </c>
      <c r="O285">
        <v>1465016400</v>
      </c>
      <c r="P285" t="b">
        <v>0</v>
      </c>
      <c r="Q285" t="b">
        <v>0</v>
      </c>
      <c r="R285" s="6">
        <f t="shared" si="30"/>
        <v>25569</v>
      </c>
      <c r="S285" s="5">
        <f t="shared" si="31"/>
        <v>16951.208333333332</v>
      </c>
      <c r="T285" s="5">
        <f t="shared" si="32"/>
        <v>16956.208333333332</v>
      </c>
      <c r="U285" t="s">
        <v>23</v>
      </c>
      <c r="V285" s="6">
        <f t="shared" si="33"/>
        <v>42520.208333333328</v>
      </c>
      <c r="W285" s="6">
        <f t="shared" si="34"/>
        <v>42525.208333333328</v>
      </c>
    </row>
    <row r="286" spans="1:23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8"/>
        <v>83.193877551020407</v>
      </c>
      <c r="G286" t="s">
        <v>14</v>
      </c>
      <c r="H286">
        <v>132</v>
      </c>
      <c r="I286" s="5">
        <f t="shared" si="29"/>
        <v>61.765151515151516</v>
      </c>
      <c r="J286" s="5" t="s">
        <v>2037</v>
      </c>
      <c r="K286" s="5" t="s">
        <v>2038</v>
      </c>
      <c r="L286" t="s">
        <v>21</v>
      </c>
      <c r="M286" t="s">
        <v>22</v>
      </c>
      <c r="N286">
        <v>1335848400</v>
      </c>
      <c r="O286">
        <v>1336280400</v>
      </c>
      <c r="P286" t="b">
        <v>0</v>
      </c>
      <c r="Q286" t="b">
        <v>0</v>
      </c>
      <c r="R286" s="6">
        <f t="shared" si="30"/>
        <v>25569</v>
      </c>
      <c r="S286" s="5">
        <f t="shared" si="31"/>
        <v>15461.208333333334</v>
      </c>
      <c r="T286" s="5">
        <f t="shared" si="32"/>
        <v>15466.208333333334</v>
      </c>
      <c r="U286" t="s">
        <v>28</v>
      </c>
      <c r="V286" s="6">
        <f t="shared" si="33"/>
        <v>41030.208333333336</v>
      </c>
      <c r="W286" s="6">
        <f t="shared" si="34"/>
        <v>41035.208333333336</v>
      </c>
    </row>
    <row r="287" spans="1:23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8"/>
        <v>706.33333333333337</v>
      </c>
      <c r="G287" t="s">
        <v>20</v>
      </c>
      <c r="H287">
        <v>254</v>
      </c>
      <c r="I287" s="5">
        <f t="shared" si="29"/>
        <v>25.027559055118111</v>
      </c>
      <c r="J287" s="5" t="s">
        <v>2039</v>
      </c>
      <c r="K287" s="5" t="s">
        <v>2040</v>
      </c>
      <c r="L287" t="s">
        <v>21</v>
      </c>
      <c r="M287" t="s">
        <v>22</v>
      </c>
      <c r="N287">
        <v>1473483600</v>
      </c>
      <c r="O287">
        <v>1476766800</v>
      </c>
      <c r="P287" t="b">
        <v>0</v>
      </c>
      <c r="Q287" t="b">
        <v>0</v>
      </c>
      <c r="R287" s="6">
        <f t="shared" si="30"/>
        <v>25569</v>
      </c>
      <c r="S287" s="5">
        <f t="shared" si="31"/>
        <v>17054.208333333332</v>
      </c>
      <c r="T287" s="5">
        <f t="shared" si="32"/>
        <v>17092.208333333332</v>
      </c>
      <c r="U287" t="s">
        <v>33</v>
      </c>
      <c r="V287" s="6">
        <f t="shared" si="33"/>
        <v>42623.208333333328</v>
      </c>
      <c r="W287" s="6">
        <f t="shared" si="34"/>
        <v>42661.208333333328</v>
      </c>
    </row>
    <row r="288" spans="1:23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8"/>
        <v>17.446030330062445</v>
      </c>
      <c r="G288" t="s">
        <v>74</v>
      </c>
      <c r="H288">
        <v>184</v>
      </c>
      <c r="I288" s="5">
        <f t="shared" si="29"/>
        <v>106.28804347826087</v>
      </c>
      <c r="J288" s="5" t="s">
        <v>2039</v>
      </c>
      <c r="K288" s="5" t="s">
        <v>2040</v>
      </c>
      <c r="L288" t="s">
        <v>21</v>
      </c>
      <c r="M288" t="s">
        <v>22</v>
      </c>
      <c r="N288">
        <v>1479880800</v>
      </c>
      <c r="O288">
        <v>1480485600</v>
      </c>
      <c r="P288" t="b">
        <v>0</v>
      </c>
      <c r="Q288" t="b">
        <v>0</v>
      </c>
      <c r="R288" s="6">
        <f t="shared" si="30"/>
        <v>25569</v>
      </c>
      <c r="S288" s="5">
        <f t="shared" si="31"/>
        <v>17128.25</v>
      </c>
      <c r="T288" s="5">
        <f t="shared" si="32"/>
        <v>17135.25</v>
      </c>
      <c r="U288" t="s">
        <v>33</v>
      </c>
      <c r="V288" s="6">
        <f t="shared" si="33"/>
        <v>42697.25</v>
      </c>
      <c r="W288" s="6">
        <f t="shared" si="34"/>
        <v>42704.25</v>
      </c>
    </row>
    <row r="289" spans="1:23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8"/>
        <v>209.73015873015873</v>
      </c>
      <c r="G289" t="s">
        <v>20</v>
      </c>
      <c r="H289">
        <v>176</v>
      </c>
      <c r="I289" s="5">
        <f t="shared" si="29"/>
        <v>75.07386363636364</v>
      </c>
      <c r="J289" s="5" t="s">
        <v>2035</v>
      </c>
      <c r="K289" s="5" t="s">
        <v>2043</v>
      </c>
      <c r="L289" t="s">
        <v>21</v>
      </c>
      <c r="M289" t="s">
        <v>22</v>
      </c>
      <c r="N289">
        <v>1430197200</v>
      </c>
      <c r="O289">
        <v>1430197200</v>
      </c>
      <c r="P289" t="b">
        <v>0</v>
      </c>
      <c r="Q289" t="b">
        <v>0</v>
      </c>
      <c r="R289" s="6">
        <f t="shared" si="30"/>
        <v>25569</v>
      </c>
      <c r="S289" s="5">
        <f t="shared" si="31"/>
        <v>16553.208333333332</v>
      </c>
      <c r="T289" s="5">
        <f t="shared" si="32"/>
        <v>16553.208333333332</v>
      </c>
      <c r="U289" t="s">
        <v>50</v>
      </c>
      <c r="V289" s="6">
        <f t="shared" si="33"/>
        <v>42122.208333333328</v>
      </c>
      <c r="W289" s="6">
        <f t="shared" si="34"/>
        <v>42122.208333333328</v>
      </c>
    </row>
    <row r="290" spans="1:23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8"/>
        <v>97.785714285714292</v>
      </c>
      <c r="G290" t="s">
        <v>14</v>
      </c>
      <c r="H290">
        <v>137</v>
      </c>
      <c r="I290" s="5">
        <f t="shared" si="29"/>
        <v>39.970802919708028</v>
      </c>
      <c r="J290" s="5" t="s">
        <v>2035</v>
      </c>
      <c r="K290" s="5" t="s">
        <v>2057</v>
      </c>
      <c r="L290" t="s">
        <v>36</v>
      </c>
      <c r="M290" t="s">
        <v>37</v>
      </c>
      <c r="N290">
        <v>1331701200</v>
      </c>
      <c r="O290">
        <v>1331787600</v>
      </c>
      <c r="P290" t="b">
        <v>0</v>
      </c>
      <c r="Q290" t="b">
        <v>1</v>
      </c>
      <c r="R290" s="6">
        <f t="shared" si="30"/>
        <v>25569</v>
      </c>
      <c r="S290" s="5">
        <f t="shared" si="31"/>
        <v>15413.208333333334</v>
      </c>
      <c r="T290" s="5">
        <f t="shared" si="32"/>
        <v>15414.208333333334</v>
      </c>
      <c r="U290" t="s">
        <v>148</v>
      </c>
      <c r="V290" s="6">
        <f t="shared" si="33"/>
        <v>40982.208333333336</v>
      </c>
      <c r="W290" s="6">
        <f t="shared" si="34"/>
        <v>40983.208333333336</v>
      </c>
    </row>
    <row r="291" spans="1:23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8"/>
        <v>1684.25</v>
      </c>
      <c r="G291" t="s">
        <v>20</v>
      </c>
      <c r="H291">
        <v>337</v>
      </c>
      <c r="I291" s="5">
        <f t="shared" si="29"/>
        <v>39.982195845697326</v>
      </c>
      <c r="J291" s="5" t="s">
        <v>2039</v>
      </c>
      <c r="K291" s="5" t="s">
        <v>2040</v>
      </c>
      <c r="L291" t="s">
        <v>15</v>
      </c>
      <c r="M291" t="s">
        <v>16</v>
      </c>
      <c r="N291">
        <v>1438578000</v>
      </c>
      <c r="O291">
        <v>1438837200</v>
      </c>
      <c r="P291" t="b">
        <v>0</v>
      </c>
      <c r="Q291" t="b">
        <v>0</v>
      </c>
      <c r="R291" s="6">
        <f t="shared" si="30"/>
        <v>25569</v>
      </c>
      <c r="S291" s="5">
        <f t="shared" si="31"/>
        <v>16650.208333333332</v>
      </c>
      <c r="T291" s="5">
        <f t="shared" si="32"/>
        <v>16653.208333333332</v>
      </c>
      <c r="U291" t="s">
        <v>33</v>
      </c>
      <c r="V291" s="6">
        <f t="shared" si="33"/>
        <v>42219.208333333328</v>
      </c>
      <c r="W291" s="6">
        <f t="shared" si="34"/>
        <v>42222.208333333328</v>
      </c>
    </row>
    <row r="292" spans="1:23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8"/>
        <v>54.402135231316727</v>
      </c>
      <c r="G292" t="s">
        <v>14</v>
      </c>
      <c r="H292">
        <v>908</v>
      </c>
      <c r="I292" s="5">
        <f t="shared" si="29"/>
        <v>101.01541850220265</v>
      </c>
      <c r="J292" s="5" t="s">
        <v>2041</v>
      </c>
      <c r="K292" s="5" t="s">
        <v>2042</v>
      </c>
      <c r="L292" t="s">
        <v>21</v>
      </c>
      <c r="M292" t="s">
        <v>22</v>
      </c>
      <c r="N292">
        <v>1368162000</v>
      </c>
      <c r="O292">
        <v>1370926800</v>
      </c>
      <c r="P292" t="b">
        <v>0</v>
      </c>
      <c r="Q292" t="b">
        <v>1</v>
      </c>
      <c r="R292" s="6">
        <f t="shared" si="30"/>
        <v>25569</v>
      </c>
      <c r="S292" s="5">
        <f t="shared" si="31"/>
        <v>15835.208333333334</v>
      </c>
      <c r="T292" s="5">
        <f t="shared" si="32"/>
        <v>15867.208333333334</v>
      </c>
      <c r="U292" t="s">
        <v>42</v>
      </c>
      <c r="V292" s="6">
        <f t="shared" si="33"/>
        <v>41404.208333333336</v>
      </c>
      <c r="W292" s="6">
        <f t="shared" si="34"/>
        <v>41436.208333333336</v>
      </c>
    </row>
    <row r="293" spans="1:23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8"/>
        <v>456.61111111111109</v>
      </c>
      <c r="G293" t="s">
        <v>20</v>
      </c>
      <c r="H293">
        <v>107</v>
      </c>
      <c r="I293" s="5">
        <f t="shared" si="29"/>
        <v>76.813084112149539</v>
      </c>
      <c r="J293" s="5" t="s">
        <v>2037</v>
      </c>
      <c r="K293" s="5" t="s">
        <v>2038</v>
      </c>
      <c r="L293" t="s">
        <v>21</v>
      </c>
      <c r="M293" t="s">
        <v>22</v>
      </c>
      <c r="N293">
        <v>1318654800</v>
      </c>
      <c r="O293">
        <v>1319000400</v>
      </c>
      <c r="P293" t="b">
        <v>1</v>
      </c>
      <c r="Q293" t="b">
        <v>0</v>
      </c>
      <c r="R293" s="6">
        <f t="shared" si="30"/>
        <v>25569</v>
      </c>
      <c r="S293" s="5">
        <f t="shared" si="31"/>
        <v>15262.208333333334</v>
      </c>
      <c r="T293" s="5">
        <f t="shared" si="32"/>
        <v>15266.208333333334</v>
      </c>
      <c r="U293" t="s">
        <v>28</v>
      </c>
      <c r="V293" s="6">
        <f t="shared" si="33"/>
        <v>40831.208333333336</v>
      </c>
      <c r="W293" s="6">
        <f t="shared" si="34"/>
        <v>40835.208333333336</v>
      </c>
    </row>
    <row r="294" spans="1:23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8"/>
        <v>9.8219178082191778</v>
      </c>
      <c r="G294" t="s">
        <v>14</v>
      </c>
      <c r="H294">
        <v>10</v>
      </c>
      <c r="I294" s="5">
        <f t="shared" si="29"/>
        <v>71.7</v>
      </c>
      <c r="J294" s="5" t="s">
        <v>2033</v>
      </c>
      <c r="K294" s="5" t="s">
        <v>2034</v>
      </c>
      <c r="L294" t="s">
        <v>21</v>
      </c>
      <c r="M294" t="s">
        <v>22</v>
      </c>
      <c r="N294">
        <v>1331874000</v>
      </c>
      <c r="O294">
        <v>1333429200</v>
      </c>
      <c r="P294" t="b">
        <v>0</v>
      </c>
      <c r="Q294" t="b">
        <v>0</v>
      </c>
      <c r="R294" s="6">
        <f t="shared" si="30"/>
        <v>25569</v>
      </c>
      <c r="S294" s="5">
        <f t="shared" si="31"/>
        <v>15415.208333333334</v>
      </c>
      <c r="T294" s="5">
        <f t="shared" si="32"/>
        <v>15433.208333333334</v>
      </c>
      <c r="U294" t="s">
        <v>17</v>
      </c>
      <c r="V294" s="6">
        <f t="shared" si="33"/>
        <v>40984.208333333336</v>
      </c>
      <c r="W294" s="6">
        <f t="shared" si="34"/>
        <v>41002.208333333336</v>
      </c>
    </row>
    <row r="295" spans="1:23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8"/>
        <v>16.384615384615383</v>
      </c>
      <c r="G295" t="s">
        <v>74</v>
      </c>
      <c r="H295">
        <v>32</v>
      </c>
      <c r="I295" s="5">
        <f t="shared" si="29"/>
        <v>33.28125</v>
      </c>
      <c r="J295" s="5" t="s">
        <v>2039</v>
      </c>
      <c r="K295" s="5" t="s">
        <v>2040</v>
      </c>
      <c r="L295" t="s">
        <v>107</v>
      </c>
      <c r="M295" t="s">
        <v>108</v>
      </c>
      <c r="N295">
        <v>1286254800</v>
      </c>
      <c r="O295">
        <v>1287032400</v>
      </c>
      <c r="P295" t="b">
        <v>0</v>
      </c>
      <c r="Q295" t="b">
        <v>0</v>
      </c>
      <c r="R295" s="6">
        <f t="shared" si="30"/>
        <v>25569</v>
      </c>
      <c r="S295" s="5">
        <f t="shared" si="31"/>
        <v>14887.208333333334</v>
      </c>
      <c r="T295" s="5">
        <f t="shared" si="32"/>
        <v>14896.208333333334</v>
      </c>
      <c r="U295" t="s">
        <v>33</v>
      </c>
      <c r="V295" s="6">
        <f t="shared" si="33"/>
        <v>40456.208333333336</v>
      </c>
      <c r="W295" s="6">
        <f t="shared" si="34"/>
        <v>40465.208333333336</v>
      </c>
    </row>
    <row r="296" spans="1:23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8"/>
        <v>1339.6666666666667</v>
      </c>
      <c r="G296" t="s">
        <v>20</v>
      </c>
      <c r="H296">
        <v>183</v>
      </c>
      <c r="I296" s="5">
        <f t="shared" si="29"/>
        <v>43.923497267759565</v>
      </c>
      <c r="J296" s="5" t="s">
        <v>2039</v>
      </c>
      <c r="K296" s="5" t="s">
        <v>2040</v>
      </c>
      <c r="L296" t="s">
        <v>21</v>
      </c>
      <c r="M296" t="s">
        <v>22</v>
      </c>
      <c r="N296">
        <v>1540530000</v>
      </c>
      <c r="O296">
        <v>1541570400</v>
      </c>
      <c r="P296" t="b">
        <v>0</v>
      </c>
      <c r="Q296" t="b">
        <v>0</v>
      </c>
      <c r="R296" s="6">
        <f t="shared" si="30"/>
        <v>25569</v>
      </c>
      <c r="S296" s="5">
        <f t="shared" si="31"/>
        <v>17830.208333333332</v>
      </c>
      <c r="T296" s="5">
        <f t="shared" si="32"/>
        <v>17842.25</v>
      </c>
      <c r="U296" t="s">
        <v>33</v>
      </c>
      <c r="V296" s="6">
        <f t="shared" si="33"/>
        <v>43399.208333333328</v>
      </c>
      <c r="W296" s="6">
        <f t="shared" si="34"/>
        <v>43411.25</v>
      </c>
    </row>
    <row r="297" spans="1:23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8"/>
        <v>35.650077760497666</v>
      </c>
      <c r="G297" t="s">
        <v>14</v>
      </c>
      <c r="H297">
        <v>1910</v>
      </c>
      <c r="I297" s="5">
        <f t="shared" si="29"/>
        <v>36.004712041884815</v>
      </c>
      <c r="J297" s="5" t="s">
        <v>2039</v>
      </c>
      <c r="K297" s="5" t="s">
        <v>2040</v>
      </c>
      <c r="L297" t="s">
        <v>98</v>
      </c>
      <c r="M297" t="s">
        <v>99</v>
      </c>
      <c r="N297">
        <v>1381813200</v>
      </c>
      <c r="O297">
        <v>1383976800</v>
      </c>
      <c r="P297" t="b">
        <v>0</v>
      </c>
      <c r="Q297" t="b">
        <v>0</v>
      </c>
      <c r="R297" s="6">
        <f t="shared" si="30"/>
        <v>25569</v>
      </c>
      <c r="S297" s="5">
        <f t="shared" si="31"/>
        <v>15993.208333333334</v>
      </c>
      <c r="T297" s="5">
        <f t="shared" si="32"/>
        <v>16018.25</v>
      </c>
      <c r="U297" t="s">
        <v>33</v>
      </c>
      <c r="V297" s="6">
        <f t="shared" si="33"/>
        <v>41562.208333333336</v>
      </c>
      <c r="W297" s="6">
        <f t="shared" si="34"/>
        <v>41587.25</v>
      </c>
    </row>
    <row r="298" spans="1:23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8"/>
        <v>54.950819672131146</v>
      </c>
      <c r="G298" t="s">
        <v>14</v>
      </c>
      <c r="H298">
        <v>38</v>
      </c>
      <c r="I298" s="5">
        <f t="shared" si="29"/>
        <v>88.21052631578948</v>
      </c>
      <c r="J298" s="5" t="s">
        <v>2039</v>
      </c>
      <c r="K298" s="5" t="s">
        <v>2040</v>
      </c>
      <c r="L298" t="s">
        <v>26</v>
      </c>
      <c r="M298" t="s">
        <v>27</v>
      </c>
      <c r="N298">
        <v>1548655200</v>
      </c>
      <c r="O298">
        <v>1550556000</v>
      </c>
      <c r="P298" t="b">
        <v>0</v>
      </c>
      <c r="Q298" t="b">
        <v>0</v>
      </c>
      <c r="R298" s="6">
        <f t="shared" si="30"/>
        <v>25569</v>
      </c>
      <c r="S298" s="5">
        <f t="shared" si="31"/>
        <v>17924.25</v>
      </c>
      <c r="T298" s="5">
        <f t="shared" si="32"/>
        <v>17946.25</v>
      </c>
      <c r="U298" t="s">
        <v>33</v>
      </c>
      <c r="V298" s="6">
        <f t="shared" si="33"/>
        <v>43493.25</v>
      </c>
      <c r="W298" s="6">
        <f t="shared" si="34"/>
        <v>43515.25</v>
      </c>
    </row>
    <row r="299" spans="1:23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8"/>
        <v>94.236111111111114</v>
      </c>
      <c r="G299" t="s">
        <v>14</v>
      </c>
      <c r="H299">
        <v>104</v>
      </c>
      <c r="I299" s="5">
        <f t="shared" si="29"/>
        <v>65.240384615384613</v>
      </c>
      <c r="J299" s="5" t="s">
        <v>2039</v>
      </c>
      <c r="K299" s="5" t="s">
        <v>2040</v>
      </c>
      <c r="L299" t="s">
        <v>26</v>
      </c>
      <c r="M299" t="s">
        <v>27</v>
      </c>
      <c r="N299">
        <v>1389679200</v>
      </c>
      <c r="O299">
        <v>1390456800</v>
      </c>
      <c r="P299" t="b">
        <v>0</v>
      </c>
      <c r="Q299" t="b">
        <v>1</v>
      </c>
      <c r="R299" s="6">
        <f t="shared" si="30"/>
        <v>25569</v>
      </c>
      <c r="S299" s="5">
        <f t="shared" si="31"/>
        <v>16084.25</v>
      </c>
      <c r="T299" s="5">
        <f t="shared" si="32"/>
        <v>16093.25</v>
      </c>
      <c r="U299" t="s">
        <v>33</v>
      </c>
      <c r="V299" s="6">
        <f t="shared" si="33"/>
        <v>41653.25</v>
      </c>
      <c r="W299" s="6">
        <f t="shared" si="34"/>
        <v>41662.25</v>
      </c>
    </row>
    <row r="300" spans="1:23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8"/>
        <v>143.91428571428571</v>
      </c>
      <c r="G300" t="s">
        <v>20</v>
      </c>
      <c r="H300">
        <v>72</v>
      </c>
      <c r="I300" s="5">
        <f t="shared" si="29"/>
        <v>69.958333333333329</v>
      </c>
      <c r="J300" s="5" t="s">
        <v>2035</v>
      </c>
      <c r="K300" s="5" t="s">
        <v>2036</v>
      </c>
      <c r="L300" t="s">
        <v>21</v>
      </c>
      <c r="M300" t="s">
        <v>22</v>
      </c>
      <c r="N300">
        <v>1456466400</v>
      </c>
      <c r="O300">
        <v>1458018000</v>
      </c>
      <c r="P300" t="b">
        <v>0</v>
      </c>
      <c r="Q300" t="b">
        <v>1</v>
      </c>
      <c r="R300" s="6">
        <f t="shared" si="30"/>
        <v>25569</v>
      </c>
      <c r="S300" s="5">
        <f t="shared" si="31"/>
        <v>16857.25</v>
      </c>
      <c r="T300" s="5">
        <f t="shared" si="32"/>
        <v>16875.208333333332</v>
      </c>
      <c r="U300" t="s">
        <v>23</v>
      </c>
      <c r="V300" s="6">
        <f t="shared" si="33"/>
        <v>42426.25</v>
      </c>
      <c r="W300" s="6">
        <f t="shared" si="34"/>
        <v>42444.208333333328</v>
      </c>
    </row>
    <row r="301" spans="1:23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8"/>
        <v>51.421052631578945</v>
      </c>
      <c r="G301" t="s">
        <v>14</v>
      </c>
      <c r="H301">
        <v>49</v>
      </c>
      <c r="I301" s="5">
        <f t="shared" si="29"/>
        <v>39.877551020408163</v>
      </c>
      <c r="J301" s="5" t="s">
        <v>2033</v>
      </c>
      <c r="K301" s="5" t="s">
        <v>2034</v>
      </c>
      <c r="L301" t="s">
        <v>21</v>
      </c>
      <c r="M301" t="s">
        <v>22</v>
      </c>
      <c r="N301">
        <v>1456984800</v>
      </c>
      <c r="O301">
        <v>1461819600</v>
      </c>
      <c r="P301" t="b">
        <v>0</v>
      </c>
      <c r="Q301" t="b">
        <v>0</v>
      </c>
      <c r="R301" s="6">
        <f t="shared" si="30"/>
        <v>25569</v>
      </c>
      <c r="S301" s="5">
        <f t="shared" si="31"/>
        <v>16863.25</v>
      </c>
      <c r="T301" s="5">
        <f t="shared" si="32"/>
        <v>16919.208333333332</v>
      </c>
      <c r="U301" t="s">
        <v>17</v>
      </c>
      <c r="V301" s="6">
        <f t="shared" si="33"/>
        <v>42432.25</v>
      </c>
      <c r="W301" s="6">
        <f t="shared" si="34"/>
        <v>42488.208333333328</v>
      </c>
    </row>
    <row r="302" spans="1:23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 s="5">
        <f t="shared" si="29"/>
        <v>5</v>
      </c>
      <c r="J302" s="5" t="s">
        <v>2047</v>
      </c>
      <c r="K302" s="5" t="s">
        <v>2048</v>
      </c>
      <c r="L302" t="s">
        <v>36</v>
      </c>
      <c r="M302" t="s">
        <v>37</v>
      </c>
      <c r="N302">
        <v>1504069200</v>
      </c>
      <c r="O302">
        <v>1504155600</v>
      </c>
      <c r="P302" t="b">
        <v>0</v>
      </c>
      <c r="Q302" t="b">
        <v>1</v>
      </c>
      <c r="R302" s="6">
        <f t="shared" si="30"/>
        <v>25569</v>
      </c>
      <c r="S302" s="5">
        <f t="shared" si="31"/>
        <v>17408.208333333332</v>
      </c>
      <c r="T302" s="5">
        <f t="shared" si="32"/>
        <v>17409.208333333332</v>
      </c>
      <c r="U302" t="s">
        <v>68</v>
      </c>
      <c r="V302" s="6">
        <f t="shared" si="33"/>
        <v>42977.208333333328</v>
      </c>
      <c r="W302" s="6">
        <f t="shared" si="34"/>
        <v>42978.208333333328</v>
      </c>
    </row>
    <row r="303" spans="1:23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8"/>
        <v>1344.6666666666667</v>
      </c>
      <c r="G303" t="s">
        <v>20</v>
      </c>
      <c r="H303">
        <v>295</v>
      </c>
      <c r="I303" s="5">
        <f t="shared" si="29"/>
        <v>41.023728813559323</v>
      </c>
      <c r="J303" s="5" t="s">
        <v>2041</v>
      </c>
      <c r="K303" s="5" t="s">
        <v>2042</v>
      </c>
      <c r="L303" t="s">
        <v>21</v>
      </c>
      <c r="M303" t="s">
        <v>22</v>
      </c>
      <c r="N303">
        <v>1424930400</v>
      </c>
      <c r="O303">
        <v>1426395600</v>
      </c>
      <c r="P303" t="b">
        <v>0</v>
      </c>
      <c r="Q303" t="b">
        <v>0</v>
      </c>
      <c r="R303" s="6">
        <f t="shared" si="30"/>
        <v>25569</v>
      </c>
      <c r="S303" s="5">
        <f t="shared" si="31"/>
        <v>16492.25</v>
      </c>
      <c r="T303" s="5">
        <f t="shared" si="32"/>
        <v>16509.208333333332</v>
      </c>
      <c r="U303" t="s">
        <v>42</v>
      </c>
      <c r="V303" s="6">
        <f t="shared" si="33"/>
        <v>42061.25</v>
      </c>
      <c r="W303" s="6">
        <f t="shared" si="34"/>
        <v>42078.208333333328</v>
      </c>
    </row>
    <row r="304" spans="1:23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8"/>
        <v>31.844940867279899</v>
      </c>
      <c r="G304" t="s">
        <v>14</v>
      </c>
      <c r="H304">
        <v>245</v>
      </c>
      <c r="I304" s="5">
        <f t="shared" si="29"/>
        <v>98.914285714285711</v>
      </c>
      <c r="J304" s="5" t="s">
        <v>2039</v>
      </c>
      <c r="K304" s="5" t="s">
        <v>2040</v>
      </c>
      <c r="L304" t="s">
        <v>21</v>
      </c>
      <c r="M304" t="s">
        <v>22</v>
      </c>
      <c r="N304">
        <v>1535864400</v>
      </c>
      <c r="O304">
        <v>1537074000</v>
      </c>
      <c r="P304" t="b">
        <v>0</v>
      </c>
      <c r="Q304" t="b">
        <v>0</v>
      </c>
      <c r="R304" s="6">
        <f t="shared" si="30"/>
        <v>25569</v>
      </c>
      <c r="S304" s="5">
        <f t="shared" si="31"/>
        <v>17776.208333333332</v>
      </c>
      <c r="T304" s="5">
        <f t="shared" si="32"/>
        <v>17790.208333333332</v>
      </c>
      <c r="U304" t="s">
        <v>33</v>
      </c>
      <c r="V304" s="6">
        <f t="shared" si="33"/>
        <v>43345.208333333328</v>
      </c>
      <c r="W304" s="6">
        <f t="shared" si="34"/>
        <v>43359.208333333328</v>
      </c>
    </row>
    <row r="305" spans="1:23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8"/>
        <v>82.617647058823536</v>
      </c>
      <c r="G305" t="s">
        <v>14</v>
      </c>
      <c r="H305">
        <v>32</v>
      </c>
      <c r="I305" s="5">
        <f t="shared" si="29"/>
        <v>87.78125</v>
      </c>
      <c r="J305" s="5" t="s">
        <v>2035</v>
      </c>
      <c r="K305" s="5" t="s">
        <v>2045</v>
      </c>
      <c r="L305" t="s">
        <v>21</v>
      </c>
      <c r="M305" t="s">
        <v>22</v>
      </c>
      <c r="N305">
        <v>1452146400</v>
      </c>
      <c r="O305">
        <v>1452578400</v>
      </c>
      <c r="P305" t="b">
        <v>0</v>
      </c>
      <c r="Q305" t="b">
        <v>0</v>
      </c>
      <c r="R305" s="6">
        <f t="shared" si="30"/>
        <v>25569</v>
      </c>
      <c r="S305" s="5">
        <f t="shared" si="31"/>
        <v>16807.25</v>
      </c>
      <c r="T305" s="5">
        <f t="shared" si="32"/>
        <v>16812.25</v>
      </c>
      <c r="U305" t="s">
        <v>60</v>
      </c>
      <c r="V305" s="6">
        <f t="shared" si="33"/>
        <v>42376.25</v>
      </c>
      <c r="W305" s="6">
        <f t="shared" si="34"/>
        <v>42381.25</v>
      </c>
    </row>
    <row r="306" spans="1:23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8"/>
        <v>546.14285714285722</v>
      </c>
      <c r="G306" t="s">
        <v>20</v>
      </c>
      <c r="H306">
        <v>142</v>
      </c>
      <c r="I306" s="5">
        <f t="shared" si="29"/>
        <v>80.767605633802816</v>
      </c>
      <c r="J306" s="5" t="s">
        <v>2041</v>
      </c>
      <c r="K306" s="5" t="s">
        <v>2042</v>
      </c>
      <c r="L306" t="s">
        <v>21</v>
      </c>
      <c r="M306" t="s">
        <v>22</v>
      </c>
      <c r="N306">
        <v>1470546000</v>
      </c>
      <c r="O306">
        <v>1474088400</v>
      </c>
      <c r="P306" t="b">
        <v>0</v>
      </c>
      <c r="Q306" t="b">
        <v>0</v>
      </c>
      <c r="R306" s="6">
        <f t="shared" si="30"/>
        <v>25569</v>
      </c>
      <c r="S306" s="5">
        <f t="shared" si="31"/>
        <v>17020.208333333332</v>
      </c>
      <c r="T306" s="5">
        <f t="shared" si="32"/>
        <v>17061.208333333332</v>
      </c>
      <c r="U306" t="s">
        <v>42</v>
      </c>
      <c r="V306" s="6">
        <f t="shared" si="33"/>
        <v>42589.208333333328</v>
      </c>
      <c r="W306" s="6">
        <f t="shared" si="34"/>
        <v>42630.208333333328</v>
      </c>
    </row>
    <row r="307" spans="1:23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8"/>
        <v>286.21428571428572</v>
      </c>
      <c r="G307" t="s">
        <v>20</v>
      </c>
      <c r="H307">
        <v>85</v>
      </c>
      <c r="I307" s="5">
        <f t="shared" si="29"/>
        <v>94.28235294117647</v>
      </c>
      <c r="J307" s="5" t="s">
        <v>2039</v>
      </c>
      <c r="K307" s="5" t="s">
        <v>2040</v>
      </c>
      <c r="L307" t="s">
        <v>21</v>
      </c>
      <c r="M307" t="s">
        <v>22</v>
      </c>
      <c r="N307">
        <v>1458363600</v>
      </c>
      <c r="O307">
        <v>1461906000</v>
      </c>
      <c r="P307" t="b">
        <v>0</v>
      </c>
      <c r="Q307" t="b">
        <v>0</v>
      </c>
      <c r="R307" s="6">
        <f t="shared" si="30"/>
        <v>25569</v>
      </c>
      <c r="S307" s="5">
        <f t="shared" si="31"/>
        <v>16879.208333333332</v>
      </c>
      <c r="T307" s="5">
        <f t="shared" si="32"/>
        <v>16920.208333333332</v>
      </c>
      <c r="U307" t="s">
        <v>33</v>
      </c>
      <c r="V307" s="6">
        <f t="shared" si="33"/>
        <v>42448.208333333328</v>
      </c>
      <c r="W307" s="6">
        <f t="shared" si="34"/>
        <v>42489.208333333328</v>
      </c>
    </row>
    <row r="308" spans="1:23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8"/>
        <v>7.9076923076923071</v>
      </c>
      <c r="G308" t="s">
        <v>14</v>
      </c>
      <c r="H308">
        <v>7</v>
      </c>
      <c r="I308" s="5">
        <f t="shared" si="29"/>
        <v>73.428571428571431</v>
      </c>
      <c r="J308" s="5" t="s">
        <v>2039</v>
      </c>
      <c r="K308" s="5" t="s">
        <v>2040</v>
      </c>
      <c r="L308" t="s">
        <v>21</v>
      </c>
      <c r="M308" t="s">
        <v>22</v>
      </c>
      <c r="N308">
        <v>1500008400</v>
      </c>
      <c r="O308">
        <v>1500267600</v>
      </c>
      <c r="P308" t="b">
        <v>0</v>
      </c>
      <c r="Q308" t="b">
        <v>1</v>
      </c>
      <c r="R308" s="6">
        <f t="shared" si="30"/>
        <v>25569</v>
      </c>
      <c r="S308" s="5">
        <f t="shared" si="31"/>
        <v>17361.208333333332</v>
      </c>
      <c r="T308" s="5">
        <f t="shared" si="32"/>
        <v>17364.208333333332</v>
      </c>
      <c r="U308" t="s">
        <v>33</v>
      </c>
      <c r="V308" s="6">
        <f t="shared" si="33"/>
        <v>42930.208333333328</v>
      </c>
      <c r="W308" s="6">
        <f t="shared" si="34"/>
        <v>42933.208333333328</v>
      </c>
    </row>
    <row r="309" spans="1:23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8"/>
        <v>132.13677811550153</v>
      </c>
      <c r="G309" t="s">
        <v>20</v>
      </c>
      <c r="H309">
        <v>659</v>
      </c>
      <c r="I309" s="5">
        <f t="shared" si="29"/>
        <v>65.968133535660087</v>
      </c>
      <c r="J309" s="5" t="s">
        <v>2047</v>
      </c>
      <c r="K309" s="5" t="s">
        <v>2053</v>
      </c>
      <c r="L309" t="s">
        <v>36</v>
      </c>
      <c r="M309" t="s">
        <v>37</v>
      </c>
      <c r="N309">
        <v>1338958800</v>
      </c>
      <c r="O309">
        <v>1340686800</v>
      </c>
      <c r="P309" t="b">
        <v>0</v>
      </c>
      <c r="Q309" t="b">
        <v>1</v>
      </c>
      <c r="R309" s="6">
        <f t="shared" si="30"/>
        <v>25569</v>
      </c>
      <c r="S309" s="5">
        <f t="shared" si="31"/>
        <v>15497.208333333334</v>
      </c>
      <c r="T309" s="5">
        <f t="shared" si="32"/>
        <v>15517.208333333334</v>
      </c>
      <c r="U309" t="s">
        <v>119</v>
      </c>
      <c r="V309" s="6">
        <f t="shared" si="33"/>
        <v>41066.208333333336</v>
      </c>
      <c r="W309" s="6">
        <f t="shared" si="34"/>
        <v>41086.208333333336</v>
      </c>
    </row>
    <row r="310" spans="1:23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8"/>
        <v>74.077834179357026</v>
      </c>
      <c r="G310" t="s">
        <v>14</v>
      </c>
      <c r="H310">
        <v>803</v>
      </c>
      <c r="I310" s="5">
        <f t="shared" si="29"/>
        <v>109.04109589041096</v>
      </c>
      <c r="J310" s="5" t="s">
        <v>2039</v>
      </c>
      <c r="K310" s="5" t="s">
        <v>2040</v>
      </c>
      <c r="L310" t="s">
        <v>21</v>
      </c>
      <c r="M310" t="s">
        <v>22</v>
      </c>
      <c r="N310">
        <v>1303102800</v>
      </c>
      <c r="O310">
        <v>1303189200</v>
      </c>
      <c r="P310" t="b">
        <v>0</v>
      </c>
      <c r="Q310" t="b">
        <v>0</v>
      </c>
      <c r="R310" s="6">
        <f t="shared" si="30"/>
        <v>25569</v>
      </c>
      <c r="S310" s="5">
        <f t="shared" si="31"/>
        <v>15082.208333333334</v>
      </c>
      <c r="T310" s="5">
        <f t="shared" si="32"/>
        <v>15083.208333333334</v>
      </c>
      <c r="U310" t="s">
        <v>33</v>
      </c>
      <c r="V310" s="6">
        <f t="shared" si="33"/>
        <v>40651.208333333336</v>
      </c>
      <c r="W310" s="6">
        <f t="shared" si="34"/>
        <v>40652.208333333336</v>
      </c>
    </row>
    <row r="311" spans="1:23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8"/>
        <v>75.292682926829272</v>
      </c>
      <c r="G311" t="s">
        <v>74</v>
      </c>
      <c r="H311">
        <v>75</v>
      </c>
      <c r="I311" s="5">
        <f t="shared" si="29"/>
        <v>41.16</v>
      </c>
      <c r="J311" s="5" t="s">
        <v>2035</v>
      </c>
      <c r="K311" s="5" t="s">
        <v>2045</v>
      </c>
      <c r="L311" t="s">
        <v>21</v>
      </c>
      <c r="M311" t="s">
        <v>22</v>
      </c>
      <c r="N311">
        <v>1316581200</v>
      </c>
      <c r="O311">
        <v>1318309200</v>
      </c>
      <c r="P311" t="b">
        <v>0</v>
      </c>
      <c r="Q311" t="b">
        <v>1</v>
      </c>
      <c r="R311" s="6">
        <f t="shared" si="30"/>
        <v>25569</v>
      </c>
      <c r="S311" s="5">
        <f t="shared" si="31"/>
        <v>15238.208333333334</v>
      </c>
      <c r="T311" s="5">
        <f t="shared" si="32"/>
        <v>15258.208333333334</v>
      </c>
      <c r="U311" t="s">
        <v>60</v>
      </c>
      <c r="V311" s="6">
        <f t="shared" si="33"/>
        <v>40807.208333333336</v>
      </c>
      <c r="W311" s="6">
        <f t="shared" si="34"/>
        <v>40827.208333333336</v>
      </c>
    </row>
    <row r="312" spans="1:23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8"/>
        <v>20.333333333333332</v>
      </c>
      <c r="G312" t="s">
        <v>14</v>
      </c>
      <c r="H312">
        <v>16</v>
      </c>
      <c r="I312" s="5">
        <f t="shared" si="29"/>
        <v>99.125</v>
      </c>
      <c r="J312" s="5" t="s">
        <v>2050</v>
      </c>
      <c r="K312" s="5" t="s">
        <v>2051</v>
      </c>
      <c r="L312" t="s">
        <v>21</v>
      </c>
      <c r="M312" t="s">
        <v>22</v>
      </c>
      <c r="N312">
        <v>1270789200</v>
      </c>
      <c r="O312">
        <v>1272171600</v>
      </c>
      <c r="P312" t="b">
        <v>0</v>
      </c>
      <c r="Q312" t="b">
        <v>0</v>
      </c>
      <c r="R312" s="6">
        <f t="shared" si="30"/>
        <v>25569</v>
      </c>
      <c r="S312" s="5">
        <f t="shared" si="31"/>
        <v>14708.208333333334</v>
      </c>
      <c r="T312" s="5">
        <f t="shared" si="32"/>
        <v>14724.208333333334</v>
      </c>
      <c r="U312" t="s">
        <v>89</v>
      </c>
      <c r="V312" s="6">
        <f t="shared" si="33"/>
        <v>40277.208333333336</v>
      </c>
      <c r="W312" s="6">
        <f t="shared" si="34"/>
        <v>40293.208333333336</v>
      </c>
    </row>
    <row r="313" spans="1:23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8"/>
        <v>203.36507936507937</v>
      </c>
      <c r="G313" t="s">
        <v>20</v>
      </c>
      <c r="H313">
        <v>121</v>
      </c>
      <c r="I313" s="5">
        <f t="shared" si="29"/>
        <v>105.88429752066116</v>
      </c>
      <c r="J313" s="5" t="s">
        <v>2039</v>
      </c>
      <c r="K313" s="5" t="s">
        <v>2040</v>
      </c>
      <c r="L313" t="s">
        <v>21</v>
      </c>
      <c r="M313" t="s">
        <v>22</v>
      </c>
      <c r="N313">
        <v>1297836000</v>
      </c>
      <c r="O313">
        <v>1298872800</v>
      </c>
      <c r="P313" t="b">
        <v>0</v>
      </c>
      <c r="Q313" t="b">
        <v>0</v>
      </c>
      <c r="R313" s="6">
        <f t="shared" si="30"/>
        <v>25569</v>
      </c>
      <c r="S313" s="5">
        <f t="shared" si="31"/>
        <v>15021.25</v>
      </c>
      <c r="T313" s="5">
        <f t="shared" si="32"/>
        <v>15033.25</v>
      </c>
      <c r="U313" t="s">
        <v>33</v>
      </c>
      <c r="V313" s="6">
        <f t="shared" si="33"/>
        <v>40590.25</v>
      </c>
      <c r="W313" s="6">
        <f t="shared" si="34"/>
        <v>40602.25</v>
      </c>
    </row>
    <row r="314" spans="1:23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8"/>
        <v>310.2284263959391</v>
      </c>
      <c r="G314" t="s">
        <v>20</v>
      </c>
      <c r="H314">
        <v>3742</v>
      </c>
      <c r="I314" s="5">
        <f t="shared" si="29"/>
        <v>48.996525921966864</v>
      </c>
      <c r="J314" s="5" t="s">
        <v>2039</v>
      </c>
      <c r="K314" s="5" t="s">
        <v>2040</v>
      </c>
      <c r="L314" t="s">
        <v>21</v>
      </c>
      <c r="M314" t="s">
        <v>22</v>
      </c>
      <c r="N314">
        <v>1382677200</v>
      </c>
      <c r="O314">
        <v>1383282000</v>
      </c>
      <c r="P314" t="b">
        <v>0</v>
      </c>
      <c r="Q314" t="b">
        <v>0</v>
      </c>
      <c r="R314" s="6">
        <f t="shared" si="30"/>
        <v>25569</v>
      </c>
      <c r="S314" s="5">
        <f t="shared" si="31"/>
        <v>16003.208333333334</v>
      </c>
      <c r="T314" s="5">
        <f t="shared" si="32"/>
        <v>16010.208333333334</v>
      </c>
      <c r="U314" t="s">
        <v>33</v>
      </c>
      <c r="V314" s="6">
        <f t="shared" si="33"/>
        <v>41572.208333333336</v>
      </c>
      <c r="W314" s="6">
        <f t="shared" si="34"/>
        <v>41579.208333333336</v>
      </c>
    </row>
    <row r="315" spans="1:23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8"/>
        <v>395.31818181818181</v>
      </c>
      <c r="G315" t="s">
        <v>20</v>
      </c>
      <c r="H315">
        <v>223</v>
      </c>
      <c r="I315" s="5">
        <f t="shared" si="29"/>
        <v>39</v>
      </c>
      <c r="J315" s="5" t="s">
        <v>2035</v>
      </c>
      <c r="K315" s="5" t="s">
        <v>2036</v>
      </c>
      <c r="L315" t="s">
        <v>21</v>
      </c>
      <c r="M315" t="s">
        <v>22</v>
      </c>
      <c r="N315">
        <v>1330322400</v>
      </c>
      <c r="O315">
        <v>1330495200</v>
      </c>
      <c r="P315" t="b">
        <v>0</v>
      </c>
      <c r="Q315" t="b">
        <v>0</v>
      </c>
      <c r="R315" s="6">
        <f t="shared" si="30"/>
        <v>25569</v>
      </c>
      <c r="S315" s="5">
        <f t="shared" si="31"/>
        <v>15397.25</v>
      </c>
      <c r="T315" s="5">
        <f t="shared" si="32"/>
        <v>15399.25</v>
      </c>
      <c r="U315" t="s">
        <v>23</v>
      </c>
      <c r="V315" s="6">
        <f t="shared" si="33"/>
        <v>40966.25</v>
      </c>
      <c r="W315" s="6">
        <f t="shared" si="34"/>
        <v>40968.25</v>
      </c>
    </row>
    <row r="316" spans="1:23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8"/>
        <v>294.71428571428572</v>
      </c>
      <c r="G316" t="s">
        <v>20</v>
      </c>
      <c r="H316">
        <v>133</v>
      </c>
      <c r="I316" s="5">
        <f t="shared" si="29"/>
        <v>31.022556390977442</v>
      </c>
      <c r="J316" s="5" t="s">
        <v>2041</v>
      </c>
      <c r="K316" s="5" t="s">
        <v>2042</v>
      </c>
      <c r="L316" t="s">
        <v>21</v>
      </c>
      <c r="M316" t="s">
        <v>22</v>
      </c>
      <c r="N316">
        <v>1552366800</v>
      </c>
      <c r="O316">
        <v>1552798800</v>
      </c>
      <c r="P316" t="b">
        <v>0</v>
      </c>
      <c r="Q316" t="b">
        <v>1</v>
      </c>
      <c r="R316" s="6">
        <f t="shared" si="30"/>
        <v>25569</v>
      </c>
      <c r="S316" s="5">
        <f t="shared" si="31"/>
        <v>17967.208333333332</v>
      </c>
      <c r="T316" s="5">
        <f t="shared" si="32"/>
        <v>17972.208333333332</v>
      </c>
      <c r="U316" t="s">
        <v>42</v>
      </c>
      <c r="V316" s="6">
        <f t="shared" si="33"/>
        <v>43536.208333333328</v>
      </c>
      <c r="W316" s="6">
        <f t="shared" si="34"/>
        <v>43541.208333333328</v>
      </c>
    </row>
    <row r="317" spans="1:23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8"/>
        <v>33.89473684210526</v>
      </c>
      <c r="G317" t="s">
        <v>14</v>
      </c>
      <c r="H317">
        <v>31</v>
      </c>
      <c r="I317" s="5">
        <f t="shared" si="29"/>
        <v>103.87096774193549</v>
      </c>
      <c r="J317" s="5" t="s">
        <v>2039</v>
      </c>
      <c r="K317" s="5" t="s">
        <v>2040</v>
      </c>
      <c r="L317" t="s">
        <v>21</v>
      </c>
      <c r="M317" t="s">
        <v>22</v>
      </c>
      <c r="N317">
        <v>1400907600</v>
      </c>
      <c r="O317">
        <v>1403413200</v>
      </c>
      <c r="P317" t="b">
        <v>0</v>
      </c>
      <c r="Q317" t="b">
        <v>0</v>
      </c>
      <c r="R317" s="6">
        <f t="shared" si="30"/>
        <v>25569</v>
      </c>
      <c r="S317" s="5">
        <f t="shared" si="31"/>
        <v>16214.208333333334</v>
      </c>
      <c r="T317" s="5">
        <f t="shared" si="32"/>
        <v>16243.208333333334</v>
      </c>
      <c r="U317" t="s">
        <v>33</v>
      </c>
      <c r="V317" s="6">
        <f t="shared" si="33"/>
        <v>41783.208333333336</v>
      </c>
      <c r="W317" s="6">
        <f t="shared" si="34"/>
        <v>41812.208333333336</v>
      </c>
    </row>
    <row r="318" spans="1:23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8"/>
        <v>66.677083333333329</v>
      </c>
      <c r="G318" t="s">
        <v>14</v>
      </c>
      <c r="H318">
        <v>108</v>
      </c>
      <c r="I318" s="5">
        <f t="shared" si="29"/>
        <v>59.268518518518519</v>
      </c>
      <c r="J318" s="5" t="s">
        <v>2033</v>
      </c>
      <c r="K318" s="5" t="s">
        <v>2034</v>
      </c>
      <c r="L318" t="s">
        <v>107</v>
      </c>
      <c r="M318" t="s">
        <v>108</v>
      </c>
      <c r="N318">
        <v>1574143200</v>
      </c>
      <c r="O318">
        <v>1574229600</v>
      </c>
      <c r="P318" t="b">
        <v>0</v>
      </c>
      <c r="Q318" t="b">
        <v>1</v>
      </c>
      <c r="R318" s="6">
        <f t="shared" si="30"/>
        <v>25569</v>
      </c>
      <c r="S318" s="5">
        <f t="shared" si="31"/>
        <v>18219.25</v>
      </c>
      <c r="T318" s="5">
        <f t="shared" si="32"/>
        <v>18220.25</v>
      </c>
      <c r="U318" t="s">
        <v>17</v>
      </c>
      <c r="V318" s="6">
        <f t="shared" si="33"/>
        <v>43788.25</v>
      </c>
      <c r="W318" s="6">
        <f t="shared" si="34"/>
        <v>43789.25</v>
      </c>
    </row>
    <row r="319" spans="1:23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8"/>
        <v>19.227272727272727</v>
      </c>
      <c r="G319" t="s">
        <v>14</v>
      </c>
      <c r="H319">
        <v>30</v>
      </c>
      <c r="I319" s="5">
        <f t="shared" si="29"/>
        <v>42.3</v>
      </c>
      <c r="J319" s="5" t="s">
        <v>2039</v>
      </c>
      <c r="K319" s="5" t="s">
        <v>2040</v>
      </c>
      <c r="L319" t="s">
        <v>21</v>
      </c>
      <c r="M319" t="s">
        <v>22</v>
      </c>
      <c r="N319">
        <v>1494738000</v>
      </c>
      <c r="O319">
        <v>1495861200</v>
      </c>
      <c r="P319" t="b">
        <v>0</v>
      </c>
      <c r="Q319" t="b">
        <v>0</v>
      </c>
      <c r="R319" s="6">
        <f t="shared" si="30"/>
        <v>25569</v>
      </c>
      <c r="S319" s="5">
        <f t="shared" si="31"/>
        <v>17300.208333333332</v>
      </c>
      <c r="T319" s="5">
        <f t="shared" si="32"/>
        <v>17313.208333333332</v>
      </c>
      <c r="U319" t="s">
        <v>33</v>
      </c>
      <c r="V319" s="6">
        <f t="shared" si="33"/>
        <v>42869.208333333328</v>
      </c>
      <c r="W319" s="6">
        <f t="shared" si="34"/>
        <v>42882.208333333328</v>
      </c>
    </row>
    <row r="320" spans="1:23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8"/>
        <v>15.842105263157894</v>
      </c>
      <c r="G320" t="s">
        <v>14</v>
      </c>
      <c r="H320">
        <v>17</v>
      </c>
      <c r="I320" s="5">
        <f t="shared" si="29"/>
        <v>53.117647058823529</v>
      </c>
      <c r="J320" s="5" t="s">
        <v>2035</v>
      </c>
      <c r="K320" s="5" t="s">
        <v>2036</v>
      </c>
      <c r="L320" t="s">
        <v>21</v>
      </c>
      <c r="M320" t="s">
        <v>22</v>
      </c>
      <c r="N320">
        <v>1392357600</v>
      </c>
      <c r="O320">
        <v>1392530400</v>
      </c>
      <c r="P320" t="b">
        <v>0</v>
      </c>
      <c r="Q320" t="b">
        <v>0</v>
      </c>
      <c r="R320" s="6">
        <f t="shared" si="30"/>
        <v>25569</v>
      </c>
      <c r="S320" s="5">
        <f t="shared" si="31"/>
        <v>16115.25</v>
      </c>
      <c r="T320" s="5">
        <f t="shared" si="32"/>
        <v>16117.25</v>
      </c>
      <c r="U320" t="s">
        <v>23</v>
      </c>
      <c r="V320" s="6">
        <f t="shared" si="33"/>
        <v>41684.25</v>
      </c>
      <c r="W320" s="6">
        <f t="shared" si="34"/>
        <v>41686.25</v>
      </c>
    </row>
    <row r="321" spans="1:23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8"/>
        <v>38.702380952380956</v>
      </c>
      <c r="G321" t="s">
        <v>74</v>
      </c>
      <c r="H321">
        <v>64</v>
      </c>
      <c r="I321" s="5">
        <f t="shared" si="29"/>
        <v>50.796875</v>
      </c>
      <c r="J321" s="5" t="s">
        <v>2037</v>
      </c>
      <c r="K321" s="5" t="s">
        <v>2038</v>
      </c>
      <c r="L321" t="s">
        <v>21</v>
      </c>
      <c r="M321" t="s">
        <v>22</v>
      </c>
      <c r="N321">
        <v>1281589200</v>
      </c>
      <c r="O321">
        <v>1283662800</v>
      </c>
      <c r="P321" t="b">
        <v>0</v>
      </c>
      <c r="Q321" t="b">
        <v>0</v>
      </c>
      <c r="R321" s="6">
        <f t="shared" si="30"/>
        <v>25569</v>
      </c>
      <c r="S321" s="5">
        <f t="shared" si="31"/>
        <v>14833.208333333334</v>
      </c>
      <c r="T321" s="5">
        <f t="shared" si="32"/>
        <v>14857.208333333334</v>
      </c>
      <c r="U321" t="s">
        <v>28</v>
      </c>
      <c r="V321" s="6">
        <f t="shared" si="33"/>
        <v>40402.208333333336</v>
      </c>
      <c r="W321" s="6">
        <f t="shared" si="34"/>
        <v>40426.208333333336</v>
      </c>
    </row>
    <row r="322" spans="1:23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8"/>
        <v>9.5876777251184837</v>
      </c>
      <c r="G322" t="s">
        <v>14</v>
      </c>
      <c r="H322">
        <v>80</v>
      </c>
      <c r="I322" s="5">
        <f t="shared" si="29"/>
        <v>101.15</v>
      </c>
      <c r="J322" s="5" t="s">
        <v>2047</v>
      </c>
      <c r="K322" s="5" t="s">
        <v>2053</v>
      </c>
      <c r="L322" t="s">
        <v>21</v>
      </c>
      <c r="M322" t="s">
        <v>22</v>
      </c>
      <c r="N322">
        <v>1305003600</v>
      </c>
      <c r="O322">
        <v>1305781200</v>
      </c>
      <c r="P322" t="b">
        <v>0</v>
      </c>
      <c r="Q322" t="b">
        <v>0</v>
      </c>
      <c r="R322" s="6">
        <f t="shared" si="30"/>
        <v>25569</v>
      </c>
      <c r="S322" s="5">
        <f t="shared" si="31"/>
        <v>15104.208333333334</v>
      </c>
      <c r="T322" s="5">
        <f t="shared" si="32"/>
        <v>15113.208333333334</v>
      </c>
      <c r="U322" t="s">
        <v>119</v>
      </c>
      <c r="V322" s="6">
        <f t="shared" si="33"/>
        <v>40673.208333333336</v>
      </c>
      <c r="W322" s="6">
        <f t="shared" si="34"/>
        <v>40682.208333333336</v>
      </c>
    </row>
    <row r="323" spans="1:23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5">(E323/D323)*100</f>
        <v>94.144366197183089</v>
      </c>
      <c r="G323" t="s">
        <v>14</v>
      </c>
      <c r="H323">
        <v>2468</v>
      </c>
      <c r="I323" s="5">
        <f t="shared" ref="I323:I386" si="36">IF(H323=0,0,E323/H323)</f>
        <v>65.000810372771468</v>
      </c>
      <c r="J323" s="5" t="s">
        <v>2041</v>
      </c>
      <c r="K323" s="5" t="s">
        <v>2052</v>
      </c>
      <c r="L323" t="s">
        <v>21</v>
      </c>
      <c r="M323" t="s">
        <v>22</v>
      </c>
      <c r="N323">
        <v>1301634000</v>
      </c>
      <c r="O323">
        <v>1302325200</v>
      </c>
      <c r="P323" t="b">
        <v>0</v>
      </c>
      <c r="Q323" t="b">
        <v>0</v>
      </c>
      <c r="R323" s="6">
        <f t="shared" ref="R323:R386" si="37">DATE(1970,1,1)</f>
        <v>25569</v>
      </c>
      <c r="S323" s="5">
        <f t="shared" ref="S323:S386" si="38">N323/86400</f>
        <v>15065.208333333334</v>
      </c>
      <c r="T323" s="5">
        <f t="shared" ref="T323:T386" si="39">O323/86400</f>
        <v>15073.208333333334</v>
      </c>
      <c r="U323" t="s">
        <v>100</v>
      </c>
      <c r="V323" s="6">
        <f t="shared" ref="V323:V386" si="40">DATE(1970,1,1)+S323</f>
        <v>40634.208333333336</v>
      </c>
      <c r="W323" s="6">
        <f t="shared" ref="W323:W386" si="41">DATE(1970,1,1)+T323</f>
        <v>40642.208333333336</v>
      </c>
    </row>
    <row r="324" spans="1:23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5"/>
        <v>166.56234096692114</v>
      </c>
      <c r="G324" t="s">
        <v>20</v>
      </c>
      <c r="H324">
        <v>5168</v>
      </c>
      <c r="I324" s="5">
        <f t="shared" si="36"/>
        <v>37.998645510835914</v>
      </c>
      <c r="J324" s="5" t="s">
        <v>2039</v>
      </c>
      <c r="K324" s="5" t="s">
        <v>2040</v>
      </c>
      <c r="L324" t="s">
        <v>21</v>
      </c>
      <c r="M324" t="s">
        <v>22</v>
      </c>
      <c r="N324">
        <v>1290664800</v>
      </c>
      <c r="O324">
        <v>1291788000</v>
      </c>
      <c r="P324" t="b">
        <v>0</v>
      </c>
      <c r="Q324" t="b">
        <v>0</v>
      </c>
      <c r="R324" s="6">
        <f t="shared" si="37"/>
        <v>25569</v>
      </c>
      <c r="S324" s="5">
        <f t="shared" si="38"/>
        <v>14938.25</v>
      </c>
      <c r="T324" s="5">
        <f t="shared" si="39"/>
        <v>14951.25</v>
      </c>
      <c r="U324" t="s">
        <v>33</v>
      </c>
      <c r="V324" s="6">
        <f t="shared" si="40"/>
        <v>40507.25</v>
      </c>
      <c r="W324" s="6">
        <f t="shared" si="41"/>
        <v>40520.25</v>
      </c>
    </row>
    <row r="325" spans="1:23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5"/>
        <v>24.134831460674157</v>
      </c>
      <c r="G325" t="s">
        <v>14</v>
      </c>
      <c r="H325">
        <v>26</v>
      </c>
      <c r="I325" s="5">
        <f t="shared" si="36"/>
        <v>82.615384615384613</v>
      </c>
      <c r="J325" s="5" t="s">
        <v>2041</v>
      </c>
      <c r="K325" s="5" t="s">
        <v>2042</v>
      </c>
      <c r="L325" t="s">
        <v>40</v>
      </c>
      <c r="M325" t="s">
        <v>41</v>
      </c>
      <c r="N325">
        <v>1395896400</v>
      </c>
      <c r="O325">
        <v>1396069200</v>
      </c>
      <c r="P325" t="b">
        <v>0</v>
      </c>
      <c r="Q325" t="b">
        <v>0</v>
      </c>
      <c r="R325" s="6">
        <f t="shared" si="37"/>
        <v>25569</v>
      </c>
      <c r="S325" s="5">
        <f t="shared" si="38"/>
        <v>16156.208333333334</v>
      </c>
      <c r="T325" s="5">
        <f t="shared" si="39"/>
        <v>16158.208333333334</v>
      </c>
      <c r="U325" t="s">
        <v>42</v>
      </c>
      <c r="V325" s="6">
        <f t="shared" si="40"/>
        <v>41725.208333333336</v>
      </c>
      <c r="W325" s="6">
        <f t="shared" si="41"/>
        <v>41727.208333333336</v>
      </c>
    </row>
    <row r="326" spans="1:23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5"/>
        <v>164.05633802816902</v>
      </c>
      <c r="G326" t="s">
        <v>20</v>
      </c>
      <c r="H326">
        <v>307</v>
      </c>
      <c r="I326" s="5">
        <f t="shared" si="36"/>
        <v>37.941368078175898</v>
      </c>
      <c r="J326" s="5" t="s">
        <v>2039</v>
      </c>
      <c r="K326" s="5" t="s">
        <v>2040</v>
      </c>
      <c r="L326" t="s">
        <v>21</v>
      </c>
      <c r="M326" t="s">
        <v>22</v>
      </c>
      <c r="N326">
        <v>1434862800</v>
      </c>
      <c r="O326">
        <v>1435899600</v>
      </c>
      <c r="P326" t="b">
        <v>0</v>
      </c>
      <c r="Q326" t="b">
        <v>1</v>
      </c>
      <c r="R326" s="6">
        <f t="shared" si="37"/>
        <v>25569</v>
      </c>
      <c r="S326" s="5">
        <f t="shared" si="38"/>
        <v>16607.208333333332</v>
      </c>
      <c r="T326" s="5">
        <f t="shared" si="39"/>
        <v>16619.208333333332</v>
      </c>
      <c r="U326" t="s">
        <v>33</v>
      </c>
      <c r="V326" s="6">
        <f t="shared" si="40"/>
        <v>42176.208333333328</v>
      </c>
      <c r="W326" s="6">
        <f t="shared" si="41"/>
        <v>42188.208333333328</v>
      </c>
    </row>
    <row r="327" spans="1:23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5"/>
        <v>90.723076923076931</v>
      </c>
      <c r="G327" t="s">
        <v>14</v>
      </c>
      <c r="H327">
        <v>73</v>
      </c>
      <c r="I327" s="5">
        <f t="shared" si="36"/>
        <v>80.780821917808225</v>
      </c>
      <c r="J327" s="5" t="s">
        <v>2039</v>
      </c>
      <c r="K327" s="5" t="s">
        <v>2040</v>
      </c>
      <c r="L327" t="s">
        <v>21</v>
      </c>
      <c r="M327" t="s">
        <v>22</v>
      </c>
      <c r="N327">
        <v>1529125200</v>
      </c>
      <c r="O327">
        <v>1531112400</v>
      </c>
      <c r="P327" t="b">
        <v>0</v>
      </c>
      <c r="Q327" t="b">
        <v>1</v>
      </c>
      <c r="R327" s="6">
        <f t="shared" si="37"/>
        <v>25569</v>
      </c>
      <c r="S327" s="5">
        <f t="shared" si="38"/>
        <v>17698.208333333332</v>
      </c>
      <c r="T327" s="5">
        <f t="shared" si="39"/>
        <v>17721.208333333332</v>
      </c>
      <c r="U327" t="s">
        <v>33</v>
      </c>
      <c r="V327" s="6">
        <f t="shared" si="40"/>
        <v>43267.208333333328</v>
      </c>
      <c r="W327" s="6">
        <f t="shared" si="41"/>
        <v>43290.208333333328</v>
      </c>
    </row>
    <row r="328" spans="1:23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5"/>
        <v>46.194444444444443</v>
      </c>
      <c r="G328" t="s">
        <v>14</v>
      </c>
      <c r="H328">
        <v>128</v>
      </c>
      <c r="I328" s="5">
        <f t="shared" si="36"/>
        <v>25.984375</v>
      </c>
      <c r="J328" s="5" t="s">
        <v>2041</v>
      </c>
      <c r="K328" s="5" t="s">
        <v>2049</v>
      </c>
      <c r="L328" t="s">
        <v>21</v>
      </c>
      <c r="M328" t="s">
        <v>22</v>
      </c>
      <c r="N328">
        <v>1451109600</v>
      </c>
      <c r="O328">
        <v>1451628000</v>
      </c>
      <c r="P328" t="b">
        <v>0</v>
      </c>
      <c r="Q328" t="b">
        <v>0</v>
      </c>
      <c r="R328" s="6">
        <f t="shared" si="37"/>
        <v>25569</v>
      </c>
      <c r="S328" s="5">
        <f t="shared" si="38"/>
        <v>16795.25</v>
      </c>
      <c r="T328" s="5">
        <f t="shared" si="39"/>
        <v>16801.25</v>
      </c>
      <c r="U328" t="s">
        <v>71</v>
      </c>
      <c r="V328" s="6">
        <f t="shared" si="40"/>
        <v>42364.25</v>
      </c>
      <c r="W328" s="6">
        <f t="shared" si="41"/>
        <v>42370.25</v>
      </c>
    </row>
    <row r="329" spans="1:23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5"/>
        <v>38.53846153846154</v>
      </c>
      <c r="G329" t="s">
        <v>14</v>
      </c>
      <c r="H329">
        <v>33</v>
      </c>
      <c r="I329" s="5">
        <f t="shared" si="36"/>
        <v>30.363636363636363</v>
      </c>
      <c r="J329" s="5" t="s">
        <v>2039</v>
      </c>
      <c r="K329" s="5" t="s">
        <v>2040</v>
      </c>
      <c r="L329" t="s">
        <v>21</v>
      </c>
      <c r="M329" t="s">
        <v>22</v>
      </c>
      <c r="N329">
        <v>1566968400</v>
      </c>
      <c r="O329">
        <v>1567314000</v>
      </c>
      <c r="P329" t="b">
        <v>0</v>
      </c>
      <c r="Q329" t="b">
        <v>1</v>
      </c>
      <c r="R329" s="6">
        <f t="shared" si="37"/>
        <v>25569</v>
      </c>
      <c r="S329" s="5">
        <f t="shared" si="38"/>
        <v>18136.208333333332</v>
      </c>
      <c r="T329" s="5">
        <f t="shared" si="39"/>
        <v>18140.208333333332</v>
      </c>
      <c r="U329" t="s">
        <v>33</v>
      </c>
      <c r="V329" s="6">
        <f t="shared" si="40"/>
        <v>43705.208333333328</v>
      </c>
      <c r="W329" s="6">
        <f t="shared" si="41"/>
        <v>43709.208333333328</v>
      </c>
    </row>
    <row r="330" spans="1:23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5"/>
        <v>133.56231003039514</v>
      </c>
      <c r="G330" t="s">
        <v>20</v>
      </c>
      <c r="H330">
        <v>2441</v>
      </c>
      <c r="I330" s="5">
        <f t="shared" si="36"/>
        <v>54.004916018025398</v>
      </c>
      <c r="J330" s="5" t="s">
        <v>2035</v>
      </c>
      <c r="K330" s="5" t="s">
        <v>2036</v>
      </c>
      <c r="L330" t="s">
        <v>21</v>
      </c>
      <c r="M330" t="s">
        <v>22</v>
      </c>
      <c r="N330">
        <v>1543557600</v>
      </c>
      <c r="O330">
        <v>1544508000</v>
      </c>
      <c r="P330" t="b">
        <v>0</v>
      </c>
      <c r="Q330" t="b">
        <v>0</v>
      </c>
      <c r="R330" s="6">
        <f t="shared" si="37"/>
        <v>25569</v>
      </c>
      <c r="S330" s="5">
        <f t="shared" si="38"/>
        <v>17865.25</v>
      </c>
      <c r="T330" s="5">
        <f t="shared" si="39"/>
        <v>17876.25</v>
      </c>
      <c r="U330" t="s">
        <v>23</v>
      </c>
      <c r="V330" s="6">
        <f t="shared" si="40"/>
        <v>43434.25</v>
      </c>
      <c r="W330" s="6">
        <f t="shared" si="41"/>
        <v>43445.25</v>
      </c>
    </row>
    <row r="331" spans="1:23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5"/>
        <v>22.896588486140725</v>
      </c>
      <c r="G331" t="s">
        <v>47</v>
      </c>
      <c r="H331">
        <v>211</v>
      </c>
      <c r="I331" s="5">
        <f t="shared" si="36"/>
        <v>101.78672985781991</v>
      </c>
      <c r="J331" s="5" t="s">
        <v>2050</v>
      </c>
      <c r="K331" s="5" t="s">
        <v>2051</v>
      </c>
      <c r="L331" t="s">
        <v>21</v>
      </c>
      <c r="M331" t="s">
        <v>22</v>
      </c>
      <c r="N331">
        <v>1481522400</v>
      </c>
      <c r="O331">
        <v>1482472800</v>
      </c>
      <c r="P331" t="b">
        <v>0</v>
      </c>
      <c r="Q331" t="b">
        <v>0</v>
      </c>
      <c r="R331" s="6">
        <f t="shared" si="37"/>
        <v>25569</v>
      </c>
      <c r="S331" s="5">
        <f t="shared" si="38"/>
        <v>17147.25</v>
      </c>
      <c r="T331" s="5">
        <f t="shared" si="39"/>
        <v>17158.25</v>
      </c>
      <c r="U331" t="s">
        <v>89</v>
      </c>
      <c r="V331" s="6">
        <f t="shared" si="40"/>
        <v>42716.25</v>
      </c>
      <c r="W331" s="6">
        <f t="shared" si="41"/>
        <v>42727.25</v>
      </c>
    </row>
    <row r="332" spans="1:23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5"/>
        <v>184.95548961424333</v>
      </c>
      <c r="G332" t="s">
        <v>20</v>
      </c>
      <c r="H332">
        <v>1385</v>
      </c>
      <c r="I332" s="5">
        <f t="shared" si="36"/>
        <v>45.003610108303249</v>
      </c>
      <c r="J332" s="5" t="s">
        <v>2041</v>
      </c>
      <c r="K332" s="5" t="s">
        <v>2042</v>
      </c>
      <c r="L332" t="s">
        <v>40</v>
      </c>
      <c r="M332" t="s">
        <v>41</v>
      </c>
      <c r="N332">
        <v>1512712800</v>
      </c>
      <c r="O332">
        <v>1512799200</v>
      </c>
      <c r="P332" t="b">
        <v>0</v>
      </c>
      <c r="Q332" t="b">
        <v>0</v>
      </c>
      <c r="R332" s="6">
        <f t="shared" si="37"/>
        <v>25569</v>
      </c>
      <c r="S332" s="5">
        <f t="shared" si="38"/>
        <v>17508.25</v>
      </c>
      <c r="T332" s="5">
        <f t="shared" si="39"/>
        <v>17509.25</v>
      </c>
      <c r="U332" t="s">
        <v>42</v>
      </c>
      <c r="V332" s="6">
        <f t="shared" si="40"/>
        <v>43077.25</v>
      </c>
      <c r="W332" s="6">
        <f t="shared" si="41"/>
        <v>43078.25</v>
      </c>
    </row>
    <row r="333" spans="1:23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5"/>
        <v>443.72727272727275</v>
      </c>
      <c r="G333" t="s">
        <v>20</v>
      </c>
      <c r="H333">
        <v>190</v>
      </c>
      <c r="I333" s="5">
        <f t="shared" si="36"/>
        <v>77.068421052631578</v>
      </c>
      <c r="J333" s="5" t="s">
        <v>2033</v>
      </c>
      <c r="K333" s="5" t="s">
        <v>2034</v>
      </c>
      <c r="L333" t="s">
        <v>21</v>
      </c>
      <c r="M333" t="s">
        <v>22</v>
      </c>
      <c r="N333">
        <v>1324274400</v>
      </c>
      <c r="O333">
        <v>1324360800</v>
      </c>
      <c r="P333" t="b">
        <v>0</v>
      </c>
      <c r="Q333" t="b">
        <v>0</v>
      </c>
      <c r="R333" s="6">
        <f t="shared" si="37"/>
        <v>25569</v>
      </c>
      <c r="S333" s="5">
        <f t="shared" si="38"/>
        <v>15327.25</v>
      </c>
      <c r="T333" s="5">
        <f t="shared" si="39"/>
        <v>15328.25</v>
      </c>
      <c r="U333" t="s">
        <v>17</v>
      </c>
      <c r="V333" s="6">
        <f t="shared" si="40"/>
        <v>40896.25</v>
      </c>
      <c r="W333" s="6">
        <f t="shared" si="41"/>
        <v>40897.25</v>
      </c>
    </row>
    <row r="334" spans="1:23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5"/>
        <v>199.9806763285024</v>
      </c>
      <c r="G334" t="s">
        <v>20</v>
      </c>
      <c r="H334">
        <v>470</v>
      </c>
      <c r="I334" s="5">
        <f t="shared" si="36"/>
        <v>88.076595744680844</v>
      </c>
      <c r="J334" s="5" t="s">
        <v>2037</v>
      </c>
      <c r="K334" s="5" t="s">
        <v>2046</v>
      </c>
      <c r="L334" t="s">
        <v>21</v>
      </c>
      <c r="M334" t="s">
        <v>22</v>
      </c>
      <c r="N334">
        <v>1364446800</v>
      </c>
      <c r="O334">
        <v>1364533200</v>
      </c>
      <c r="P334" t="b">
        <v>0</v>
      </c>
      <c r="Q334" t="b">
        <v>0</v>
      </c>
      <c r="R334" s="6">
        <f t="shared" si="37"/>
        <v>25569</v>
      </c>
      <c r="S334" s="5">
        <f t="shared" si="38"/>
        <v>15792.208333333334</v>
      </c>
      <c r="T334" s="5">
        <f t="shared" si="39"/>
        <v>15793.208333333334</v>
      </c>
      <c r="U334" t="s">
        <v>65</v>
      </c>
      <c r="V334" s="6">
        <f t="shared" si="40"/>
        <v>41361.208333333336</v>
      </c>
      <c r="W334" s="6">
        <f t="shared" si="41"/>
        <v>41362.208333333336</v>
      </c>
    </row>
    <row r="335" spans="1:23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5"/>
        <v>123.95833333333333</v>
      </c>
      <c r="G335" t="s">
        <v>20</v>
      </c>
      <c r="H335">
        <v>253</v>
      </c>
      <c r="I335" s="5">
        <f t="shared" si="36"/>
        <v>47.035573122529641</v>
      </c>
      <c r="J335" s="5" t="s">
        <v>2039</v>
      </c>
      <c r="K335" s="5" t="s">
        <v>2040</v>
      </c>
      <c r="L335" t="s">
        <v>21</v>
      </c>
      <c r="M335" t="s">
        <v>22</v>
      </c>
      <c r="N335">
        <v>1542693600</v>
      </c>
      <c r="O335">
        <v>1545112800</v>
      </c>
      <c r="P335" t="b">
        <v>0</v>
      </c>
      <c r="Q335" t="b">
        <v>0</v>
      </c>
      <c r="R335" s="6">
        <f t="shared" si="37"/>
        <v>25569</v>
      </c>
      <c r="S335" s="5">
        <f t="shared" si="38"/>
        <v>17855.25</v>
      </c>
      <c r="T335" s="5">
        <f t="shared" si="39"/>
        <v>17883.25</v>
      </c>
      <c r="U335" t="s">
        <v>33</v>
      </c>
      <c r="V335" s="6">
        <f t="shared" si="40"/>
        <v>43424.25</v>
      </c>
      <c r="W335" s="6">
        <f t="shared" si="41"/>
        <v>43452.25</v>
      </c>
    </row>
    <row r="336" spans="1:23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5"/>
        <v>186.61329305135951</v>
      </c>
      <c r="G336" t="s">
        <v>20</v>
      </c>
      <c r="H336">
        <v>1113</v>
      </c>
      <c r="I336" s="5">
        <f t="shared" si="36"/>
        <v>110.99550763701707</v>
      </c>
      <c r="J336" s="5" t="s">
        <v>2035</v>
      </c>
      <c r="K336" s="5" t="s">
        <v>2036</v>
      </c>
      <c r="L336" t="s">
        <v>21</v>
      </c>
      <c r="M336" t="s">
        <v>22</v>
      </c>
      <c r="N336">
        <v>1515564000</v>
      </c>
      <c r="O336">
        <v>1516168800</v>
      </c>
      <c r="P336" t="b">
        <v>0</v>
      </c>
      <c r="Q336" t="b">
        <v>0</v>
      </c>
      <c r="R336" s="6">
        <f t="shared" si="37"/>
        <v>25569</v>
      </c>
      <c r="S336" s="5">
        <f t="shared" si="38"/>
        <v>17541.25</v>
      </c>
      <c r="T336" s="5">
        <f t="shared" si="39"/>
        <v>17548.25</v>
      </c>
      <c r="U336" t="s">
        <v>23</v>
      </c>
      <c r="V336" s="6">
        <f t="shared" si="40"/>
        <v>43110.25</v>
      </c>
      <c r="W336" s="6">
        <f t="shared" si="41"/>
        <v>43117.25</v>
      </c>
    </row>
    <row r="337" spans="1:23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5"/>
        <v>114.28538550057536</v>
      </c>
      <c r="G337" t="s">
        <v>20</v>
      </c>
      <c r="H337">
        <v>2283</v>
      </c>
      <c r="I337" s="5">
        <f t="shared" si="36"/>
        <v>87.003066141042481</v>
      </c>
      <c r="J337" s="5" t="s">
        <v>2035</v>
      </c>
      <c r="K337" s="5" t="s">
        <v>2036</v>
      </c>
      <c r="L337" t="s">
        <v>21</v>
      </c>
      <c r="M337" t="s">
        <v>22</v>
      </c>
      <c r="N337">
        <v>1573797600</v>
      </c>
      <c r="O337">
        <v>1574920800</v>
      </c>
      <c r="P337" t="b">
        <v>0</v>
      </c>
      <c r="Q337" t="b">
        <v>0</v>
      </c>
      <c r="R337" s="6">
        <f t="shared" si="37"/>
        <v>25569</v>
      </c>
      <c r="S337" s="5">
        <f t="shared" si="38"/>
        <v>18215.25</v>
      </c>
      <c r="T337" s="5">
        <f t="shared" si="39"/>
        <v>18228.25</v>
      </c>
      <c r="U337" t="s">
        <v>23</v>
      </c>
      <c r="V337" s="6">
        <f t="shared" si="40"/>
        <v>43784.25</v>
      </c>
      <c r="W337" s="6">
        <f t="shared" si="41"/>
        <v>43797.25</v>
      </c>
    </row>
    <row r="338" spans="1:23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5"/>
        <v>97.032531824611041</v>
      </c>
      <c r="G338" t="s">
        <v>14</v>
      </c>
      <c r="H338">
        <v>1072</v>
      </c>
      <c r="I338" s="5">
        <f t="shared" si="36"/>
        <v>63.994402985074629</v>
      </c>
      <c r="J338" s="5" t="s">
        <v>2035</v>
      </c>
      <c r="K338" s="5" t="s">
        <v>2036</v>
      </c>
      <c r="L338" t="s">
        <v>21</v>
      </c>
      <c r="M338" t="s">
        <v>22</v>
      </c>
      <c r="N338">
        <v>1292392800</v>
      </c>
      <c r="O338">
        <v>1292479200</v>
      </c>
      <c r="P338" t="b">
        <v>0</v>
      </c>
      <c r="Q338" t="b">
        <v>1</v>
      </c>
      <c r="R338" s="6">
        <f t="shared" si="37"/>
        <v>25569</v>
      </c>
      <c r="S338" s="5">
        <f t="shared" si="38"/>
        <v>14958.25</v>
      </c>
      <c r="T338" s="5">
        <f t="shared" si="39"/>
        <v>14959.25</v>
      </c>
      <c r="U338" t="s">
        <v>23</v>
      </c>
      <c r="V338" s="6">
        <f t="shared" si="40"/>
        <v>40527.25</v>
      </c>
      <c r="W338" s="6">
        <f t="shared" si="41"/>
        <v>40528.25</v>
      </c>
    </row>
    <row r="339" spans="1:23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5"/>
        <v>122.81904761904762</v>
      </c>
      <c r="G339" t="s">
        <v>20</v>
      </c>
      <c r="H339">
        <v>1095</v>
      </c>
      <c r="I339" s="5">
        <f t="shared" si="36"/>
        <v>105.9945205479452</v>
      </c>
      <c r="J339" s="5" t="s">
        <v>2039</v>
      </c>
      <c r="K339" s="5" t="s">
        <v>2040</v>
      </c>
      <c r="L339" t="s">
        <v>21</v>
      </c>
      <c r="M339" t="s">
        <v>22</v>
      </c>
      <c r="N339">
        <v>1573452000</v>
      </c>
      <c r="O339">
        <v>1573538400</v>
      </c>
      <c r="P339" t="b">
        <v>0</v>
      </c>
      <c r="Q339" t="b">
        <v>0</v>
      </c>
      <c r="R339" s="6">
        <f t="shared" si="37"/>
        <v>25569</v>
      </c>
      <c r="S339" s="5">
        <f t="shared" si="38"/>
        <v>18211.25</v>
      </c>
      <c r="T339" s="5">
        <f t="shared" si="39"/>
        <v>18212.25</v>
      </c>
      <c r="U339" t="s">
        <v>33</v>
      </c>
      <c r="V339" s="6">
        <f t="shared" si="40"/>
        <v>43780.25</v>
      </c>
      <c r="W339" s="6">
        <f t="shared" si="41"/>
        <v>43781.25</v>
      </c>
    </row>
    <row r="340" spans="1:23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5"/>
        <v>179.14326647564468</v>
      </c>
      <c r="G340" t="s">
        <v>20</v>
      </c>
      <c r="H340">
        <v>1690</v>
      </c>
      <c r="I340" s="5">
        <f t="shared" si="36"/>
        <v>73.989349112426041</v>
      </c>
      <c r="J340" s="5" t="s">
        <v>2039</v>
      </c>
      <c r="K340" s="5" t="s">
        <v>2040</v>
      </c>
      <c r="L340" t="s">
        <v>21</v>
      </c>
      <c r="M340" t="s">
        <v>22</v>
      </c>
      <c r="N340">
        <v>1317790800</v>
      </c>
      <c r="O340">
        <v>1320382800</v>
      </c>
      <c r="P340" t="b">
        <v>0</v>
      </c>
      <c r="Q340" t="b">
        <v>0</v>
      </c>
      <c r="R340" s="6">
        <f t="shared" si="37"/>
        <v>25569</v>
      </c>
      <c r="S340" s="5">
        <f t="shared" si="38"/>
        <v>15252.208333333334</v>
      </c>
      <c r="T340" s="5">
        <f t="shared" si="39"/>
        <v>15282.208333333334</v>
      </c>
      <c r="U340" t="s">
        <v>33</v>
      </c>
      <c r="V340" s="6">
        <f t="shared" si="40"/>
        <v>40821.208333333336</v>
      </c>
      <c r="W340" s="6">
        <f t="shared" si="41"/>
        <v>40851.208333333336</v>
      </c>
    </row>
    <row r="341" spans="1:23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5"/>
        <v>79.951577402787962</v>
      </c>
      <c r="G341" t="s">
        <v>74</v>
      </c>
      <c r="H341">
        <v>1297</v>
      </c>
      <c r="I341" s="5">
        <f t="shared" si="36"/>
        <v>84.02004626060139</v>
      </c>
      <c r="J341" s="5" t="s">
        <v>2039</v>
      </c>
      <c r="K341" s="5" t="s">
        <v>2040</v>
      </c>
      <c r="L341" t="s">
        <v>15</v>
      </c>
      <c r="M341" t="s">
        <v>16</v>
      </c>
      <c r="N341">
        <v>1501650000</v>
      </c>
      <c r="O341">
        <v>1502859600</v>
      </c>
      <c r="P341" t="b">
        <v>0</v>
      </c>
      <c r="Q341" t="b">
        <v>0</v>
      </c>
      <c r="R341" s="6">
        <f t="shared" si="37"/>
        <v>25569</v>
      </c>
      <c r="S341" s="5">
        <f t="shared" si="38"/>
        <v>17380.208333333332</v>
      </c>
      <c r="T341" s="5">
        <f t="shared" si="39"/>
        <v>17394.208333333332</v>
      </c>
      <c r="U341" t="s">
        <v>33</v>
      </c>
      <c r="V341" s="6">
        <f t="shared" si="40"/>
        <v>42949.208333333328</v>
      </c>
      <c r="W341" s="6">
        <f t="shared" si="41"/>
        <v>42963.208333333328</v>
      </c>
    </row>
    <row r="342" spans="1:23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5"/>
        <v>94.242587601078171</v>
      </c>
      <c r="G342" t="s">
        <v>14</v>
      </c>
      <c r="H342">
        <v>393</v>
      </c>
      <c r="I342" s="5">
        <f t="shared" si="36"/>
        <v>88.966921119592882</v>
      </c>
      <c r="J342" s="5" t="s">
        <v>2054</v>
      </c>
      <c r="K342" s="5" t="s">
        <v>2055</v>
      </c>
      <c r="L342" t="s">
        <v>21</v>
      </c>
      <c r="M342" t="s">
        <v>22</v>
      </c>
      <c r="N342">
        <v>1323669600</v>
      </c>
      <c r="O342">
        <v>1323756000</v>
      </c>
      <c r="P342" t="b">
        <v>0</v>
      </c>
      <c r="Q342" t="b">
        <v>0</v>
      </c>
      <c r="R342" s="6">
        <f t="shared" si="37"/>
        <v>25569</v>
      </c>
      <c r="S342" s="5">
        <f t="shared" si="38"/>
        <v>15320.25</v>
      </c>
      <c r="T342" s="5">
        <f t="shared" si="39"/>
        <v>15321.25</v>
      </c>
      <c r="U342" t="s">
        <v>122</v>
      </c>
      <c r="V342" s="6">
        <f t="shared" si="40"/>
        <v>40889.25</v>
      </c>
      <c r="W342" s="6">
        <f t="shared" si="41"/>
        <v>40890.25</v>
      </c>
    </row>
    <row r="343" spans="1:23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5"/>
        <v>84.669291338582681</v>
      </c>
      <c r="G343" t="s">
        <v>14</v>
      </c>
      <c r="H343">
        <v>1257</v>
      </c>
      <c r="I343" s="5">
        <f t="shared" si="36"/>
        <v>76.990453460620529</v>
      </c>
      <c r="J343" s="5" t="s">
        <v>2035</v>
      </c>
      <c r="K343" s="5" t="s">
        <v>2045</v>
      </c>
      <c r="L343" t="s">
        <v>21</v>
      </c>
      <c r="M343" t="s">
        <v>22</v>
      </c>
      <c r="N343">
        <v>1440738000</v>
      </c>
      <c r="O343">
        <v>1441342800</v>
      </c>
      <c r="P343" t="b">
        <v>0</v>
      </c>
      <c r="Q343" t="b">
        <v>0</v>
      </c>
      <c r="R343" s="6">
        <f t="shared" si="37"/>
        <v>25569</v>
      </c>
      <c r="S343" s="5">
        <f t="shared" si="38"/>
        <v>16675.208333333332</v>
      </c>
      <c r="T343" s="5">
        <f t="shared" si="39"/>
        <v>16682.208333333332</v>
      </c>
      <c r="U343" t="s">
        <v>60</v>
      </c>
      <c r="V343" s="6">
        <f t="shared" si="40"/>
        <v>42244.208333333328</v>
      </c>
      <c r="W343" s="6">
        <f t="shared" si="41"/>
        <v>42251.208333333328</v>
      </c>
    </row>
    <row r="344" spans="1:23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5"/>
        <v>66.521920668058456</v>
      </c>
      <c r="G344" t="s">
        <v>14</v>
      </c>
      <c r="H344">
        <v>328</v>
      </c>
      <c r="I344" s="5">
        <f t="shared" si="36"/>
        <v>97.146341463414629</v>
      </c>
      <c r="J344" s="5" t="s">
        <v>2039</v>
      </c>
      <c r="K344" s="5" t="s">
        <v>2040</v>
      </c>
      <c r="L344" t="s">
        <v>21</v>
      </c>
      <c r="M344" t="s">
        <v>22</v>
      </c>
      <c r="N344">
        <v>1374296400</v>
      </c>
      <c r="O344">
        <v>1375333200</v>
      </c>
      <c r="P344" t="b">
        <v>0</v>
      </c>
      <c r="Q344" t="b">
        <v>0</v>
      </c>
      <c r="R344" s="6">
        <f t="shared" si="37"/>
        <v>25569</v>
      </c>
      <c r="S344" s="5">
        <f t="shared" si="38"/>
        <v>15906.208333333334</v>
      </c>
      <c r="T344" s="5">
        <f t="shared" si="39"/>
        <v>15918.208333333334</v>
      </c>
      <c r="U344" t="s">
        <v>33</v>
      </c>
      <c r="V344" s="6">
        <f t="shared" si="40"/>
        <v>41475.208333333336</v>
      </c>
      <c r="W344" s="6">
        <f t="shared" si="41"/>
        <v>41487.208333333336</v>
      </c>
    </row>
    <row r="345" spans="1:23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5"/>
        <v>53.922222222222224</v>
      </c>
      <c r="G345" t="s">
        <v>14</v>
      </c>
      <c r="H345">
        <v>147</v>
      </c>
      <c r="I345" s="5">
        <f t="shared" si="36"/>
        <v>33.013605442176868</v>
      </c>
      <c r="J345" s="5" t="s">
        <v>2039</v>
      </c>
      <c r="K345" s="5" t="s">
        <v>2040</v>
      </c>
      <c r="L345" t="s">
        <v>21</v>
      </c>
      <c r="M345" t="s">
        <v>22</v>
      </c>
      <c r="N345">
        <v>1384840800</v>
      </c>
      <c r="O345">
        <v>1389420000</v>
      </c>
      <c r="P345" t="b">
        <v>0</v>
      </c>
      <c r="Q345" t="b">
        <v>0</v>
      </c>
      <c r="R345" s="6">
        <f t="shared" si="37"/>
        <v>25569</v>
      </c>
      <c r="S345" s="5">
        <f t="shared" si="38"/>
        <v>16028.25</v>
      </c>
      <c r="T345" s="5">
        <f t="shared" si="39"/>
        <v>16081.25</v>
      </c>
      <c r="U345" t="s">
        <v>33</v>
      </c>
      <c r="V345" s="6">
        <f t="shared" si="40"/>
        <v>41597.25</v>
      </c>
      <c r="W345" s="6">
        <f t="shared" si="41"/>
        <v>41650.25</v>
      </c>
    </row>
    <row r="346" spans="1:23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5"/>
        <v>41.983299595141702</v>
      </c>
      <c r="G346" t="s">
        <v>14</v>
      </c>
      <c r="H346">
        <v>830</v>
      </c>
      <c r="I346" s="5">
        <f t="shared" si="36"/>
        <v>99.950602409638549</v>
      </c>
      <c r="J346" s="5" t="s">
        <v>2050</v>
      </c>
      <c r="K346" s="5" t="s">
        <v>2051</v>
      </c>
      <c r="L346" t="s">
        <v>21</v>
      </c>
      <c r="M346" t="s">
        <v>22</v>
      </c>
      <c r="N346">
        <v>1516600800</v>
      </c>
      <c r="O346">
        <v>1520056800</v>
      </c>
      <c r="P346" t="b">
        <v>0</v>
      </c>
      <c r="Q346" t="b">
        <v>0</v>
      </c>
      <c r="R346" s="6">
        <f t="shared" si="37"/>
        <v>25569</v>
      </c>
      <c r="S346" s="5">
        <f t="shared" si="38"/>
        <v>17553.25</v>
      </c>
      <c r="T346" s="5">
        <f t="shared" si="39"/>
        <v>17593.25</v>
      </c>
      <c r="U346" t="s">
        <v>89</v>
      </c>
      <c r="V346" s="6">
        <f t="shared" si="40"/>
        <v>43122.25</v>
      </c>
      <c r="W346" s="6">
        <f t="shared" si="41"/>
        <v>43162.25</v>
      </c>
    </row>
    <row r="347" spans="1:23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5"/>
        <v>14.69479695431472</v>
      </c>
      <c r="G347" t="s">
        <v>14</v>
      </c>
      <c r="H347">
        <v>331</v>
      </c>
      <c r="I347" s="5">
        <f t="shared" si="36"/>
        <v>69.966767371601208</v>
      </c>
      <c r="J347" s="5" t="s">
        <v>2041</v>
      </c>
      <c r="K347" s="5" t="s">
        <v>2044</v>
      </c>
      <c r="L347" t="s">
        <v>40</v>
      </c>
      <c r="M347" t="s">
        <v>41</v>
      </c>
      <c r="N347">
        <v>1436418000</v>
      </c>
      <c r="O347">
        <v>1436504400</v>
      </c>
      <c r="P347" t="b">
        <v>0</v>
      </c>
      <c r="Q347" t="b">
        <v>0</v>
      </c>
      <c r="R347" s="6">
        <f t="shared" si="37"/>
        <v>25569</v>
      </c>
      <c r="S347" s="5">
        <f t="shared" si="38"/>
        <v>16625.208333333332</v>
      </c>
      <c r="T347" s="5">
        <f t="shared" si="39"/>
        <v>16626.208333333332</v>
      </c>
      <c r="U347" t="s">
        <v>53</v>
      </c>
      <c r="V347" s="6">
        <f t="shared" si="40"/>
        <v>42194.208333333328</v>
      </c>
      <c r="W347" s="6">
        <f t="shared" si="41"/>
        <v>42195.208333333328</v>
      </c>
    </row>
    <row r="348" spans="1:23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5"/>
        <v>34.475000000000001</v>
      </c>
      <c r="G348" t="s">
        <v>14</v>
      </c>
      <c r="H348">
        <v>25</v>
      </c>
      <c r="I348" s="5">
        <f t="shared" si="36"/>
        <v>110.32</v>
      </c>
      <c r="J348" s="5" t="s">
        <v>2035</v>
      </c>
      <c r="K348" s="5" t="s">
        <v>2045</v>
      </c>
      <c r="L348" t="s">
        <v>21</v>
      </c>
      <c r="M348" t="s">
        <v>22</v>
      </c>
      <c r="N348">
        <v>1503550800</v>
      </c>
      <c r="O348">
        <v>1508302800</v>
      </c>
      <c r="P348" t="b">
        <v>0</v>
      </c>
      <c r="Q348" t="b">
        <v>1</v>
      </c>
      <c r="R348" s="6">
        <f t="shared" si="37"/>
        <v>25569</v>
      </c>
      <c r="S348" s="5">
        <f t="shared" si="38"/>
        <v>17402.208333333332</v>
      </c>
      <c r="T348" s="5">
        <f t="shared" si="39"/>
        <v>17457.208333333332</v>
      </c>
      <c r="U348" t="s">
        <v>60</v>
      </c>
      <c r="V348" s="6">
        <f t="shared" si="40"/>
        <v>42971.208333333328</v>
      </c>
      <c r="W348" s="6">
        <f t="shared" si="41"/>
        <v>43026.208333333328</v>
      </c>
    </row>
    <row r="349" spans="1:23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5"/>
        <v>1400.7777777777778</v>
      </c>
      <c r="G349" t="s">
        <v>20</v>
      </c>
      <c r="H349">
        <v>191</v>
      </c>
      <c r="I349" s="5">
        <f t="shared" si="36"/>
        <v>66.005235602094245</v>
      </c>
      <c r="J349" s="5" t="s">
        <v>2037</v>
      </c>
      <c r="K349" s="5" t="s">
        <v>2038</v>
      </c>
      <c r="L349" t="s">
        <v>21</v>
      </c>
      <c r="M349" t="s">
        <v>22</v>
      </c>
      <c r="N349">
        <v>1423634400</v>
      </c>
      <c r="O349">
        <v>1425708000</v>
      </c>
      <c r="P349" t="b">
        <v>0</v>
      </c>
      <c r="Q349" t="b">
        <v>0</v>
      </c>
      <c r="R349" s="6">
        <f t="shared" si="37"/>
        <v>25569</v>
      </c>
      <c r="S349" s="5">
        <f t="shared" si="38"/>
        <v>16477.25</v>
      </c>
      <c r="T349" s="5">
        <f t="shared" si="39"/>
        <v>16501.25</v>
      </c>
      <c r="U349" t="s">
        <v>28</v>
      </c>
      <c r="V349" s="6">
        <f t="shared" si="40"/>
        <v>42046.25</v>
      </c>
      <c r="W349" s="6">
        <f t="shared" si="41"/>
        <v>42070.25</v>
      </c>
    </row>
    <row r="350" spans="1:23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5"/>
        <v>71.770351758793964</v>
      </c>
      <c r="G350" t="s">
        <v>14</v>
      </c>
      <c r="H350">
        <v>3483</v>
      </c>
      <c r="I350" s="5">
        <f t="shared" si="36"/>
        <v>41.005742176284812</v>
      </c>
      <c r="J350" s="5" t="s">
        <v>2033</v>
      </c>
      <c r="K350" s="5" t="s">
        <v>2034</v>
      </c>
      <c r="L350" t="s">
        <v>21</v>
      </c>
      <c r="M350" t="s">
        <v>22</v>
      </c>
      <c r="N350">
        <v>1487224800</v>
      </c>
      <c r="O350">
        <v>1488348000</v>
      </c>
      <c r="P350" t="b">
        <v>0</v>
      </c>
      <c r="Q350" t="b">
        <v>0</v>
      </c>
      <c r="R350" s="6">
        <f t="shared" si="37"/>
        <v>25569</v>
      </c>
      <c r="S350" s="5">
        <f t="shared" si="38"/>
        <v>17213.25</v>
      </c>
      <c r="T350" s="5">
        <f t="shared" si="39"/>
        <v>17226.25</v>
      </c>
      <c r="U350" t="s">
        <v>17</v>
      </c>
      <c r="V350" s="6">
        <f t="shared" si="40"/>
        <v>42782.25</v>
      </c>
      <c r="W350" s="6">
        <f t="shared" si="41"/>
        <v>42795.25</v>
      </c>
    </row>
    <row r="351" spans="1:23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5"/>
        <v>53.074115044247783</v>
      </c>
      <c r="G351" t="s">
        <v>14</v>
      </c>
      <c r="H351">
        <v>923</v>
      </c>
      <c r="I351" s="5">
        <f t="shared" si="36"/>
        <v>103.96316359696641</v>
      </c>
      <c r="J351" s="5" t="s">
        <v>2039</v>
      </c>
      <c r="K351" s="5" t="s">
        <v>2040</v>
      </c>
      <c r="L351" t="s">
        <v>21</v>
      </c>
      <c r="M351" t="s">
        <v>22</v>
      </c>
      <c r="N351">
        <v>1500008400</v>
      </c>
      <c r="O351">
        <v>1502600400</v>
      </c>
      <c r="P351" t="b">
        <v>0</v>
      </c>
      <c r="Q351" t="b">
        <v>0</v>
      </c>
      <c r="R351" s="6">
        <f t="shared" si="37"/>
        <v>25569</v>
      </c>
      <c r="S351" s="5">
        <f t="shared" si="38"/>
        <v>17361.208333333332</v>
      </c>
      <c r="T351" s="5">
        <f t="shared" si="39"/>
        <v>17391.208333333332</v>
      </c>
      <c r="U351" t="s">
        <v>33</v>
      </c>
      <c r="V351" s="6">
        <f t="shared" si="40"/>
        <v>42930.208333333328</v>
      </c>
      <c r="W351" s="6">
        <f t="shared" si="41"/>
        <v>42960.208333333328</v>
      </c>
    </row>
    <row r="352" spans="1:23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 s="5">
        <f t="shared" si="36"/>
        <v>5</v>
      </c>
      <c r="J352" s="5" t="s">
        <v>2035</v>
      </c>
      <c r="K352" s="5" t="s">
        <v>2058</v>
      </c>
      <c r="L352" t="s">
        <v>21</v>
      </c>
      <c r="M352" t="s">
        <v>22</v>
      </c>
      <c r="N352">
        <v>1432098000</v>
      </c>
      <c r="O352">
        <v>1433653200</v>
      </c>
      <c r="P352" t="b">
        <v>0</v>
      </c>
      <c r="Q352" t="b">
        <v>1</v>
      </c>
      <c r="R352" s="6">
        <f t="shared" si="37"/>
        <v>25569</v>
      </c>
      <c r="S352" s="5">
        <f t="shared" si="38"/>
        <v>16575.208333333332</v>
      </c>
      <c r="T352" s="5">
        <f t="shared" si="39"/>
        <v>16593.208333333332</v>
      </c>
      <c r="U352" t="s">
        <v>159</v>
      </c>
      <c r="V352" s="6">
        <f t="shared" si="40"/>
        <v>42144.208333333328</v>
      </c>
      <c r="W352" s="6">
        <f t="shared" si="41"/>
        <v>42162.208333333328</v>
      </c>
    </row>
    <row r="353" spans="1:23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5"/>
        <v>127.70715249662618</v>
      </c>
      <c r="G353" t="s">
        <v>20</v>
      </c>
      <c r="H353">
        <v>2013</v>
      </c>
      <c r="I353" s="5">
        <f t="shared" si="36"/>
        <v>47.009935419771487</v>
      </c>
      <c r="J353" s="5" t="s">
        <v>2035</v>
      </c>
      <c r="K353" s="5" t="s">
        <v>2036</v>
      </c>
      <c r="L353" t="s">
        <v>21</v>
      </c>
      <c r="M353" t="s">
        <v>22</v>
      </c>
      <c r="N353">
        <v>1440392400</v>
      </c>
      <c r="O353">
        <v>1441602000</v>
      </c>
      <c r="P353" t="b">
        <v>0</v>
      </c>
      <c r="Q353" t="b">
        <v>0</v>
      </c>
      <c r="R353" s="6">
        <f t="shared" si="37"/>
        <v>25569</v>
      </c>
      <c r="S353" s="5">
        <f t="shared" si="38"/>
        <v>16671.208333333332</v>
      </c>
      <c r="T353" s="5">
        <f t="shared" si="39"/>
        <v>16685.208333333332</v>
      </c>
      <c r="U353" t="s">
        <v>23</v>
      </c>
      <c r="V353" s="6">
        <f t="shared" si="40"/>
        <v>42240.208333333328</v>
      </c>
      <c r="W353" s="6">
        <f t="shared" si="41"/>
        <v>42254.208333333328</v>
      </c>
    </row>
    <row r="354" spans="1:23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5"/>
        <v>34.892857142857139</v>
      </c>
      <c r="G354" t="s">
        <v>14</v>
      </c>
      <c r="H354">
        <v>33</v>
      </c>
      <c r="I354" s="5">
        <f t="shared" si="36"/>
        <v>29.606060606060606</v>
      </c>
      <c r="J354" s="5" t="s">
        <v>2039</v>
      </c>
      <c r="K354" s="5" t="s">
        <v>2040</v>
      </c>
      <c r="L354" t="s">
        <v>15</v>
      </c>
      <c r="M354" t="s">
        <v>16</v>
      </c>
      <c r="N354">
        <v>1446876000</v>
      </c>
      <c r="O354">
        <v>1447567200</v>
      </c>
      <c r="P354" t="b">
        <v>0</v>
      </c>
      <c r="Q354" t="b">
        <v>0</v>
      </c>
      <c r="R354" s="6">
        <f t="shared" si="37"/>
        <v>25569</v>
      </c>
      <c r="S354" s="5">
        <f t="shared" si="38"/>
        <v>16746.25</v>
      </c>
      <c r="T354" s="5">
        <f t="shared" si="39"/>
        <v>16754.25</v>
      </c>
      <c r="U354" t="s">
        <v>33</v>
      </c>
      <c r="V354" s="6">
        <f t="shared" si="40"/>
        <v>42315.25</v>
      </c>
      <c r="W354" s="6">
        <f t="shared" si="41"/>
        <v>42323.25</v>
      </c>
    </row>
    <row r="355" spans="1:23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5"/>
        <v>410.59821428571428</v>
      </c>
      <c r="G355" t="s">
        <v>20</v>
      </c>
      <c r="H355">
        <v>1703</v>
      </c>
      <c r="I355" s="5">
        <f t="shared" si="36"/>
        <v>81.010569583088667</v>
      </c>
      <c r="J355" s="5" t="s">
        <v>2039</v>
      </c>
      <c r="K355" s="5" t="s">
        <v>2040</v>
      </c>
      <c r="L355" t="s">
        <v>21</v>
      </c>
      <c r="M355" t="s">
        <v>22</v>
      </c>
      <c r="N355">
        <v>1562302800</v>
      </c>
      <c r="O355">
        <v>1562389200</v>
      </c>
      <c r="P355" t="b">
        <v>0</v>
      </c>
      <c r="Q355" t="b">
        <v>0</v>
      </c>
      <c r="R355" s="6">
        <f t="shared" si="37"/>
        <v>25569</v>
      </c>
      <c r="S355" s="5">
        <f t="shared" si="38"/>
        <v>18082.208333333332</v>
      </c>
      <c r="T355" s="5">
        <f t="shared" si="39"/>
        <v>18083.208333333332</v>
      </c>
      <c r="U355" t="s">
        <v>33</v>
      </c>
      <c r="V355" s="6">
        <f t="shared" si="40"/>
        <v>43651.208333333328</v>
      </c>
      <c r="W355" s="6">
        <f t="shared" si="41"/>
        <v>43652.208333333328</v>
      </c>
    </row>
    <row r="356" spans="1:23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5"/>
        <v>123.73770491803278</v>
      </c>
      <c r="G356" t="s">
        <v>20</v>
      </c>
      <c r="H356">
        <v>80</v>
      </c>
      <c r="I356" s="5">
        <f t="shared" si="36"/>
        <v>94.35</v>
      </c>
      <c r="J356" s="5" t="s">
        <v>2041</v>
      </c>
      <c r="K356" s="5" t="s">
        <v>2042</v>
      </c>
      <c r="L356" t="s">
        <v>36</v>
      </c>
      <c r="M356" t="s">
        <v>37</v>
      </c>
      <c r="N356">
        <v>1378184400</v>
      </c>
      <c r="O356">
        <v>1378789200</v>
      </c>
      <c r="P356" t="b">
        <v>0</v>
      </c>
      <c r="Q356" t="b">
        <v>0</v>
      </c>
      <c r="R356" s="6">
        <f t="shared" si="37"/>
        <v>25569</v>
      </c>
      <c r="S356" s="5">
        <f t="shared" si="38"/>
        <v>15951.208333333334</v>
      </c>
      <c r="T356" s="5">
        <f t="shared" si="39"/>
        <v>15958.208333333334</v>
      </c>
      <c r="U356" t="s">
        <v>42</v>
      </c>
      <c r="V356" s="6">
        <f t="shared" si="40"/>
        <v>41520.208333333336</v>
      </c>
      <c r="W356" s="6">
        <f t="shared" si="41"/>
        <v>41527.208333333336</v>
      </c>
    </row>
    <row r="357" spans="1:23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5"/>
        <v>58.973684210526315</v>
      </c>
      <c r="G357" t="s">
        <v>47</v>
      </c>
      <c r="H357">
        <v>86</v>
      </c>
      <c r="I357" s="5">
        <f t="shared" si="36"/>
        <v>26.058139534883722</v>
      </c>
      <c r="J357" s="5" t="s">
        <v>2037</v>
      </c>
      <c r="K357" s="5" t="s">
        <v>2046</v>
      </c>
      <c r="L357" t="s">
        <v>21</v>
      </c>
      <c r="M357" t="s">
        <v>22</v>
      </c>
      <c r="N357">
        <v>1485064800</v>
      </c>
      <c r="O357">
        <v>1488520800</v>
      </c>
      <c r="P357" t="b">
        <v>0</v>
      </c>
      <c r="Q357" t="b">
        <v>0</v>
      </c>
      <c r="R357" s="6">
        <f t="shared" si="37"/>
        <v>25569</v>
      </c>
      <c r="S357" s="5">
        <f t="shared" si="38"/>
        <v>17188.25</v>
      </c>
      <c r="T357" s="5">
        <f t="shared" si="39"/>
        <v>17228.25</v>
      </c>
      <c r="U357" t="s">
        <v>65</v>
      </c>
      <c r="V357" s="6">
        <f t="shared" si="40"/>
        <v>42757.25</v>
      </c>
      <c r="W357" s="6">
        <f t="shared" si="41"/>
        <v>42797.25</v>
      </c>
    </row>
    <row r="358" spans="1:23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5"/>
        <v>36.892473118279568</v>
      </c>
      <c r="G358" t="s">
        <v>14</v>
      </c>
      <c r="H358">
        <v>40</v>
      </c>
      <c r="I358" s="5">
        <f t="shared" si="36"/>
        <v>85.775000000000006</v>
      </c>
      <c r="J358" s="5" t="s">
        <v>2039</v>
      </c>
      <c r="K358" s="5" t="s">
        <v>2040</v>
      </c>
      <c r="L358" t="s">
        <v>107</v>
      </c>
      <c r="M358" t="s">
        <v>108</v>
      </c>
      <c r="N358">
        <v>1326520800</v>
      </c>
      <c r="O358">
        <v>1327298400</v>
      </c>
      <c r="P358" t="b">
        <v>0</v>
      </c>
      <c r="Q358" t="b">
        <v>0</v>
      </c>
      <c r="R358" s="6">
        <f t="shared" si="37"/>
        <v>25569</v>
      </c>
      <c r="S358" s="5">
        <f t="shared" si="38"/>
        <v>15353.25</v>
      </c>
      <c r="T358" s="5">
        <f t="shared" si="39"/>
        <v>15362.25</v>
      </c>
      <c r="U358" t="s">
        <v>33</v>
      </c>
      <c r="V358" s="6">
        <f t="shared" si="40"/>
        <v>40922.25</v>
      </c>
      <c r="W358" s="6">
        <f t="shared" si="41"/>
        <v>40931.25</v>
      </c>
    </row>
    <row r="359" spans="1:23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5"/>
        <v>184.91304347826087</v>
      </c>
      <c r="G359" t="s">
        <v>20</v>
      </c>
      <c r="H359">
        <v>41</v>
      </c>
      <c r="I359" s="5">
        <f t="shared" si="36"/>
        <v>103.73170731707317</v>
      </c>
      <c r="J359" s="5" t="s">
        <v>2050</v>
      </c>
      <c r="K359" s="5" t="s">
        <v>2051</v>
      </c>
      <c r="L359" t="s">
        <v>21</v>
      </c>
      <c r="M359" t="s">
        <v>22</v>
      </c>
      <c r="N359">
        <v>1441256400</v>
      </c>
      <c r="O359">
        <v>1443416400</v>
      </c>
      <c r="P359" t="b">
        <v>0</v>
      </c>
      <c r="Q359" t="b">
        <v>0</v>
      </c>
      <c r="R359" s="6">
        <f t="shared" si="37"/>
        <v>25569</v>
      </c>
      <c r="S359" s="5">
        <f t="shared" si="38"/>
        <v>16681.208333333332</v>
      </c>
      <c r="T359" s="5">
        <f t="shared" si="39"/>
        <v>16706.208333333332</v>
      </c>
      <c r="U359" t="s">
        <v>89</v>
      </c>
      <c r="V359" s="6">
        <f t="shared" si="40"/>
        <v>42250.208333333328</v>
      </c>
      <c r="W359" s="6">
        <f t="shared" si="41"/>
        <v>42275.208333333328</v>
      </c>
    </row>
    <row r="360" spans="1:23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5"/>
        <v>11.814432989690722</v>
      </c>
      <c r="G360" t="s">
        <v>14</v>
      </c>
      <c r="H360">
        <v>23</v>
      </c>
      <c r="I360" s="5">
        <f t="shared" si="36"/>
        <v>49.826086956521742</v>
      </c>
      <c r="J360" s="5" t="s">
        <v>2054</v>
      </c>
      <c r="K360" s="5" t="s">
        <v>2055</v>
      </c>
      <c r="L360" t="s">
        <v>15</v>
      </c>
      <c r="M360" t="s">
        <v>16</v>
      </c>
      <c r="N360">
        <v>1533877200</v>
      </c>
      <c r="O360">
        <v>1534136400</v>
      </c>
      <c r="P360" t="b">
        <v>1</v>
      </c>
      <c r="Q360" t="b">
        <v>0</v>
      </c>
      <c r="R360" s="6">
        <f t="shared" si="37"/>
        <v>25569</v>
      </c>
      <c r="S360" s="5">
        <f t="shared" si="38"/>
        <v>17753.208333333332</v>
      </c>
      <c r="T360" s="5">
        <f t="shared" si="39"/>
        <v>17756.208333333332</v>
      </c>
      <c r="U360" t="s">
        <v>122</v>
      </c>
      <c r="V360" s="6">
        <f t="shared" si="40"/>
        <v>43322.208333333328</v>
      </c>
      <c r="W360" s="6">
        <f t="shared" si="41"/>
        <v>43325.208333333328</v>
      </c>
    </row>
    <row r="361" spans="1:23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5"/>
        <v>298.7</v>
      </c>
      <c r="G361" t="s">
        <v>20</v>
      </c>
      <c r="H361">
        <v>187</v>
      </c>
      <c r="I361" s="5">
        <f t="shared" si="36"/>
        <v>63.893048128342244</v>
      </c>
      <c r="J361" s="5" t="s">
        <v>2041</v>
      </c>
      <c r="K361" s="5" t="s">
        <v>2049</v>
      </c>
      <c r="L361" t="s">
        <v>21</v>
      </c>
      <c r="M361" t="s">
        <v>22</v>
      </c>
      <c r="N361">
        <v>1314421200</v>
      </c>
      <c r="O361">
        <v>1315026000</v>
      </c>
      <c r="P361" t="b">
        <v>0</v>
      </c>
      <c r="Q361" t="b">
        <v>0</v>
      </c>
      <c r="R361" s="6">
        <f t="shared" si="37"/>
        <v>25569</v>
      </c>
      <c r="S361" s="5">
        <f t="shared" si="38"/>
        <v>15213.208333333334</v>
      </c>
      <c r="T361" s="5">
        <f t="shared" si="39"/>
        <v>15220.208333333334</v>
      </c>
      <c r="U361" t="s">
        <v>71</v>
      </c>
      <c r="V361" s="6">
        <f t="shared" si="40"/>
        <v>40782.208333333336</v>
      </c>
      <c r="W361" s="6">
        <f t="shared" si="41"/>
        <v>40789.208333333336</v>
      </c>
    </row>
    <row r="362" spans="1:23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5"/>
        <v>226.35175879396985</v>
      </c>
      <c r="G362" t="s">
        <v>20</v>
      </c>
      <c r="H362">
        <v>2875</v>
      </c>
      <c r="I362" s="5">
        <f t="shared" si="36"/>
        <v>47.002434782608695</v>
      </c>
      <c r="J362" s="5" t="s">
        <v>2039</v>
      </c>
      <c r="K362" s="5" t="s">
        <v>2040</v>
      </c>
      <c r="L362" t="s">
        <v>40</v>
      </c>
      <c r="M362" t="s">
        <v>41</v>
      </c>
      <c r="N362">
        <v>1293861600</v>
      </c>
      <c r="O362">
        <v>1295071200</v>
      </c>
      <c r="P362" t="b">
        <v>0</v>
      </c>
      <c r="Q362" t="b">
        <v>1</v>
      </c>
      <c r="R362" s="6">
        <f t="shared" si="37"/>
        <v>25569</v>
      </c>
      <c r="S362" s="5">
        <f t="shared" si="38"/>
        <v>14975.25</v>
      </c>
      <c r="T362" s="5">
        <f t="shared" si="39"/>
        <v>14989.25</v>
      </c>
      <c r="U362" t="s">
        <v>33</v>
      </c>
      <c r="V362" s="6">
        <f t="shared" si="40"/>
        <v>40544.25</v>
      </c>
      <c r="W362" s="6">
        <f t="shared" si="41"/>
        <v>40558.25</v>
      </c>
    </row>
    <row r="363" spans="1:23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5"/>
        <v>173.56363636363636</v>
      </c>
      <c r="G363" t="s">
        <v>20</v>
      </c>
      <c r="H363">
        <v>88</v>
      </c>
      <c r="I363" s="5">
        <f t="shared" si="36"/>
        <v>108.47727272727273</v>
      </c>
      <c r="J363" s="5" t="s">
        <v>2039</v>
      </c>
      <c r="K363" s="5" t="s">
        <v>2040</v>
      </c>
      <c r="L363" t="s">
        <v>21</v>
      </c>
      <c r="M363" t="s">
        <v>22</v>
      </c>
      <c r="N363">
        <v>1507352400</v>
      </c>
      <c r="O363">
        <v>1509426000</v>
      </c>
      <c r="P363" t="b">
        <v>0</v>
      </c>
      <c r="Q363" t="b">
        <v>0</v>
      </c>
      <c r="R363" s="6">
        <f t="shared" si="37"/>
        <v>25569</v>
      </c>
      <c r="S363" s="5">
        <f t="shared" si="38"/>
        <v>17446.208333333332</v>
      </c>
      <c r="T363" s="5">
        <f t="shared" si="39"/>
        <v>17470.208333333332</v>
      </c>
      <c r="U363" t="s">
        <v>33</v>
      </c>
      <c r="V363" s="6">
        <f t="shared" si="40"/>
        <v>43015.208333333328</v>
      </c>
      <c r="W363" s="6">
        <f t="shared" si="41"/>
        <v>43039.208333333328</v>
      </c>
    </row>
    <row r="364" spans="1:23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5"/>
        <v>371.75675675675677</v>
      </c>
      <c r="G364" t="s">
        <v>20</v>
      </c>
      <c r="H364">
        <v>191</v>
      </c>
      <c r="I364" s="5">
        <f t="shared" si="36"/>
        <v>72.015706806282722</v>
      </c>
      <c r="J364" s="5" t="s">
        <v>2035</v>
      </c>
      <c r="K364" s="5" t="s">
        <v>2036</v>
      </c>
      <c r="L364" t="s">
        <v>21</v>
      </c>
      <c r="M364" t="s">
        <v>22</v>
      </c>
      <c r="N364">
        <v>1296108000</v>
      </c>
      <c r="O364">
        <v>1299391200</v>
      </c>
      <c r="P364" t="b">
        <v>0</v>
      </c>
      <c r="Q364" t="b">
        <v>0</v>
      </c>
      <c r="R364" s="6">
        <f t="shared" si="37"/>
        <v>25569</v>
      </c>
      <c r="S364" s="5">
        <f t="shared" si="38"/>
        <v>15001.25</v>
      </c>
      <c r="T364" s="5">
        <f t="shared" si="39"/>
        <v>15039.25</v>
      </c>
      <c r="U364" t="s">
        <v>23</v>
      </c>
      <c r="V364" s="6">
        <f t="shared" si="40"/>
        <v>40570.25</v>
      </c>
      <c r="W364" s="6">
        <f t="shared" si="41"/>
        <v>40608.25</v>
      </c>
    </row>
    <row r="365" spans="1:23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5"/>
        <v>160.19230769230771</v>
      </c>
      <c r="G365" t="s">
        <v>20</v>
      </c>
      <c r="H365">
        <v>139</v>
      </c>
      <c r="I365" s="5">
        <f t="shared" si="36"/>
        <v>59.928057553956833</v>
      </c>
      <c r="J365" s="5" t="s">
        <v>2035</v>
      </c>
      <c r="K365" s="5" t="s">
        <v>2036</v>
      </c>
      <c r="L365" t="s">
        <v>21</v>
      </c>
      <c r="M365" t="s">
        <v>22</v>
      </c>
      <c r="N365">
        <v>1324965600</v>
      </c>
      <c r="O365">
        <v>1325052000</v>
      </c>
      <c r="P365" t="b">
        <v>0</v>
      </c>
      <c r="Q365" t="b">
        <v>0</v>
      </c>
      <c r="R365" s="6">
        <f t="shared" si="37"/>
        <v>25569</v>
      </c>
      <c r="S365" s="5">
        <f t="shared" si="38"/>
        <v>15335.25</v>
      </c>
      <c r="T365" s="5">
        <f t="shared" si="39"/>
        <v>15336.25</v>
      </c>
      <c r="U365" t="s">
        <v>23</v>
      </c>
      <c r="V365" s="6">
        <f t="shared" si="40"/>
        <v>40904.25</v>
      </c>
      <c r="W365" s="6">
        <f t="shared" si="41"/>
        <v>40905.25</v>
      </c>
    </row>
    <row r="366" spans="1:23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5"/>
        <v>1616.3333333333335</v>
      </c>
      <c r="G366" t="s">
        <v>20</v>
      </c>
      <c r="H366">
        <v>186</v>
      </c>
      <c r="I366" s="5">
        <f t="shared" si="36"/>
        <v>78.209677419354833</v>
      </c>
      <c r="J366" s="5" t="s">
        <v>2035</v>
      </c>
      <c r="K366" s="5" t="s">
        <v>2045</v>
      </c>
      <c r="L366" t="s">
        <v>21</v>
      </c>
      <c r="M366" t="s">
        <v>22</v>
      </c>
      <c r="N366">
        <v>1520229600</v>
      </c>
      <c r="O366">
        <v>1522818000</v>
      </c>
      <c r="P366" t="b">
        <v>0</v>
      </c>
      <c r="Q366" t="b">
        <v>0</v>
      </c>
      <c r="R366" s="6">
        <f t="shared" si="37"/>
        <v>25569</v>
      </c>
      <c r="S366" s="5">
        <f t="shared" si="38"/>
        <v>17595.25</v>
      </c>
      <c r="T366" s="5">
        <f t="shared" si="39"/>
        <v>17625.208333333332</v>
      </c>
      <c r="U366" t="s">
        <v>60</v>
      </c>
      <c r="V366" s="6">
        <f t="shared" si="40"/>
        <v>43164.25</v>
      </c>
      <c r="W366" s="6">
        <f t="shared" si="41"/>
        <v>43194.208333333328</v>
      </c>
    </row>
    <row r="367" spans="1:23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5"/>
        <v>733.4375</v>
      </c>
      <c r="G367" t="s">
        <v>20</v>
      </c>
      <c r="H367">
        <v>112</v>
      </c>
      <c r="I367" s="5">
        <f t="shared" si="36"/>
        <v>104.77678571428571</v>
      </c>
      <c r="J367" s="5" t="s">
        <v>2039</v>
      </c>
      <c r="K367" s="5" t="s">
        <v>2040</v>
      </c>
      <c r="L367" t="s">
        <v>26</v>
      </c>
      <c r="M367" t="s">
        <v>27</v>
      </c>
      <c r="N367">
        <v>1482991200</v>
      </c>
      <c r="O367">
        <v>1485324000</v>
      </c>
      <c r="P367" t="b">
        <v>0</v>
      </c>
      <c r="Q367" t="b">
        <v>0</v>
      </c>
      <c r="R367" s="6">
        <f t="shared" si="37"/>
        <v>25569</v>
      </c>
      <c r="S367" s="5">
        <f t="shared" si="38"/>
        <v>17164.25</v>
      </c>
      <c r="T367" s="5">
        <f t="shared" si="39"/>
        <v>17191.25</v>
      </c>
      <c r="U367" t="s">
        <v>33</v>
      </c>
      <c r="V367" s="6">
        <f t="shared" si="40"/>
        <v>42733.25</v>
      </c>
      <c r="W367" s="6">
        <f t="shared" si="41"/>
        <v>42760.25</v>
      </c>
    </row>
    <row r="368" spans="1:23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5"/>
        <v>592.11111111111109</v>
      </c>
      <c r="G368" t="s">
        <v>20</v>
      </c>
      <c r="H368">
        <v>101</v>
      </c>
      <c r="I368" s="5">
        <f t="shared" si="36"/>
        <v>105.52475247524752</v>
      </c>
      <c r="J368" s="5" t="s">
        <v>2039</v>
      </c>
      <c r="K368" s="5" t="s">
        <v>2040</v>
      </c>
      <c r="L368" t="s">
        <v>21</v>
      </c>
      <c r="M368" t="s">
        <v>22</v>
      </c>
      <c r="N368">
        <v>1294034400</v>
      </c>
      <c r="O368">
        <v>1294120800</v>
      </c>
      <c r="P368" t="b">
        <v>0</v>
      </c>
      <c r="Q368" t="b">
        <v>1</v>
      </c>
      <c r="R368" s="6">
        <f t="shared" si="37"/>
        <v>25569</v>
      </c>
      <c r="S368" s="5">
        <f t="shared" si="38"/>
        <v>14977.25</v>
      </c>
      <c r="T368" s="5">
        <f t="shared" si="39"/>
        <v>14978.25</v>
      </c>
      <c r="U368" t="s">
        <v>33</v>
      </c>
      <c r="V368" s="6">
        <f t="shared" si="40"/>
        <v>40546.25</v>
      </c>
      <c r="W368" s="6">
        <f t="shared" si="41"/>
        <v>40547.25</v>
      </c>
    </row>
    <row r="369" spans="1:23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5"/>
        <v>18.888888888888889</v>
      </c>
      <c r="G369" t="s">
        <v>14</v>
      </c>
      <c r="H369">
        <v>75</v>
      </c>
      <c r="I369" s="5">
        <f t="shared" si="36"/>
        <v>24.933333333333334</v>
      </c>
      <c r="J369" s="5" t="s">
        <v>2039</v>
      </c>
      <c r="K369" s="5" t="s">
        <v>2040</v>
      </c>
      <c r="L369" t="s">
        <v>21</v>
      </c>
      <c r="M369" t="s">
        <v>22</v>
      </c>
      <c r="N369">
        <v>1413608400</v>
      </c>
      <c r="O369">
        <v>1415685600</v>
      </c>
      <c r="P369" t="b">
        <v>0</v>
      </c>
      <c r="Q369" t="b">
        <v>1</v>
      </c>
      <c r="R369" s="6">
        <f t="shared" si="37"/>
        <v>25569</v>
      </c>
      <c r="S369" s="5">
        <f t="shared" si="38"/>
        <v>16361.208333333334</v>
      </c>
      <c r="T369" s="5">
        <f t="shared" si="39"/>
        <v>16385.25</v>
      </c>
      <c r="U369" t="s">
        <v>33</v>
      </c>
      <c r="V369" s="6">
        <f t="shared" si="40"/>
        <v>41930.208333333336</v>
      </c>
      <c r="W369" s="6">
        <f t="shared" si="41"/>
        <v>41954.25</v>
      </c>
    </row>
    <row r="370" spans="1:23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5"/>
        <v>276.80769230769232</v>
      </c>
      <c r="G370" t="s">
        <v>20</v>
      </c>
      <c r="H370">
        <v>206</v>
      </c>
      <c r="I370" s="5">
        <f t="shared" si="36"/>
        <v>69.873786407766985</v>
      </c>
      <c r="J370" s="5" t="s">
        <v>2041</v>
      </c>
      <c r="K370" s="5" t="s">
        <v>2042</v>
      </c>
      <c r="L370" t="s">
        <v>40</v>
      </c>
      <c r="M370" t="s">
        <v>41</v>
      </c>
      <c r="N370">
        <v>1286946000</v>
      </c>
      <c r="O370">
        <v>1288933200</v>
      </c>
      <c r="P370" t="b">
        <v>0</v>
      </c>
      <c r="Q370" t="b">
        <v>1</v>
      </c>
      <c r="R370" s="6">
        <f t="shared" si="37"/>
        <v>25569</v>
      </c>
      <c r="S370" s="5">
        <f t="shared" si="38"/>
        <v>14895.208333333334</v>
      </c>
      <c r="T370" s="5">
        <f t="shared" si="39"/>
        <v>14918.208333333334</v>
      </c>
      <c r="U370" t="s">
        <v>42</v>
      </c>
      <c r="V370" s="6">
        <f t="shared" si="40"/>
        <v>40464.208333333336</v>
      </c>
      <c r="W370" s="6">
        <f t="shared" si="41"/>
        <v>40487.208333333336</v>
      </c>
    </row>
    <row r="371" spans="1:23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5"/>
        <v>273.01851851851848</v>
      </c>
      <c r="G371" t="s">
        <v>20</v>
      </c>
      <c r="H371">
        <v>154</v>
      </c>
      <c r="I371" s="5">
        <f t="shared" si="36"/>
        <v>95.733766233766232</v>
      </c>
      <c r="J371" s="5" t="s">
        <v>2041</v>
      </c>
      <c r="K371" s="5" t="s">
        <v>2060</v>
      </c>
      <c r="L371" t="s">
        <v>21</v>
      </c>
      <c r="M371" t="s">
        <v>22</v>
      </c>
      <c r="N371">
        <v>1359871200</v>
      </c>
      <c r="O371">
        <v>1363237200</v>
      </c>
      <c r="P371" t="b">
        <v>0</v>
      </c>
      <c r="Q371" t="b">
        <v>1</v>
      </c>
      <c r="R371" s="6">
        <f t="shared" si="37"/>
        <v>25569</v>
      </c>
      <c r="S371" s="5">
        <f t="shared" si="38"/>
        <v>15739.25</v>
      </c>
      <c r="T371" s="5">
        <f t="shared" si="39"/>
        <v>15778.208333333334</v>
      </c>
      <c r="U371" t="s">
        <v>269</v>
      </c>
      <c r="V371" s="6">
        <f t="shared" si="40"/>
        <v>41308.25</v>
      </c>
      <c r="W371" s="6">
        <f t="shared" si="41"/>
        <v>41347.208333333336</v>
      </c>
    </row>
    <row r="372" spans="1:23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5"/>
        <v>159.36331255565449</v>
      </c>
      <c r="G372" t="s">
        <v>20</v>
      </c>
      <c r="H372">
        <v>5966</v>
      </c>
      <c r="I372" s="5">
        <f t="shared" si="36"/>
        <v>29.997485752598056</v>
      </c>
      <c r="J372" s="5" t="s">
        <v>2039</v>
      </c>
      <c r="K372" s="5" t="s">
        <v>2040</v>
      </c>
      <c r="L372" t="s">
        <v>21</v>
      </c>
      <c r="M372" t="s">
        <v>22</v>
      </c>
      <c r="N372">
        <v>1555304400</v>
      </c>
      <c r="O372">
        <v>1555822800</v>
      </c>
      <c r="P372" t="b">
        <v>0</v>
      </c>
      <c r="Q372" t="b">
        <v>0</v>
      </c>
      <c r="R372" s="6">
        <f t="shared" si="37"/>
        <v>25569</v>
      </c>
      <c r="S372" s="5">
        <f t="shared" si="38"/>
        <v>18001.208333333332</v>
      </c>
      <c r="T372" s="5">
        <f t="shared" si="39"/>
        <v>18007.208333333332</v>
      </c>
      <c r="U372" t="s">
        <v>33</v>
      </c>
      <c r="V372" s="6">
        <f t="shared" si="40"/>
        <v>43570.208333333328</v>
      </c>
      <c r="W372" s="6">
        <f t="shared" si="41"/>
        <v>43576.208333333328</v>
      </c>
    </row>
    <row r="373" spans="1:23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5"/>
        <v>67.869978858350947</v>
      </c>
      <c r="G373" t="s">
        <v>14</v>
      </c>
      <c r="H373">
        <v>2176</v>
      </c>
      <c r="I373" s="5">
        <f t="shared" si="36"/>
        <v>59.011948529411768</v>
      </c>
      <c r="J373" s="5" t="s">
        <v>2039</v>
      </c>
      <c r="K373" s="5" t="s">
        <v>2040</v>
      </c>
      <c r="L373" t="s">
        <v>21</v>
      </c>
      <c r="M373" t="s">
        <v>22</v>
      </c>
      <c r="N373">
        <v>1423375200</v>
      </c>
      <c r="O373">
        <v>1427778000</v>
      </c>
      <c r="P373" t="b">
        <v>0</v>
      </c>
      <c r="Q373" t="b">
        <v>0</v>
      </c>
      <c r="R373" s="6">
        <f t="shared" si="37"/>
        <v>25569</v>
      </c>
      <c r="S373" s="5">
        <f t="shared" si="38"/>
        <v>16474.25</v>
      </c>
      <c r="T373" s="5">
        <f t="shared" si="39"/>
        <v>16525.208333333332</v>
      </c>
      <c r="U373" t="s">
        <v>33</v>
      </c>
      <c r="V373" s="6">
        <f t="shared" si="40"/>
        <v>42043.25</v>
      </c>
      <c r="W373" s="6">
        <f t="shared" si="41"/>
        <v>42094.208333333328</v>
      </c>
    </row>
    <row r="374" spans="1:23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5"/>
        <v>1591.5555555555554</v>
      </c>
      <c r="G374" t="s">
        <v>20</v>
      </c>
      <c r="H374">
        <v>169</v>
      </c>
      <c r="I374" s="5">
        <f t="shared" si="36"/>
        <v>84.757396449704146</v>
      </c>
      <c r="J374" s="5" t="s">
        <v>2041</v>
      </c>
      <c r="K374" s="5" t="s">
        <v>2042</v>
      </c>
      <c r="L374" t="s">
        <v>21</v>
      </c>
      <c r="M374" t="s">
        <v>22</v>
      </c>
      <c r="N374">
        <v>1420696800</v>
      </c>
      <c r="O374">
        <v>1422424800</v>
      </c>
      <c r="P374" t="b">
        <v>0</v>
      </c>
      <c r="Q374" t="b">
        <v>1</v>
      </c>
      <c r="R374" s="6">
        <f t="shared" si="37"/>
        <v>25569</v>
      </c>
      <c r="S374" s="5">
        <f t="shared" si="38"/>
        <v>16443.25</v>
      </c>
      <c r="T374" s="5">
        <f t="shared" si="39"/>
        <v>16463.25</v>
      </c>
      <c r="U374" t="s">
        <v>42</v>
      </c>
      <c r="V374" s="6">
        <f t="shared" si="40"/>
        <v>42012.25</v>
      </c>
      <c r="W374" s="6">
        <f t="shared" si="41"/>
        <v>42032.25</v>
      </c>
    </row>
    <row r="375" spans="1:23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5"/>
        <v>730.18222222222221</v>
      </c>
      <c r="G375" t="s">
        <v>20</v>
      </c>
      <c r="H375">
        <v>2106</v>
      </c>
      <c r="I375" s="5">
        <f t="shared" si="36"/>
        <v>78.010921177587846</v>
      </c>
      <c r="J375" s="5" t="s">
        <v>2039</v>
      </c>
      <c r="K375" s="5" t="s">
        <v>2040</v>
      </c>
      <c r="L375" t="s">
        <v>21</v>
      </c>
      <c r="M375" t="s">
        <v>22</v>
      </c>
      <c r="N375">
        <v>1502946000</v>
      </c>
      <c r="O375">
        <v>1503637200</v>
      </c>
      <c r="P375" t="b">
        <v>0</v>
      </c>
      <c r="Q375" t="b">
        <v>0</v>
      </c>
      <c r="R375" s="6">
        <f t="shared" si="37"/>
        <v>25569</v>
      </c>
      <c r="S375" s="5">
        <f t="shared" si="38"/>
        <v>17395.208333333332</v>
      </c>
      <c r="T375" s="5">
        <f t="shared" si="39"/>
        <v>17403.208333333332</v>
      </c>
      <c r="U375" t="s">
        <v>33</v>
      </c>
      <c r="V375" s="6">
        <f t="shared" si="40"/>
        <v>42964.208333333328</v>
      </c>
      <c r="W375" s="6">
        <f t="shared" si="41"/>
        <v>42972.208333333328</v>
      </c>
    </row>
    <row r="376" spans="1:23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5"/>
        <v>13.185782556750297</v>
      </c>
      <c r="G376" t="s">
        <v>14</v>
      </c>
      <c r="H376">
        <v>441</v>
      </c>
      <c r="I376" s="5">
        <f t="shared" si="36"/>
        <v>50.05215419501134</v>
      </c>
      <c r="J376" s="5" t="s">
        <v>2041</v>
      </c>
      <c r="K376" s="5" t="s">
        <v>2042</v>
      </c>
      <c r="L376" t="s">
        <v>21</v>
      </c>
      <c r="M376" t="s">
        <v>22</v>
      </c>
      <c r="N376">
        <v>1547186400</v>
      </c>
      <c r="O376">
        <v>1547618400</v>
      </c>
      <c r="P376" t="b">
        <v>0</v>
      </c>
      <c r="Q376" t="b">
        <v>1</v>
      </c>
      <c r="R376" s="6">
        <f t="shared" si="37"/>
        <v>25569</v>
      </c>
      <c r="S376" s="5">
        <f t="shared" si="38"/>
        <v>17907.25</v>
      </c>
      <c r="T376" s="5">
        <f t="shared" si="39"/>
        <v>17912.25</v>
      </c>
      <c r="U376" t="s">
        <v>42</v>
      </c>
      <c r="V376" s="6">
        <f t="shared" si="40"/>
        <v>43476.25</v>
      </c>
      <c r="W376" s="6">
        <f t="shared" si="41"/>
        <v>43481.25</v>
      </c>
    </row>
    <row r="377" spans="1:23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5"/>
        <v>54.777777777777779</v>
      </c>
      <c r="G377" t="s">
        <v>14</v>
      </c>
      <c r="H377">
        <v>25</v>
      </c>
      <c r="I377" s="5">
        <f t="shared" si="36"/>
        <v>59.16</v>
      </c>
      <c r="J377" s="5" t="s">
        <v>2035</v>
      </c>
      <c r="K377" s="5" t="s">
        <v>2045</v>
      </c>
      <c r="L377" t="s">
        <v>21</v>
      </c>
      <c r="M377" t="s">
        <v>22</v>
      </c>
      <c r="N377">
        <v>1444971600</v>
      </c>
      <c r="O377">
        <v>1449900000</v>
      </c>
      <c r="P377" t="b">
        <v>0</v>
      </c>
      <c r="Q377" t="b">
        <v>0</v>
      </c>
      <c r="R377" s="6">
        <f t="shared" si="37"/>
        <v>25569</v>
      </c>
      <c r="S377" s="5">
        <f t="shared" si="38"/>
        <v>16724.208333333332</v>
      </c>
      <c r="T377" s="5">
        <f t="shared" si="39"/>
        <v>16781.25</v>
      </c>
      <c r="U377" t="s">
        <v>60</v>
      </c>
      <c r="V377" s="6">
        <f t="shared" si="40"/>
        <v>42293.208333333328</v>
      </c>
      <c r="W377" s="6">
        <f t="shared" si="41"/>
        <v>42350.25</v>
      </c>
    </row>
    <row r="378" spans="1:23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5"/>
        <v>361.02941176470591</v>
      </c>
      <c r="G378" t="s">
        <v>20</v>
      </c>
      <c r="H378">
        <v>131</v>
      </c>
      <c r="I378" s="5">
        <f t="shared" si="36"/>
        <v>93.702290076335885</v>
      </c>
      <c r="J378" s="5" t="s">
        <v>2035</v>
      </c>
      <c r="K378" s="5" t="s">
        <v>2036</v>
      </c>
      <c r="L378" t="s">
        <v>21</v>
      </c>
      <c r="M378" t="s">
        <v>22</v>
      </c>
      <c r="N378">
        <v>1404622800</v>
      </c>
      <c r="O378">
        <v>1405141200</v>
      </c>
      <c r="P378" t="b">
        <v>0</v>
      </c>
      <c r="Q378" t="b">
        <v>0</v>
      </c>
      <c r="R378" s="6">
        <f t="shared" si="37"/>
        <v>25569</v>
      </c>
      <c r="S378" s="5">
        <f t="shared" si="38"/>
        <v>16257.208333333334</v>
      </c>
      <c r="T378" s="5">
        <f t="shared" si="39"/>
        <v>16263.208333333334</v>
      </c>
      <c r="U378" t="s">
        <v>23</v>
      </c>
      <c r="V378" s="6">
        <f t="shared" si="40"/>
        <v>41826.208333333336</v>
      </c>
      <c r="W378" s="6">
        <f t="shared" si="41"/>
        <v>41832.208333333336</v>
      </c>
    </row>
    <row r="379" spans="1:23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5"/>
        <v>10.257545271629779</v>
      </c>
      <c r="G379" t="s">
        <v>14</v>
      </c>
      <c r="H379">
        <v>127</v>
      </c>
      <c r="I379" s="5">
        <f t="shared" si="36"/>
        <v>40.14173228346457</v>
      </c>
      <c r="J379" s="5" t="s">
        <v>2039</v>
      </c>
      <c r="K379" s="5" t="s">
        <v>2040</v>
      </c>
      <c r="L379" t="s">
        <v>21</v>
      </c>
      <c r="M379" t="s">
        <v>22</v>
      </c>
      <c r="N379">
        <v>1571720400</v>
      </c>
      <c r="O379">
        <v>1572933600</v>
      </c>
      <c r="P379" t="b">
        <v>0</v>
      </c>
      <c r="Q379" t="b">
        <v>0</v>
      </c>
      <c r="R379" s="6">
        <f t="shared" si="37"/>
        <v>25569</v>
      </c>
      <c r="S379" s="5">
        <f t="shared" si="38"/>
        <v>18191.208333333332</v>
      </c>
      <c r="T379" s="5">
        <f t="shared" si="39"/>
        <v>18205.25</v>
      </c>
      <c r="U379" t="s">
        <v>33</v>
      </c>
      <c r="V379" s="6">
        <f t="shared" si="40"/>
        <v>43760.208333333328</v>
      </c>
      <c r="W379" s="6">
        <f t="shared" si="41"/>
        <v>43774.25</v>
      </c>
    </row>
    <row r="380" spans="1:23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5"/>
        <v>13.962962962962964</v>
      </c>
      <c r="G380" t="s">
        <v>14</v>
      </c>
      <c r="H380">
        <v>355</v>
      </c>
      <c r="I380" s="5">
        <f t="shared" si="36"/>
        <v>70.090140845070422</v>
      </c>
      <c r="J380" s="5" t="s">
        <v>2041</v>
      </c>
      <c r="K380" s="5" t="s">
        <v>2042</v>
      </c>
      <c r="L380" t="s">
        <v>21</v>
      </c>
      <c r="M380" t="s">
        <v>22</v>
      </c>
      <c r="N380">
        <v>1526878800</v>
      </c>
      <c r="O380">
        <v>1530162000</v>
      </c>
      <c r="P380" t="b">
        <v>0</v>
      </c>
      <c r="Q380" t="b">
        <v>0</v>
      </c>
      <c r="R380" s="6">
        <f t="shared" si="37"/>
        <v>25569</v>
      </c>
      <c r="S380" s="5">
        <f t="shared" si="38"/>
        <v>17672.208333333332</v>
      </c>
      <c r="T380" s="5">
        <f t="shared" si="39"/>
        <v>17710.208333333332</v>
      </c>
      <c r="U380" t="s">
        <v>42</v>
      </c>
      <c r="V380" s="6">
        <f t="shared" si="40"/>
        <v>43241.208333333328</v>
      </c>
      <c r="W380" s="6">
        <f t="shared" si="41"/>
        <v>43279.208333333328</v>
      </c>
    </row>
    <row r="381" spans="1:23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5"/>
        <v>40.444444444444443</v>
      </c>
      <c r="G381" t="s">
        <v>14</v>
      </c>
      <c r="H381">
        <v>44</v>
      </c>
      <c r="I381" s="5">
        <f t="shared" si="36"/>
        <v>66.181818181818187</v>
      </c>
      <c r="J381" s="5" t="s">
        <v>2039</v>
      </c>
      <c r="K381" s="5" t="s">
        <v>2040</v>
      </c>
      <c r="L381" t="s">
        <v>40</v>
      </c>
      <c r="M381" t="s">
        <v>41</v>
      </c>
      <c r="N381">
        <v>1319691600</v>
      </c>
      <c r="O381">
        <v>1320904800</v>
      </c>
      <c r="P381" t="b">
        <v>0</v>
      </c>
      <c r="Q381" t="b">
        <v>0</v>
      </c>
      <c r="R381" s="6">
        <f t="shared" si="37"/>
        <v>25569</v>
      </c>
      <c r="S381" s="5">
        <f t="shared" si="38"/>
        <v>15274.208333333334</v>
      </c>
      <c r="T381" s="5">
        <f t="shared" si="39"/>
        <v>15288.25</v>
      </c>
      <c r="U381" t="s">
        <v>33</v>
      </c>
      <c r="V381" s="6">
        <f t="shared" si="40"/>
        <v>40843.208333333336</v>
      </c>
      <c r="W381" s="6">
        <f t="shared" si="41"/>
        <v>40857.25</v>
      </c>
    </row>
    <row r="382" spans="1:23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5"/>
        <v>160.32</v>
      </c>
      <c r="G382" t="s">
        <v>20</v>
      </c>
      <c r="H382">
        <v>84</v>
      </c>
      <c r="I382" s="5">
        <f t="shared" si="36"/>
        <v>47.714285714285715</v>
      </c>
      <c r="J382" s="5" t="s">
        <v>2039</v>
      </c>
      <c r="K382" s="5" t="s">
        <v>2040</v>
      </c>
      <c r="L382" t="s">
        <v>21</v>
      </c>
      <c r="M382" t="s">
        <v>22</v>
      </c>
      <c r="N382">
        <v>1371963600</v>
      </c>
      <c r="O382">
        <v>1372395600</v>
      </c>
      <c r="P382" t="b">
        <v>0</v>
      </c>
      <c r="Q382" t="b">
        <v>0</v>
      </c>
      <c r="R382" s="6">
        <f t="shared" si="37"/>
        <v>25569</v>
      </c>
      <c r="S382" s="5">
        <f t="shared" si="38"/>
        <v>15879.208333333334</v>
      </c>
      <c r="T382" s="5">
        <f t="shared" si="39"/>
        <v>15884.208333333334</v>
      </c>
      <c r="U382" t="s">
        <v>33</v>
      </c>
      <c r="V382" s="6">
        <f t="shared" si="40"/>
        <v>41448.208333333336</v>
      </c>
      <c r="W382" s="6">
        <f t="shared" si="41"/>
        <v>41453.208333333336</v>
      </c>
    </row>
    <row r="383" spans="1:23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5"/>
        <v>183.9433962264151</v>
      </c>
      <c r="G383" t="s">
        <v>20</v>
      </c>
      <c r="H383">
        <v>155</v>
      </c>
      <c r="I383" s="5">
        <f t="shared" si="36"/>
        <v>62.896774193548389</v>
      </c>
      <c r="J383" s="5" t="s">
        <v>2039</v>
      </c>
      <c r="K383" s="5" t="s">
        <v>2040</v>
      </c>
      <c r="L383" t="s">
        <v>21</v>
      </c>
      <c r="M383" t="s">
        <v>22</v>
      </c>
      <c r="N383">
        <v>1433739600</v>
      </c>
      <c r="O383">
        <v>1437714000</v>
      </c>
      <c r="P383" t="b">
        <v>0</v>
      </c>
      <c r="Q383" t="b">
        <v>0</v>
      </c>
      <c r="R383" s="6">
        <f t="shared" si="37"/>
        <v>25569</v>
      </c>
      <c r="S383" s="5">
        <f t="shared" si="38"/>
        <v>16594.208333333332</v>
      </c>
      <c r="T383" s="5">
        <f t="shared" si="39"/>
        <v>16640.208333333332</v>
      </c>
      <c r="U383" t="s">
        <v>33</v>
      </c>
      <c r="V383" s="6">
        <f t="shared" si="40"/>
        <v>42163.208333333328</v>
      </c>
      <c r="W383" s="6">
        <f t="shared" si="41"/>
        <v>42209.208333333328</v>
      </c>
    </row>
    <row r="384" spans="1:23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5"/>
        <v>63.769230769230766</v>
      </c>
      <c r="G384" t="s">
        <v>14</v>
      </c>
      <c r="H384">
        <v>67</v>
      </c>
      <c r="I384" s="5">
        <f t="shared" si="36"/>
        <v>86.611940298507463</v>
      </c>
      <c r="J384" s="5" t="s">
        <v>2054</v>
      </c>
      <c r="K384" s="5" t="s">
        <v>2055</v>
      </c>
      <c r="L384" t="s">
        <v>21</v>
      </c>
      <c r="M384" t="s">
        <v>22</v>
      </c>
      <c r="N384">
        <v>1508130000</v>
      </c>
      <c r="O384">
        <v>1509771600</v>
      </c>
      <c r="P384" t="b">
        <v>0</v>
      </c>
      <c r="Q384" t="b">
        <v>0</v>
      </c>
      <c r="R384" s="6">
        <f t="shared" si="37"/>
        <v>25569</v>
      </c>
      <c r="S384" s="5">
        <f t="shared" si="38"/>
        <v>17455.208333333332</v>
      </c>
      <c r="T384" s="5">
        <f t="shared" si="39"/>
        <v>17474.208333333332</v>
      </c>
      <c r="U384" t="s">
        <v>122</v>
      </c>
      <c r="V384" s="6">
        <f t="shared" si="40"/>
        <v>43024.208333333328</v>
      </c>
      <c r="W384" s="6">
        <f t="shared" si="41"/>
        <v>43043.208333333328</v>
      </c>
    </row>
    <row r="385" spans="1:23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5"/>
        <v>225.38095238095238</v>
      </c>
      <c r="G385" t="s">
        <v>20</v>
      </c>
      <c r="H385">
        <v>189</v>
      </c>
      <c r="I385" s="5">
        <f t="shared" si="36"/>
        <v>75.126984126984127</v>
      </c>
      <c r="J385" s="5" t="s">
        <v>2033</v>
      </c>
      <c r="K385" s="5" t="s">
        <v>2034</v>
      </c>
      <c r="L385" t="s">
        <v>21</v>
      </c>
      <c r="M385" t="s">
        <v>22</v>
      </c>
      <c r="N385">
        <v>1550037600</v>
      </c>
      <c r="O385">
        <v>1550556000</v>
      </c>
      <c r="P385" t="b">
        <v>0</v>
      </c>
      <c r="Q385" t="b">
        <v>1</v>
      </c>
      <c r="R385" s="6">
        <f t="shared" si="37"/>
        <v>25569</v>
      </c>
      <c r="S385" s="5">
        <f t="shared" si="38"/>
        <v>17940.25</v>
      </c>
      <c r="T385" s="5">
        <f t="shared" si="39"/>
        <v>17946.25</v>
      </c>
      <c r="U385" t="s">
        <v>17</v>
      </c>
      <c r="V385" s="6">
        <f t="shared" si="40"/>
        <v>43509.25</v>
      </c>
      <c r="W385" s="6">
        <f t="shared" si="41"/>
        <v>43515.25</v>
      </c>
    </row>
    <row r="386" spans="1:23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5"/>
        <v>172.00961538461539</v>
      </c>
      <c r="G386" t="s">
        <v>20</v>
      </c>
      <c r="H386">
        <v>4799</v>
      </c>
      <c r="I386" s="5">
        <f t="shared" si="36"/>
        <v>41.004167534903104</v>
      </c>
      <c r="J386" s="5" t="s">
        <v>2041</v>
      </c>
      <c r="K386" s="5" t="s">
        <v>2042</v>
      </c>
      <c r="L386" t="s">
        <v>21</v>
      </c>
      <c r="M386" t="s">
        <v>22</v>
      </c>
      <c r="N386">
        <v>1486706400</v>
      </c>
      <c r="O386">
        <v>1489039200</v>
      </c>
      <c r="P386" t="b">
        <v>1</v>
      </c>
      <c r="Q386" t="b">
        <v>1</v>
      </c>
      <c r="R386" s="6">
        <f t="shared" si="37"/>
        <v>25569</v>
      </c>
      <c r="S386" s="5">
        <f t="shared" si="38"/>
        <v>17207.25</v>
      </c>
      <c r="T386" s="5">
        <f t="shared" si="39"/>
        <v>17234.25</v>
      </c>
      <c r="U386" t="s">
        <v>42</v>
      </c>
      <c r="V386" s="6">
        <f t="shared" si="40"/>
        <v>42776.25</v>
      </c>
      <c r="W386" s="6">
        <f t="shared" si="41"/>
        <v>42803.25</v>
      </c>
    </row>
    <row r="387" spans="1:23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42">(E387/D387)*100</f>
        <v>146.16709511568124</v>
      </c>
      <c r="G387" t="s">
        <v>20</v>
      </c>
      <c r="H387">
        <v>1137</v>
      </c>
      <c r="I387" s="5">
        <f t="shared" ref="I387:I450" si="43">IF(H387=0,0,E387/H387)</f>
        <v>50.007915567282325</v>
      </c>
      <c r="J387" s="5" t="s">
        <v>2047</v>
      </c>
      <c r="K387" s="5" t="s">
        <v>2048</v>
      </c>
      <c r="L387" t="s">
        <v>21</v>
      </c>
      <c r="M387" t="s">
        <v>22</v>
      </c>
      <c r="N387">
        <v>1553835600</v>
      </c>
      <c r="O387">
        <v>1556600400</v>
      </c>
      <c r="P387" t="b">
        <v>0</v>
      </c>
      <c r="Q387" t="b">
        <v>0</v>
      </c>
      <c r="R387" s="6">
        <f t="shared" ref="R387:R450" si="44">DATE(1970,1,1)</f>
        <v>25569</v>
      </c>
      <c r="S387" s="5">
        <f t="shared" ref="S387:S450" si="45">N387/86400</f>
        <v>17984.208333333332</v>
      </c>
      <c r="T387" s="5">
        <f t="shared" ref="T387:T450" si="46">O387/86400</f>
        <v>18016.208333333332</v>
      </c>
      <c r="U387" t="s">
        <v>68</v>
      </c>
      <c r="V387" s="6">
        <f t="shared" ref="V387:V450" si="47">DATE(1970,1,1)+S387</f>
        <v>43553.208333333328</v>
      </c>
      <c r="W387" s="6">
        <f t="shared" ref="W387:W450" si="48">DATE(1970,1,1)+T387</f>
        <v>43585.208333333328</v>
      </c>
    </row>
    <row r="388" spans="1:23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42"/>
        <v>76.42361623616236</v>
      </c>
      <c r="G388" t="s">
        <v>14</v>
      </c>
      <c r="H388">
        <v>1068</v>
      </c>
      <c r="I388" s="5">
        <f t="shared" si="43"/>
        <v>96.960674157303373</v>
      </c>
      <c r="J388" s="5" t="s">
        <v>2039</v>
      </c>
      <c r="K388" s="5" t="s">
        <v>2040</v>
      </c>
      <c r="L388" t="s">
        <v>21</v>
      </c>
      <c r="M388" t="s">
        <v>22</v>
      </c>
      <c r="N388">
        <v>1277528400</v>
      </c>
      <c r="O388">
        <v>1278565200</v>
      </c>
      <c r="P388" t="b">
        <v>0</v>
      </c>
      <c r="Q388" t="b">
        <v>0</v>
      </c>
      <c r="R388" s="6">
        <f t="shared" si="44"/>
        <v>25569</v>
      </c>
      <c r="S388" s="5">
        <f t="shared" si="45"/>
        <v>14786.208333333334</v>
      </c>
      <c r="T388" s="5">
        <f t="shared" si="46"/>
        <v>14798.208333333334</v>
      </c>
      <c r="U388" t="s">
        <v>33</v>
      </c>
      <c r="V388" s="6">
        <f t="shared" si="47"/>
        <v>40355.208333333336</v>
      </c>
      <c r="W388" s="6">
        <f t="shared" si="48"/>
        <v>40367.208333333336</v>
      </c>
    </row>
    <row r="389" spans="1:23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42"/>
        <v>39.261467889908261</v>
      </c>
      <c r="G389" t="s">
        <v>14</v>
      </c>
      <c r="H389">
        <v>424</v>
      </c>
      <c r="I389" s="5">
        <f t="shared" si="43"/>
        <v>100.93160377358491</v>
      </c>
      <c r="J389" s="5" t="s">
        <v>2037</v>
      </c>
      <c r="K389" s="5" t="s">
        <v>2046</v>
      </c>
      <c r="L389" t="s">
        <v>21</v>
      </c>
      <c r="M389" t="s">
        <v>22</v>
      </c>
      <c r="N389">
        <v>1339477200</v>
      </c>
      <c r="O389">
        <v>1339909200</v>
      </c>
      <c r="P389" t="b">
        <v>0</v>
      </c>
      <c r="Q389" t="b">
        <v>0</v>
      </c>
      <c r="R389" s="6">
        <f t="shared" si="44"/>
        <v>25569</v>
      </c>
      <c r="S389" s="5">
        <f t="shared" si="45"/>
        <v>15503.208333333334</v>
      </c>
      <c r="T389" s="5">
        <f t="shared" si="46"/>
        <v>15508.208333333334</v>
      </c>
      <c r="U389" t="s">
        <v>65</v>
      </c>
      <c r="V389" s="6">
        <f t="shared" si="47"/>
        <v>41072.208333333336</v>
      </c>
      <c r="W389" s="6">
        <f t="shared" si="48"/>
        <v>41077.208333333336</v>
      </c>
    </row>
    <row r="390" spans="1:23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42"/>
        <v>11.270034843205574</v>
      </c>
      <c r="G390" t="s">
        <v>74</v>
      </c>
      <c r="H390">
        <v>145</v>
      </c>
      <c r="I390" s="5">
        <f t="shared" si="43"/>
        <v>89.227586206896547</v>
      </c>
      <c r="J390" s="5" t="s">
        <v>2035</v>
      </c>
      <c r="K390" s="5" t="s">
        <v>2045</v>
      </c>
      <c r="L390" t="s">
        <v>98</v>
      </c>
      <c r="M390" t="s">
        <v>99</v>
      </c>
      <c r="N390">
        <v>1325656800</v>
      </c>
      <c r="O390">
        <v>1325829600</v>
      </c>
      <c r="P390" t="b">
        <v>0</v>
      </c>
      <c r="Q390" t="b">
        <v>0</v>
      </c>
      <c r="R390" s="6">
        <f t="shared" si="44"/>
        <v>25569</v>
      </c>
      <c r="S390" s="5">
        <f t="shared" si="45"/>
        <v>15343.25</v>
      </c>
      <c r="T390" s="5">
        <f t="shared" si="46"/>
        <v>15345.25</v>
      </c>
      <c r="U390" t="s">
        <v>60</v>
      </c>
      <c r="V390" s="6">
        <f t="shared" si="47"/>
        <v>40912.25</v>
      </c>
      <c r="W390" s="6">
        <f t="shared" si="48"/>
        <v>40914.25</v>
      </c>
    </row>
    <row r="391" spans="1:23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42"/>
        <v>122.11084337349398</v>
      </c>
      <c r="G391" t="s">
        <v>20</v>
      </c>
      <c r="H391">
        <v>1152</v>
      </c>
      <c r="I391" s="5">
        <f t="shared" si="43"/>
        <v>87.979166666666671</v>
      </c>
      <c r="J391" s="5" t="s">
        <v>2039</v>
      </c>
      <c r="K391" s="5" t="s">
        <v>2040</v>
      </c>
      <c r="L391" t="s">
        <v>21</v>
      </c>
      <c r="M391" t="s">
        <v>22</v>
      </c>
      <c r="N391">
        <v>1288242000</v>
      </c>
      <c r="O391">
        <v>1290578400</v>
      </c>
      <c r="P391" t="b">
        <v>0</v>
      </c>
      <c r="Q391" t="b">
        <v>0</v>
      </c>
      <c r="R391" s="6">
        <f t="shared" si="44"/>
        <v>25569</v>
      </c>
      <c r="S391" s="5">
        <f t="shared" si="45"/>
        <v>14910.208333333334</v>
      </c>
      <c r="T391" s="5">
        <f t="shared" si="46"/>
        <v>14937.25</v>
      </c>
      <c r="U391" t="s">
        <v>33</v>
      </c>
      <c r="V391" s="6">
        <f t="shared" si="47"/>
        <v>40479.208333333336</v>
      </c>
      <c r="W391" s="6">
        <f t="shared" si="48"/>
        <v>40506.25</v>
      </c>
    </row>
    <row r="392" spans="1:23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42"/>
        <v>186.54166666666669</v>
      </c>
      <c r="G392" t="s">
        <v>20</v>
      </c>
      <c r="H392">
        <v>50</v>
      </c>
      <c r="I392" s="5">
        <f t="shared" si="43"/>
        <v>89.54</v>
      </c>
      <c r="J392" s="5" t="s">
        <v>2054</v>
      </c>
      <c r="K392" s="5" t="s">
        <v>2055</v>
      </c>
      <c r="L392" t="s">
        <v>21</v>
      </c>
      <c r="M392" t="s">
        <v>22</v>
      </c>
      <c r="N392">
        <v>1379048400</v>
      </c>
      <c r="O392">
        <v>1380344400</v>
      </c>
      <c r="P392" t="b">
        <v>0</v>
      </c>
      <c r="Q392" t="b">
        <v>0</v>
      </c>
      <c r="R392" s="6">
        <f t="shared" si="44"/>
        <v>25569</v>
      </c>
      <c r="S392" s="5">
        <f t="shared" si="45"/>
        <v>15961.208333333334</v>
      </c>
      <c r="T392" s="5">
        <f t="shared" si="46"/>
        <v>15976.208333333334</v>
      </c>
      <c r="U392" t="s">
        <v>122</v>
      </c>
      <c r="V392" s="6">
        <f t="shared" si="47"/>
        <v>41530.208333333336</v>
      </c>
      <c r="W392" s="6">
        <f t="shared" si="48"/>
        <v>41545.208333333336</v>
      </c>
    </row>
    <row r="393" spans="1:23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42"/>
        <v>7.2731788079470201</v>
      </c>
      <c r="G393" t="s">
        <v>14</v>
      </c>
      <c r="H393">
        <v>151</v>
      </c>
      <c r="I393" s="5">
        <f t="shared" si="43"/>
        <v>29.09271523178808</v>
      </c>
      <c r="J393" s="5" t="s">
        <v>2047</v>
      </c>
      <c r="K393" s="5" t="s">
        <v>2048</v>
      </c>
      <c r="L393" t="s">
        <v>21</v>
      </c>
      <c r="M393" t="s">
        <v>22</v>
      </c>
      <c r="N393">
        <v>1389679200</v>
      </c>
      <c r="O393">
        <v>1389852000</v>
      </c>
      <c r="P393" t="b">
        <v>0</v>
      </c>
      <c r="Q393" t="b">
        <v>0</v>
      </c>
      <c r="R393" s="6">
        <f t="shared" si="44"/>
        <v>25569</v>
      </c>
      <c r="S393" s="5">
        <f t="shared" si="45"/>
        <v>16084.25</v>
      </c>
      <c r="T393" s="5">
        <f t="shared" si="46"/>
        <v>16086.25</v>
      </c>
      <c r="U393" t="s">
        <v>68</v>
      </c>
      <c r="V393" s="6">
        <f t="shared" si="47"/>
        <v>41653.25</v>
      </c>
      <c r="W393" s="6">
        <f t="shared" si="48"/>
        <v>41655.25</v>
      </c>
    </row>
    <row r="394" spans="1:23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42"/>
        <v>65.642371234207957</v>
      </c>
      <c r="G394" t="s">
        <v>14</v>
      </c>
      <c r="H394">
        <v>1608</v>
      </c>
      <c r="I394" s="5">
        <f t="shared" si="43"/>
        <v>42.006218905472636</v>
      </c>
      <c r="J394" s="5" t="s">
        <v>2037</v>
      </c>
      <c r="K394" s="5" t="s">
        <v>2046</v>
      </c>
      <c r="L394" t="s">
        <v>21</v>
      </c>
      <c r="M394" t="s">
        <v>22</v>
      </c>
      <c r="N394">
        <v>1294293600</v>
      </c>
      <c r="O394">
        <v>1294466400</v>
      </c>
      <c r="P394" t="b">
        <v>0</v>
      </c>
      <c r="Q394" t="b">
        <v>0</v>
      </c>
      <c r="R394" s="6">
        <f t="shared" si="44"/>
        <v>25569</v>
      </c>
      <c r="S394" s="5">
        <f t="shared" si="45"/>
        <v>14980.25</v>
      </c>
      <c r="T394" s="5">
        <f t="shared" si="46"/>
        <v>14982.25</v>
      </c>
      <c r="U394" t="s">
        <v>65</v>
      </c>
      <c r="V394" s="6">
        <f t="shared" si="47"/>
        <v>40549.25</v>
      </c>
      <c r="W394" s="6">
        <f t="shared" si="48"/>
        <v>40551.25</v>
      </c>
    </row>
    <row r="395" spans="1:23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42"/>
        <v>228.96178343949046</v>
      </c>
      <c r="G395" t="s">
        <v>20</v>
      </c>
      <c r="H395">
        <v>3059</v>
      </c>
      <c r="I395" s="5">
        <f t="shared" si="43"/>
        <v>47.004903563255965</v>
      </c>
      <c r="J395" s="5" t="s">
        <v>2035</v>
      </c>
      <c r="K395" s="5" t="s">
        <v>2058</v>
      </c>
      <c r="L395" t="s">
        <v>15</v>
      </c>
      <c r="M395" t="s">
        <v>16</v>
      </c>
      <c r="N395">
        <v>1500267600</v>
      </c>
      <c r="O395">
        <v>1500354000</v>
      </c>
      <c r="P395" t="b">
        <v>0</v>
      </c>
      <c r="Q395" t="b">
        <v>0</v>
      </c>
      <c r="R395" s="6">
        <f t="shared" si="44"/>
        <v>25569</v>
      </c>
      <c r="S395" s="5">
        <f t="shared" si="45"/>
        <v>17364.208333333332</v>
      </c>
      <c r="T395" s="5">
        <f t="shared" si="46"/>
        <v>17365.208333333332</v>
      </c>
      <c r="U395" t="s">
        <v>159</v>
      </c>
      <c r="V395" s="6">
        <f t="shared" si="47"/>
        <v>42933.208333333328</v>
      </c>
      <c r="W395" s="6">
        <f t="shared" si="48"/>
        <v>42934.208333333328</v>
      </c>
    </row>
    <row r="396" spans="1:23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42"/>
        <v>469.37499999999994</v>
      </c>
      <c r="G396" t="s">
        <v>20</v>
      </c>
      <c r="H396">
        <v>34</v>
      </c>
      <c r="I396" s="5">
        <f t="shared" si="43"/>
        <v>110.44117647058823</v>
      </c>
      <c r="J396" s="5" t="s">
        <v>2041</v>
      </c>
      <c r="K396" s="5" t="s">
        <v>2042</v>
      </c>
      <c r="L396" t="s">
        <v>21</v>
      </c>
      <c r="M396" t="s">
        <v>22</v>
      </c>
      <c r="N396">
        <v>1375074000</v>
      </c>
      <c r="O396">
        <v>1375938000</v>
      </c>
      <c r="P396" t="b">
        <v>0</v>
      </c>
      <c r="Q396" t="b">
        <v>1</v>
      </c>
      <c r="R396" s="6">
        <f t="shared" si="44"/>
        <v>25569</v>
      </c>
      <c r="S396" s="5">
        <f t="shared" si="45"/>
        <v>15915.208333333334</v>
      </c>
      <c r="T396" s="5">
        <f t="shared" si="46"/>
        <v>15925.208333333334</v>
      </c>
      <c r="U396" t="s">
        <v>42</v>
      </c>
      <c r="V396" s="6">
        <f t="shared" si="47"/>
        <v>41484.208333333336</v>
      </c>
      <c r="W396" s="6">
        <f t="shared" si="48"/>
        <v>41494.208333333336</v>
      </c>
    </row>
    <row r="397" spans="1:23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42"/>
        <v>130.11267605633802</v>
      </c>
      <c r="G397" t="s">
        <v>20</v>
      </c>
      <c r="H397">
        <v>220</v>
      </c>
      <c r="I397" s="5">
        <f t="shared" si="43"/>
        <v>41.990909090909092</v>
      </c>
      <c r="J397" s="5" t="s">
        <v>2039</v>
      </c>
      <c r="K397" s="5" t="s">
        <v>2040</v>
      </c>
      <c r="L397" t="s">
        <v>21</v>
      </c>
      <c r="M397" t="s">
        <v>22</v>
      </c>
      <c r="N397">
        <v>1323324000</v>
      </c>
      <c r="O397">
        <v>1323410400</v>
      </c>
      <c r="P397" t="b">
        <v>1</v>
      </c>
      <c r="Q397" t="b">
        <v>0</v>
      </c>
      <c r="R397" s="6">
        <f t="shared" si="44"/>
        <v>25569</v>
      </c>
      <c r="S397" s="5">
        <f t="shared" si="45"/>
        <v>15316.25</v>
      </c>
      <c r="T397" s="5">
        <f t="shared" si="46"/>
        <v>15317.25</v>
      </c>
      <c r="U397" t="s">
        <v>33</v>
      </c>
      <c r="V397" s="6">
        <f t="shared" si="47"/>
        <v>40885.25</v>
      </c>
      <c r="W397" s="6">
        <f t="shared" si="48"/>
        <v>40886.25</v>
      </c>
    </row>
    <row r="398" spans="1:23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42"/>
        <v>167.05422993492408</v>
      </c>
      <c r="G398" t="s">
        <v>20</v>
      </c>
      <c r="H398">
        <v>1604</v>
      </c>
      <c r="I398" s="5">
        <f t="shared" si="43"/>
        <v>48.012468827930178</v>
      </c>
      <c r="J398" s="5" t="s">
        <v>2041</v>
      </c>
      <c r="K398" s="5" t="s">
        <v>2044</v>
      </c>
      <c r="L398" t="s">
        <v>26</v>
      </c>
      <c r="M398" t="s">
        <v>27</v>
      </c>
      <c r="N398">
        <v>1538715600</v>
      </c>
      <c r="O398">
        <v>1539406800</v>
      </c>
      <c r="P398" t="b">
        <v>0</v>
      </c>
      <c r="Q398" t="b">
        <v>0</v>
      </c>
      <c r="R398" s="6">
        <f t="shared" si="44"/>
        <v>25569</v>
      </c>
      <c r="S398" s="5">
        <f t="shared" si="45"/>
        <v>17809.208333333332</v>
      </c>
      <c r="T398" s="5">
        <f t="shared" si="46"/>
        <v>17817.208333333332</v>
      </c>
      <c r="U398" t="s">
        <v>53</v>
      </c>
      <c r="V398" s="6">
        <f t="shared" si="47"/>
        <v>43378.208333333328</v>
      </c>
      <c r="W398" s="6">
        <f t="shared" si="48"/>
        <v>43386.208333333328</v>
      </c>
    </row>
    <row r="399" spans="1:23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42"/>
        <v>173.8641975308642</v>
      </c>
      <c r="G399" t="s">
        <v>20</v>
      </c>
      <c r="H399">
        <v>454</v>
      </c>
      <c r="I399" s="5">
        <f t="shared" si="43"/>
        <v>31.019823788546255</v>
      </c>
      <c r="J399" s="5" t="s">
        <v>2035</v>
      </c>
      <c r="K399" s="5" t="s">
        <v>2036</v>
      </c>
      <c r="L399" t="s">
        <v>21</v>
      </c>
      <c r="M399" t="s">
        <v>22</v>
      </c>
      <c r="N399">
        <v>1369285200</v>
      </c>
      <c r="O399">
        <v>1369803600</v>
      </c>
      <c r="P399" t="b">
        <v>0</v>
      </c>
      <c r="Q399" t="b">
        <v>0</v>
      </c>
      <c r="R399" s="6">
        <f t="shared" si="44"/>
        <v>25569</v>
      </c>
      <c r="S399" s="5">
        <f t="shared" si="45"/>
        <v>15848.208333333334</v>
      </c>
      <c r="T399" s="5">
        <f t="shared" si="46"/>
        <v>15854.208333333334</v>
      </c>
      <c r="U399" t="s">
        <v>23</v>
      </c>
      <c r="V399" s="6">
        <f t="shared" si="47"/>
        <v>41417.208333333336</v>
      </c>
      <c r="W399" s="6">
        <f t="shared" si="48"/>
        <v>41423.208333333336</v>
      </c>
    </row>
    <row r="400" spans="1:23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42"/>
        <v>717.76470588235293</v>
      </c>
      <c r="G400" t="s">
        <v>20</v>
      </c>
      <c r="H400">
        <v>123</v>
      </c>
      <c r="I400" s="5">
        <f t="shared" si="43"/>
        <v>99.203252032520325</v>
      </c>
      <c r="J400" s="5" t="s">
        <v>2041</v>
      </c>
      <c r="K400" s="5" t="s">
        <v>2049</v>
      </c>
      <c r="L400" t="s">
        <v>107</v>
      </c>
      <c r="M400" t="s">
        <v>108</v>
      </c>
      <c r="N400">
        <v>1525755600</v>
      </c>
      <c r="O400">
        <v>1525928400</v>
      </c>
      <c r="P400" t="b">
        <v>0</v>
      </c>
      <c r="Q400" t="b">
        <v>1</v>
      </c>
      <c r="R400" s="6">
        <f t="shared" si="44"/>
        <v>25569</v>
      </c>
      <c r="S400" s="5">
        <f t="shared" si="45"/>
        <v>17659.208333333332</v>
      </c>
      <c r="T400" s="5">
        <f t="shared" si="46"/>
        <v>17661.208333333332</v>
      </c>
      <c r="U400" t="s">
        <v>71</v>
      </c>
      <c r="V400" s="6">
        <f t="shared" si="47"/>
        <v>43228.208333333328</v>
      </c>
      <c r="W400" s="6">
        <f t="shared" si="48"/>
        <v>43230.208333333328</v>
      </c>
    </row>
    <row r="401" spans="1:23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42"/>
        <v>63.850976361767728</v>
      </c>
      <c r="G401" t="s">
        <v>14</v>
      </c>
      <c r="H401">
        <v>941</v>
      </c>
      <c r="I401" s="5">
        <f t="shared" si="43"/>
        <v>66.022316684378325</v>
      </c>
      <c r="J401" s="5" t="s">
        <v>2035</v>
      </c>
      <c r="K401" s="5" t="s">
        <v>2045</v>
      </c>
      <c r="L401" t="s">
        <v>21</v>
      </c>
      <c r="M401" t="s">
        <v>22</v>
      </c>
      <c r="N401">
        <v>1296626400</v>
      </c>
      <c r="O401">
        <v>1297231200</v>
      </c>
      <c r="P401" t="b">
        <v>0</v>
      </c>
      <c r="Q401" t="b">
        <v>0</v>
      </c>
      <c r="R401" s="6">
        <f t="shared" si="44"/>
        <v>25569</v>
      </c>
      <c r="S401" s="5">
        <f t="shared" si="45"/>
        <v>15007.25</v>
      </c>
      <c r="T401" s="5">
        <f t="shared" si="46"/>
        <v>15014.25</v>
      </c>
      <c r="U401" t="s">
        <v>60</v>
      </c>
      <c r="V401" s="6">
        <f t="shared" si="47"/>
        <v>40576.25</v>
      </c>
      <c r="W401" s="6">
        <f t="shared" si="48"/>
        <v>40583.25</v>
      </c>
    </row>
    <row r="402" spans="1:23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 s="5">
        <f t="shared" si="43"/>
        <v>2</v>
      </c>
      <c r="J402" s="5" t="s">
        <v>2054</v>
      </c>
      <c r="K402" s="5" t="s">
        <v>2055</v>
      </c>
      <c r="L402" t="s">
        <v>21</v>
      </c>
      <c r="M402" t="s">
        <v>22</v>
      </c>
      <c r="N402">
        <v>1376629200</v>
      </c>
      <c r="O402">
        <v>1378530000</v>
      </c>
      <c r="P402" t="b">
        <v>0</v>
      </c>
      <c r="Q402" t="b">
        <v>1</v>
      </c>
      <c r="R402" s="6">
        <f t="shared" si="44"/>
        <v>25569</v>
      </c>
      <c r="S402" s="5">
        <f t="shared" si="45"/>
        <v>15933.208333333334</v>
      </c>
      <c r="T402" s="5">
        <f t="shared" si="46"/>
        <v>15955.208333333334</v>
      </c>
      <c r="U402" t="s">
        <v>122</v>
      </c>
      <c r="V402" s="6">
        <f t="shared" si="47"/>
        <v>41502.208333333336</v>
      </c>
      <c r="W402" s="6">
        <f t="shared" si="48"/>
        <v>41524.208333333336</v>
      </c>
    </row>
    <row r="403" spans="1:23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42"/>
        <v>1530.2222222222222</v>
      </c>
      <c r="G403" t="s">
        <v>20</v>
      </c>
      <c r="H403">
        <v>299</v>
      </c>
      <c r="I403" s="5">
        <f t="shared" si="43"/>
        <v>46.060200668896321</v>
      </c>
      <c r="J403" s="5" t="s">
        <v>2039</v>
      </c>
      <c r="K403" s="5" t="s">
        <v>2040</v>
      </c>
      <c r="L403" t="s">
        <v>21</v>
      </c>
      <c r="M403" t="s">
        <v>22</v>
      </c>
      <c r="N403">
        <v>1572152400</v>
      </c>
      <c r="O403">
        <v>1572152400</v>
      </c>
      <c r="P403" t="b">
        <v>0</v>
      </c>
      <c r="Q403" t="b">
        <v>0</v>
      </c>
      <c r="R403" s="6">
        <f t="shared" si="44"/>
        <v>25569</v>
      </c>
      <c r="S403" s="5">
        <f t="shared" si="45"/>
        <v>18196.208333333332</v>
      </c>
      <c r="T403" s="5">
        <f t="shared" si="46"/>
        <v>18196.208333333332</v>
      </c>
      <c r="U403" t="s">
        <v>33</v>
      </c>
      <c r="V403" s="6">
        <f t="shared" si="47"/>
        <v>43765.208333333328</v>
      </c>
      <c r="W403" s="6">
        <f t="shared" si="48"/>
        <v>43765.208333333328</v>
      </c>
    </row>
    <row r="404" spans="1:23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42"/>
        <v>40.356164383561641</v>
      </c>
      <c r="G404" t="s">
        <v>14</v>
      </c>
      <c r="H404">
        <v>40</v>
      </c>
      <c r="I404" s="5">
        <f t="shared" si="43"/>
        <v>73.650000000000006</v>
      </c>
      <c r="J404" s="5" t="s">
        <v>2041</v>
      </c>
      <c r="K404" s="5" t="s">
        <v>2052</v>
      </c>
      <c r="L404" t="s">
        <v>21</v>
      </c>
      <c r="M404" t="s">
        <v>22</v>
      </c>
      <c r="N404">
        <v>1325829600</v>
      </c>
      <c r="O404">
        <v>1329890400</v>
      </c>
      <c r="P404" t="b">
        <v>0</v>
      </c>
      <c r="Q404" t="b">
        <v>1</v>
      </c>
      <c r="R404" s="6">
        <f t="shared" si="44"/>
        <v>25569</v>
      </c>
      <c r="S404" s="5">
        <f t="shared" si="45"/>
        <v>15345.25</v>
      </c>
      <c r="T404" s="5">
        <f t="shared" si="46"/>
        <v>15392.25</v>
      </c>
      <c r="U404" t="s">
        <v>100</v>
      </c>
      <c r="V404" s="6">
        <f t="shared" si="47"/>
        <v>40914.25</v>
      </c>
      <c r="W404" s="6">
        <f t="shared" si="48"/>
        <v>40961.25</v>
      </c>
    </row>
    <row r="405" spans="1:23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42"/>
        <v>86.220633299284984</v>
      </c>
      <c r="G405" t="s">
        <v>14</v>
      </c>
      <c r="H405">
        <v>3015</v>
      </c>
      <c r="I405" s="5">
        <f t="shared" si="43"/>
        <v>55.99336650082919</v>
      </c>
      <c r="J405" s="5" t="s">
        <v>2039</v>
      </c>
      <c r="K405" s="5" t="s">
        <v>2040</v>
      </c>
      <c r="L405" t="s">
        <v>15</v>
      </c>
      <c r="M405" t="s">
        <v>16</v>
      </c>
      <c r="N405">
        <v>1273640400</v>
      </c>
      <c r="O405">
        <v>1276750800</v>
      </c>
      <c r="P405" t="b">
        <v>0</v>
      </c>
      <c r="Q405" t="b">
        <v>1</v>
      </c>
      <c r="R405" s="6">
        <f t="shared" si="44"/>
        <v>25569</v>
      </c>
      <c r="S405" s="5">
        <f t="shared" si="45"/>
        <v>14741.208333333334</v>
      </c>
      <c r="T405" s="5">
        <f t="shared" si="46"/>
        <v>14777.208333333334</v>
      </c>
      <c r="U405" t="s">
        <v>33</v>
      </c>
      <c r="V405" s="6">
        <f t="shared" si="47"/>
        <v>40310.208333333336</v>
      </c>
      <c r="W405" s="6">
        <f t="shared" si="48"/>
        <v>40346.208333333336</v>
      </c>
    </row>
    <row r="406" spans="1:23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42"/>
        <v>315.58486707566465</v>
      </c>
      <c r="G406" t="s">
        <v>20</v>
      </c>
      <c r="H406">
        <v>2237</v>
      </c>
      <c r="I406" s="5">
        <f t="shared" si="43"/>
        <v>68.985695127402778</v>
      </c>
      <c r="J406" s="5" t="s">
        <v>2039</v>
      </c>
      <c r="K406" s="5" t="s">
        <v>2040</v>
      </c>
      <c r="L406" t="s">
        <v>21</v>
      </c>
      <c r="M406" t="s">
        <v>22</v>
      </c>
      <c r="N406">
        <v>1510639200</v>
      </c>
      <c r="O406">
        <v>1510898400</v>
      </c>
      <c r="P406" t="b">
        <v>0</v>
      </c>
      <c r="Q406" t="b">
        <v>0</v>
      </c>
      <c r="R406" s="6">
        <f t="shared" si="44"/>
        <v>25569</v>
      </c>
      <c r="S406" s="5">
        <f t="shared" si="45"/>
        <v>17484.25</v>
      </c>
      <c r="T406" s="5">
        <f t="shared" si="46"/>
        <v>17487.25</v>
      </c>
      <c r="U406" t="s">
        <v>33</v>
      </c>
      <c r="V406" s="6">
        <f t="shared" si="47"/>
        <v>43053.25</v>
      </c>
      <c r="W406" s="6">
        <f t="shared" si="48"/>
        <v>43056.25</v>
      </c>
    </row>
    <row r="407" spans="1:23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42"/>
        <v>89.618243243243242</v>
      </c>
      <c r="G407" t="s">
        <v>14</v>
      </c>
      <c r="H407">
        <v>435</v>
      </c>
      <c r="I407" s="5">
        <f t="shared" si="43"/>
        <v>60.981609195402299</v>
      </c>
      <c r="J407" s="5" t="s">
        <v>2039</v>
      </c>
      <c r="K407" s="5" t="s">
        <v>2040</v>
      </c>
      <c r="L407" t="s">
        <v>21</v>
      </c>
      <c r="M407" t="s">
        <v>22</v>
      </c>
      <c r="N407">
        <v>1528088400</v>
      </c>
      <c r="O407">
        <v>1532408400</v>
      </c>
      <c r="P407" t="b">
        <v>0</v>
      </c>
      <c r="Q407" t="b">
        <v>0</v>
      </c>
      <c r="R407" s="6">
        <f t="shared" si="44"/>
        <v>25569</v>
      </c>
      <c r="S407" s="5">
        <f t="shared" si="45"/>
        <v>17686.208333333332</v>
      </c>
      <c r="T407" s="5">
        <f t="shared" si="46"/>
        <v>17736.208333333332</v>
      </c>
      <c r="U407" t="s">
        <v>33</v>
      </c>
      <c r="V407" s="6">
        <f t="shared" si="47"/>
        <v>43255.208333333328</v>
      </c>
      <c r="W407" s="6">
        <f t="shared" si="48"/>
        <v>43305.208333333328</v>
      </c>
    </row>
    <row r="408" spans="1:23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42"/>
        <v>182.14503816793894</v>
      </c>
      <c r="G408" t="s">
        <v>20</v>
      </c>
      <c r="H408">
        <v>645</v>
      </c>
      <c r="I408" s="5">
        <f t="shared" si="43"/>
        <v>110.98139534883721</v>
      </c>
      <c r="J408" s="5" t="s">
        <v>2041</v>
      </c>
      <c r="K408" s="5" t="s">
        <v>2042</v>
      </c>
      <c r="L408" t="s">
        <v>21</v>
      </c>
      <c r="M408" t="s">
        <v>22</v>
      </c>
      <c r="N408">
        <v>1359525600</v>
      </c>
      <c r="O408">
        <v>1360562400</v>
      </c>
      <c r="P408" t="b">
        <v>1</v>
      </c>
      <c r="Q408" t="b">
        <v>0</v>
      </c>
      <c r="R408" s="6">
        <f t="shared" si="44"/>
        <v>25569</v>
      </c>
      <c r="S408" s="5">
        <f t="shared" si="45"/>
        <v>15735.25</v>
      </c>
      <c r="T408" s="5">
        <f t="shared" si="46"/>
        <v>15747.25</v>
      </c>
      <c r="U408" t="s">
        <v>42</v>
      </c>
      <c r="V408" s="6">
        <f t="shared" si="47"/>
        <v>41304.25</v>
      </c>
      <c r="W408" s="6">
        <f t="shared" si="48"/>
        <v>41316.25</v>
      </c>
    </row>
    <row r="409" spans="1:23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42"/>
        <v>355.88235294117646</v>
      </c>
      <c r="G409" t="s">
        <v>20</v>
      </c>
      <c r="H409">
        <v>484</v>
      </c>
      <c r="I409" s="5">
        <f t="shared" si="43"/>
        <v>25</v>
      </c>
      <c r="J409" s="5" t="s">
        <v>2039</v>
      </c>
      <c r="K409" s="5" t="s">
        <v>2040</v>
      </c>
      <c r="L409" t="s">
        <v>36</v>
      </c>
      <c r="M409" t="s">
        <v>37</v>
      </c>
      <c r="N409">
        <v>1570942800</v>
      </c>
      <c r="O409">
        <v>1571547600</v>
      </c>
      <c r="P409" t="b">
        <v>0</v>
      </c>
      <c r="Q409" t="b">
        <v>0</v>
      </c>
      <c r="R409" s="6">
        <f t="shared" si="44"/>
        <v>25569</v>
      </c>
      <c r="S409" s="5">
        <f t="shared" si="45"/>
        <v>18182.208333333332</v>
      </c>
      <c r="T409" s="5">
        <f t="shared" si="46"/>
        <v>18189.208333333332</v>
      </c>
      <c r="U409" t="s">
        <v>33</v>
      </c>
      <c r="V409" s="6">
        <f t="shared" si="47"/>
        <v>43751.208333333328</v>
      </c>
      <c r="W409" s="6">
        <f t="shared" si="48"/>
        <v>43758.208333333328</v>
      </c>
    </row>
    <row r="410" spans="1:23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42"/>
        <v>131.83695652173913</v>
      </c>
      <c r="G410" t="s">
        <v>20</v>
      </c>
      <c r="H410">
        <v>154</v>
      </c>
      <c r="I410" s="5">
        <f t="shared" si="43"/>
        <v>78.759740259740255</v>
      </c>
      <c r="J410" s="5" t="s">
        <v>2041</v>
      </c>
      <c r="K410" s="5" t="s">
        <v>2042</v>
      </c>
      <c r="L410" t="s">
        <v>15</v>
      </c>
      <c r="M410" t="s">
        <v>16</v>
      </c>
      <c r="N410">
        <v>1466398800</v>
      </c>
      <c r="O410">
        <v>1468126800</v>
      </c>
      <c r="P410" t="b">
        <v>0</v>
      </c>
      <c r="Q410" t="b">
        <v>0</v>
      </c>
      <c r="R410" s="6">
        <f t="shared" si="44"/>
        <v>25569</v>
      </c>
      <c r="S410" s="5">
        <f t="shared" si="45"/>
        <v>16972.208333333332</v>
      </c>
      <c r="T410" s="5">
        <f t="shared" si="46"/>
        <v>16992.208333333332</v>
      </c>
      <c r="U410" t="s">
        <v>42</v>
      </c>
      <c r="V410" s="6">
        <f t="shared" si="47"/>
        <v>42541.208333333328</v>
      </c>
      <c r="W410" s="6">
        <f t="shared" si="48"/>
        <v>42561.208333333328</v>
      </c>
    </row>
    <row r="411" spans="1:23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42"/>
        <v>46.315634218289084</v>
      </c>
      <c r="G411" t="s">
        <v>14</v>
      </c>
      <c r="H411">
        <v>714</v>
      </c>
      <c r="I411" s="5">
        <f t="shared" si="43"/>
        <v>87.960784313725483</v>
      </c>
      <c r="J411" s="5" t="s">
        <v>2035</v>
      </c>
      <c r="K411" s="5" t="s">
        <v>2036</v>
      </c>
      <c r="L411" t="s">
        <v>21</v>
      </c>
      <c r="M411" t="s">
        <v>22</v>
      </c>
      <c r="N411">
        <v>1492491600</v>
      </c>
      <c r="O411">
        <v>1492837200</v>
      </c>
      <c r="P411" t="b">
        <v>0</v>
      </c>
      <c r="Q411" t="b">
        <v>0</v>
      </c>
      <c r="R411" s="6">
        <f t="shared" si="44"/>
        <v>25569</v>
      </c>
      <c r="S411" s="5">
        <f t="shared" si="45"/>
        <v>17274.208333333332</v>
      </c>
      <c r="T411" s="5">
        <f t="shared" si="46"/>
        <v>17278.208333333332</v>
      </c>
      <c r="U411" t="s">
        <v>23</v>
      </c>
      <c r="V411" s="6">
        <f t="shared" si="47"/>
        <v>42843.208333333328</v>
      </c>
      <c r="W411" s="6">
        <f t="shared" si="48"/>
        <v>42847.208333333328</v>
      </c>
    </row>
    <row r="412" spans="1:23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42"/>
        <v>36.132726089785294</v>
      </c>
      <c r="G412" t="s">
        <v>47</v>
      </c>
      <c r="H412">
        <v>1111</v>
      </c>
      <c r="I412" s="5">
        <f t="shared" si="43"/>
        <v>49.987398739873989</v>
      </c>
      <c r="J412" s="5" t="s">
        <v>2050</v>
      </c>
      <c r="K412" s="5" t="s">
        <v>2061</v>
      </c>
      <c r="L412" t="s">
        <v>21</v>
      </c>
      <c r="M412" t="s">
        <v>22</v>
      </c>
      <c r="N412">
        <v>1430197200</v>
      </c>
      <c r="O412">
        <v>1430197200</v>
      </c>
      <c r="P412" t="b">
        <v>0</v>
      </c>
      <c r="Q412" t="b">
        <v>0</v>
      </c>
      <c r="R412" s="6">
        <f t="shared" si="44"/>
        <v>25569</v>
      </c>
      <c r="S412" s="5">
        <f t="shared" si="45"/>
        <v>16553.208333333332</v>
      </c>
      <c r="T412" s="5">
        <f t="shared" si="46"/>
        <v>16553.208333333332</v>
      </c>
      <c r="U412" t="s">
        <v>292</v>
      </c>
      <c r="V412" s="6">
        <f t="shared" si="47"/>
        <v>42122.208333333328</v>
      </c>
      <c r="W412" s="6">
        <f t="shared" si="48"/>
        <v>42122.208333333328</v>
      </c>
    </row>
    <row r="413" spans="1:23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42"/>
        <v>104.62820512820512</v>
      </c>
      <c r="G413" t="s">
        <v>20</v>
      </c>
      <c r="H413">
        <v>82</v>
      </c>
      <c r="I413" s="5">
        <f t="shared" si="43"/>
        <v>99.524390243902445</v>
      </c>
      <c r="J413" s="5" t="s">
        <v>2039</v>
      </c>
      <c r="K413" s="5" t="s">
        <v>2040</v>
      </c>
      <c r="L413" t="s">
        <v>21</v>
      </c>
      <c r="M413" t="s">
        <v>22</v>
      </c>
      <c r="N413">
        <v>1496034000</v>
      </c>
      <c r="O413">
        <v>1496206800</v>
      </c>
      <c r="P413" t="b">
        <v>0</v>
      </c>
      <c r="Q413" t="b">
        <v>0</v>
      </c>
      <c r="R413" s="6">
        <f t="shared" si="44"/>
        <v>25569</v>
      </c>
      <c r="S413" s="5">
        <f t="shared" si="45"/>
        <v>17315.208333333332</v>
      </c>
      <c r="T413" s="5">
        <f t="shared" si="46"/>
        <v>17317.208333333332</v>
      </c>
      <c r="U413" t="s">
        <v>33</v>
      </c>
      <c r="V413" s="6">
        <f t="shared" si="47"/>
        <v>42884.208333333328</v>
      </c>
      <c r="W413" s="6">
        <f t="shared" si="48"/>
        <v>42886.208333333328</v>
      </c>
    </row>
    <row r="414" spans="1:23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42"/>
        <v>668.85714285714289</v>
      </c>
      <c r="G414" t="s">
        <v>20</v>
      </c>
      <c r="H414">
        <v>134</v>
      </c>
      <c r="I414" s="5">
        <f t="shared" si="43"/>
        <v>104.82089552238806</v>
      </c>
      <c r="J414" s="5" t="s">
        <v>2047</v>
      </c>
      <c r="K414" s="5" t="s">
        <v>2053</v>
      </c>
      <c r="L414" t="s">
        <v>21</v>
      </c>
      <c r="M414" t="s">
        <v>22</v>
      </c>
      <c r="N414">
        <v>1388728800</v>
      </c>
      <c r="O414">
        <v>1389592800</v>
      </c>
      <c r="P414" t="b">
        <v>0</v>
      </c>
      <c r="Q414" t="b">
        <v>0</v>
      </c>
      <c r="R414" s="6">
        <f t="shared" si="44"/>
        <v>25569</v>
      </c>
      <c r="S414" s="5">
        <f t="shared" si="45"/>
        <v>16073.25</v>
      </c>
      <c r="T414" s="5">
        <f t="shared" si="46"/>
        <v>16083.25</v>
      </c>
      <c r="U414" t="s">
        <v>119</v>
      </c>
      <c r="V414" s="6">
        <f t="shared" si="47"/>
        <v>41642.25</v>
      </c>
      <c r="W414" s="6">
        <f t="shared" si="48"/>
        <v>41652.25</v>
      </c>
    </row>
    <row r="415" spans="1:23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42"/>
        <v>62.072823218997364</v>
      </c>
      <c r="G415" t="s">
        <v>47</v>
      </c>
      <c r="H415">
        <v>1089</v>
      </c>
      <c r="I415" s="5">
        <f t="shared" si="43"/>
        <v>108.01469237832875</v>
      </c>
      <c r="J415" s="5" t="s">
        <v>2041</v>
      </c>
      <c r="K415" s="5" t="s">
        <v>2049</v>
      </c>
      <c r="L415" t="s">
        <v>21</v>
      </c>
      <c r="M415" t="s">
        <v>22</v>
      </c>
      <c r="N415">
        <v>1543298400</v>
      </c>
      <c r="O415">
        <v>1545631200</v>
      </c>
      <c r="P415" t="b">
        <v>0</v>
      </c>
      <c r="Q415" t="b">
        <v>0</v>
      </c>
      <c r="R415" s="6">
        <f t="shared" si="44"/>
        <v>25569</v>
      </c>
      <c r="S415" s="5">
        <f t="shared" si="45"/>
        <v>17862.25</v>
      </c>
      <c r="T415" s="5">
        <f t="shared" si="46"/>
        <v>17889.25</v>
      </c>
      <c r="U415" t="s">
        <v>71</v>
      </c>
      <c r="V415" s="6">
        <f t="shared" si="47"/>
        <v>43431.25</v>
      </c>
      <c r="W415" s="6">
        <f t="shared" si="48"/>
        <v>43458.25</v>
      </c>
    </row>
    <row r="416" spans="1:23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42"/>
        <v>84.699787460148784</v>
      </c>
      <c r="G416" t="s">
        <v>14</v>
      </c>
      <c r="H416">
        <v>5497</v>
      </c>
      <c r="I416" s="5">
        <f t="shared" si="43"/>
        <v>28.998544660724033</v>
      </c>
      <c r="J416" s="5" t="s">
        <v>2033</v>
      </c>
      <c r="K416" s="5" t="s">
        <v>2034</v>
      </c>
      <c r="L416" t="s">
        <v>21</v>
      </c>
      <c r="M416" t="s">
        <v>22</v>
      </c>
      <c r="N416">
        <v>1271739600</v>
      </c>
      <c r="O416">
        <v>1272430800</v>
      </c>
      <c r="P416" t="b">
        <v>0</v>
      </c>
      <c r="Q416" t="b">
        <v>1</v>
      </c>
      <c r="R416" s="6">
        <f t="shared" si="44"/>
        <v>25569</v>
      </c>
      <c r="S416" s="5">
        <f t="shared" si="45"/>
        <v>14719.208333333334</v>
      </c>
      <c r="T416" s="5">
        <f t="shared" si="46"/>
        <v>14727.208333333334</v>
      </c>
      <c r="U416" t="s">
        <v>17</v>
      </c>
      <c r="V416" s="6">
        <f t="shared" si="47"/>
        <v>40288.208333333336</v>
      </c>
      <c r="W416" s="6">
        <f t="shared" si="48"/>
        <v>40296.208333333336</v>
      </c>
    </row>
    <row r="417" spans="1:23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42"/>
        <v>11.059030837004405</v>
      </c>
      <c r="G417" t="s">
        <v>14</v>
      </c>
      <c r="H417">
        <v>418</v>
      </c>
      <c r="I417" s="5">
        <f t="shared" si="43"/>
        <v>30.028708133971293</v>
      </c>
      <c r="J417" s="5" t="s">
        <v>2039</v>
      </c>
      <c r="K417" s="5" t="s">
        <v>2040</v>
      </c>
      <c r="L417" t="s">
        <v>21</v>
      </c>
      <c r="M417" t="s">
        <v>22</v>
      </c>
      <c r="N417">
        <v>1326434400</v>
      </c>
      <c r="O417">
        <v>1327903200</v>
      </c>
      <c r="P417" t="b">
        <v>0</v>
      </c>
      <c r="Q417" t="b">
        <v>0</v>
      </c>
      <c r="R417" s="6">
        <f t="shared" si="44"/>
        <v>25569</v>
      </c>
      <c r="S417" s="5">
        <f t="shared" si="45"/>
        <v>15352.25</v>
      </c>
      <c r="T417" s="5">
        <f t="shared" si="46"/>
        <v>15369.25</v>
      </c>
      <c r="U417" t="s">
        <v>33</v>
      </c>
      <c r="V417" s="6">
        <f t="shared" si="47"/>
        <v>40921.25</v>
      </c>
      <c r="W417" s="6">
        <f t="shared" si="48"/>
        <v>40938.25</v>
      </c>
    </row>
    <row r="418" spans="1:23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42"/>
        <v>43.838781575037146</v>
      </c>
      <c r="G418" t="s">
        <v>14</v>
      </c>
      <c r="H418">
        <v>1439</v>
      </c>
      <c r="I418" s="5">
        <f t="shared" si="43"/>
        <v>41.005559416261292</v>
      </c>
      <c r="J418" s="5" t="s">
        <v>2041</v>
      </c>
      <c r="K418" s="5" t="s">
        <v>2042</v>
      </c>
      <c r="L418" t="s">
        <v>21</v>
      </c>
      <c r="M418" t="s">
        <v>22</v>
      </c>
      <c r="N418">
        <v>1295244000</v>
      </c>
      <c r="O418">
        <v>1296021600</v>
      </c>
      <c r="P418" t="b">
        <v>0</v>
      </c>
      <c r="Q418" t="b">
        <v>1</v>
      </c>
      <c r="R418" s="6">
        <f t="shared" si="44"/>
        <v>25569</v>
      </c>
      <c r="S418" s="5">
        <f t="shared" si="45"/>
        <v>14991.25</v>
      </c>
      <c r="T418" s="5">
        <f t="shared" si="46"/>
        <v>15000.25</v>
      </c>
      <c r="U418" t="s">
        <v>42</v>
      </c>
      <c r="V418" s="6">
        <f t="shared" si="47"/>
        <v>40560.25</v>
      </c>
      <c r="W418" s="6">
        <f t="shared" si="48"/>
        <v>40569.25</v>
      </c>
    </row>
    <row r="419" spans="1:23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42"/>
        <v>55.470588235294116</v>
      </c>
      <c r="G419" t="s">
        <v>14</v>
      </c>
      <c r="H419">
        <v>15</v>
      </c>
      <c r="I419" s="5">
        <f t="shared" si="43"/>
        <v>62.866666666666667</v>
      </c>
      <c r="J419" s="5" t="s">
        <v>2039</v>
      </c>
      <c r="K419" s="5" t="s">
        <v>2040</v>
      </c>
      <c r="L419" t="s">
        <v>21</v>
      </c>
      <c r="M419" t="s">
        <v>22</v>
      </c>
      <c r="N419">
        <v>1541221200</v>
      </c>
      <c r="O419">
        <v>1543298400</v>
      </c>
      <c r="P419" t="b">
        <v>0</v>
      </c>
      <c r="Q419" t="b">
        <v>0</v>
      </c>
      <c r="R419" s="6">
        <f t="shared" si="44"/>
        <v>25569</v>
      </c>
      <c r="S419" s="5">
        <f t="shared" si="45"/>
        <v>17838.208333333332</v>
      </c>
      <c r="T419" s="5">
        <f t="shared" si="46"/>
        <v>17862.25</v>
      </c>
      <c r="U419" t="s">
        <v>33</v>
      </c>
      <c r="V419" s="6">
        <f t="shared" si="47"/>
        <v>43407.208333333328</v>
      </c>
      <c r="W419" s="6">
        <f t="shared" si="48"/>
        <v>43431.25</v>
      </c>
    </row>
    <row r="420" spans="1:23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42"/>
        <v>57.399511301160658</v>
      </c>
      <c r="G420" t="s">
        <v>14</v>
      </c>
      <c r="H420">
        <v>1999</v>
      </c>
      <c r="I420" s="5">
        <f t="shared" si="43"/>
        <v>47.005002501250623</v>
      </c>
      <c r="J420" s="5" t="s">
        <v>2041</v>
      </c>
      <c r="K420" s="5" t="s">
        <v>2042</v>
      </c>
      <c r="L420" t="s">
        <v>15</v>
      </c>
      <c r="M420" t="s">
        <v>16</v>
      </c>
      <c r="N420">
        <v>1336280400</v>
      </c>
      <c r="O420">
        <v>1336366800</v>
      </c>
      <c r="P420" t="b">
        <v>0</v>
      </c>
      <c r="Q420" t="b">
        <v>0</v>
      </c>
      <c r="R420" s="6">
        <f t="shared" si="44"/>
        <v>25569</v>
      </c>
      <c r="S420" s="5">
        <f t="shared" si="45"/>
        <v>15466.208333333334</v>
      </c>
      <c r="T420" s="5">
        <f t="shared" si="46"/>
        <v>15467.208333333334</v>
      </c>
      <c r="U420" t="s">
        <v>42</v>
      </c>
      <c r="V420" s="6">
        <f t="shared" si="47"/>
        <v>41035.208333333336</v>
      </c>
      <c r="W420" s="6">
        <f t="shared" si="48"/>
        <v>41036.208333333336</v>
      </c>
    </row>
    <row r="421" spans="1:23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42"/>
        <v>123.43497363796135</v>
      </c>
      <c r="G421" t="s">
        <v>20</v>
      </c>
      <c r="H421">
        <v>5203</v>
      </c>
      <c r="I421" s="5">
        <f t="shared" si="43"/>
        <v>26.997693638285604</v>
      </c>
      <c r="J421" s="5" t="s">
        <v>2037</v>
      </c>
      <c r="K421" s="5" t="s">
        <v>2038</v>
      </c>
      <c r="L421" t="s">
        <v>21</v>
      </c>
      <c r="M421" t="s">
        <v>22</v>
      </c>
      <c r="N421">
        <v>1324533600</v>
      </c>
      <c r="O421">
        <v>1325052000</v>
      </c>
      <c r="P421" t="b">
        <v>0</v>
      </c>
      <c r="Q421" t="b">
        <v>0</v>
      </c>
      <c r="R421" s="6">
        <f t="shared" si="44"/>
        <v>25569</v>
      </c>
      <c r="S421" s="5">
        <f t="shared" si="45"/>
        <v>15330.25</v>
      </c>
      <c r="T421" s="5">
        <f t="shared" si="46"/>
        <v>15336.25</v>
      </c>
      <c r="U421" t="s">
        <v>28</v>
      </c>
      <c r="V421" s="6">
        <f t="shared" si="47"/>
        <v>40899.25</v>
      </c>
      <c r="W421" s="6">
        <f t="shared" si="48"/>
        <v>40905.25</v>
      </c>
    </row>
    <row r="422" spans="1:23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42"/>
        <v>128.46</v>
      </c>
      <c r="G422" t="s">
        <v>20</v>
      </c>
      <c r="H422">
        <v>94</v>
      </c>
      <c r="I422" s="5">
        <f t="shared" si="43"/>
        <v>68.329787234042556</v>
      </c>
      <c r="J422" s="5" t="s">
        <v>2039</v>
      </c>
      <c r="K422" s="5" t="s">
        <v>2040</v>
      </c>
      <c r="L422" t="s">
        <v>21</v>
      </c>
      <c r="M422" t="s">
        <v>22</v>
      </c>
      <c r="N422">
        <v>1498366800</v>
      </c>
      <c r="O422">
        <v>1499576400</v>
      </c>
      <c r="P422" t="b">
        <v>0</v>
      </c>
      <c r="Q422" t="b">
        <v>0</v>
      </c>
      <c r="R422" s="6">
        <f t="shared" si="44"/>
        <v>25569</v>
      </c>
      <c r="S422" s="5">
        <f t="shared" si="45"/>
        <v>17342.208333333332</v>
      </c>
      <c r="T422" s="5">
        <f t="shared" si="46"/>
        <v>17356.208333333332</v>
      </c>
      <c r="U422" t="s">
        <v>33</v>
      </c>
      <c r="V422" s="6">
        <f t="shared" si="47"/>
        <v>42911.208333333328</v>
      </c>
      <c r="W422" s="6">
        <f t="shared" si="48"/>
        <v>42925.208333333328</v>
      </c>
    </row>
    <row r="423" spans="1:23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42"/>
        <v>63.989361702127653</v>
      </c>
      <c r="G423" t="s">
        <v>14</v>
      </c>
      <c r="H423">
        <v>118</v>
      </c>
      <c r="I423" s="5">
        <f t="shared" si="43"/>
        <v>50.974576271186443</v>
      </c>
      <c r="J423" s="5" t="s">
        <v>2037</v>
      </c>
      <c r="K423" s="5" t="s">
        <v>2046</v>
      </c>
      <c r="L423" t="s">
        <v>21</v>
      </c>
      <c r="M423" t="s">
        <v>22</v>
      </c>
      <c r="N423">
        <v>1498712400</v>
      </c>
      <c r="O423">
        <v>1501304400</v>
      </c>
      <c r="P423" t="b">
        <v>0</v>
      </c>
      <c r="Q423" t="b">
        <v>1</v>
      </c>
      <c r="R423" s="6">
        <f t="shared" si="44"/>
        <v>25569</v>
      </c>
      <c r="S423" s="5">
        <f t="shared" si="45"/>
        <v>17346.208333333332</v>
      </c>
      <c r="T423" s="5">
        <f t="shared" si="46"/>
        <v>17376.208333333332</v>
      </c>
      <c r="U423" t="s">
        <v>65</v>
      </c>
      <c r="V423" s="6">
        <f t="shared" si="47"/>
        <v>42915.208333333328</v>
      </c>
      <c r="W423" s="6">
        <f t="shared" si="48"/>
        <v>42945.208333333328</v>
      </c>
    </row>
    <row r="424" spans="1:23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42"/>
        <v>127.29885057471265</v>
      </c>
      <c r="G424" t="s">
        <v>20</v>
      </c>
      <c r="H424">
        <v>205</v>
      </c>
      <c r="I424" s="5">
        <f t="shared" si="43"/>
        <v>54.024390243902438</v>
      </c>
      <c r="J424" s="5" t="s">
        <v>2039</v>
      </c>
      <c r="K424" s="5" t="s">
        <v>2040</v>
      </c>
      <c r="L424" t="s">
        <v>21</v>
      </c>
      <c r="M424" t="s">
        <v>22</v>
      </c>
      <c r="N424">
        <v>1271480400</v>
      </c>
      <c r="O424">
        <v>1273208400</v>
      </c>
      <c r="P424" t="b">
        <v>0</v>
      </c>
      <c r="Q424" t="b">
        <v>1</v>
      </c>
      <c r="R424" s="6">
        <f t="shared" si="44"/>
        <v>25569</v>
      </c>
      <c r="S424" s="5">
        <f t="shared" si="45"/>
        <v>14716.208333333334</v>
      </c>
      <c r="T424" s="5">
        <f t="shared" si="46"/>
        <v>14736.208333333334</v>
      </c>
      <c r="U424" t="s">
        <v>33</v>
      </c>
      <c r="V424" s="6">
        <f t="shared" si="47"/>
        <v>40285.208333333336</v>
      </c>
      <c r="W424" s="6">
        <f t="shared" si="48"/>
        <v>40305.208333333336</v>
      </c>
    </row>
    <row r="425" spans="1:23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42"/>
        <v>10.638024357239512</v>
      </c>
      <c r="G425" t="s">
        <v>14</v>
      </c>
      <c r="H425">
        <v>162</v>
      </c>
      <c r="I425" s="5">
        <f t="shared" si="43"/>
        <v>97.055555555555557</v>
      </c>
      <c r="J425" s="5" t="s">
        <v>2033</v>
      </c>
      <c r="K425" s="5" t="s">
        <v>2034</v>
      </c>
      <c r="L425" t="s">
        <v>21</v>
      </c>
      <c r="M425" t="s">
        <v>22</v>
      </c>
      <c r="N425">
        <v>1316667600</v>
      </c>
      <c r="O425">
        <v>1316840400</v>
      </c>
      <c r="P425" t="b">
        <v>0</v>
      </c>
      <c r="Q425" t="b">
        <v>1</v>
      </c>
      <c r="R425" s="6">
        <f t="shared" si="44"/>
        <v>25569</v>
      </c>
      <c r="S425" s="5">
        <f t="shared" si="45"/>
        <v>15239.208333333334</v>
      </c>
      <c r="T425" s="5">
        <f t="shared" si="46"/>
        <v>15241.208333333334</v>
      </c>
      <c r="U425" t="s">
        <v>17</v>
      </c>
      <c r="V425" s="6">
        <f t="shared" si="47"/>
        <v>40808.208333333336</v>
      </c>
      <c r="W425" s="6">
        <f t="shared" si="48"/>
        <v>40810.208333333336</v>
      </c>
    </row>
    <row r="426" spans="1:23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42"/>
        <v>40.470588235294116</v>
      </c>
      <c r="G426" t="s">
        <v>14</v>
      </c>
      <c r="H426">
        <v>83</v>
      </c>
      <c r="I426" s="5">
        <f t="shared" si="43"/>
        <v>24.867469879518072</v>
      </c>
      <c r="J426" s="5" t="s">
        <v>2035</v>
      </c>
      <c r="K426" s="5" t="s">
        <v>2045</v>
      </c>
      <c r="L426" t="s">
        <v>21</v>
      </c>
      <c r="M426" t="s">
        <v>22</v>
      </c>
      <c r="N426">
        <v>1524027600</v>
      </c>
      <c r="O426">
        <v>1524546000</v>
      </c>
      <c r="P426" t="b">
        <v>0</v>
      </c>
      <c r="Q426" t="b">
        <v>0</v>
      </c>
      <c r="R426" s="6">
        <f t="shared" si="44"/>
        <v>25569</v>
      </c>
      <c r="S426" s="5">
        <f t="shared" si="45"/>
        <v>17639.208333333332</v>
      </c>
      <c r="T426" s="5">
        <f t="shared" si="46"/>
        <v>17645.208333333332</v>
      </c>
      <c r="U426" t="s">
        <v>60</v>
      </c>
      <c r="V426" s="6">
        <f t="shared" si="47"/>
        <v>43208.208333333328</v>
      </c>
      <c r="W426" s="6">
        <f t="shared" si="48"/>
        <v>43214.208333333328</v>
      </c>
    </row>
    <row r="427" spans="1:23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42"/>
        <v>287.66666666666663</v>
      </c>
      <c r="G427" t="s">
        <v>20</v>
      </c>
      <c r="H427">
        <v>92</v>
      </c>
      <c r="I427" s="5">
        <f t="shared" si="43"/>
        <v>84.423913043478265</v>
      </c>
      <c r="J427" s="5" t="s">
        <v>2054</v>
      </c>
      <c r="K427" s="5" t="s">
        <v>2055</v>
      </c>
      <c r="L427" t="s">
        <v>21</v>
      </c>
      <c r="M427" t="s">
        <v>22</v>
      </c>
      <c r="N427">
        <v>1438059600</v>
      </c>
      <c r="O427">
        <v>1438578000</v>
      </c>
      <c r="P427" t="b">
        <v>0</v>
      </c>
      <c r="Q427" t="b">
        <v>0</v>
      </c>
      <c r="R427" s="6">
        <f t="shared" si="44"/>
        <v>25569</v>
      </c>
      <c r="S427" s="5">
        <f t="shared" si="45"/>
        <v>16644.208333333332</v>
      </c>
      <c r="T427" s="5">
        <f t="shared" si="46"/>
        <v>16650.208333333332</v>
      </c>
      <c r="U427" t="s">
        <v>122</v>
      </c>
      <c r="V427" s="6">
        <f t="shared" si="47"/>
        <v>42213.208333333328</v>
      </c>
      <c r="W427" s="6">
        <f t="shared" si="48"/>
        <v>42219.208333333328</v>
      </c>
    </row>
    <row r="428" spans="1:23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42"/>
        <v>572.94444444444446</v>
      </c>
      <c r="G428" t="s">
        <v>20</v>
      </c>
      <c r="H428">
        <v>219</v>
      </c>
      <c r="I428" s="5">
        <f t="shared" si="43"/>
        <v>47.091324200913242</v>
      </c>
      <c r="J428" s="5" t="s">
        <v>2039</v>
      </c>
      <c r="K428" s="5" t="s">
        <v>2040</v>
      </c>
      <c r="L428" t="s">
        <v>21</v>
      </c>
      <c r="M428" t="s">
        <v>22</v>
      </c>
      <c r="N428">
        <v>1361944800</v>
      </c>
      <c r="O428">
        <v>1362549600</v>
      </c>
      <c r="P428" t="b">
        <v>0</v>
      </c>
      <c r="Q428" t="b">
        <v>0</v>
      </c>
      <c r="R428" s="6">
        <f t="shared" si="44"/>
        <v>25569</v>
      </c>
      <c r="S428" s="5">
        <f t="shared" si="45"/>
        <v>15763.25</v>
      </c>
      <c r="T428" s="5">
        <f t="shared" si="46"/>
        <v>15770.25</v>
      </c>
      <c r="U428" t="s">
        <v>33</v>
      </c>
      <c r="V428" s="6">
        <f t="shared" si="47"/>
        <v>41332.25</v>
      </c>
      <c r="W428" s="6">
        <f t="shared" si="48"/>
        <v>41339.25</v>
      </c>
    </row>
    <row r="429" spans="1:23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42"/>
        <v>112.90429799426933</v>
      </c>
      <c r="G429" t="s">
        <v>20</v>
      </c>
      <c r="H429">
        <v>2526</v>
      </c>
      <c r="I429" s="5">
        <f t="shared" si="43"/>
        <v>77.996041171813147</v>
      </c>
      <c r="J429" s="5" t="s">
        <v>2039</v>
      </c>
      <c r="K429" s="5" t="s">
        <v>2040</v>
      </c>
      <c r="L429" t="s">
        <v>21</v>
      </c>
      <c r="M429" t="s">
        <v>22</v>
      </c>
      <c r="N429">
        <v>1410584400</v>
      </c>
      <c r="O429">
        <v>1413349200</v>
      </c>
      <c r="P429" t="b">
        <v>0</v>
      </c>
      <c r="Q429" t="b">
        <v>1</v>
      </c>
      <c r="R429" s="6">
        <f t="shared" si="44"/>
        <v>25569</v>
      </c>
      <c r="S429" s="5">
        <f t="shared" si="45"/>
        <v>16326.208333333334</v>
      </c>
      <c r="T429" s="5">
        <f t="shared" si="46"/>
        <v>16358.208333333334</v>
      </c>
      <c r="U429" t="s">
        <v>33</v>
      </c>
      <c r="V429" s="6">
        <f t="shared" si="47"/>
        <v>41895.208333333336</v>
      </c>
      <c r="W429" s="6">
        <f t="shared" si="48"/>
        <v>41927.208333333336</v>
      </c>
    </row>
    <row r="430" spans="1:23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42"/>
        <v>46.387573964497044</v>
      </c>
      <c r="G430" t="s">
        <v>14</v>
      </c>
      <c r="H430">
        <v>747</v>
      </c>
      <c r="I430" s="5">
        <f t="shared" si="43"/>
        <v>62.967871485943775</v>
      </c>
      <c r="J430" s="5" t="s">
        <v>2041</v>
      </c>
      <c r="K430" s="5" t="s">
        <v>2049</v>
      </c>
      <c r="L430" t="s">
        <v>21</v>
      </c>
      <c r="M430" t="s">
        <v>22</v>
      </c>
      <c r="N430">
        <v>1297404000</v>
      </c>
      <c r="O430">
        <v>1298008800</v>
      </c>
      <c r="P430" t="b">
        <v>0</v>
      </c>
      <c r="Q430" t="b">
        <v>0</v>
      </c>
      <c r="R430" s="6">
        <f t="shared" si="44"/>
        <v>25569</v>
      </c>
      <c r="S430" s="5">
        <f t="shared" si="45"/>
        <v>15016.25</v>
      </c>
      <c r="T430" s="5">
        <f t="shared" si="46"/>
        <v>15023.25</v>
      </c>
      <c r="U430" t="s">
        <v>71</v>
      </c>
      <c r="V430" s="6">
        <f t="shared" si="47"/>
        <v>40585.25</v>
      </c>
      <c r="W430" s="6">
        <f t="shared" si="48"/>
        <v>40592.25</v>
      </c>
    </row>
    <row r="431" spans="1:23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42"/>
        <v>90.675916230366497</v>
      </c>
      <c r="G431" t="s">
        <v>74</v>
      </c>
      <c r="H431">
        <v>2138</v>
      </c>
      <c r="I431" s="5">
        <f t="shared" si="43"/>
        <v>81.006080449017773</v>
      </c>
      <c r="J431" s="5" t="s">
        <v>2054</v>
      </c>
      <c r="K431" s="5" t="s">
        <v>2055</v>
      </c>
      <c r="L431" t="s">
        <v>21</v>
      </c>
      <c r="M431" t="s">
        <v>22</v>
      </c>
      <c r="N431">
        <v>1392012000</v>
      </c>
      <c r="O431">
        <v>1394427600</v>
      </c>
      <c r="P431" t="b">
        <v>0</v>
      </c>
      <c r="Q431" t="b">
        <v>1</v>
      </c>
      <c r="R431" s="6">
        <f t="shared" si="44"/>
        <v>25569</v>
      </c>
      <c r="S431" s="5">
        <f t="shared" si="45"/>
        <v>16111.25</v>
      </c>
      <c r="T431" s="5">
        <f t="shared" si="46"/>
        <v>16139.208333333334</v>
      </c>
      <c r="U431" t="s">
        <v>122</v>
      </c>
      <c r="V431" s="6">
        <f t="shared" si="47"/>
        <v>41680.25</v>
      </c>
      <c r="W431" s="6">
        <f t="shared" si="48"/>
        <v>41708.208333333336</v>
      </c>
    </row>
    <row r="432" spans="1:23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42"/>
        <v>67.740740740740748</v>
      </c>
      <c r="G432" t="s">
        <v>14</v>
      </c>
      <c r="H432">
        <v>84</v>
      </c>
      <c r="I432" s="5">
        <f t="shared" si="43"/>
        <v>65.321428571428569</v>
      </c>
      <c r="J432" s="5" t="s">
        <v>2039</v>
      </c>
      <c r="K432" s="5" t="s">
        <v>2040</v>
      </c>
      <c r="L432" t="s">
        <v>21</v>
      </c>
      <c r="M432" t="s">
        <v>22</v>
      </c>
      <c r="N432">
        <v>1569733200</v>
      </c>
      <c r="O432">
        <v>1572670800</v>
      </c>
      <c r="P432" t="b">
        <v>0</v>
      </c>
      <c r="Q432" t="b">
        <v>0</v>
      </c>
      <c r="R432" s="6">
        <f t="shared" si="44"/>
        <v>25569</v>
      </c>
      <c r="S432" s="5">
        <f t="shared" si="45"/>
        <v>18168.208333333332</v>
      </c>
      <c r="T432" s="5">
        <f t="shared" si="46"/>
        <v>18202.208333333332</v>
      </c>
      <c r="U432" t="s">
        <v>33</v>
      </c>
      <c r="V432" s="6">
        <f t="shared" si="47"/>
        <v>43737.208333333328</v>
      </c>
      <c r="W432" s="6">
        <f t="shared" si="48"/>
        <v>43771.208333333328</v>
      </c>
    </row>
    <row r="433" spans="1:23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42"/>
        <v>192.49019607843135</v>
      </c>
      <c r="G433" t="s">
        <v>20</v>
      </c>
      <c r="H433">
        <v>94</v>
      </c>
      <c r="I433" s="5">
        <f t="shared" si="43"/>
        <v>104.43617021276596</v>
      </c>
      <c r="J433" s="5" t="s">
        <v>2039</v>
      </c>
      <c r="K433" s="5" t="s">
        <v>2040</v>
      </c>
      <c r="L433" t="s">
        <v>21</v>
      </c>
      <c r="M433" t="s">
        <v>22</v>
      </c>
      <c r="N433">
        <v>1529643600</v>
      </c>
      <c r="O433">
        <v>1531112400</v>
      </c>
      <c r="P433" t="b">
        <v>1</v>
      </c>
      <c r="Q433" t="b">
        <v>0</v>
      </c>
      <c r="R433" s="6">
        <f t="shared" si="44"/>
        <v>25569</v>
      </c>
      <c r="S433" s="5">
        <f t="shared" si="45"/>
        <v>17704.208333333332</v>
      </c>
      <c r="T433" s="5">
        <f t="shared" si="46"/>
        <v>17721.208333333332</v>
      </c>
      <c r="U433" t="s">
        <v>33</v>
      </c>
      <c r="V433" s="6">
        <f t="shared" si="47"/>
        <v>43273.208333333328</v>
      </c>
      <c r="W433" s="6">
        <f t="shared" si="48"/>
        <v>43290.208333333328</v>
      </c>
    </row>
    <row r="434" spans="1:23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42"/>
        <v>82.714285714285722</v>
      </c>
      <c r="G434" t="s">
        <v>14</v>
      </c>
      <c r="H434">
        <v>91</v>
      </c>
      <c r="I434" s="5">
        <f t="shared" si="43"/>
        <v>69.989010989010993</v>
      </c>
      <c r="J434" s="5" t="s">
        <v>2039</v>
      </c>
      <c r="K434" s="5" t="s">
        <v>2040</v>
      </c>
      <c r="L434" t="s">
        <v>21</v>
      </c>
      <c r="M434" t="s">
        <v>22</v>
      </c>
      <c r="N434">
        <v>1399006800</v>
      </c>
      <c r="O434">
        <v>1400734800</v>
      </c>
      <c r="P434" t="b">
        <v>0</v>
      </c>
      <c r="Q434" t="b">
        <v>0</v>
      </c>
      <c r="R434" s="6">
        <f t="shared" si="44"/>
        <v>25569</v>
      </c>
      <c r="S434" s="5">
        <f t="shared" si="45"/>
        <v>16192.208333333334</v>
      </c>
      <c r="T434" s="5">
        <f t="shared" si="46"/>
        <v>16212.208333333334</v>
      </c>
      <c r="U434" t="s">
        <v>33</v>
      </c>
      <c r="V434" s="6">
        <f t="shared" si="47"/>
        <v>41761.208333333336</v>
      </c>
      <c r="W434" s="6">
        <f t="shared" si="48"/>
        <v>41781.208333333336</v>
      </c>
    </row>
    <row r="435" spans="1:23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42"/>
        <v>54.163920922570021</v>
      </c>
      <c r="G435" t="s">
        <v>14</v>
      </c>
      <c r="H435">
        <v>792</v>
      </c>
      <c r="I435" s="5">
        <f t="shared" si="43"/>
        <v>83.023989898989896</v>
      </c>
      <c r="J435" s="5" t="s">
        <v>2041</v>
      </c>
      <c r="K435" s="5" t="s">
        <v>2042</v>
      </c>
      <c r="L435" t="s">
        <v>21</v>
      </c>
      <c r="M435" t="s">
        <v>22</v>
      </c>
      <c r="N435">
        <v>1385359200</v>
      </c>
      <c r="O435">
        <v>1386741600</v>
      </c>
      <c r="P435" t="b">
        <v>0</v>
      </c>
      <c r="Q435" t="b">
        <v>1</v>
      </c>
      <c r="R435" s="6">
        <f t="shared" si="44"/>
        <v>25569</v>
      </c>
      <c r="S435" s="5">
        <f t="shared" si="45"/>
        <v>16034.25</v>
      </c>
      <c r="T435" s="5">
        <f t="shared" si="46"/>
        <v>16050.25</v>
      </c>
      <c r="U435" t="s">
        <v>42</v>
      </c>
      <c r="V435" s="6">
        <f t="shared" si="47"/>
        <v>41603.25</v>
      </c>
      <c r="W435" s="6">
        <f t="shared" si="48"/>
        <v>41619.25</v>
      </c>
    </row>
    <row r="436" spans="1:23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42"/>
        <v>16.722222222222221</v>
      </c>
      <c r="G436" t="s">
        <v>74</v>
      </c>
      <c r="H436">
        <v>10</v>
      </c>
      <c r="I436" s="5">
        <f t="shared" si="43"/>
        <v>90.3</v>
      </c>
      <c r="J436" s="5" t="s">
        <v>2039</v>
      </c>
      <c r="K436" s="5" t="s">
        <v>2040</v>
      </c>
      <c r="L436" t="s">
        <v>15</v>
      </c>
      <c r="M436" t="s">
        <v>16</v>
      </c>
      <c r="N436">
        <v>1480572000</v>
      </c>
      <c r="O436">
        <v>1481781600</v>
      </c>
      <c r="P436" t="b">
        <v>1</v>
      </c>
      <c r="Q436" t="b">
        <v>0</v>
      </c>
      <c r="R436" s="6">
        <f t="shared" si="44"/>
        <v>25569</v>
      </c>
      <c r="S436" s="5">
        <f t="shared" si="45"/>
        <v>17136.25</v>
      </c>
      <c r="T436" s="5">
        <f t="shared" si="46"/>
        <v>17150.25</v>
      </c>
      <c r="U436" t="s">
        <v>33</v>
      </c>
      <c r="V436" s="6">
        <f t="shared" si="47"/>
        <v>42705.25</v>
      </c>
      <c r="W436" s="6">
        <f t="shared" si="48"/>
        <v>42719.25</v>
      </c>
    </row>
    <row r="437" spans="1:23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42"/>
        <v>116.87664041994749</v>
      </c>
      <c r="G437" t="s">
        <v>20</v>
      </c>
      <c r="H437">
        <v>1713</v>
      </c>
      <c r="I437" s="5">
        <f t="shared" si="43"/>
        <v>103.98131932282546</v>
      </c>
      <c r="J437" s="5" t="s">
        <v>2039</v>
      </c>
      <c r="K437" s="5" t="s">
        <v>2040</v>
      </c>
      <c r="L437" t="s">
        <v>107</v>
      </c>
      <c r="M437" t="s">
        <v>108</v>
      </c>
      <c r="N437">
        <v>1418623200</v>
      </c>
      <c r="O437">
        <v>1419660000</v>
      </c>
      <c r="P437" t="b">
        <v>0</v>
      </c>
      <c r="Q437" t="b">
        <v>1</v>
      </c>
      <c r="R437" s="6">
        <f t="shared" si="44"/>
        <v>25569</v>
      </c>
      <c r="S437" s="5">
        <f t="shared" si="45"/>
        <v>16419.25</v>
      </c>
      <c r="T437" s="5">
        <f t="shared" si="46"/>
        <v>16431.25</v>
      </c>
      <c r="U437" t="s">
        <v>33</v>
      </c>
      <c r="V437" s="6">
        <f t="shared" si="47"/>
        <v>41988.25</v>
      </c>
      <c r="W437" s="6">
        <f t="shared" si="48"/>
        <v>42000.25</v>
      </c>
    </row>
    <row r="438" spans="1:23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42"/>
        <v>1052.1538461538462</v>
      </c>
      <c r="G438" t="s">
        <v>20</v>
      </c>
      <c r="H438">
        <v>249</v>
      </c>
      <c r="I438" s="5">
        <f t="shared" si="43"/>
        <v>54.931726907630519</v>
      </c>
      <c r="J438" s="5" t="s">
        <v>2035</v>
      </c>
      <c r="K438" s="5" t="s">
        <v>2058</v>
      </c>
      <c r="L438" t="s">
        <v>21</v>
      </c>
      <c r="M438" t="s">
        <v>22</v>
      </c>
      <c r="N438">
        <v>1555736400</v>
      </c>
      <c r="O438">
        <v>1555822800</v>
      </c>
      <c r="P438" t="b">
        <v>0</v>
      </c>
      <c r="Q438" t="b">
        <v>0</v>
      </c>
      <c r="R438" s="6">
        <f t="shared" si="44"/>
        <v>25569</v>
      </c>
      <c r="S438" s="5">
        <f t="shared" si="45"/>
        <v>18006.208333333332</v>
      </c>
      <c r="T438" s="5">
        <f t="shared" si="46"/>
        <v>18007.208333333332</v>
      </c>
      <c r="U438" t="s">
        <v>159</v>
      </c>
      <c r="V438" s="6">
        <f t="shared" si="47"/>
        <v>43575.208333333328</v>
      </c>
      <c r="W438" s="6">
        <f t="shared" si="48"/>
        <v>43576.208333333328</v>
      </c>
    </row>
    <row r="439" spans="1:23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42"/>
        <v>123.07407407407408</v>
      </c>
      <c r="G439" t="s">
        <v>20</v>
      </c>
      <c r="H439">
        <v>192</v>
      </c>
      <c r="I439" s="5">
        <f t="shared" si="43"/>
        <v>51.921875</v>
      </c>
      <c r="J439" s="5" t="s">
        <v>2041</v>
      </c>
      <c r="K439" s="5" t="s">
        <v>2049</v>
      </c>
      <c r="L439" t="s">
        <v>21</v>
      </c>
      <c r="M439" t="s">
        <v>22</v>
      </c>
      <c r="N439">
        <v>1442120400</v>
      </c>
      <c r="O439">
        <v>1442379600</v>
      </c>
      <c r="P439" t="b">
        <v>0</v>
      </c>
      <c r="Q439" t="b">
        <v>1</v>
      </c>
      <c r="R439" s="6">
        <f t="shared" si="44"/>
        <v>25569</v>
      </c>
      <c r="S439" s="5">
        <f t="shared" si="45"/>
        <v>16691.208333333332</v>
      </c>
      <c r="T439" s="5">
        <f t="shared" si="46"/>
        <v>16694.208333333332</v>
      </c>
      <c r="U439" t="s">
        <v>71</v>
      </c>
      <c r="V439" s="6">
        <f t="shared" si="47"/>
        <v>42260.208333333328</v>
      </c>
      <c r="W439" s="6">
        <f t="shared" si="48"/>
        <v>42263.208333333328</v>
      </c>
    </row>
    <row r="440" spans="1:23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42"/>
        <v>178.63855421686748</v>
      </c>
      <c r="G440" t="s">
        <v>20</v>
      </c>
      <c r="H440">
        <v>247</v>
      </c>
      <c r="I440" s="5">
        <f t="shared" si="43"/>
        <v>60.02834008097166</v>
      </c>
      <c r="J440" s="5" t="s">
        <v>2039</v>
      </c>
      <c r="K440" s="5" t="s">
        <v>2040</v>
      </c>
      <c r="L440" t="s">
        <v>21</v>
      </c>
      <c r="M440" t="s">
        <v>22</v>
      </c>
      <c r="N440">
        <v>1362376800</v>
      </c>
      <c r="O440">
        <v>1364965200</v>
      </c>
      <c r="P440" t="b">
        <v>0</v>
      </c>
      <c r="Q440" t="b">
        <v>0</v>
      </c>
      <c r="R440" s="6">
        <f t="shared" si="44"/>
        <v>25569</v>
      </c>
      <c r="S440" s="5">
        <f t="shared" si="45"/>
        <v>15768.25</v>
      </c>
      <c r="T440" s="5">
        <f t="shared" si="46"/>
        <v>15798.208333333334</v>
      </c>
      <c r="U440" t="s">
        <v>33</v>
      </c>
      <c r="V440" s="6">
        <f t="shared" si="47"/>
        <v>41337.25</v>
      </c>
      <c r="W440" s="6">
        <f t="shared" si="48"/>
        <v>41367.208333333336</v>
      </c>
    </row>
    <row r="441" spans="1:23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42"/>
        <v>355.28169014084506</v>
      </c>
      <c r="G441" t="s">
        <v>20</v>
      </c>
      <c r="H441">
        <v>2293</v>
      </c>
      <c r="I441" s="5">
        <f t="shared" si="43"/>
        <v>44.003488879197555</v>
      </c>
      <c r="J441" s="5" t="s">
        <v>2041</v>
      </c>
      <c r="K441" s="5" t="s">
        <v>2063</v>
      </c>
      <c r="L441" t="s">
        <v>21</v>
      </c>
      <c r="M441" t="s">
        <v>22</v>
      </c>
      <c r="N441">
        <v>1478408400</v>
      </c>
      <c r="O441">
        <v>1479016800</v>
      </c>
      <c r="P441" t="b">
        <v>0</v>
      </c>
      <c r="Q441" t="b">
        <v>0</v>
      </c>
      <c r="R441" s="6">
        <f t="shared" si="44"/>
        <v>25569</v>
      </c>
      <c r="S441" s="5">
        <f t="shared" si="45"/>
        <v>17111.208333333332</v>
      </c>
      <c r="T441" s="5">
        <f t="shared" si="46"/>
        <v>17118.25</v>
      </c>
      <c r="U441" t="s">
        <v>474</v>
      </c>
      <c r="V441" s="6">
        <f t="shared" si="47"/>
        <v>42680.208333333328</v>
      </c>
      <c r="W441" s="6">
        <f t="shared" si="48"/>
        <v>42687.25</v>
      </c>
    </row>
    <row r="442" spans="1:23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42"/>
        <v>161.90634146341463</v>
      </c>
      <c r="G442" t="s">
        <v>20</v>
      </c>
      <c r="H442">
        <v>3131</v>
      </c>
      <c r="I442" s="5">
        <f t="shared" si="43"/>
        <v>53.003513254551258</v>
      </c>
      <c r="J442" s="5" t="s">
        <v>2041</v>
      </c>
      <c r="K442" s="5" t="s">
        <v>2060</v>
      </c>
      <c r="L442" t="s">
        <v>21</v>
      </c>
      <c r="M442" t="s">
        <v>22</v>
      </c>
      <c r="N442">
        <v>1498798800</v>
      </c>
      <c r="O442">
        <v>1499662800</v>
      </c>
      <c r="P442" t="b">
        <v>0</v>
      </c>
      <c r="Q442" t="b">
        <v>0</v>
      </c>
      <c r="R442" s="6">
        <f t="shared" si="44"/>
        <v>25569</v>
      </c>
      <c r="S442" s="5">
        <f t="shared" si="45"/>
        <v>17347.208333333332</v>
      </c>
      <c r="T442" s="5">
        <f t="shared" si="46"/>
        <v>17357.208333333332</v>
      </c>
      <c r="U442" t="s">
        <v>269</v>
      </c>
      <c r="V442" s="6">
        <f t="shared" si="47"/>
        <v>42916.208333333328</v>
      </c>
      <c r="W442" s="6">
        <f t="shared" si="48"/>
        <v>42926.208333333328</v>
      </c>
    </row>
    <row r="443" spans="1:23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42"/>
        <v>24.914285714285715</v>
      </c>
      <c r="G443" t="s">
        <v>14</v>
      </c>
      <c r="H443">
        <v>32</v>
      </c>
      <c r="I443" s="5">
        <f t="shared" si="43"/>
        <v>54.5</v>
      </c>
      <c r="J443" s="5" t="s">
        <v>2037</v>
      </c>
      <c r="K443" s="5" t="s">
        <v>2046</v>
      </c>
      <c r="L443" t="s">
        <v>21</v>
      </c>
      <c r="M443" t="s">
        <v>22</v>
      </c>
      <c r="N443">
        <v>1335416400</v>
      </c>
      <c r="O443">
        <v>1337835600</v>
      </c>
      <c r="P443" t="b">
        <v>0</v>
      </c>
      <c r="Q443" t="b">
        <v>0</v>
      </c>
      <c r="R443" s="6">
        <f t="shared" si="44"/>
        <v>25569</v>
      </c>
      <c r="S443" s="5">
        <f t="shared" si="45"/>
        <v>15456.208333333334</v>
      </c>
      <c r="T443" s="5">
        <f t="shared" si="46"/>
        <v>15484.208333333334</v>
      </c>
      <c r="U443" t="s">
        <v>65</v>
      </c>
      <c r="V443" s="6">
        <f t="shared" si="47"/>
        <v>41025.208333333336</v>
      </c>
      <c r="W443" s="6">
        <f t="shared" si="48"/>
        <v>41053.208333333336</v>
      </c>
    </row>
    <row r="444" spans="1:23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42"/>
        <v>198.72222222222223</v>
      </c>
      <c r="G444" t="s">
        <v>20</v>
      </c>
      <c r="H444">
        <v>143</v>
      </c>
      <c r="I444" s="5">
        <f t="shared" si="43"/>
        <v>75.04195804195804</v>
      </c>
      <c r="J444" s="5" t="s">
        <v>2039</v>
      </c>
      <c r="K444" s="5" t="s">
        <v>2040</v>
      </c>
      <c r="L444" t="s">
        <v>107</v>
      </c>
      <c r="M444" t="s">
        <v>108</v>
      </c>
      <c r="N444">
        <v>1504328400</v>
      </c>
      <c r="O444">
        <v>1505710800</v>
      </c>
      <c r="P444" t="b">
        <v>0</v>
      </c>
      <c r="Q444" t="b">
        <v>0</v>
      </c>
      <c r="R444" s="6">
        <f t="shared" si="44"/>
        <v>25569</v>
      </c>
      <c r="S444" s="5">
        <f t="shared" si="45"/>
        <v>17411.208333333332</v>
      </c>
      <c r="T444" s="5">
        <f t="shared" si="46"/>
        <v>17427.208333333332</v>
      </c>
      <c r="U444" t="s">
        <v>33</v>
      </c>
      <c r="V444" s="6">
        <f t="shared" si="47"/>
        <v>42980.208333333328</v>
      </c>
      <c r="W444" s="6">
        <f t="shared" si="48"/>
        <v>42996.208333333328</v>
      </c>
    </row>
    <row r="445" spans="1:23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42"/>
        <v>34.752688172043008</v>
      </c>
      <c r="G445" t="s">
        <v>74</v>
      </c>
      <c r="H445">
        <v>90</v>
      </c>
      <c r="I445" s="5">
        <f t="shared" si="43"/>
        <v>35.911111111111111</v>
      </c>
      <c r="J445" s="5" t="s">
        <v>2039</v>
      </c>
      <c r="K445" s="5" t="s">
        <v>2040</v>
      </c>
      <c r="L445" t="s">
        <v>21</v>
      </c>
      <c r="M445" t="s">
        <v>22</v>
      </c>
      <c r="N445">
        <v>1285822800</v>
      </c>
      <c r="O445">
        <v>1287464400</v>
      </c>
      <c r="P445" t="b">
        <v>0</v>
      </c>
      <c r="Q445" t="b">
        <v>0</v>
      </c>
      <c r="R445" s="6">
        <f t="shared" si="44"/>
        <v>25569</v>
      </c>
      <c r="S445" s="5">
        <f t="shared" si="45"/>
        <v>14882.208333333334</v>
      </c>
      <c r="T445" s="5">
        <f t="shared" si="46"/>
        <v>14901.208333333334</v>
      </c>
      <c r="U445" t="s">
        <v>33</v>
      </c>
      <c r="V445" s="6">
        <f t="shared" si="47"/>
        <v>40451.208333333336</v>
      </c>
      <c r="W445" s="6">
        <f t="shared" si="48"/>
        <v>40470.208333333336</v>
      </c>
    </row>
    <row r="446" spans="1:23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42"/>
        <v>176.41935483870967</v>
      </c>
      <c r="G446" t="s">
        <v>20</v>
      </c>
      <c r="H446">
        <v>296</v>
      </c>
      <c r="I446" s="5">
        <f t="shared" si="43"/>
        <v>36.952702702702702</v>
      </c>
      <c r="J446" s="5" t="s">
        <v>2035</v>
      </c>
      <c r="K446" s="5" t="s">
        <v>2045</v>
      </c>
      <c r="L446" t="s">
        <v>21</v>
      </c>
      <c r="M446" t="s">
        <v>22</v>
      </c>
      <c r="N446">
        <v>1311483600</v>
      </c>
      <c r="O446">
        <v>1311656400</v>
      </c>
      <c r="P446" t="b">
        <v>0</v>
      </c>
      <c r="Q446" t="b">
        <v>1</v>
      </c>
      <c r="R446" s="6">
        <f t="shared" si="44"/>
        <v>25569</v>
      </c>
      <c r="S446" s="5">
        <f t="shared" si="45"/>
        <v>15179.208333333334</v>
      </c>
      <c r="T446" s="5">
        <f t="shared" si="46"/>
        <v>15181.208333333334</v>
      </c>
      <c r="U446" t="s">
        <v>60</v>
      </c>
      <c r="V446" s="6">
        <f t="shared" si="47"/>
        <v>40748.208333333336</v>
      </c>
      <c r="W446" s="6">
        <f t="shared" si="48"/>
        <v>40750.208333333336</v>
      </c>
    </row>
    <row r="447" spans="1:23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42"/>
        <v>511.38095238095235</v>
      </c>
      <c r="G447" t="s">
        <v>20</v>
      </c>
      <c r="H447">
        <v>170</v>
      </c>
      <c r="I447" s="5">
        <f t="shared" si="43"/>
        <v>63.170588235294119</v>
      </c>
      <c r="J447" s="5" t="s">
        <v>2039</v>
      </c>
      <c r="K447" s="5" t="s">
        <v>2040</v>
      </c>
      <c r="L447" t="s">
        <v>21</v>
      </c>
      <c r="M447" t="s">
        <v>22</v>
      </c>
      <c r="N447">
        <v>1291356000</v>
      </c>
      <c r="O447">
        <v>1293170400</v>
      </c>
      <c r="P447" t="b">
        <v>0</v>
      </c>
      <c r="Q447" t="b">
        <v>1</v>
      </c>
      <c r="R447" s="6">
        <f t="shared" si="44"/>
        <v>25569</v>
      </c>
      <c r="S447" s="5">
        <f t="shared" si="45"/>
        <v>14946.25</v>
      </c>
      <c r="T447" s="5">
        <f t="shared" si="46"/>
        <v>14967.25</v>
      </c>
      <c r="U447" t="s">
        <v>33</v>
      </c>
      <c r="V447" s="6">
        <f t="shared" si="47"/>
        <v>40515.25</v>
      </c>
      <c r="W447" s="6">
        <f t="shared" si="48"/>
        <v>40536.25</v>
      </c>
    </row>
    <row r="448" spans="1:23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42"/>
        <v>82.044117647058826</v>
      </c>
      <c r="G448" t="s">
        <v>14</v>
      </c>
      <c r="H448">
        <v>186</v>
      </c>
      <c r="I448" s="5">
        <f t="shared" si="43"/>
        <v>29.99462365591398</v>
      </c>
      <c r="J448" s="5" t="s">
        <v>2037</v>
      </c>
      <c r="K448" s="5" t="s">
        <v>2046</v>
      </c>
      <c r="L448" t="s">
        <v>21</v>
      </c>
      <c r="M448" t="s">
        <v>22</v>
      </c>
      <c r="N448">
        <v>1355810400</v>
      </c>
      <c r="O448">
        <v>1355983200</v>
      </c>
      <c r="P448" t="b">
        <v>0</v>
      </c>
      <c r="Q448" t="b">
        <v>0</v>
      </c>
      <c r="R448" s="6">
        <f t="shared" si="44"/>
        <v>25569</v>
      </c>
      <c r="S448" s="5">
        <f t="shared" si="45"/>
        <v>15692.25</v>
      </c>
      <c r="T448" s="5">
        <f t="shared" si="46"/>
        <v>15694.25</v>
      </c>
      <c r="U448" t="s">
        <v>65</v>
      </c>
      <c r="V448" s="6">
        <f t="shared" si="47"/>
        <v>41261.25</v>
      </c>
      <c r="W448" s="6">
        <f t="shared" si="48"/>
        <v>41263.25</v>
      </c>
    </row>
    <row r="449" spans="1:23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42"/>
        <v>24.326030927835053</v>
      </c>
      <c r="G449" t="s">
        <v>74</v>
      </c>
      <c r="H449">
        <v>439</v>
      </c>
      <c r="I449" s="5">
        <f t="shared" si="43"/>
        <v>86</v>
      </c>
      <c r="J449" s="5" t="s">
        <v>2041</v>
      </c>
      <c r="K449" s="5" t="s">
        <v>2060</v>
      </c>
      <c r="L449" t="s">
        <v>40</v>
      </c>
      <c r="M449" t="s">
        <v>41</v>
      </c>
      <c r="N449">
        <v>1513663200</v>
      </c>
      <c r="O449">
        <v>1515045600</v>
      </c>
      <c r="P449" t="b">
        <v>0</v>
      </c>
      <c r="Q449" t="b">
        <v>0</v>
      </c>
      <c r="R449" s="6">
        <f t="shared" si="44"/>
        <v>25569</v>
      </c>
      <c r="S449" s="5">
        <f t="shared" si="45"/>
        <v>17519.25</v>
      </c>
      <c r="T449" s="5">
        <f t="shared" si="46"/>
        <v>17535.25</v>
      </c>
      <c r="U449" t="s">
        <v>269</v>
      </c>
      <c r="V449" s="6">
        <f t="shared" si="47"/>
        <v>43088.25</v>
      </c>
      <c r="W449" s="6">
        <f t="shared" si="48"/>
        <v>43104.25</v>
      </c>
    </row>
    <row r="450" spans="1:23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42"/>
        <v>50.482758620689658</v>
      </c>
      <c r="G450" t="s">
        <v>14</v>
      </c>
      <c r="H450">
        <v>605</v>
      </c>
      <c r="I450" s="5">
        <f t="shared" si="43"/>
        <v>75.014876033057845</v>
      </c>
      <c r="J450" s="5" t="s">
        <v>2050</v>
      </c>
      <c r="K450" s="5" t="s">
        <v>2051</v>
      </c>
      <c r="L450" t="s">
        <v>21</v>
      </c>
      <c r="M450" t="s">
        <v>22</v>
      </c>
      <c r="N450">
        <v>1365915600</v>
      </c>
      <c r="O450">
        <v>1366088400</v>
      </c>
      <c r="P450" t="b">
        <v>0</v>
      </c>
      <c r="Q450" t="b">
        <v>1</v>
      </c>
      <c r="R450" s="6">
        <f t="shared" si="44"/>
        <v>25569</v>
      </c>
      <c r="S450" s="5">
        <f t="shared" si="45"/>
        <v>15809.208333333334</v>
      </c>
      <c r="T450" s="5">
        <f t="shared" si="46"/>
        <v>15811.208333333334</v>
      </c>
      <c r="U450" t="s">
        <v>89</v>
      </c>
      <c r="V450" s="6">
        <f t="shared" si="47"/>
        <v>41378.208333333336</v>
      </c>
      <c r="W450" s="6">
        <f t="shared" si="48"/>
        <v>41380.208333333336</v>
      </c>
    </row>
    <row r="451" spans="1:23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9">(E451/D451)*100</f>
        <v>967</v>
      </c>
      <c r="G451" t="s">
        <v>20</v>
      </c>
      <c r="H451">
        <v>86</v>
      </c>
      <c r="I451" s="5">
        <f t="shared" ref="I451:I514" si="50">IF(H451=0,0,E451/H451)</f>
        <v>101.19767441860465</v>
      </c>
      <c r="J451" s="5" t="s">
        <v>2050</v>
      </c>
      <c r="K451" s="5" t="s">
        <v>2051</v>
      </c>
      <c r="L451" t="s">
        <v>36</v>
      </c>
      <c r="M451" t="s">
        <v>37</v>
      </c>
      <c r="N451">
        <v>1551852000</v>
      </c>
      <c r="O451">
        <v>1553317200</v>
      </c>
      <c r="P451" t="b">
        <v>0</v>
      </c>
      <c r="Q451" t="b">
        <v>0</v>
      </c>
      <c r="R451" s="6">
        <f t="shared" ref="R451:R514" si="51">DATE(1970,1,1)</f>
        <v>25569</v>
      </c>
      <c r="S451" s="5">
        <f t="shared" ref="S451:S514" si="52">N451/86400</f>
        <v>17961.25</v>
      </c>
      <c r="T451" s="5">
        <f t="shared" ref="T451:T514" si="53">O451/86400</f>
        <v>17978.208333333332</v>
      </c>
      <c r="U451" t="s">
        <v>89</v>
      </c>
      <c r="V451" s="6">
        <f t="shared" ref="V451:V514" si="54">DATE(1970,1,1)+S451</f>
        <v>43530.25</v>
      </c>
      <c r="W451" s="6">
        <f t="shared" ref="W451:W514" si="55">DATE(1970,1,1)+T451</f>
        <v>43547.208333333328</v>
      </c>
    </row>
    <row r="452" spans="1:23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 s="5">
        <f t="shared" si="50"/>
        <v>4</v>
      </c>
      <c r="J452" s="5" t="s">
        <v>2041</v>
      </c>
      <c r="K452" s="5" t="s">
        <v>2049</v>
      </c>
      <c r="L452" t="s">
        <v>15</v>
      </c>
      <c r="M452" t="s">
        <v>16</v>
      </c>
      <c r="N452">
        <v>1540098000</v>
      </c>
      <c r="O452">
        <v>1542088800</v>
      </c>
      <c r="P452" t="b">
        <v>0</v>
      </c>
      <c r="Q452" t="b">
        <v>0</v>
      </c>
      <c r="R452" s="6">
        <f t="shared" si="51"/>
        <v>25569</v>
      </c>
      <c r="S452" s="5">
        <f t="shared" si="52"/>
        <v>17825.208333333332</v>
      </c>
      <c r="T452" s="5">
        <f t="shared" si="53"/>
        <v>17848.25</v>
      </c>
      <c r="U452" t="s">
        <v>71</v>
      </c>
      <c r="V452" s="6">
        <f t="shared" si="54"/>
        <v>43394.208333333328</v>
      </c>
      <c r="W452" s="6">
        <f t="shared" si="55"/>
        <v>43417.25</v>
      </c>
    </row>
    <row r="453" spans="1:23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9"/>
        <v>122.84501347708894</v>
      </c>
      <c r="G453" t="s">
        <v>20</v>
      </c>
      <c r="H453">
        <v>6286</v>
      </c>
      <c r="I453" s="5">
        <f t="shared" si="50"/>
        <v>29.001272669424118</v>
      </c>
      <c r="J453" s="5" t="s">
        <v>2035</v>
      </c>
      <c r="K453" s="5" t="s">
        <v>2036</v>
      </c>
      <c r="L453" t="s">
        <v>21</v>
      </c>
      <c r="M453" t="s">
        <v>22</v>
      </c>
      <c r="N453">
        <v>1500440400</v>
      </c>
      <c r="O453">
        <v>1503118800</v>
      </c>
      <c r="P453" t="b">
        <v>0</v>
      </c>
      <c r="Q453" t="b">
        <v>0</v>
      </c>
      <c r="R453" s="6">
        <f t="shared" si="51"/>
        <v>25569</v>
      </c>
      <c r="S453" s="5">
        <f t="shared" si="52"/>
        <v>17366.208333333332</v>
      </c>
      <c r="T453" s="5">
        <f t="shared" si="53"/>
        <v>17397.208333333332</v>
      </c>
      <c r="U453" t="s">
        <v>23</v>
      </c>
      <c r="V453" s="6">
        <f t="shared" si="54"/>
        <v>42935.208333333328</v>
      </c>
      <c r="W453" s="6">
        <f t="shared" si="55"/>
        <v>42966.208333333328</v>
      </c>
    </row>
    <row r="454" spans="1:23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9"/>
        <v>63.4375</v>
      </c>
      <c r="G454" t="s">
        <v>14</v>
      </c>
      <c r="H454">
        <v>31</v>
      </c>
      <c r="I454" s="5">
        <f t="shared" si="50"/>
        <v>98.225806451612897</v>
      </c>
      <c r="J454" s="5" t="s">
        <v>2041</v>
      </c>
      <c r="K454" s="5" t="s">
        <v>2044</v>
      </c>
      <c r="L454" t="s">
        <v>21</v>
      </c>
      <c r="M454" t="s">
        <v>22</v>
      </c>
      <c r="N454">
        <v>1278392400</v>
      </c>
      <c r="O454">
        <v>1278478800</v>
      </c>
      <c r="P454" t="b">
        <v>0</v>
      </c>
      <c r="Q454" t="b">
        <v>0</v>
      </c>
      <c r="R454" s="6">
        <f t="shared" si="51"/>
        <v>25569</v>
      </c>
      <c r="S454" s="5">
        <f t="shared" si="52"/>
        <v>14796.208333333334</v>
      </c>
      <c r="T454" s="5">
        <f t="shared" si="53"/>
        <v>14797.208333333334</v>
      </c>
      <c r="U454" t="s">
        <v>53</v>
      </c>
      <c r="V454" s="6">
        <f t="shared" si="54"/>
        <v>40365.208333333336</v>
      </c>
      <c r="W454" s="6">
        <f t="shared" si="55"/>
        <v>40366.208333333336</v>
      </c>
    </row>
    <row r="455" spans="1:23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9"/>
        <v>56.331688596491226</v>
      </c>
      <c r="G455" t="s">
        <v>14</v>
      </c>
      <c r="H455">
        <v>1181</v>
      </c>
      <c r="I455" s="5">
        <f t="shared" si="50"/>
        <v>87.001693480101608</v>
      </c>
      <c r="J455" s="5" t="s">
        <v>2041</v>
      </c>
      <c r="K455" s="5" t="s">
        <v>2063</v>
      </c>
      <c r="L455" t="s">
        <v>21</v>
      </c>
      <c r="M455" t="s">
        <v>22</v>
      </c>
      <c r="N455">
        <v>1480572000</v>
      </c>
      <c r="O455">
        <v>1484114400</v>
      </c>
      <c r="P455" t="b">
        <v>0</v>
      </c>
      <c r="Q455" t="b">
        <v>0</v>
      </c>
      <c r="R455" s="6">
        <f t="shared" si="51"/>
        <v>25569</v>
      </c>
      <c r="S455" s="5">
        <f t="shared" si="52"/>
        <v>17136.25</v>
      </c>
      <c r="T455" s="5">
        <f t="shared" si="53"/>
        <v>17177.25</v>
      </c>
      <c r="U455" t="s">
        <v>474</v>
      </c>
      <c r="V455" s="6">
        <f t="shared" si="54"/>
        <v>42705.25</v>
      </c>
      <c r="W455" s="6">
        <f t="shared" si="55"/>
        <v>42746.25</v>
      </c>
    </row>
    <row r="456" spans="1:23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9"/>
        <v>44.074999999999996</v>
      </c>
      <c r="G456" t="s">
        <v>14</v>
      </c>
      <c r="H456">
        <v>39</v>
      </c>
      <c r="I456" s="5">
        <f t="shared" si="50"/>
        <v>45.205128205128204</v>
      </c>
      <c r="J456" s="5" t="s">
        <v>2041</v>
      </c>
      <c r="K456" s="5" t="s">
        <v>2044</v>
      </c>
      <c r="L456" t="s">
        <v>21</v>
      </c>
      <c r="M456" t="s">
        <v>22</v>
      </c>
      <c r="N456">
        <v>1382331600</v>
      </c>
      <c r="O456">
        <v>1385445600</v>
      </c>
      <c r="P456" t="b">
        <v>0</v>
      </c>
      <c r="Q456" t="b">
        <v>1</v>
      </c>
      <c r="R456" s="6">
        <f t="shared" si="51"/>
        <v>25569</v>
      </c>
      <c r="S456" s="5">
        <f t="shared" si="52"/>
        <v>15999.208333333334</v>
      </c>
      <c r="T456" s="5">
        <f t="shared" si="53"/>
        <v>16035.25</v>
      </c>
      <c r="U456" t="s">
        <v>53</v>
      </c>
      <c r="V456" s="6">
        <f t="shared" si="54"/>
        <v>41568.208333333336</v>
      </c>
      <c r="W456" s="6">
        <f t="shared" si="55"/>
        <v>41604.25</v>
      </c>
    </row>
    <row r="457" spans="1:23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9"/>
        <v>118.37253218884121</v>
      </c>
      <c r="G457" t="s">
        <v>20</v>
      </c>
      <c r="H457">
        <v>3727</v>
      </c>
      <c r="I457" s="5">
        <f t="shared" si="50"/>
        <v>37.001341561577675</v>
      </c>
      <c r="J457" s="5" t="s">
        <v>2039</v>
      </c>
      <c r="K457" s="5" t="s">
        <v>2040</v>
      </c>
      <c r="L457" t="s">
        <v>21</v>
      </c>
      <c r="M457" t="s">
        <v>22</v>
      </c>
      <c r="N457">
        <v>1316754000</v>
      </c>
      <c r="O457">
        <v>1318741200</v>
      </c>
      <c r="P457" t="b">
        <v>0</v>
      </c>
      <c r="Q457" t="b">
        <v>0</v>
      </c>
      <c r="R457" s="6">
        <f t="shared" si="51"/>
        <v>25569</v>
      </c>
      <c r="S457" s="5">
        <f t="shared" si="52"/>
        <v>15240.208333333334</v>
      </c>
      <c r="T457" s="5">
        <f t="shared" si="53"/>
        <v>15263.208333333334</v>
      </c>
      <c r="U457" t="s">
        <v>33</v>
      </c>
      <c r="V457" s="6">
        <f t="shared" si="54"/>
        <v>40809.208333333336</v>
      </c>
      <c r="W457" s="6">
        <f t="shared" si="55"/>
        <v>40832.208333333336</v>
      </c>
    </row>
    <row r="458" spans="1:23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9"/>
        <v>104.1243169398907</v>
      </c>
      <c r="G458" t="s">
        <v>20</v>
      </c>
      <c r="H458">
        <v>1605</v>
      </c>
      <c r="I458" s="5">
        <f t="shared" si="50"/>
        <v>94.976947040498445</v>
      </c>
      <c r="J458" s="5" t="s">
        <v>2035</v>
      </c>
      <c r="K458" s="5" t="s">
        <v>2045</v>
      </c>
      <c r="L458" t="s">
        <v>21</v>
      </c>
      <c r="M458" t="s">
        <v>22</v>
      </c>
      <c r="N458">
        <v>1518242400</v>
      </c>
      <c r="O458">
        <v>1518242400</v>
      </c>
      <c r="P458" t="b">
        <v>0</v>
      </c>
      <c r="Q458" t="b">
        <v>1</v>
      </c>
      <c r="R458" s="6">
        <f t="shared" si="51"/>
        <v>25569</v>
      </c>
      <c r="S458" s="5">
        <f t="shared" si="52"/>
        <v>17572.25</v>
      </c>
      <c r="T458" s="5">
        <f t="shared" si="53"/>
        <v>17572.25</v>
      </c>
      <c r="U458" t="s">
        <v>60</v>
      </c>
      <c r="V458" s="6">
        <f t="shared" si="54"/>
        <v>43141.25</v>
      </c>
      <c r="W458" s="6">
        <f t="shared" si="55"/>
        <v>43141.25</v>
      </c>
    </row>
    <row r="459" spans="1:23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9"/>
        <v>26.640000000000004</v>
      </c>
      <c r="G459" t="s">
        <v>14</v>
      </c>
      <c r="H459">
        <v>46</v>
      </c>
      <c r="I459" s="5">
        <f t="shared" si="50"/>
        <v>28.956521739130434</v>
      </c>
      <c r="J459" s="5" t="s">
        <v>2039</v>
      </c>
      <c r="K459" s="5" t="s">
        <v>2040</v>
      </c>
      <c r="L459" t="s">
        <v>21</v>
      </c>
      <c r="M459" t="s">
        <v>22</v>
      </c>
      <c r="N459">
        <v>1476421200</v>
      </c>
      <c r="O459">
        <v>1476594000</v>
      </c>
      <c r="P459" t="b">
        <v>0</v>
      </c>
      <c r="Q459" t="b">
        <v>0</v>
      </c>
      <c r="R459" s="6">
        <f t="shared" si="51"/>
        <v>25569</v>
      </c>
      <c r="S459" s="5">
        <f t="shared" si="52"/>
        <v>17088.208333333332</v>
      </c>
      <c r="T459" s="5">
        <f t="shared" si="53"/>
        <v>17090.208333333332</v>
      </c>
      <c r="U459" t="s">
        <v>33</v>
      </c>
      <c r="V459" s="6">
        <f t="shared" si="54"/>
        <v>42657.208333333328</v>
      </c>
      <c r="W459" s="6">
        <f t="shared" si="55"/>
        <v>42659.208333333328</v>
      </c>
    </row>
    <row r="460" spans="1:23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9"/>
        <v>351.20118343195264</v>
      </c>
      <c r="G460" t="s">
        <v>20</v>
      </c>
      <c r="H460">
        <v>2120</v>
      </c>
      <c r="I460" s="5">
        <f t="shared" si="50"/>
        <v>55.993396226415094</v>
      </c>
      <c r="J460" s="5" t="s">
        <v>2039</v>
      </c>
      <c r="K460" s="5" t="s">
        <v>2040</v>
      </c>
      <c r="L460" t="s">
        <v>21</v>
      </c>
      <c r="M460" t="s">
        <v>22</v>
      </c>
      <c r="N460">
        <v>1269752400</v>
      </c>
      <c r="O460">
        <v>1273554000</v>
      </c>
      <c r="P460" t="b">
        <v>0</v>
      </c>
      <c r="Q460" t="b">
        <v>0</v>
      </c>
      <c r="R460" s="6">
        <f t="shared" si="51"/>
        <v>25569</v>
      </c>
      <c r="S460" s="5">
        <f t="shared" si="52"/>
        <v>14696.208333333334</v>
      </c>
      <c r="T460" s="5">
        <f t="shared" si="53"/>
        <v>14740.208333333334</v>
      </c>
      <c r="U460" t="s">
        <v>33</v>
      </c>
      <c r="V460" s="6">
        <f t="shared" si="54"/>
        <v>40265.208333333336</v>
      </c>
      <c r="W460" s="6">
        <f t="shared" si="55"/>
        <v>40309.208333333336</v>
      </c>
    </row>
    <row r="461" spans="1:23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9"/>
        <v>90.063492063492063</v>
      </c>
      <c r="G461" t="s">
        <v>14</v>
      </c>
      <c r="H461">
        <v>105</v>
      </c>
      <c r="I461" s="5">
        <f t="shared" si="50"/>
        <v>54.038095238095238</v>
      </c>
      <c r="J461" s="5" t="s">
        <v>2041</v>
      </c>
      <c r="K461" s="5" t="s">
        <v>2042</v>
      </c>
      <c r="L461" t="s">
        <v>21</v>
      </c>
      <c r="M461" t="s">
        <v>22</v>
      </c>
      <c r="N461">
        <v>1419746400</v>
      </c>
      <c r="O461">
        <v>1421906400</v>
      </c>
      <c r="P461" t="b">
        <v>0</v>
      </c>
      <c r="Q461" t="b">
        <v>0</v>
      </c>
      <c r="R461" s="6">
        <f t="shared" si="51"/>
        <v>25569</v>
      </c>
      <c r="S461" s="5">
        <f t="shared" si="52"/>
        <v>16432.25</v>
      </c>
      <c r="T461" s="5">
        <f t="shared" si="53"/>
        <v>16457.25</v>
      </c>
      <c r="U461" t="s">
        <v>42</v>
      </c>
      <c r="V461" s="6">
        <f t="shared" si="54"/>
        <v>42001.25</v>
      </c>
      <c r="W461" s="6">
        <f t="shared" si="55"/>
        <v>42026.25</v>
      </c>
    </row>
    <row r="462" spans="1:23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9"/>
        <v>171.625</v>
      </c>
      <c r="G462" t="s">
        <v>20</v>
      </c>
      <c r="H462">
        <v>50</v>
      </c>
      <c r="I462" s="5">
        <f t="shared" si="50"/>
        <v>82.38</v>
      </c>
      <c r="J462" s="5" t="s">
        <v>2039</v>
      </c>
      <c r="K462" s="5" t="s">
        <v>2040</v>
      </c>
      <c r="L462" t="s">
        <v>21</v>
      </c>
      <c r="M462" t="s">
        <v>22</v>
      </c>
      <c r="N462">
        <v>1281330000</v>
      </c>
      <c r="O462">
        <v>1281589200</v>
      </c>
      <c r="P462" t="b">
        <v>0</v>
      </c>
      <c r="Q462" t="b">
        <v>0</v>
      </c>
      <c r="R462" s="6">
        <f t="shared" si="51"/>
        <v>25569</v>
      </c>
      <c r="S462" s="5">
        <f t="shared" si="52"/>
        <v>14830.208333333334</v>
      </c>
      <c r="T462" s="5">
        <f t="shared" si="53"/>
        <v>14833.208333333334</v>
      </c>
      <c r="U462" t="s">
        <v>33</v>
      </c>
      <c r="V462" s="6">
        <f t="shared" si="54"/>
        <v>40399.208333333336</v>
      </c>
      <c r="W462" s="6">
        <f t="shared" si="55"/>
        <v>40402.208333333336</v>
      </c>
    </row>
    <row r="463" spans="1:23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9"/>
        <v>141.04655870445345</v>
      </c>
      <c r="G463" t="s">
        <v>20</v>
      </c>
      <c r="H463">
        <v>2080</v>
      </c>
      <c r="I463" s="5">
        <f t="shared" si="50"/>
        <v>66.997115384615384</v>
      </c>
      <c r="J463" s="5" t="s">
        <v>2041</v>
      </c>
      <c r="K463" s="5" t="s">
        <v>2044</v>
      </c>
      <c r="L463" t="s">
        <v>21</v>
      </c>
      <c r="M463" t="s">
        <v>22</v>
      </c>
      <c r="N463">
        <v>1398661200</v>
      </c>
      <c r="O463">
        <v>1400389200</v>
      </c>
      <c r="P463" t="b">
        <v>0</v>
      </c>
      <c r="Q463" t="b">
        <v>0</v>
      </c>
      <c r="R463" s="6">
        <f t="shared" si="51"/>
        <v>25569</v>
      </c>
      <c r="S463" s="5">
        <f t="shared" si="52"/>
        <v>16188.208333333334</v>
      </c>
      <c r="T463" s="5">
        <f t="shared" si="53"/>
        <v>16208.208333333334</v>
      </c>
      <c r="U463" t="s">
        <v>53</v>
      </c>
      <c r="V463" s="6">
        <f t="shared" si="54"/>
        <v>41757.208333333336</v>
      </c>
      <c r="W463" s="6">
        <f t="shared" si="55"/>
        <v>41777.208333333336</v>
      </c>
    </row>
    <row r="464" spans="1:23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9"/>
        <v>30.57944915254237</v>
      </c>
      <c r="G464" t="s">
        <v>14</v>
      </c>
      <c r="H464">
        <v>535</v>
      </c>
      <c r="I464" s="5">
        <f t="shared" si="50"/>
        <v>107.91401869158878</v>
      </c>
      <c r="J464" s="5" t="s">
        <v>2050</v>
      </c>
      <c r="K464" s="5" t="s">
        <v>2061</v>
      </c>
      <c r="L464" t="s">
        <v>21</v>
      </c>
      <c r="M464" t="s">
        <v>22</v>
      </c>
      <c r="N464">
        <v>1359525600</v>
      </c>
      <c r="O464">
        <v>1362808800</v>
      </c>
      <c r="P464" t="b">
        <v>0</v>
      </c>
      <c r="Q464" t="b">
        <v>0</v>
      </c>
      <c r="R464" s="6">
        <f t="shared" si="51"/>
        <v>25569</v>
      </c>
      <c r="S464" s="5">
        <f t="shared" si="52"/>
        <v>15735.25</v>
      </c>
      <c r="T464" s="5">
        <f t="shared" si="53"/>
        <v>15773.25</v>
      </c>
      <c r="U464" t="s">
        <v>292</v>
      </c>
      <c r="V464" s="6">
        <f t="shared" si="54"/>
        <v>41304.25</v>
      </c>
      <c r="W464" s="6">
        <f t="shared" si="55"/>
        <v>41342.25</v>
      </c>
    </row>
    <row r="465" spans="1:23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9"/>
        <v>108.16455696202532</v>
      </c>
      <c r="G465" t="s">
        <v>20</v>
      </c>
      <c r="H465">
        <v>2105</v>
      </c>
      <c r="I465" s="5">
        <f t="shared" si="50"/>
        <v>69.009501187648453</v>
      </c>
      <c r="J465" s="5" t="s">
        <v>2041</v>
      </c>
      <c r="K465" s="5" t="s">
        <v>2049</v>
      </c>
      <c r="L465" t="s">
        <v>21</v>
      </c>
      <c r="M465" t="s">
        <v>22</v>
      </c>
      <c r="N465">
        <v>1388469600</v>
      </c>
      <c r="O465">
        <v>1388815200</v>
      </c>
      <c r="P465" t="b">
        <v>0</v>
      </c>
      <c r="Q465" t="b">
        <v>0</v>
      </c>
      <c r="R465" s="6">
        <f t="shared" si="51"/>
        <v>25569</v>
      </c>
      <c r="S465" s="5">
        <f t="shared" si="52"/>
        <v>16070.25</v>
      </c>
      <c r="T465" s="5">
        <f t="shared" si="53"/>
        <v>16074.25</v>
      </c>
      <c r="U465" t="s">
        <v>71</v>
      </c>
      <c r="V465" s="6">
        <f t="shared" si="54"/>
        <v>41639.25</v>
      </c>
      <c r="W465" s="6">
        <f t="shared" si="55"/>
        <v>41643.25</v>
      </c>
    </row>
    <row r="466" spans="1:23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9"/>
        <v>133.45505617977528</v>
      </c>
      <c r="G466" t="s">
        <v>20</v>
      </c>
      <c r="H466">
        <v>2436</v>
      </c>
      <c r="I466" s="5">
        <f t="shared" si="50"/>
        <v>39.006568144499177</v>
      </c>
      <c r="J466" s="5" t="s">
        <v>2039</v>
      </c>
      <c r="K466" s="5" t="s">
        <v>2040</v>
      </c>
      <c r="L466" t="s">
        <v>21</v>
      </c>
      <c r="M466" t="s">
        <v>22</v>
      </c>
      <c r="N466">
        <v>1518328800</v>
      </c>
      <c r="O466">
        <v>1519538400</v>
      </c>
      <c r="P466" t="b">
        <v>0</v>
      </c>
      <c r="Q466" t="b">
        <v>0</v>
      </c>
      <c r="R466" s="6">
        <f t="shared" si="51"/>
        <v>25569</v>
      </c>
      <c r="S466" s="5">
        <f t="shared" si="52"/>
        <v>17573.25</v>
      </c>
      <c r="T466" s="5">
        <f t="shared" si="53"/>
        <v>17587.25</v>
      </c>
      <c r="U466" t="s">
        <v>33</v>
      </c>
      <c r="V466" s="6">
        <f t="shared" si="54"/>
        <v>43142.25</v>
      </c>
      <c r="W466" s="6">
        <f t="shared" si="55"/>
        <v>43156.25</v>
      </c>
    </row>
    <row r="467" spans="1:23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9"/>
        <v>187.85106382978722</v>
      </c>
      <c r="G467" t="s">
        <v>20</v>
      </c>
      <c r="H467">
        <v>80</v>
      </c>
      <c r="I467" s="5">
        <f t="shared" si="50"/>
        <v>110.3625</v>
      </c>
      <c r="J467" s="5" t="s">
        <v>2047</v>
      </c>
      <c r="K467" s="5" t="s">
        <v>2059</v>
      </c>
      <c r="L467" t="s">
        <v>21</v>
      </c>
      <c r="M467" t="s">
        <v>22</v>
      </c>
      <c r="N467">
        <v>1517032800</v>
      </c>
      <c r="O467">
        <v>1517810400</v>
      </c>
      <c r="P467" t="b">
        <v>0</v>
      </c>
      <c r="Q467" t="b">
        <v>0</v>
      </c>
      <c r="R467" s="6">
        <f t="shared" si="51"/>
        <v>25569</v>
      </c>
      <c r="S467" s="5">
        <f t="shared" si="52"/>
        <v>17558.25</v>
      </c>
      <c r="T467" s="5">
        <f t="shared" si="53"/>
        <v>17567.25</v>
      </c>
      <c r="U467" t="s">
        <v>206</v>
      </c>
      <c r="V467" s="6">
        <f t="shared" si="54"/>
        <v>43127.25</v>
      </c>
      <c r="W467" s="6">
        <f t="shared" si="55"/>
        <v>43136.25</v>
      </c>
    </row>
    <row r="468" spans="1:23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 s="5">
        <f t="shared" si="50"/>
        <v>94.857142857142861</v>
      </c>
      <c r="J468" s="5" t="s">
        <v>2037</v>
      </c>
      <c r="K468" s="5" t="s">
        <v>2046</v>
      </c>
      <c r="L468" t="s">
        <v>21</v>
      </c>
      <c r="M468" t="s">
        <v>22</v>
      </c>
      <c r="N468">
        <v>1368594000</v>
      </c>
      <c r="O468">
        <v>1370581200</v>
      </c>
      <c r="P468" t="b">
        <v>0</v>
      </c>
      <c r="Q468" t="b">
        <v>1</v>
      </c>
      <c r="R468" s="6">
        <f t="shared" si="51"/>
        <v>25569</v>
      </c>
      <c r="S468" s="5">
        <f t="shared" si="52"/>
        <v>15840.208333333334</v>
      </c>
      <c r="T468" s="5">
        <f t="shared" si="53"/>
        <v>15863.208333333334</v>
      </c>
      <c r="U468" t="s">
        <v>65</v>
      </c>
      <c r="V468" s="6">
        <f t="shared" si="54"/>
        <v>41409.208333333336</v>
      </c>
      <c r="W468" s="6">
        <f t="shared" si="55"/>
        <v>41432.208333333336</v>
      </c>
    </row>
    <row r="469" spans="1:23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9"/>
        <v>575.21428571428578</v>
      </c>
      <c r="G469" t="s">
        <v>20</v>
      </c>
      <c r="H469">
        <v>139</v>
      </c>
      <c r="I469" s="5">
        <f t="shared" si="50"/>
        <v>57.935251798561154</v>
      </c>
      <c r="J469" s="5" t="s">
        <v>2037</v>
      </c>
      <c r="K469" s="5" t="s">
        <v>2038</v>
      </c>
      <c r="L469" t="s">
        <v>15</v>
      </c>
      <c r="M469" t="s">
        <v>16</v>
      </c>
      <c r="N469">
        <v>1448258400</v>
      </c>
      <c r="O469">
        <v>1448863200</v>
      </c>
      <c r="P469" t="b">
        <v>0</v>
      </c>
      <c r="Q469" t="b">
        <v>1</v>
      </c>
      <c r="R469" s="6">
        <f t="shared" si="51"/>
        <v>25569</v>
      </c>
      <c r="S469" s="5">
        <f t="shared" si="52"/>
        <v>16762.25</v>
      </c>
      <c r="T469" s="5">
        <f t="shared" si="53"/>
        <v>16769.25</v>
      </c>
      <c r="U469" t="s">
        <v>28</v>
      </c>
      <c r="V469" s="6">
        <f t="shared" si="54"/>
        <v>42331.25</v>
      </c>
      <c r="W469" s="6">
        <f t="shared" si="55"/>
        <v>42338.25</v>
      </c>
    </row>
    <row r="470" spans="1:23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9"/>
        <v>40.5</v>
      </c>
      <c r="G470" t="s">
        <v>14</v>
      </c>
      <c r="H470">
        <v>16</v>
      </c>
      <c r="I470" s="5">
        <f t="shared" si="50"/>
        <v>101.25</v>
      </c>
      <c r="J470" s="5" t="s">
        <v>2039</v>
      </c>
      <c r="K470" s="5" t="s">
        <v>2040</v>
      </c>
      <c r="L470" t="s">
        <v>21</v>
      </c>
      <c r="M470" t="s">
        <v>22</v>
      </c>
      <c r="N470">
        <v>1555218000</v>
      </c>
      <c r="O470">
        <v>1556600400</v>
      </c>
      <c r="P470" t="b">
        <v>0</v>
      </c>
      <c r="Q470" t="b">
        <v>0</v>
      </c>
      <c r="R470" s="6">
        <f t="shared" si="51"/>
        <v>25569</v>
      </c>
      <c r="S470" s="5">
        <f t="shared" si="52"/>
        <v>18000.208333333332</v>
      </c>
      <c r="T470" s="5">
        <f t="shared" si="53"/>
        <v>18016.208333333332</v>
      </c>
      <c r="U470" t="s">
        <v>33</v>
      </c>
      <c r="V470" s="6">
        <f t="shared" si="54"/>
        <v>43569.208333333328</v>
      </c>
      <c r="W470" s="6">
        <f t="shared" si="55"/>
        <v>43585.208333333328</v>
      </c>
    </row>
    <row r="471" spans="1:23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9"/>
        <v>184.42857142857144</v>
      </c>
      <c r="G471" t="s">
        <v>20</v>
      </c>
      <c r="H471">
        <v>159</v>
      </c>
      <c r="I471" s="5">
        <f t="shared" si="50"/>
        <v>64.95597484276729</v>
      </c>
      <c r="J471" s="5" t="s">
        <v>2041</v>
      </c>
      <c r="K471" s="5" t="s">
        <v>2044</v>
      </c>
      <c r="L471" t="s">
        <v>21</v>
      </c>
      <c r="M471" t="s">
        <v>22</v>
      </c>
      <c r="N471">
        <v>1431925200</v>
      </c>
      <c r="O471">
        <v>1432098000</v>
      </c>
      <c r="P471" t="b">
        <v>0</v>
      </c>
      <c r="Q471" t="b">
        <v>0</v>
      </c>
      <c r="R471" s="6">
        <f t="shared" si="51"/>
        <v>25569</v>
      </c>
      <c r="S471" s="5">
        <f t="shared" si="52"/>
        <v>16573.208333333332</v>
      </c>
      <c r="T471" s="5">
        <f t="shared" si="53"/>
        <v>16575.208333333332</v>
      </c>
      <c r="U471" t="s">
        <v>53</v>
      </c>
      <c r="V471" s="6">
        <f t="shared" si="54"/>
        <v>42142.208333333328</v>
      </c>
      <c r="W471" s="6">
        <f t="shared" si="55"/>
        <v>42144.208333333328</v>
      </c>
    </row>
    <row r="472" spans="1:23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9"/>
        <v>285.80555555555554</v>
      </c>
      <c r="G472" t="s">
        <v>20</v>
      </c>
      <c r="H472">
        <v>381</v>
      </c>
      <c r="I472" s="5">
        <f t="shared" si="50"/>
        <v>27.00524934383202</v>
      </c>
      <c r="J472" s="5" t="s">
        <v>2037</v>
      </c>
      <c r="K472" s="5" t="s">
        <v>2046</v>
      </c>
      <c r="L472" t="s">
        <v>21</v>
      </c>
      <c r="M472" t="s">
        <v>22</v>
      </c>
      <c r="N472">
        <v>1481522400</v>
      </c>
      <c r="O472">
        <v>1482127200</v>
      </c>
      <c r="P472" t="b">
        <v>0</v>
      </c>
      <c r="Q472" t="b">
        <v>0</v>
      </c>
      <c r="R472" s="6">
        <f t="shared" si="51"/>
        <v>25569</v>
      </c>
      <c r="S472" s="5">
        <f t="shared" si="52"/>
        <v>17147.25</v>
      </c>
      <c r="T472" s="5">
        <f t="shared" si="53"/>
        <v>17154.25</v>
      </c>
      <c r="U472" t="s">
        <v>65</v>
      </c>
      <c r="V472" s="6">
        <f t="shared" si="54"/>
        <v>42716.25</v>
      </c>
      <c r="W472" s="6">
        <f t="shared" si="55"/>
        <v>42723.25</v>
      </c>
    </row>
    <row r="473" spans="1:23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 s="5">
        <f t="shared" si="50"/>
        <v>50.97422680412371</v>
      </c>
      <c r="J473" s="5" t="s">
        <v>2033</v>
      </c>
      <c r="K473" s="5" t="s">
        <v>2034</v>
      </c>
      <c r="L473" t="s">
        <v>40</v>
      </c>
      <c r="M473" t="s">
        <v>41</v>
      </c>
      <c r="N473">
        <v>1335934800</v>
      </c>
      <c r="O473">
        <v>1335934800</v>
      </c>
      <c r="P473" t="b">
        <v>0</v>
      </c>
      <c r="Q473" t="b">
        <v>1</v>
      </c>
      <c r="R473" s="6">
        <f t="shared" si="51"/>
        <v>25569</v>
      </c>
      <c r="S473" s="5">
        <f t="shared" si="52"/>
        <v>15462.208333333334</v>
      </c>
      <c r="T473" s="5">
        <f t="shared" si="53"/>
        <v>15462.208333333334</v>
      </c>
      <c r="U473" t="s">
        <v>17</v>
      </c>
      <c r="V473" s="6">
        <f t="shared" si="54"/>
        <v>41031.208333333336</v>
      </c>
      <c r="W473" s="6">
        <f t="shared" si="55"/>
        <v>41031.208333333336</v>
      </c>
    </row>
    <row r="474" spans="1:23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9"/>
        <v>39.234070221066318</v>
      </c>
      <c r="G474" t="s">
        <v>14</v>
      </c>
      <c r="H474">
        <v>575</v>
      </c>
      <c r="I474" s="5">
        <f t="shared" si="50"/>
        <v>104.94260869565217</v>
      </c>
      <c r="J474" s="5" t="s">
        <v>2035</v>
      </c>
      <c r="K474" s="5" t="s">
        <v>2036</v>
      </c>
      <c r="L474" t="s">
        <v>21</v>
      </c>
      <c r="M474" t="s">
        <v>22</v>
      </c>
      <c r="N474">
        <v>1552280400</v>
      </c>
      <c r="O474">
        <v>1556946000</v>
      </c>
      <c r="P474" t="b">
        <v>0</v>
      </c>
      <c r="Q474" t="b">
        <v>0</v>
      </c>
      <c r="R474" s="6">
        <f t="shared" si="51"/>
        <v>25569</v>
      </c>
      <c r="S474" s="5">
        <f t="shared" si="52"/>
        <v>17966.208333333332</v>
      </c>
      <c r="T474" s="5">
        <f t="shared" si="53"/>
        <v>18020.208333333332</v>
      </c>
      <c r="U474" t="s">
        <v>23</v>
      </c>
      <c r="V474" s="6">
        <f t="shared" si="54"/>
        <v>43535.208333333328</v>
      </c>
      <c r="W474" s="6">
        <f t="shared" si="55"/>
        <v>43589.208333333328</v>
      </c>
    </row>
    <row r="475" spans="1:23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9"/>
        <v>178.14000000000001</v>
      </c>
      <c r="G475" t="s">
        <v>20</v>
      </c>
      <c r="H475">
        <v>106</v>
      </c>
      <c r="I475" s="5">
        <f t="shared" si="50"/>
        <v>84.028301886792448</v>
      </c>
      <c r="J475" s="5" t="s">
        <v>2035</v>
      </c>
      <c r="K475" s="5" t="s">
        <v>2043</v>
      </c>
      <c r="L475" t="s">
        <v>21</v>
      </c>
      <c r="M475" t="s">
        <v>22</v>
      </c>
      <c r="N475">
        <v>1529989200</v>
      </c>
      <c r="O475">
        <v>1530075600</v>
      </c>
      <c r="P475" t="b">
        <v>0</v>
      </c>
      <c r="Q475" t="b">
        <v>0</v>
      </c>
      <c r="R475" s="6">
        <f t="shared" si="51"/>
        <v>25569</v>
      </c>
      <c r="S475" s="5">
        <f t="shared" si="52"/>
        <v>17708.208333333332</v>
      </c>
      <c r="T475" s="5">
        <f t="shared" si="53"/>
        <v>17709.208333333332</v>
      </c>
      <c r="U475" t="s">
        <v>50</v>
      </c>
      <c r="V475" s="6">
        <f t="shared" si="54"/>
        <v>43277.208333333328</v>
      </c>
      <c r="W475" s="6">
        <f t="shared" si="55"/>
        <v>43278.208333333328</v>
      </c>
    </row>
    <row r="476" spans="1:23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9"/>
        <v>365.15</v>
      </c>
      <c r="G476" t="s">
        <v>20</v>
      </c>
      <c r="H476">
        <v>142</v>
      </c>
      <c r="I476" s="5">
        <f t="shared" si="50"/>
        <v>102.85915492957747</v>
      </c>
      <c r="J476" s="5" t="s">
        <v>2041</v>
      </c>
      <c r="K476" s="5" t="s">
        <v>2060</v>
      </c>
      <c r="L476" t="s">
        <v>21</v>
      </c>
      <c r="M476" t="s">
        <v>22</v>
      </c>
      <c r="N476">
        <v>1418709600</v>
      </c>
      <c r="O476">
        <v>1418796000</v>
      </c>
      <c r="P476" t="b">
        <v>0</v>
      </c>
      <c r="Q476" t="b">
        <v>0</v>
      </c>
      <c r="R476" s="6">
        <f t="shared" si="51"/>
        <v>25569</v>
      </c>
      <c r="S476" s="5">
        <f t="shared" si="52"/>
        <v>16420.25</v>
      </c>
      <c r="T476" s="5">
        <f t="shared" si="53"/>
        <v>16421.25</v>
      </c>
      <c r="U476" t="s">
        <v>269</v>
      </c>
      <c r="V476" s="6">
        <f t="shared" si="54"/>
        <v>41989.25</v>
      </c>
      <c r="W476" s="6">
        <f t="shared" si="55"/>
        <v>41990.25</v>
      </c>
    </row>
    <row r="477" spans="1:23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9"/>
        <v>113.94594594594594</v>
      </c>
      <c r="G477" t="s">
        <v>20</v>
      </c>
      <c r="H477">
        <v>211</v>
      </c>
      <c r="I477" s="5">
        <f t="shared" si="50"/>
        <v>39.962085308056871</v>
      </c>
      <c r="J477" s="5" t="s">
        <v>2047</v>
      </c>
      <c r="K477" s="5" t="s">
        <v>2059</v>
      </c>
      <c r="L477" t="s">
        <v>21</v>
      </c>
      <c r="M477" t="s">
        <v>22</v>
      </c>
      <c r="N477">
        <v>1372136400</v>
      </c>
      <c r="O477">
        <v>1372482000</v>
      </c>
      <c r="P477" t="b">
        <v>0</v>
      </c>
      <c r="Q477" t="b">
        <v>1</v>
      </c>
      <c r="R477" s="6">
        <f t="shared" si="51"/>
        <v>25569</v>
      </c>
      <c r="S477" s="5">
        <f t="shared" si="52"/>
        <v>15881.208333333334</v>
      </c>
      <c r="T477" s="5">
        <f t="shared" si="53"/>
        <v>15885.208333333334</v>
      </c>
      <c r="U477" t="s">
        <v>206</v>
      </c>
      <c r="V477" s="6">
        <f t="shared" si="54"/>
        <v>41450.208333333336</v>
      </c>
      <c r="W477" s="6">
        <f t="shared" si="55"/>
        <v>41454.208333333336</v>
      </c>
    </row>
    <row r="478" spans="1:23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9"/>
        <v>29.828720626631856</v>
      </c>
      <c r="G478" t="s">
        <v>14</v>
      </c>
      <c r="H478">
        <v>1120</v>
      </c>
      <c r="I478" s="5">
        <f t="shared" si="50"/>
        <v>51.001785714285717</v>
      </c>
      <c r="J478" s="5" t="s">
        <v>2047</v>
      </c>
      <c r="K478" s="5" t="s">
        <v>2053</v>
      </c>
      <c r="L478" t="s">
        <v>21</v>
      </c>
      <c r="M478" t="s">
        <v>22</v>
      </c>
      <c r="N478">
        <v>1533877200</v>
      </c>
      <c r="O478">
        <v>1534395600</v>
      </c>
      <c r="P478" t="b">
        <v>0</v>
      </c>
      <c r="Q478" t="b">
        <v>0</v>
      </c>
      <c r="R478" s="6">
        <f t="shared" si="51"/>
        <v>25569</v>
      </c>
      <c r="S478" s="5">
        <f t="shared" si="52"/>
        <v>17753.208333333332</v>
      </c>
      <c r="T478" s="5">
        <f t="shared" si="53"/>
        <v>17759.208333333332</v>
      </c>
      <c r="U478" t="s">
        <v>119</v>
      </c>
      <c r="V478" s="6">
        <f t="shared" si="54"/>
        <v>43322.208333333328</v>
      </c>
      <c r="W478" s="6">
        <f t="shared" si="55"/>
        <v>43328.208333333328</v>
      </c>
    </row>
    <row r="479" spans="1:23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9"/>
        <v>54.270588235294113</v>
      </c>
      <c r="G479" t="s">
        <v>14</v>
      </c>
      <c r="H479">
        <v>113</v>
      </c>
      <c r="I479" s="5">
        <f t="shared" si="50"/>
        <v>40.823008849557525</v>
      </c>
      <c r="J479" s="5" t="s">
        <v>2041</v>
      </c>
      <c r="K479" s="5" t="s">
        <v>2063</v>
      </c>
      <c r="L479" t="s">
        <v>21</v>
      </c>
      <c r="M479" t="s">
        <v>22</v>
      </c>
      <c r="N479">
        <v>1309064400</v>
      </c>
      <c r="O479">
        <v>1311397200</v>
      </c>
      <c r="P479" t="b">
        <v>0</v>
      </c>
      <c r="Q479" t="b">
        <v>0</v>
      </c>
      <c r="R479" s="6">
        <f t="shared" si="51"/>
        <v>25569</v>
      </c>
      <c r="S479" s="5">
        <f t="shared" si="52"/>
        <v>15151.208333333334</v>
      </c>
      <c r="T479" s="5">
        <f t="shared" si="53"/>
        <v>15178.208333333334</v>
      </c>
      <c r="U479" t="s">
        <v>474</v>
      </c>
      <c r="V479" s="6">
        <f t="shared" si="54"/>
        <v>40720.208333333336</v>
      </c>
      <c r="W479" s="6">
        <f t="shared" si="55"/>
        <v>40747.208333333336</v>
      </c>
    </row>
    <row r="480" spans="1:23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9"/>
        <v>236.34156976744185</v>
      </c>
      <c r="G480" t="s">
        <v>20</v>
      </c>
      <c r="H480">
        <v>2756</v>
      </c>
      <c r="I480" s="5">
        <f t="shared" si="50"/>
        <v>58.999637155297535</v>
      </c>
      <c r="J480" s="5" t="s">
        <v>2037</v>
      </c>
      <c r="K480" s="5" t="s">
        <v>2046</v>
      </c>
      <c r="L480" t="s">
        <v>21</v>
      </c>
      <c r="M480" t="s">
        <v>22</v>
      </c>
      <c r="N480">
        <v>1425877200</v>
      </c>
      <c r="O480">
        <v>1426914000</v>
      </c>
      <c r="P480" t="b">
        <v>0</v>
      </c>
      <c r="Q480" t="b">
        <v>0</v>
      </c>
      <c r="R480" s="6">
        <f t="shared" si="51"/>
        <v>25569</v>
      </c>
      <c r="S480" s="5">
        <f t="shared" si="52"/>
        <v>16503.208333333332</v>
      </c>
      <c r="T480" s="5">
        <f t="shared" si="53"/>
        <v>16515.208333333332</v>
      </c>
      <c r="U480" t="s">
        <v>65</v>
      </c>
      <c r="V480" s="6">
        <f t="shared" si="54"/>
        <v>42072.208333333328</v>
      </c>
      <c r="W480" s="6">
        <f t="shared" si="55"/>
        <v>42084.208333333328</v>
      </c>
    </row>
    <row r="481" spans="1:23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9"/>
        <v>512.91666666666663</v>
      </c>
      <c r="G481" t="s">
        <v>20</v>
      </c>
      <c r="H481">
        <v>173</v>
      </c>
      <c r="I481" s="5">
        <f t="shared" si="50"/>
        <v>71.156069364161851</v>
      </c>
      <c r="J481" s="5" t="s">
        <v>2033</v>
      </c>
      <c r="K481" s="5" t="s">
        <v>2034</v>
      </c>
      <c r="L481" t="s">
        <v>40</v>
      </c>
      <c r="M481" t="s">
        <v>41</v>
      </c>
      <c r="N481">
        <v>1501304400</v>
      </c>
      <c r="O481">
        <v>1501477200</v>
      </c>
      <c r="P481" t="b">
        <v>0</v>
      </c>
      <c r="Q481" t="b">
        <v>0</v>
      </c>
      <c r="R481" s="6">
        <f t="shared" si="51"/>
        <v>25569</v>
      </c>
      <c r="S481" s="5">
        <f t="shared" si="52"/>
        <v>17376.208333333332</v>
      </c>
      <c r="T481" s="5">
        <f t="shared" si="53"/>
        <v>17378.208333333332</v>
      </c>
      <c r="U481" t="s">
        <v>17</v>
      </c>
      <c r="V481" s="6">
        <f t="shared" si="54"/>
        <v>42945.208333333328</v>
      </c>
      <c r="W481" s="6">
        <f t="shared" si="55"/>
        <v>42947.208333333328</v>
      </c>
    </row>
    <row r="482" spans="1:23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9"/>
        <v>100.65116279069768</v>
      </c>
      <c r="G482" t="s">
        <v>20</v>
      </c>
      <c r="H482">
        <v>87</v>
      </c>
      <c r="I482" s="5">
        <f t="shared" si="50"/>
        <v>99.494252873563212</v>
      </c>
      <c r="J482" s="5" t="s">
        <v>2054</v>
      </c>
      <c r="K482" s="5" t="s">
        <v>2055</v>
      </c>
      <c r="L482" t="s">
        <v>21</v>
      </c>
      <c r="M482" t="s">
        <v>22</v>
      </c>
      <c r="N482">
        <v>1268287200</v>
      </c>
      <c r="O482">
        <v>1269061200</v>
      </c>
      <c r="P482" t="b">
        <v>0</v>
      </c>
      <c r="Q482" t="b">
        <v>1</v>
      </c>
      <c r="R482" s="6">
        <f t="shared" si="51"/>
        <v>25569</v>
      </c>
      <c r="S482" s="5">
        <f t="shared" si="52"/>
        <v>14679.25</v>
      </c>
      <c r="T482" s="5">
        <f t="shared" si="53"/>
        <v>14688.208333333334</v>
      </c>
      <c r="U482" t="s">
        <v>122</v>
      </c>
      <c r="V482" s="6">
        <f t="shared" si="54"/>
        <v>40248.25</v>
      </c>
      <c r="W482" s="6">
        <f t="shared" si="55"/>
        <v>40257.208333333336</v>
      </c>
    </row>
    <row r="483" spans="1:23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9"/>
        <v>81.348423194303152</v>
      </c>
      <c r="G483" t="s">
        <v>14</v>
      </c>
      <c r="H483">
        <v>1538</v>
      </c>
      <c r="I483" s="5">
        <f t="shared" si="50"/>
        <v>103.98634590377114</v>
      </c>
      <c r="J483" s="5" t="s">
        <v>2039</v>
      </c>
      <c r="K483" s="5" t="s">
        <v>2040</v>
      </c>
      <c r="L483" t="s">
        <v>21</v>
      </c>
      <c r="M483" t="s">
        <v>22</v>
      </c>
      <c r="N483">
        <v>1412139600</v>
      </c>
      <c r="O483">
        <v>1415772000</v>
      </c>
      <c r="P483" t="b">
        <v>0</v>
      </c>
      <c r="Q483" t="b">
        <v>1</v>
      </c>
      <c r="R483" s="6">
        <f t="shared" si="51"/>
        <v>25569</v>
      </c>
      <c r="S483" s="5">
        <f t="shared" si="52"/>
        <v>16344.208333333334</v>
      </c>
      <c r="T483" s="5">
        <f t="shared" si="53"/>
        <v>16386.25</v>
      </c>
      <c r="U483" t="s">
        <v>33</v>
      </c>
      <c r="V483" s="6">
        <f t="shared" si="54"/>
        <v>41913.208333333336</v>
      </c>
      <c r="W483" s="6">
        <f t="shared" si="55"/>
        <v>41955.25</v>
      </c>
    </row>
    <row r="484" spans="1:23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9"/>
        <v>16.404761904761905</v>
      </c>
      <c r="G484" t="s">
        <v>14</v>
      </c>
      <c r="H484">
        <v>9</v>
      </c>
      <c r="I484" s="5">
        <f t="shared" si="50"/>
        <v>76.555555555555557</v>
      </c>
      <c r="J484" s="5" t="s">
        <v>2047</v>
      </c>
      <c r="K484" s="5" t="s">
        <v>2053</v>
      </c>
      <c r="L484" t="s">
        <v>21</v>
      </c>
      <c r="M484" t="s">
        <v>22</v>
      </c>
      <c r="N484">
        <v>1330063200</v>
      </c>
      <c r="O484">
        <v>1331013600</v>
      </c>
      <c r="P484" t="b">
        <v>0</v>
      </c>
      <c r="Q484" t="b">
        <v>1</v>
      </c>
      <c r="R484" s="6">
        <f t="shared" si="51"/>
        <v>25569</v>
      </c>
      <c r="S484" s="5">
        <f t="shared" si="52"/>
        <v>15394.25</v>
      </c>
      <c r="T484" s="5">
        <f t="shared" si="53"/>
        <v>15405.25</v>
      </c>
      <c r="U484" t="s">
        <v>119</v>
      </c>
      <c r="V484" s="6">
        <f t="shared" si="54"/>
        <v>40963.25</v>
      </c>
      <c r="W484" s="6">
        <f t="shared" si="55"/>
        <v>40974.25</v>
      </c>
    </row>
    <row r="485" spans="1:23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9"/>
        <v>52.774617067833695</v>
      </c>
      <c r="G485" t="s">
        <v>14</v>
      </c>
      <c r="H485">
        <v>554</v>
      </c>
      <c r="I485" s="5">
        <f t="shared" si="50"/>
        <v>87.068592057761734</v>
      </c>
      <c r="J485" s="5" t="s">
        <v>2039</v>
      </c>
      <c r="K485" s="5" t="s">
        <v>2040</v>
      </c>
      <c r="L485" t="s">
        <v>21</v>
      </c>
      <c r="M485" t="s">
        <v>22</v>
      </c>
      <c r="N485">
        <v>1576130400</v>
      </c>
      <c r="O485">
        <v>1576735200</v>
      </c>
      <c r="P485" t="b">
        <v>0</v>
      </c>
      <c r="Q485" t="b">
        <v>0</v>
      </c>
      <c r="R485" s="6">
        <f t="shared" si="51"/>
        <v>25569</v>
      </c>
      <c r="S485" s="5">
        <f t="shared" si="52"/>
        <v>18242.25</v>
      </c>
      <c r="T485" s="5">
        <f t="shared" si="53"/>
        <v>18249.25</v>
      </c>
      <c r="U485" t="s">
        <v>33</v>
      </c>
      <c r="V485" s="6">
        <f t="shared" si="54"/>
        <v>43811.25</v>
      </c>
      <c r="W485" s="6">
        <f t="shared" si="55"/>
        <v>43818.25</v>
      </c>
    </row>
    <row r="486" spans="1:23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9"/>
        <v>260.20608108108109</v>
      </c>
      <c r="G486" t="s">
        <v>20</v>
      </c>
      <c r="H486">
        <v>1572</v>
      </c>
      <c r="I486" s="5">
        <f t="shared" si="50"/>
        <v>48.99554707379135</v>
      </c>
      <c r="J486" s="5" t="s">
        <v>2033</v>
      </c>
      <c r="K486" s="5" t="s">
        <v>2034</v>
      </c>
      <c r="L486" t="s">
        <v>40</v>
      </c>
      <c r="M486" t="s">
        <v>41</v>
      </c>
      <c r="N486">
        <v>1407128400</v>
      </c>
      <c r="O486">
        <v>1411362000</v>
      </c>
      <c r="P486" t="b">
        <v>0</v>
      </c>
      <c r="Q486" t="b">
        <v>1</v>
      </c>
      <c r="R486" s="6">
        <f t="shared" si="51"/>
        <v>25569</v>
      </c>
      <c r="S486" s="5">
        <f t="shared" si="52"/>
        <v>16286.208333333334</v>
      </c>
      <c r="T486" s="5">
        <f t="shared" si="53"/>
        <v>16335.208333333334</v>
      </c>
      <c r="U486" t="s">
        <v>17</v>
      </c>
      <c r="V486" s="6">
        <f t="shared" si="54"/>
        <v>41855.208333333336</v>
      </c>
      <c r="W486" s="6">
        <f t="shared" si="55"/>
        <v>41904.208333333336</v>
      </c>
    </row>
    <row r="487" spans="1:23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9"/>
        <v>30.73289183222958</v>
      </c>
      <c r="G487" t="s">
        <v>14</v>
      </c>
      <c r="H487">
        <v>648</v>
      </c>
      <c r="I487" s="5">
        <f t="shared" si="50"/>
        <v>42.969135802469133</v>
      </c>
      <c r="J487" s="5" t="s">
        <v>2039</v>
      </c>
      <c r="K487" s="5" t="s">
        <v>2040</v>
      </c>
      <c r="L487" t="s">
        <v>40</v>
      </c>
      <c r="M487" t="s">
        <v>41</v>
      </c>
      <c r="N487">
        <v>1560142800</v>
      </c>
      <c r="O487">
        <v>1563685200</v>
      </c>
      <c r="P487" t="b">
        <v>0</v>
      </c>
      <c r="Q487" t="b">
        <v>0</v>
      </c>
      <c r="R487" s="6">
        <f t="shared" si="51"/>
        <v>25569</v>
      </c>
      <c r="S487" s="5">
        <f t="shared" si="52"/>
        <v>18057.208333333332</v>
      </c>
      <c r="T487" s="5">
        <f t="shared" si="53"/>
        <v>18098.208333333332</v>
      </c>
      <c r="U487" t="s">
        <v>33</v>
      </c>
      <c r="V487" s="6">
        <f t="shared" si="54"/>
        <v>43626.208333333328</v>
      </c>
      <c r="W487" s="6">
        <f t="shared" si="55"/>
        <v>43667.208333333328</v>
      </c>
    </row>
    <row r="488" spans="1:23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9"/>
        <v>13.5</v>
      </c>
      <c r="G488" t="s">
        <v>14</v>
      </c>
      <c r="H488">
        <v>21</v>
      </c>
      <c r="I488" s="5">
        <f t="shared" si="50"/>
        <v>33.428571428571431</v>
      </c>
      <c r="J488" s="5" t="s">
        <v>2047</v>
      </c>
      <c r="K488" s="5" t="s">
        <v>2059</v>
      </c>
      <c r="L488" t="s">
        <v>40</v>
      </c>
      <c r="M488" t="s">
        <v>41</v>
      </c>
      <c r="N488">
        <v>1520575200</v>
      </c>
      <c r="O488">
        <v>1521867600</v>
      </c>
      <c r="P488" t="b">
        <v>0</v>
      </c>
      <c r="Q488" t="b">
        <v>1</v>
      </c>
      <c r="R488" s="6">
        <f t="shared" si="51"/>
        <v>25569</v>
      </c>
      <c r="S488" s="5">
        <f t="shared" si="52"/>
        <v>17599.25</v>
      </c>
      <c r="T488" s="5">
        <f t="shared" si="53"/>
        <v>17614.208333333332</v>
      </c>
      <c r="U488" t="s">
        <v>206</v>
      </c>
      <c r="V488" s="6">
        <f t="shared" si="54"/>
        <v>43168.25</v>
      </c>
      <c r="W488" s="6">
        <f t="shared" si="55"/>
        <v>43183.208333333328</v>
      </c>
    </row>
    <row r="489" spans="1:23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9"/>
        <v>178.62556663644605</v>
      </c>
      <c r="G489" t="s">
        <v>20</v>
      </c>
      <c r="H489">
        <v>2346</v>
      </c>
      <c r="I489" s="5">
        <f t="shared" si="50"/>
        <v>83.982949701619773</v>
      </c>
      <c r="J489" s="5" t="s">
        <v>2039</v>
      </c>
      <c r="K489" s="5" t="s">
        <v>2040</v>
      </c>
      <c r="L489" t="s">
        <v>21</v>
      </c>
      <c r="M489" t="s">
        <v>22</v>
      </c>
      <c r="N489">
        <v>1492664400</v>
      </c>
      <c r="O489">
        <v>1495515600</v>
      </c>
      <c r="P489" t="b">
        <v>0</v>
      </c>
      <c r="Q489" t="b">
        <v>0</v>
      </c>
      <c r="R489" s="6">
        <f t="shared" si="51"/>
        <v>25569</v>
      </c>
      <c r="S489" s="5">
        <f t="shared" si="52"/>
        <v>17276.208333333332</v>
      </c>
      <c r="T489" s="5">
        <f t="shared" si="53"/>
        <v>17309.208333333332</v>
      </c>
      <c r="U489" t="s">
        <v>33</v>
      </c>
      <c r="V489" s="6">
        <f t="shared" si="54"/>
        <v>42845.208333333328</v>
      </c>
      <c r="W489" s="6">
        <f t="shared" si="55"/>
        <v>42878.208333333328</v>
      </c>
    </row>
    <row r="490" spans="1:23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9"/>
        <v>220.0566037735849</v>
      </c>
      <c r="G490" t="s">
        <v>20</v>
      </c>
      <c r="H490">
        <v>115</v>
      </c>
      <c r="I490" s="5">
        <f t="shared" si="50"/>
        <v>101.41739130434783</v>
      </c>
      <c r="J490" s="5" t="s">
        <v>2039</v>
      </c>
      <c r="K490" s="5" t="s">
        <v>2040</v>
      </c>
      <c r="L490" t="s">
        <v>21</v>
      </c>
      <c r="M490" t="s">
        <v>22</v>
      </c>
      <c r="N490">
        <v>1454479200</v>
      </c>
      <c r="O490">
        <v>1455948000</v>
      </c>
      <c r="P490" t="b">
        <v>0</v>
      </c>
      <c r="Q490" t="b">
        <v>0</v>
      </c>
      <c r="R490" s="6">
        <f t="shared" si="51"/>
        <v>25569</v>
      </c>
      <c r="S490" s="5">
        <f t="shared" si="52"/>
        <v>16834.25</v>
      </c>
      <c r="T490" s="5">
        <f t="shared" si="53"/>
        <v>16851.25</v>
      </c>
      <c r="U490" t="s">
        <v>33</v>
      </c>
      <c r="V490" s="6">
        <f t="shared" si="54"/>
        <v>42403.25</v>
      </c>
      <c r="W490" s="6">
        <f t="shared" si="55"/>
        <v>42420.25</v>
      </c>
    </row>
    <row r="491" spans="1:23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9"/>
        <v>101.5108695652174</v>
      </c>
      <c r="G491" t="s">
        <v>20</v>
      </c>
      <c r="H491">
        <v>85</v>
      </c>
      <c r="I491" s="5">
        <f t="shared" si="50"/>
        <v>109.87058823529412</v>
      </c>
      <c r="J491" s="5" t="s">
        <v>2037</v>
      </c>
      <c r="K491" s="5" t="s">
        <v>2046</v>
      </c>
      <c r="L491" t="s">
        <v>107</v>
      </c>
      <c r="M491" t="s">
        <v>108</v>
      </c>
      <c r="N491">
        <v>1281934800</v>
      </c>
      <c r="O491">
        <v>1282366800</v>
      </c>
      <c r="P491" t="b">
        <v>0</v>
      </c>
      <c r="Q491" t="b">
        <v>0</v>
      </c>
      <c r="R491" s="6">
        <f t="shared" si="51"/>
        <v>25569</v>
      </c>
      <c r="S491" s="5">
        <f t="shared" si="52"/>
        <v>14837.208333333334</v>
      </c>
      <c r="T491" s="5">
        <f t="shared" si="53"/>
        <v>14842.208333333334</v>
      </c>
      <c r="U491" t="s">
        <v>65</v>
      </c>
      <c r="V491" s="6">
        <f t="shared" si="54"/>
        <v>40406.208333333336</v>
      </c>
      <c r="W491" s="6">
        <f t="shared" si="55"/>
        <v>40411.208333333336</v>
      </c>
    </row>
    <row r="492" spans="1:23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9"/>
        <v>191.5</v>
      </c>
      <c r="G492" t="s">
        <v>20</v>
      </c>
      <c r="H492">
        <v>144</v>
      </c>
      <c r="I492" s="5">
        <f t="shared" si="50"/>
        <v>31.916666666666668</v>
      </c>
      <c r="J492" s="5" t="s">
        <v>2064</v>
      </c>
      <c r="K492" s="5" t="s">
        <v>2065</v>
      </c>
      <c r="L492" t="s">
        <v>21</v>
      </c>
      <c r="M492" t="s">
        <v>22</v>
      </c>
      <c r="N492">
        <v>1573970400</v>
      </c>
      <c r="O492">
        <v>1574575200</v>
      </c>
      <c r="P492" t="b">
        <v>0</v>
      </c>
      <c r="Q492" t="b">
        <v>0</v>
      </c>
      <c r="R492" s="6">
        <f t="shared" si="51"/>
        <v>25569</v>
      </c>
      <c r="S492" s="5">
        <f t="shared" si="52"/>
        <v>18217.25</v>
      </c>
      <c r="T492" s="5">
        <f t="shared" si="53"/>
        <v>18224.25</v>
      </c>
      <c r="U492" t="s">
        <v>1029</v>
      </c>
      <c r="V492" s="6">
        <f t="shared" si="54"/>
        <v>43786.25</v>
      </c>
      <c r="W492" s="6">
        <f t="shared" si="55"/>
        <v>43793.25</v>
      </c>
    </row>
    <row r="493" spans="1:23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9"/>
        <v>305.34683098591546</v>
      </c>
      <c r="G493" t="s">
        <v>20</v>
      </c>
      <c r="H493">
        <v>2443</v>
      </c>
      <c r="I493" s="5">
        <f t="shared" si="50"/>
        <v>70.993450675399103</v>
      </c>
      <c r="J493" s="5" t="s">
        <v>2033</v>
      </c>
      <c r="K493" s="5" t="s">
        <v>2034</v>
      </c>
      <c r="L493" t="s">
        <v>21</v>
      </c>
      <c r="M493" t="s">
        <v>22</v>
      </c>
      <c r="N493">
        <v>1372654800</v>
      </c>
      <c r="O493">
        <v>1374901200</v>
      </c>
      <c r="P493" t="b">
        <v>0</v>
      </c>
      <c r="Q493" t="b">
        <v>1</v>
      </c>
      <c r="R493" s="6">
        <f t="shared" si="51"/>
        <v>25569</v>
      </c>
      <c r="S493" s="5">
        <f t="shared" si="52"/>
        <v>15887.208333333334</v>
      </c>
      <c r="T493" s="5">
        <f t="shared" si="53"/>
        <v>15913.208333333334</v>
      </c>
      <c r="U493" t="s">
        <v>17</v>
      </c>
      <c r="V493" s="6">
        <f t="shared" si="54"/>
        <v>41456.208333333336</v>
      </c>
      <c r="W493" s="6">
        <f t="shared" si="55"/>
        <v>41482.208333333336</v>
      </c>
    </row>
    <row r="494" spans="1:23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9"/>
        <v>23.995287958115181</v>
      </c>
      <c r="G494" t="s">
        <v>74</v>
      </c>
      <c r="H494">
        <v>595</v>
      </c>
      <c r="I494" s="5">
        <f t="shared" si="50"/>
        <v>77.026890756302521</v>
      </c>
      <c r="J494" s="5" t="s">
        <v>2041</v>
      </c>
      <c r="K494" s="5" t="s">
        <v>2052</v>
      </c>
      <c r="L494" t="s">
        <v>21</v>
      </c>
      <c r="M494" t="s">
        <v>22</v>
      </c>
      <c r="N494">
        <v>1275886800</v>
      </c>
      <c r="O494">
        <v>1278910800</v>
      </c>
      <c r="P494" t="b">
        <v>1</v>
      </c>
      <c r="Q494" t="b">
        <v>1</v>
      </c>
      <c r="R494" s="6">
        <f t="shared" si="51"/>
        <v>25569</v>
      </c>
      <c r="S494" s="5">
        <f t="shared" si="52"/>
        <v>14767.208333333334</v>
      </c>
      <c r="T494" s="5">
        <f t="shared" si="53"/>
        <v>14802.208333333334</v>
      </c>
      <c r="U494" t="s">
        <v>100</v>
      </c>
      <c r="V494" s="6">
        <f t="shared" si="54"/>
        <v>40336.208333333336</v>
      </c>
      <c r="W494" s="6">
        <f t="shared" si="55"/>
        <v>40371.208333333336</v>
      </c>
    </row>
    <row r="495" spans="1:23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9"/>
        <v>723.77777777777771</v>
      </c>
      <c r="G495" t="s">
        <v>20</v>
      </c>
      <c r="H495">
        <v>64</v>
      </c>
      <c r="I495" s="5">
        <f t="shared" si="50"/>
        <v>101.78125</v>
      </c>
      <c r="J495" s="5" t="s">
        <v>2054</v>
      </c>
      <c r="K495" s="5" t="s">
        <v>2055</v>
      </c>
      <c r="L495" t="s">
        <v>21</v>
      </c>
      <c r="M495" t="s">
        <v>22</v>
      </c>
      <c r="N495">
        <v>1561784400</v>
      </c>
      <c r="O495">
        <v>1562907600</v>
      </c>
      <c r="P495" t="b">
        <v>0</v>
      </c>
      <c r="Q495" t="b">
        <v>0</v>
      </c>
      <c r="R495" s="6">
        <f t="shared" si="51"/>
        <v>25569</v>
      </c>
      <c r="S495" s="5">
        <f t="shared" si="52"/>
        <v>18076.208333333332</v>
      </c>
      <c r="T495" s="5">
        <f t="shared" si="53"/>
        <v>18089.208333333332</v>
      </c>
      <c r="U495" t="s">
        <v>122</v>
      </c>
      <c r="V495" s="6">
        <f t="shared" si="54"/>
        <v>43645.208333333328</v>
      </c>
      <c r="W495" s="6">
        <f t="shared" si="55"/>
        <v>43658.208333333328</v>
      </c>
    </row>
    <row r="496" spans="1:23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9"/>
        <v>547.36</v>
      </c>
      <c r="G496" t="s">
        <v>20</v>
      </c>
      <c r="H496">
        <v>268</v>
      </c>
      <c r="I496" s="5">
        <f t="shared" si="50"/>
        <v>51.059701492537314</v>
      </c>
      <c r="J496" s="5" t="s">
        <v>2037</v>
      </c>
      <c r="K496" s="5" t="s">
        <v>2046</v>
      </c>
      <c r="L496" t="s">
        <v>21</v>
      </c>
      <c r="M496" t="s">
        <v>22</v>
      </c>
      <c r="N496">
        <v>1332392400</v>
      </c>
      <c r="O496">
        <v>1332478800</v>
      </c>
      <c r="P496" t="b">
        <v>0</v>
      </c>
      <c r="Q496" t="b">
        <v>0</v>
      </c>
      <c r="R496" s="6">
        <f t="shared" si="51"/>
        <v>25569</v>
      </c>
      <c r="S496" s="5">
        <f t="shared" si="52"/>
        <v>15421.208333333334</v>
      </c>
      <c r="T496" s="5">
        <f t="shared" si="53"/>
        <v>15422.208333333334</v>
      </c>
      <c r="U496" t="s">
        <v>65</v>
      </c>
      <c r="V496" s="6">
        <f t="shared" si="54"/>
        <v>40990.208333333336</v>
      </c>
      <c r="W496" s="6">
        <f t="shared" si="55"/>
        <v>40991.208333333336</v>
      </c>
    </row>
    <row r="497" spans="1:23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9"/>
        <v>414.49999999999994</v>
      </c>
      <c r="G497" t="s">
        <v>20</v>
      </c>
      <c r="H497">
        <v>195</v>
      </c>
      <c r="I497" s="5">
        <f t="shared" si="50"/>
        <v>68.02051282051282</v>
      </c>
      <c r="J497" s="5" t="s">
        <v>2039</v>
      </c>
      <c r="K497" s="5" t="s">
        <v>2040</v>
      </c>
      <c r="L497" t="s">
        <v>36</v>
      </c>
      <c r="M497" t="s">
        <v>37</v>
      </c>
      <c r="N497">
        <v>1402376400</v>
      </c>
      <c r="O497">
        <v>1402722000</v>
      </c>
      <c r="P497" t="b">
        <v>0</v>
      </c>
      <c r="Q497" t="b">
        <v>0</v>
      </c>
      <c r="R497" s="6">
        <f t="shared" si="51"/>
        <v>25569</v>
      </c>
      <c r="S497" s="5">
        <f t="shared" si="52"/>
        <v>16231.208333333334</v>
      </c>
      <c r="T497" s="5">
        <f t="shared" si="53"/>
        <v>16235.208333333334</v>
      </c>
      <c r="U497" t="s">
        <v>33</v>
      </c>
      <c r="V497" s="6">
        <f t="shared" si="54"/>
        <v>41800.208333333336</v>
      </c>
      <c r="W497" s="6">
        <f t="shared" si="55"/>
        <v>41804.208333333336</v>
      </c>
    </row>
    <row r="498" spans="1:23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9"/>
        <v>0.90696409140369971</v>
      </c>
      <c r="G498" t="s">
        <v>14</v>
      </c>
      <c r="H498">
        <v>54</v>
      </c>
      <c r="I498" s="5">
        <f t="shared" si="50"/>
        <v>30.87037037037037</v>
      </c>
      <c r="J498" s="5" t="s">
        <v>2041</v>
      </c>
      <c r="K498" s="5" t="s">
        <v>2049</v>
      </c>
      <c r="L498" t="s">
        <v>21</v>
      </c>
      <c r="M498" t="s">
        <v>22</v>
      </c>
      <c r="N498">
        <v>1495342800</v>
      </c>
      <c r="O498">
        <v>1496811600</v>
      </c>
      <c r="P498" t="b">
        <v>0</v>
      </c>
      <c r="Q498" t="b">
        <v>0</v>
      </c>
      <c r="R498" s="6">
        <f t="shared" si="51"/>
        <v>25569</v>
      </c>
      <c r="S498" s="5">
        <f t="shared" si="52"/>
        <v>17307.208333333332</v>
      </c>
      <c r="T498" s="5">
        <f t="shared" si="53"/>
        <v>17324.208333333332</v>
      </c>
      <c r="U498" t="s">
        <v>71</v>
      </c>
      <c r="V498" s="6">
        <f t="shared" si="54"/>
        <v>42876.208333333328</v>
      </c>
      <c r="W498" s="6">
        <f t="shared" si="55"/>
        <v>42893.208333333328</v>
      </c>
    </row>
    <row r="499" spans="1:23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9"/>
        <v>34.173469387755098</v>
      </c>
      <c r="G499" t="s">
        <v>14</v>
      </c>
      <c r="H499">
        <v>120</v>
      </c>
      <c r="I499" s="5">
        <f t="shared" si="50"/>
        <v>27.908333333333335</v>
      </c>
      <c r="J499" s="5" t="s">
        <v>2037</v>
      </c>
      <c r="K499" s="5" t="s">
        <v>2046</v>
      </c>
      <c r="L499" t="s">
        <v>21</v>
      </c>
      <c r="M499" t="s">
        <v>22</v>
      </c>
      <c r="N499">
        <v>1482213600</v>
      </c>
      <c r="O499">
        <v>1482213600</v>
      </c>
      <c r="P499" t="b">
        <v>0</v>
      </c>
      <c r="Q499" t="b">
        <v>1</v>
      </c>
      <c r="R499" s="6">
        <f t="shared" si="51"/>
        <v>25569</v>
      </c>
      <c r="S499" s="5">
        <f t="shared" si="52"/>
        <v>17155.25</v>
      </c>
      <c r="T499" s="5">
        <f t="shared" si="53"/>
        <v>17155.25</v>
      </c>
      <c r="U499" t="s">
        <v>65</v>
      </c>
      <c r="V499" s="6">
        <f t="shared" si="54"/>
        <v>42724.25</v>
      </c>
      <c r="W499" s="6">
        <f t="shared" si="55"/>
        <v>42724.25</v>
      </c>
    </row>
    <row r="500" spans="1:23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9"/>
        <v>23.948810754912099</v>
      </c>
      <c r="G500" t="s">
        <v>14</v>
      </c>
      <c r="H500">
        <v>579</v>
      </c>
      <c r="I500" s="5">
        <f t="shared" si="50"/>
        <v>79.994818652849744</v>
      </c>
      <c r="J500" s="5" t="s">
        <v>2037</v>
      </c>
      <c r="K500" s="5" t="s">
        <v>2038</v>
      </c>
      <c r="L500" t="s">
        <v>36</v>
      </c>
      <c r="M500" t="s">
        <v>37</v>
      </c>
      <c r="N500">
        <v>1420092000</v>
      </c>
      <c r="O500">
        <v>1420264800</v>
      </c>
      <c r="P500" t="b">
        <v>0</v>
      </c>
      <c r="Q500" t="b">
        <v>0</v>
      </c>
      <c r="R500" s="6">
        <f t="shared" si="51"/>
        <v>25569</v>
      </c>
      <c r="S500" s="5">
        <f t="shared" si="52"/>
        <v>16436.25</v>
      </c>
      <c r="T500" s="5">
        <f t="shared" si="53"/>
        <v>16438.25</v>
      </c>
      <c r="U500" t="s">
        <v>28</v>
      </c>
      <c r="V500" s="6">
        <f t="shared" si="54"/>
        <v>42005.25</v>
      </c>
      <c r="W500" s="6">
        <f t="shared" si="55"/>
        <v>42007.25</v>
      </c>
    </row>
    <row r="501" spans="1:23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9"/>
        <v>48.072649572649574</v>
      </c>
      <c r="G501" t="s">
        <v>14</v>
      </c>
      <c r="H501">
        <v>2072</v>
      </c>
      <c r="I501" s="5">
        <f t="shared" si="50"/>
        <v>38.003378378378379</v>
      </c>
      <c r="J501" s="5" t="s">
        <v>2041</v>
      </c>
      <c r="K501" s="5" t="s">
        <v>2042</v>
      </c>
      <c r="L501" t="s">
        <v>21</v>
      </c>
      <c r="M501" t="s">
        <v>22</v>
      </c>
      <c r="N501">
        <v>1458018000</v>
      </c>
      <c r="O501">
        <v>1458450000</v>
      </c>
      <c r="P501" t="b">
        <v>0</v>
      </c>
      <c r="Q501" t="b">
        <v>1</v>
      </c>
      <c r="R501" s="6">
        <f t="shared" si="51"/>
        <v>25569</v>
      </c>
      <c r="S501" s="5">
        <f t="shared" si="52"/>
        <v>16875.208333333332</v>
      </c>
      <c r="T501" s="5">
        <f t="shared" si="53"/>
        <v>16880.208333333332</v>
      </c>
      <c r="U501" t="s">
        <v>42</v>
      </c>
      <c r="V501" s="6">
        <f t="shared" si="54"/>
        <v>42444.208333333328</v>
      </c>
      <c r="W501" s="6">
        <f t="shared" si="55"/>
        <v>42449.208333333328</v>
      </c>
    </row>
    <row r="502" spans="1:23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 s="5">
        <f t="shared" si="50"/>
        <v>0</v>
      </c>
      <c r="J502" s="5" t="s">
        <v>2039</v>
      </c>
      <c r="K502" s="5" t="s">
        <v>2040</v>
      </c>
      <c r="L502" t="s">
        <v>21</v>
      </c>
      <c r="M502" t="s">
        <v>22</v>
      </c>
      <c r="N502">
        <v>1367384400</v>
      </c>
      <c r="O502">
        <v>1369803600</v>
      </c>
      <c r="P502" t="b">
        <v>0</v>
      </c>
      <c r="Q502" t="b">
        <v>1</v>
      </c>
      <c r="R502" s="6">
        <f t="shared" si="51"/>
        <v>25569</v>
      </c>
      <c r="S502" s="5">
        <f t="shared" si="52"/>
        <v>15826.208333333334</v>
      </c>
      <c r="T502" s="5">
        <f t="shared" si="53"/>
        <v>15854.208333333334</v>
      </c>
      <c r="U502" t="s">
        <v>33</v>
      </c>
      <c r="V502" s="6">
        <f t="shared" si="54"/>
        <v>41395.208333333336</v>
      </c>
      <c r="W502" s="6">
        <f t="shared" si="55"/>
        <v>41423.208333333336</v>
      </c>
    </row>
    <row r="503" spans="1:23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9"/>
        <v>70.145182291666657</v>
      </c>
      <c r="G503" t="s">
        <v>14</v>
      </c>
      <c r="H503">
        <v>1796</v>
      </c>
      <c r="I503" s="5">
        <f t="shared" si="50"/>
        <v>59.990534521158132</v>
      </c>
      <c r="J503" s="5" t="s">
        <v>2041</v>
      </c>
      <c r="K503" s="5" t="s">
        <v>2042</v>
      </c>
      <c r="L503" t="s">
        <v>21</v>
      </c>
      <c r="M503" t="s">
        <v>22</v>
      </c>
      <c r="N503">
        <v>1363064400</v>
      </c>
      <c r="O503">
        <v>1363237200</v>
      </c>
      <c r="P503" t="b">
        <v>0</v>
      </c>
      <c r="Q503" t="b">
        <v>0</v>
      </c>
      <c r="R503" s="6">
        <f t="shared" si="51"/>
        <v>25569</v>
      </c>
      <c r="S503" s="5">
        <f t="shared" si="52"/>
        <v>15776.208333333334</v>
      </c>
      <c r="T503" s="5">
        <f t="shared" si="53"/>
        <v>15778.208333333334</v>
      </c>
      <c r="U503" t="s">
        <v>42</v>
      </c>
      <c r="V503" s="6">
        <f t="shared" si="54"/>
        <v>41345.208333333336</v>
      </c>
      <c r="W503" s="6">
        <f t="shared" si="55"/>
        <v>41347.208333333336</v>
      </c>
    </row>
    <row r="504" spans="1:23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9"/>
        <v>529.92307692307691</v>
      </c>
      <c r="G504" t="s">
        <v>20</v>
      </c>
      <c r="H504">
        <v>186</v>
      </c>
      <c r="I504" s="5">
        <f t="shared" si="50"/>
        <v>37.037634408602152</v>
      </c>
      <c r="J504" s="5" t="s">
        <v>2050</v>
      </c>
      <c r="K504" s="5" t="s">
        <v>2051</v>
      </c>
      <c r="L504" t="s">
        <v>26</v>
      </c>
      <c r="M504" t="s">
        <v>27</v>
      </c>
      <c r="N504">
        <v>1343365200</v>
      </c>
      <c r="O504">
        <v>1345870800</v>
      </c>
      <c r="P504" t="b">
        <v>0</v>
      </c>
      <c r="Q504" t="b">
        <v>1</v>
      </c>
      <c r="R504" s="6">
        <f t="shared" si="51"/>
        <v>25569</v>
      </c>
      <c r="S504" s="5">
        <f t="shared" si="52"/>
        <v>15548.208333333334</v>
      </c>
      <c r="T504" s="5">
        <f t="shared" si="53"/>
        <v>15577.208333333334</v>
      </c>
      <c r="U504" t="s">
        <v>89</v>
      </c>
      <c r="V504" s="6">
        <f t="shared" si="54"/>
        <v>41117.208333333336</v>
      </c>
      <c r="W504" s="6">
        <f t="shared" si="55"/>
        <v>41146.208333333336</v>
      </c>
    </row>
    <row r="505" spans="1:23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9"/>
        <v>180.32549019607845</v>
      </c>
      <c r="G505" t="s">
        <v>20</v>
      </c>
      <c r="H505">
        <v>460</v>
      </c>
      <c r="I505" s="5">
        <f t="shared" si="50"/>
        <v>99.963043478260872</v>
      </c>
      <c r="J505" s="5" t="s">
        <v>2041</v>
      </c>
      <c r="K505" s="5" t="s">
        <v>2044</v>
      </c>
      <c r="L505" t="s">
        <v>21</v>
      </c>
      <c r="M505" t="s">
        <v>22</v>
      </c>
      <c r="N505">
        <v>1435726800</v>
      </c>
      <c r="O505">
        <v>1437454800</v>
      </c>
      <c r="P505" t="b">
        <v>0</v>
      </c>
      <c r="Q505" t="b">
        <v>0</v>
      </c>
      <c r="R505" s="6">
        <f t="shared" si="51"/>
        <v>25569</v>
      </c>
      <c r="S505" s="5">
        <f t="shared" si="52"/>
        <v>16617.208333333332</v>
      </c>
      <c r="T505" s="5">
        <f t="shared" si="53"/>
        <v>16637.208333333332</v>
      </c>
      <c r="U505" t="s">
        <v>53</v>
      </c>
      <c r="V505" s="6">
        <f t="shared" si="54"/>
        <v>42186.208333333328</v>
      </c>
      <c r="W505" s="6">
        <f t="shared" si="55"/>
        <v>42206.208333333328</v>
      </c>
    </row>
    <row r="506" spans="1:23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9"/>
        <v>92.320000000000007</v>
      </c>
      <c r="G506" t="s">
        <v>14</v>
      </c>
      <c r="H506">
        <v>62</v>
      </c>
      <c r="I506" s="5">
        <f t="shared" si="50"/>
        <v>111.6774193548387</v>
      </c>
      <c r="J506" s="5" t="s">
        <v>2035</v>
      </c>
      <c r="K506" s="5" t="s">
        <v>2036</v>
      </c>
      <c r="L506" t="s">
        <v>107</v>
      </c>
      <c r="M506" t="s">
        <v>108</v>
      </c>
      <c r="N506">
        <v>1431925200</v>
      </c>
      <c r="O506">
        <v>1432011600</v>
      </c>
      <c r="P506" t="b">
        <v>0</v>
      </c>
      <c r="Q506" t="b">
        <v>0</v>
      </c>
      <c r="R506" s="6">
        <f t="shared" si="51"/>
        <v>25569</v>
      </c>
      <c r="S506" s="5">
        <f t="shared" si="52"/>
        <v>16573.208333333332</v>
      </c>
      <c r="T506" s="5">
        <f t="shared" si="53"/>
        <v>16574.208333333332</v>
      </c>
      <c r="U506" t="s">
        <v>23</v>
      </c>
      <c r="V506" s="6">
        <f t="shared" si="54"/>
        <v>42142.208333333328</v>
      </c>
      <c r="W506" s="6">
        <f t="shared" si="55"/>
        <v>42143.208333333328</v>
      </c>
    </row>
    <row r="507" spans="1:23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9"/>
        <v>13.901001112347053</v>
      </c>
      <c r="G507" t="s">
        <v>14</v>
      </c>
      <c r="H507">
        <v>347</v>
      </c>
      <c r="I507" s="5">
        <f t="shared" si="50"/>
        <v>36.014409221902014</v>
      </c>
      <c r="J507" s="5" t="s">
        <v>2047</v>
      </c>
      <c r="K507" s="5" t="s">
        <v>2056</v>
      </c>
      <c r="L507" t="s">
        <v>21</v>
      </c>
      <c r="M507" t="s">
        <v>22</v>
      </c>
      <c r="N507">
        <v>1362722400</v>
      </c>
      <c r="O507">
        <v>1366347600</v>
      </c>
      <c r="P507" t="b">
        <v>0</v>
      </c>
      <c r="Q507" t="b">
        <v>1</v>
      </c>
      <c r="R507" s="6">
        <f t="shared" si="51"/>
        <v>25569</v>
      </c>
      <c r="S507" s="5">
        <f t="shared" si="52"/>
        <v>15772.25</v>
      </c>
      <c r="T507" s="5">
        <f t="shared" si="53"/>
        <v>15814.208333333334</v>
      </c>
      <c r="U507" t="s">
        <v>133</v>
      </c>
      <c r="V507" s="6">
        <f t="shared" si="54"/>
        <v>41341.25</v>
      </c>
      <c r="W507" s="6">
        <f t="shared" si="55"/>
        <v>41383.208333333336</v>
      </c>
    </row>
    <row r="508" spans="1:23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9"/>
        <v>927.07777777777767</v>
      </c>
      <c r="G508" t="s">
        <v>20</v>
      </c>
      <c r="H508">
        <v>2528</v>
      </c>
      <c r="I508" s="5">
        <f t="shared" si="50"/>
        <v>66.010284810126578</v>
      </c>
      <c r="J508" s="5" t="s">
        <v>2039</v>
      </c>
      <c r="K508" s="5" t="s">
        <v>2040</v>
      </c>
      <c r="L508" t="s">
        <v>21</v>
      </c>
      <c r="M508" t="s">
        <v>22</v>
      </c>
      <c r="N508">
        <v>1511416800</v>
      </c>
      <c r="O508">
        <v>1512885600</v>
      </c>
      <c r="P508" t="b">
        <v>0</v>
      </c>
      <c r="Q508" t="b">
        <v>1</v>
      </c>
      <c r="R508" s="6">
        <f t="shared" si="51"/>
        <v>25569</v>
      </c>
      <c r="S508" s="5">
        <f t="shared" si="52"/>
        <v>17493.25</v>
      </c>
      <c r="T508" s="5">
        <f t="shared" si="53"/>
        <v>17510.25</v>
      </c>
      <c r="U508" t="s">
        <v>33</v>
      </c>
      <c r="V508" s="6">
        <f t="shared" si="54"/>
        <v>43062.25</v>
      </c>
      <c r="W508" s="6">
        <f t="shared" si="55"/>
        <v>43079.25</v>
      </c>
    </row>
    <row r="509" spans="1:23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9"/>
        <v>39.857142857142861</v>
      </c>
      <c r="G509" t="s">
        <v>14</v>
      </c>
      <c r="H509">
        <v>19</v>
      </c>
      <c r="I509" s="5">
        <f t="shared" si="50"/>
        <v>44.05263157894737</v>
      </c>
      <c r="J509" s="5" t="s">
        <v>2037</v>
      </c>
      <c r="K509" s="5" t="s">
        <v>2038</v>
      </c>
      <c r="L509" t="s">
        <v>21</v>
      </c>
      <c r="M509" t="s">
        <v>22</v>
      </c>
      <c r="N509">
        <v>1365483600</v>
      </c>
      <c r="O509">
        <v>1369717200</v>
      </c>
      <c r="P509" t="b">
        <v>0</v>
      </c>
      <c r="Q509" t="b">
        <v>1</v>
      </c>
      <c r="R509" s="6">
        <f t="shared" si="51"/>
        <v>25569</v>
      </c>
      <c r="S509" s="5">
        <f t="shared" si="52"/>
        <v>15804.208333333334</v>
      </c>
      <c r="T509" s="5">
        <f t="shared" si="53"/>
        <v>15853.208333333334</v>
      </c>
      <c r="U509" t="s">
        <v>28</v>
      </c>
      <c r="V509" s="6">
        <f t="shared" si="54"/>
        <v>41373.208333333336</v>
      </c>
      <c r="W509" s="6">
        <f t="shared" si="55"/>
        <v>41422.208333333336</v>
      </c>
    </row>
    <row r="510" spans="1:23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9"/>
        <v>112.22929936305732</v>
      </c>
      <c r="G510" t="s">
        <v>20</v>
      </c>
      <c r="H510">
        <v>3657</v>
      </c>
      <c r="I510" s="5">
        <f t="shared" si="50"/>
        <v>52.999726551818434</v>
      </c>
      <c r="J510" s="5" t="s">
        <v>2039</v>
      </c>
      <c r="K510" s="5" t="s">
        <v>2040</v>
      </c>
      <c r="L510" t="s">
        <v>21</v>
      </c>
      <c r="M510" t="s">
        <v>22</v>
      </c>
      <c r="N510">
        <v>1532840400</v>
      </c>
      <c r="O510">
        <v>1534654800</v>
      </c>
      <c r="P510" t="b">
        <v>0</v>
      </c>
      <c r="Q510" t="b">
        <v>0</v>
      </c>
      <c r="R510" s="6">
        <f t="shared" si="51"/>
        <v>25569</v>
      </c>
      <c r="S510" s="5">
        <f t="shared" si="52"/>
        <v>17741.208333333332</v>
      </c>
      <c r="T510" s="5">
        <f t="shared" si="53"/>
        <v>17762.208333333332</v>
      </c>
      <c r="U510" t="s">
        <v>33</v>
      </c>
      <c r="V510" s="6">
        <f t="shared" si="54"/>
        <v>43310.208333333328</v>
      </c>
      <c r="W510" s="6">
        <f t="shared" si="55"/>
        <v>43331.208333333328</v>
      </c>
    </row>
    <row r="511" spans="1:23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9"/>
        <v>70.925816023738875</v>
      </c>
      <c r="G511" t="s">
        <v>14</v>
      </c>
      <c r="H511">
        <v>1258</v>
      </c>
      <c r="I511" s="5">
        <f t="shared" si="50"/>
        <v>95</v>
      </c>
      <c r="J511" s="5" t="s">
        <v>2039</v>
      </c>
      <c r="K511" s="5" t="s">
        <v>2040</v>
      </c>
      <c r="L511" t="s">
        <v>21</v>
      </c>
      <c r="M511" t="s">
        <v>22</v>
      </c>
      <c r="N511">
        <v>1336194000</v>
      </c>
      <c r="O511">
        <v>1337058000</v>
      </c>
      <c r="P511" t="b">
        <v>0</v>
      </c>
      <c r="Q511" t="b">
        <v>0</v>
      </c>
      <c r="R511" s="6">
        <f t="shared" si="51"/>
        <v>25569</v>
      </c>
      <c r="S511" s="5">
        <f t="shared" si="52"/>
        <v>15465.208333333334</v>
      </c>
      <c r="T511" s="5">
        <f t="shared" si="53"/>
        <v>15475.208333333334</v>
      </c>
      <c r="U511" t="s">
        <v>33</v>
      </c>
      <c r="V511" s="6">
        <f t="shared" si="54"/>
        <v>41034.208333333336</v>
      </c>
      <c r="W511" s="6">
        <f t="shared" si="55"/>
        <v>41044.208333333336</v>
      </c>
    </row>
    <row r="512" spans="1:23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9"/>
        <v>119.08974358974358</v>
      </c>
      <c r="G512" t="s">
        <v>20</v>
      </c>
      <c r="H512">
        <v>131</v>
      </c>
      <c r="I512" s="5">
        <f t="shared" si="50"/>
        <v>70.908396946564892</v>
      </c>
      <c r="J512" s="5" t="s">
        <v>2041</v>
      </c>
      <c r="K512" s="5" t="s">
        <v>2044</v>
      </c>
      <c r="L512" t="s">
        <v>26</v>
      </c>
      <c r="M512" t="s">
        <v>27</v>
      </c>
      <c r="N512">
        <v>1527742800</v>
      </c>
      <c r="O512">
        <v>1529816400</v>
      </c>
      <c r="P512" t="b">
        <v>0</v>
      </c>
      <c r="Q512" t="b">
        <v>0</v>
      </c>
      <c r="R512" s="6">
        <f t="shared" si="51"/>
        <v>25569</v>
      </c>
      <c r="S512" s="5">
        <f t="shared" si="52"/>
        <v>17682.208333333332</v>
      </c>
      <c r="T512" s="5">
        <f t="shared" si="53"/>
        <v>17706.208333333332</v>
      </c>
      <c r="U512" t="s">
        <v>53</v>
      </c>
      <c r="V512" s="6">
        <f t="shared" si="54"/>
        <v>43251.208333333328</v>
      </c>
      <c r="W512" s="6">
        <f t="shared" si="55"/>
        <v>43275.208333333328</v>
      </c>
    </row>
    <row r="513" spans="1:23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9"/>
        <v>24.017591339648174</v>
      </c>
      <c r="G513" t="s">
        <v>14</v>
      </c>
      <c r="H513">
        <v>362</v>
      </c>
      <c r="I513" s="5">
        <f t="shared" si="50"/>
        <v>98.060773480662988</v>
      </c>
      <c r="J513" s="5" t="s">
        <v>2039</v>
      </c>
      <c r="K513" s="5" t="s">
        <v>2040</v>
      </c>
      <c r="L513" t="s">
        <v>21</v>
      </c>
      <c r="M513" t="s">
        <v>22</v>
      </c>
      <c r="N513">
        <v>1564030800</v>
      </c>
      <c r="O513">
        <v>1564894800</v>
      </c>
      <c r="P513" t="b">
        <v>0</v>
      </c>
      <c r="Q513" t="b">
        <v>0</v>
      </c>
      <c r="R513" s="6">
        <f t="shared" si="51"/>
        <v>25569</v>
      </c>
      <c r="S513" s="5">
        <f t="shared" si="52"/>
        <v>18102.208333333332</v>
      </c>
      <c r="T513" s="5">
        <f t="shared" si="53"/>
        <v>18112.208333333332</v>
      </c>
      <c r="U513" t="s">
        <v>33</v>
      </c>
      <c r="V513" s="6">
        <f t="shared" si="54"/>
        <v>43671.208333333328</v>
      </c>
      <c r="W513" s="6">
        <f t="shared" si="55"/>
        <v>43681.208333333328</v>
      </c>
    </row>
    <row r="514" spans="1:23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9"/>
        <v>139.31868131868131</v>
      </c>
      <c r="G514" t="s">
        <v>20</v>
      </c>
      <c r="H514">
        <v>239</v>
      </c>
      <c r="I514" s="5">
        <f t="shared" si="50"/>
        <v>53.046025104602514</v>
      </c>
      <c r="J514" s="5" t="s">
        <v>2050</v>
      </c>
      <c r="K514" s="5" t="s">
        <v>2051</v>
      </c>
      <c r="L514" t="s">
        <v>21</v>
      </c>
      <c r="M514" t="s">
        <v>22</v>
      </c>
      <c r="N514">
        <v>1404536400</v>
      </c>
      <c r="O514">
        <v>1404622800</v>
      </c>
      <c r="P514" t="b">
        <v>0</v>
      </c>
      <c r="Q514" t="b">
        <v>1</v>
      </c>
      <c r="R514" s="6">
        <f t="shared" si="51"/>
        <v>25569</v>
      </c>
      <c r="S514" s="5">
        <f t="shared" si="52"/>
        <v>16256.208333333334</v>
      </c>
      <c r="T514" s="5">
        <f t="shared" si="53"/>
        <v>16257.208333333334</v>
      </c>
      <c r="U514" t="s">
        <v>89</v>
      </c>
      <c r="V514" s="6">
        <f t="shared" si="54"/>
        <v>41825.208333333336</v>
      </c>
      <c r="W514" s="6">
        <f t="shared" si="55"/>
        <v>41826.208333333336</v>
      </c>
    </row>
    <row r="515" spans="1:23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56">(E515/D515)*100</f>
        <v>39.277108433734945</v>
      </c>
      <c r="G515" t="s">
        <v>74</v>
      </c>
      <c r="H515">
        <v>35</v>
      </c>
      <c r="I515" s="5">
        <f t="shared" ref="I515:I578" si="57">IF(H515=0,0,E515/H515)</f>
        <v>93.142857142857139</v>
      </c>
      <c r="J515" s="5" t="s">
        <v>2041</v>
      </c>
      <c r="K515" s="5" t="s">
        <v>2060</v>
      </c>
      <c r="L515" t="s">
        <v>21</v>
      </c>
      <c r="M515" t="s">
        <v>22</v>
      </c>
      <c r="N515">
        <v>1284008400</v>
      </c>
      <c r="O515">
        <v>1284181200</v>
      </c>
      <c r="P515" t="b">
        <v>0</v>
      </c>
      <c r="Q515" t="b">
        <v>0</v>
      </c>
      <c r="R515" s="6">
        <f t="shared" ref="R515:R578" si="58">DATE(1970,1,1)</f>
        <v>25569</v>
      </c>
      <c r="S515" s="5">
        <f t="shared" ref="S515:S578" si="59">N515/86400</f>
        <v>14861.208333333334</v>
      </c>
      <c r="T515" s="5">
        <f t="shared" ref="T515:T578" si="60">O515/86400</f>
        <v>14863.208333333334</v>
      </c>
      <c r="U515" t="s">
        <v>269</v>
      </c>
      <c r="V515" s="6">
        <f t="shared" ref="V515:V578" si="61">DATE(1970,1,1)+S515</f>
        <v>40430.208333333336</v>
      </c>
      <c r="W515" s="6">
        <f t="shared" ref="W515:W578" si="62">DATE(1970,1,1)+T515</f>
        <v>40432.208333333336</v>
      </c>
    </row>
    <row r="516" spans="1:23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56"/>
        <v>22.439077144917089</v>
      </c>
      <c r="G516" t="s">
        <v>74</v>
      </c>
      <c r="H516">
        <v>528</v>
      </c>
      <c r="I516" s="5">
        <f t="shared" si="57"/>
        <v>58.945075757575758</v>
      </c>
      <c r="J516" s="5" t="s">
        <v>2035</v>
      </c>
      <c r="K516" s="5" t="s">
        <v>2036</v>
      </c>
      <c r="L516" t="s">
        <v>98</v>
      </c>
      <c r="M516" t="s">
        <v>99</v>
      </c>
      <c r="N516">
        <v>1386309600</v>
      </c>
      <c r="O516">
        <v>1386741600</v>
      </c>
      <c r="P516" t="b">
        <v>0</v>
      </c>
      <c r="Q516" t="b">
        <v>1</v>
      </c>
      <c r="R516" s="6">
        <f t="shared" si="58"/>
        <v>25569</v>
      </c>
      <c r="S516" s="5">
        <f t="shared" si="59"/>
        <v>16045.25</v>
      </c>
      <c r="T516" s="5">
        <f t="shared" si="60"/>
        <v>16050.25</v>
      </c>
      <c r="U516" t="s">
        <v>23</v>
      </c>
      <c r="V516" s="6">
        <f t="shared" si="61"/>
        <v>41614.25</v>
      </c>
      <c r="W516" s="6">
        <f t="shared" si="62"/>
        <v>41619.25</v>
      </c>
    </row>
    <row r="517" spans="1:23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56"/>
        <v>55.779069767441861</v>
      </c>
      <c r="G517" t="s">
        <v>14</v>
      </c>
      <c r="H517">
        <v>133</v>
      </c>
      <c r="I517" s="5">
        <f t="shared" si="57"/>
        <v>36.067669172932334</v>
      </c>
      <c r="J517" s="5" t="s">
        <v>2039</v>
      </c>
      <c r="K517" s="5" t="s">
        <v>2040</v>
      </c>
      <c r="L517" t="s">
        <v>15</v>
      </c>
      <c r="M517" t="s">
        <v>16</v>
      </c>
      <c r="N517">
        <v>1324620000</v>
      </c>
      <c r="O517">
        <v>1324792800</v>
      </c>
      <c r="P517" t="b">
        <v>0</v>
      </c>
      <c r="Q517" t="b">
        <v>1</v>
      </c>
      <c r="R517" s="6">
        <f t="shared" si="58"/>
        <v>25569</v>
      </c>
      <c r="S517" s="5">
        <f t="shared" si="59"/>
        <v>15331.25</v>
      </c>
      <c r="T517" s="5">
        <f t="shared" si="60"/>
        <v>15333.25</v>
      </c>
      <c r="U517" t="s">
        <v>33</v>
      </c>
      <c r="V517" s="6">
        <f t="shared" si="61"/>
        <v>40900.25</v>
      </c>
      <c r="W517" s="6">
        <f t="shared" si="62"/>
        <v>40902.25</v>
      </c>
    </row>
    <row r="518" spans="1:23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56"/>
        <v>42.523125996810208</v>
      </c>
      <c r="G518" t="s">
        <v>14</v>
      </c>
      <c r="H518">
        <v>846</v>
      </c>
      <c r="I518" s="5">
        <f t="shared" si="57"/>
        <v>63.030732860520096</v>
      </c>
      <c r="J518" s="5" t="s">
        <v>2047</v>
      </c>
      <c r="K518" s="5" t="s">
        <v>2048</v>
      </c>
      <c r="L518" t="s">
        <v>21</v>
      </c>
      <c r="M518" t="s">
        <v>22</v>
      </c>
      <c r="N518">
        <v>1281070800</v>
      </c>
      <c r="O518">
        <v>1284354000</v>
      </c>
      <c r="P518" t="b">
        <v>0</v>
      </c>
      <c r="Q518" t="b">
        <v>0</v>
      </c>
      <c r="R518" s="6">
        <f t="shared" si="58"/>
        <v>25569</v>
      </c>
      <c r="S518" s="5">
        <f t="shared" si="59"/>
        <v>14827.208333333334</v>
      </c>
      <c r="T518" s="5">
        <f t="shared" si="60"/>
        <v>14865.208333333334</v>
      </c>
      <c r="U518" t="s">
        <v>68</v>
      </c>
      <c r="V518" s="6">
        <f t="shared" si="61"/>
        <v>40396.208333333336</v>
      </c>
      <c r="W518" s="6">
        <f t="shared" si="62"/>
        <v>40434.208333333336</v>
      </c>
    </row>
    <row r="519" spans="1:23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56"/>
        <v>112.00000000000001</v>
      </c>
      <c r="G519" t="s">
        <v>20</v>
      </c>
      <c r="H519">
        <v>78</v>
      </c>
      <c r="I519" s="5">
        <f t="shared" si="57"/>
        <v>84.717948717948715</v>
      </c>
      <c r="J519" s="5" t="s">
        <v>2033</v>
      </c>
      <c r="K519" s="5" t="s">
        <v>2034</v>
      </c>
      <c r="L519" t="s">
        <v>21</v>
      </c>
      <c r="M519" t="s">
        <v>22</v>
      </c>
      <c r="N519">
        <v>1493960400</v>
      </c>
      <c r="O519">
        <v>1494392400</v>
      </c>
      <c r="P519" t="b">
        <v>0</v>
      </c>
      <c r="Q519" t="b">
        <v>0</v>
      </c>
      <c r="R519" s="6">
        <f t="shared" si="58"/>
        <v>25569</v>
      </c>
      <c r="S519" s="5">
        <f t="shared" si="59"/>
        <v>17291.208333333332</v>
      </c>
      <c r="T519" s="5">
        <f t="shared" si="60"/>
        <v>17296.208333333332</v>
      </c>
      <c r="U519" t="s">
        <v>17</v>
      </c>
      <c r="V519" s="6">
        <f t="shared" si="61"/>
        <v>42860.208333333328</v>
      </c>
      <c r="W519" s="6">
        <f t="shared" si="62"/>
        <v>42865.208333333328</v>
      </c>
    </row>
    <row r="520" spans="1:23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56"/>
        <v>7.0681818181818183</v>
      </c>
      <c r="G520" t="s">
        <v>14</v>
      </c>
      <c r="H520">
        <v>10</v>
      </c>
      <c r="I520" s="5">
        <f t="shared" si="57"/>
        <v>62.2</v>
      </c>
      <c r="J520" s="5" t="s">
        <v>2041</v>
      </c>
      <c r="K520" s="5" t="s">
        <v>2049</v>
      </c>
      <c r="L520" t="s">
        <v>21</v>
      </c>
      <c r="M520" t="s">
        <v>22</v>
      </c>
      <c r="N520">
        <v>1519365600</v>
      </c>
      <c r="O520">
        <v>1519538400</v>
      </c>
      <c r="P520" t="b">
        <v>0</v>
      </c>
      <c r="Q520" t="b">
        <v>1</v>
      </c>
      <c r="R520" s="6">
        <f t="shared" si="58"/>
        <v>25569</v>
      </c>
      <c r="S520" s="5">
        <f t="shared" si="59"/>
        <v>17585.25</v>
      </c>
      <c r="T520" s="5">
        <f t="shared" si="60"/>
        <v>17587.25</v>
      </c>
      <c r="U520" t="s">
        <v>71</v>
      </c>
      <c r="V520" s="6">
        <f t="shared" si="61"/>
        <v>43154.25</v>
      </c>
      <c r="W520" s="6">
        <f t="shared" si="62"/>
        <v>43156.25</v>
      </c>
    </row>
    <row r="521" spans="1:23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56"/>
        <v>101.74563871693867</v>
      </c>
      <c r="G521" t="s">
        <v>20</v>
      </c>
      <c r="H521">
        <v>1773</v>
      </c>
      <c r="I521" s="5">
        <f t="shared" si="57"/>
        <v>101.97518330513255</v>
      </c>
      <c r="J521" s="5" t="s">
        <v>2035</v>
      </c>
      <c r="K521" s="5" t="s">
        <v>2036</v>
      </c>
      <c r="L521" t="s">
        <v>21</v>
      </c>
      <c r="M521" t="s">
        <v>22</v>
      </c>
      <c r="N521">
        <v>1420696800</v>
      </c>
      <c r="O521">
        <v>1421906400</v>
      </c>
      <c r="P521" t="b">
        <v>0</v>
      </c>
      <c r="Q521" t="b">
        <v>1</v>
      </c>
      <c r="R521" s="6">
        <f t="shared" si="58"/>
        <v>25569</v>
      </c>
      <c r="S521" s="5">
        <f t="shared" si="59"/>
        <v>16443.25</v>
      </c>
      <c r="T521" s="5">
        <f t="shared" si="60"/>
        <v>16457.25</v>
      </c>
      <c r="U521" t="s">
        <v>23</v>
      </c>
      <c r="V521" s="6">
        <f t="shared" si="61"/>
        <v>42012.25</v>
      </c>
      <c r="W521" s="6">
        <f t="shared" si="62"/>
        <v>42026.25</v>
      </c>
    </row>
    <row r="522" spans="1:23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56"/>
        <v>425.75</v>
      </c>
      <c r="G522" t="s">
        <v>20</v>
      </c>
      <c r="H522">
        <v>32</v>
      </c>
      <c r="I522" s="5">
        <f t="shared" si="57"/>
        <v>106.4375</v>
      </c>
      <c r="J522" s="5" t="s">
        <v>2039</v>
      </c>
      <c r="K522" s="5" t="s">
        <v>2040</v>
      </c>
      <c r="L522" t="s">
        <v>21</v>
      </c>
      <c r="M522" t="s">
        <v>22</v>
      </c>
      <c r="N522">
        <v>1555650000</v>
      </c>
      <c r="O522">
        <v>1555909200</v>
      </c>
      <c r="P522" t="b">
        <v>0</v>
      </c>
      <c r="Q522" t="b">
        <v>0</v>
      </c>
      <c r="R522" s="6">
        <f t="shared" si="58"/>
        <v>25569</v>
      </c>
      <c r="S522" s="5">
        <f t="shared" si="59"/>
        <v>18005.208333333332</v>
      </c>
      <c r="T522" s="5">
        <f t="shared" si="60"/>
        <v>18008.208333333332</v>
      </c>
      <c r="U522" t="s">
        <v>33</v>
      </c>
      <c r="V522" s="6">
        <f t="shared" si="61"/>
        <v>43574.208333333328</v>
      </c>
      <c r="W522" s="6">
        <f t="shared" si="62"/>
        <v>43577.208333333328</v>
      </c>
    </row>
    <row r="523" spans="1:23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56"/>
        <v>145.53947368421052</v>
      </c>
      <c r="G523" t="s">
        <v>20</v>
      </c>
      <c r="H523">
        <v>369</v>
      </c>
      <c r="I523" s="5">
        <f t="shared" si="57"/>
        <v>29.975609756097562</v>
      </c>
      <c r="J523" s="5" t="s">
        <v>2041</v>
      </c>
      <c r="K523" s="5" t="s">
        <v>2044</v>
      </c>
      <c r="L523" t="s">
        <v>21</v>
      </c>
      <c r="M523" t="s">
        <v>22</v>
      </c>
      <c r="N523">
        <v>1471928400</v>
      </c>
      <c r="O523">
        <v>1472446800</v>
      </c>
      <c r="P523" t="b">
        <v>0</v>
      </c>
      <c r="Q523" t="b">
        <v>1</v>
      </c>
      <c r="R523" s="6">
        <f t="shared" si="58"/>
        <v>25569</v>
      </c>
      <c r="S523" s="5">
        <f t="shared" si="59"/>
        <v>17036.208333333332</v>
      </c>
      <c r="T523" s="5">
        <f t="shared" si="60"/>
        <v>17042.208333333332</v>
      </c>
      <c r="U523" t="s">
        <v>53</v>
      </c>
      <c r="V523" s="6">
        <f t="shared" si="61"/>
        <v>42605.208333333328</v>
      </c>
      <c r="W523" s="6">
        <f t="shared" si="62"/>
        <v>42611.208333333328</v>
      </c>
    </row>
    <row r="524" spans="1:23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56"/>
        <v>32.453465346534657</v>
      </c>
      <c r="G524" t="s">
        <v>14</v>
      </c>
      <c r="H524">
        <v>191</v>
      </c>
      <c r="I524" s="5">
        <f t="shared" si="57"/>
        <v>85.806282722513089</v>
      </c>
      <c r="J524" s="5" t="s">
        <v>2041</v>
      </c>
      <c r="K524" s="5" t="s">
        <v>2052</v>
      </c>
      <c r="L524" t="s">
        <v>21</v>
      </c>
      <c r="M524" t="s">
        <v>22</v>
      </c>
      <c r="N524">
        <v>1341291600</v>
      </c>
      <c r="O524">
        <v>1342328400</v>
      </c>
      <c r="P524" t="b">
        <v>0</v>
      </c>
      <c r="Q524" t="b">
        <v>0</v>
      </c>
      <c r="R524" s="6">
        <f t="shared" si="58"/>
        <v>25569</v>
      </c>
      <c r="S524" s="5">
        <f t="shared" si="59"/>
        <v>15524.208333333334</v>
      </c>
      <c r="T524" s="5">
        <f t="shared" si="60"/>
        <v>15536.208333333334</v>
      </c>
      <c r="U524" t="s">
        <v>100</v>
      </c>
      <c r="V524" s="6">
        <f t="shared" si="61"/>
        <v>41093.208333333336</v>
      </c>
      <c r="W524" s="6">
        <f t="shared" si="62"/>
        <v>41105.208333333336</v>
      </c>
    </row>
    <row r="525" spans="1:23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56"/>
        <v>700.33333333333326</v>
      </c>
      <c r="G525" t="s">
        <v>20</v>
      </c>
      <c r="H525">
        <v>89</v>
      </c>
      <c r="I525" s="5">
        <f t="shared" si="57"/>
        <v>70.82022471910112</v>
      </c>
      <c r="J525" s="5" t="s">
        <v>2041</v>
      </c>
      <c r="K525" s="5" t="s">
        <v>2052</v>
      </c>
      <c r="L525" t="s">
        <v>21</v>
      </c>
      <c r="M525" t="s">
        <v>22</v>
      </c>
      <c r="N525">
        <v>1267682400</v>
      </c>
      <c r="O525">
        <v>1268114400</v>
      </c>
      <c r="P525" t="b">
        <v>0</v>
      </c>
      <c r="Q525" t="b">
        <v>0</v>
      </c>
      <c r="R525" s="6">
        <f t="shared" si="58"/>
        <v>25569</v>
      </c>
      <c r="S525" s="5">
        <f t="shared" si="59"/>
        <v>14672.25</v>
      </c>
      <c r="T525" s="5">
        <f t="shared" si="60"/>
        <v>14677.25</v>
      </c>
      <c r="U525" t="s">
        <v>100</v>
      </c>
      <c r="V525" s="6">
        <f t="shared" si="61"/>
        <v>40241.25</v>
      </c>
      <c r="W525" s="6">
        <f t="shared" si="62"/>
        <v>40246.25</v>
      </c>
    </row>
    <row r="526" spans="1:23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56"/>
        <v>83.904860392967933</v>
      </c>
      <c r="G526" t="s">
        <v>14</v>
      </c>
      <c r="H526">
        <v>1979</v>
      </c>
      <c r="I526" s="5">
        <f t="shared" si="57"/>
        <v>40.998484082870135</v>
      </c>
      <c r="J526" s="5" t="s">
        <v>2039</v>
      </c>
      <c r="K526" s="5" t="s">
        <v>2040</v>
      </c>
      <c r="L526" t="s">
        <v>21</v>
      </c>
      <c r="M526" t="s">
        <v>22</v>
      </c>
      <c r="N526">
        <v>1272258000</v>
      </c>
      <c r="O526">
        <v>1273381200</v>
      </c>
      <c r="P526" t="b">
        <v>0</v>
      </c>
      <c r="Q526" t="b">
        <v>0</v>
      </c>
      <c r="R526" s="6">
        <f t="shared" si="58"/>
        <v>25569</v>
      </c>
      <c r="S526" s="5">
        <f t="shared" si="59"/>
        <v>14725.208333333334</v>
      </c>
      <c r="T526" s="5">
        <f t="shared" si="60"/>
        <v>14738.208333333334</v>
      </c>
      <c r="U526" t="s">
        <v>33</v>
      </c>
      <c r="V526" s="6">
        <f t="shared" si="61"/>
        <v>40294.208333333336</v>
      </c>
      <c r="W526" s="6">
        <f t="shared" si="62"/>
        <v>40307.208333333336</v>
      </c>
    </row>
    <row r="527" spans="1:23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56"/>
        <v>84.19047619047619</v>
      </c>
      <c r="G527" t="s">
        <v>14</v>
      </c>
      <c r="H527">
        <v>63</v>
      </c>
      <c r="I527" s="5">
        <f t="shared" si="57"/>
        <v>28.063492063492063</v>
      </c>
      <c r="J527" s="5" t="s">
        <v>2037</v>
      </c>
      <c r="K527" s="5" t="s">
        <v>2046</v>
      </c>
      <c r="L527" t="s">
        <v>21</v>
      </c>
      <c r="M527" t="s">
        <v>22</v>
      </c>
      <c r="N527">
        <v>1290492000</v>
      </c>
      <c r="O527">
        <v>1290837600</v>
      </c>
      <c r="P527" t="b">
        <v>0</v>
      </c>
      <c r="Q527" t="b">
        <v>0</v>
      </c>
      <c r="R527" s="6">
        <f t="shared" si="58"/>
        <v>25569</v>
      </c>
      <c r="S527" s="5">
        <f t="shared" si="59"/>
        <v>14936.25</v>
      </c>
      <c r="T527" s="5">
        <f t="shared" si="60"/>
        <v>14940.25</v>
      </c>
      <c r="U527" t="s">
        <v>65</v>
      </c>
      <c r="V527" s="6">
        <f t="shared" si="61"/>
        <v>40505.25</v>
      </c>
      <c r="W527" s="6">
        <f t="shared" si="62"/>
        <v>40509.25</v>
      </c>
    </row>
    <row r="528" spans="1:23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56"/>
        <v>155.95180722891567</v>
      </c>
      <c r="G528" t="s">
        <v>20</v>
      </c>
      <c r="H528">
        <v>147</v>
      </c>
      <c r="I528" s="5">
        <f t="shared" si="57"/>
        <v>88.054421768707485</v>
      </c>
      <c r="J528" s="5" t="s">
        <v>2039</v>
      </c>
      <c r="K528" s="5" t="s">
        <v>2040</v>
      </c>
      <c r="L528" t="s">
        <v>21</v>
      </c>
      <c r="M528" t="s">
        <v>22</v>
      </c>
      <c r="N528">
        <v>1451109600</v>
      </c>
      <c r="O528">
        <v>1454306400</v>
      </c>
      <c r="P528" t="b">
        <v>0</v>
      </c>
      <c r="Q528" t="b">
        <v>1</v>
      </c>
      <c r="R528" s="6">
        <f t="shared" si="58"/>
        <v>25569</v>
      </c>
      <c r="S528" s="5">
        <f t="shared" si="59"/>
        <v>16795.25</v>
      </c>
      <c r="T528" s="5">
        <f t="shared" si="60"/>
        <v>16832.25</v>
      </c>
      <c r="U528" t="s">
        <v>33</v>
      </c>
      <c r="V528" s="6">
        <f t="shared" si="61"/>
        <v>42364.25</v>
      </c>
      <c r="W528" s="6">
        <f t="shared" si="62"/>
        <v>42401.25</v>
      </c>
    </row>
    <row r="529" spans="1:23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56"/>
        <v>99.619450317124731</v>
      </c>
      <c r="G529" t="s">
        <v>14</v>
      </c>
      <c r="H529">
        <v>6080</v>
      </c>
      <c r="I529" s="5">
        <f t="shared" si="57"/>
        <v>31</v>
      </c>
      <c r="J529" s="5" t="s">
        <v>2041</v>
      </c>
      <c r="K529" s="5" t="s">
        <v>2049</v>
      </c>
      <c r="L529" t="s">
        <v>15</v>
      </c>
      <c r="M529" t="s">
        <v>16</v>
      </c>
      <c r="N529">
        <v>1454652000</v>
      </c>
      <c r="O529">
        <v>1457762400</v>
      </c>
      <c r="P529" t="b">
        <v>0</v>
      </c>
      <c r="Q529" t="b">
        <v>0</v>
      </c>
      <c r="R529" s="6">
        <f t="shared" si="58"/>
        <v>25569</v>
      </c>
      <c r="S529" s="5">
        <f t="shared" si="59"/>
        <v>16836.25</v>
      </c>
      <c r="T529" s="5">
        <f t="shared" si="60"/>
        <v>16872.25</v>
      </c>
      <c r="U529" t="s">
        <v>71</v>
      </c>
      <c r="V529" s="6">
        <f t="shared" si="61"/>
        <v>42405.25</v>
      </c>
      <c r="W529" s="6">
        <f t="shared" si="62"/>
        <v>42441.25</v>
      </c>
    </row>
    <row r="530" spans="1:23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56"/>
        <v>80.300000000000011</v>
      </c>
      <c r="G530" t="s">
        <v>14</v>
      </c>
      <c r="H530">
        <v>80</v>
      </c>
      <c r="I530" s="5">
        <f t="shared" si="57"/>
        <v>90.337500000000006</v>
      </c>
      <c r="J530" s="5" t="s">
        <v>2035</v>
      </c>
      <c r="K530" s="5" t="s">
        <v>2045</v>
      </c>
      <c r="L530" t="s">
        <v>40</v>
      </c>
      <c r="M530" t="s">
        <v>41</v>
      </c>
      <c r="N530">
        <v>1385186400</v>
      </c>
      <c r="O530">
        <v>1389074400</v>
      </c>
      <c r="P530" t="b">
        <v>0</v>
      </c>
      <c r="Q530" t="b">
        <v>0</v>
      </c>
      <c r="R530" s="6">
        <f t="shared" si="58"/>
        <v>25569</v>
      </c>
      <c r="S530" s="5">
        <f t="shared" si="59"/>
        <v>16032.25</v>
      </c>
      <c r="T530" s="5">
        <f t="shared" si="60"/>
        <v>16077.25</v>
      </c>
      <c r="U530" t="s">
        <v>60</v>
      </c>
      <c r="V530" s="6">
        <f t="shared" si="61"/>
        <v>41601.25</v>
      </c>
      <c r="W530" s="6">
        <f t="shared" si="62"/>
        <v>41646.25</v>
      </c>
    </row>
    <row r="531" spans="1:23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56"/>
        <v>11.254901960784313</v>
      </c>
      <c r="G531" t="s">
        <v>14</v>
      </c>
      <c r="H531">
        <v>9</v>
      </c>
      <c r="I531" s="5">
        <f t="shared" si="57"/>
        <v>63.777777777777779</v>
      </c>
      <c r="J531" s="5" t="s">
        <v>2050</v>
      </c>
      <c r="K531" s="5" t="s">
        <v>2051</v>
      </c>
      <c r="L531" t="s">
        <v>21</v>
      </c>
      <c r="M531" t="s">
        <v>22</v>
      </c>
      <c r="N531">
        <v>1399698000</v>
      </c>
      <c r="O531">
        <v>1402117200</v>
      </c>
      <c r="P531" t="b">
        <v>0</v>
      </c>
      <c r="Q531" t="b">
        <v>0</v>
      </c>
      <c r="R531" s="6">
        <f t="shared" si="58"/>
        <v>25569</v>
      </c>
      <c r="S531" s="5">
        <f t="shared" si="59"/>
        <v>16200.208333333334</v>
      </c>
      <c r="T531" s="5">
        <f t="shared" si="60"/>
        <v>16228.208333333334</v>
      </c>
      <c r="U531" t="s">
        <v>89</v>
      </c>
      <c r="V531" s="6">
        <f t="shared" si="61"/>
        <v>41769.208333333336</v>
      </c>
      <c r="W531" s="6">
        <f t="shared" si="62"/>
        <v>41797.208333333336</v>
      </c>
    </row>
    <row r="532" spans="1:23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56"/>
        <v>91.740952380952379</v>
      </c>
      <c r="G532" t="s">
        <v>14</v>
      </c>
      <c r="H532">
        <v>1784</v>
      </c>
      <c r="I532" s="5">
        <f t="shared" si="57"/>
        <v>53.995515695067262</v>
      </c>
      <c r="J532" s="5" t="s">
        <v>2047</v>
      </c>
      <c r="K532" s="5" t="s">
        <v>2053</v>
      </c>
      <c r="L532" t="s">
        <v>21</v>
      </c>
      <c r="M532" t="s">
        <v>22</v>
      </c>
      <c r="N532">
        <v>1283230800</v>
      </c>
      <c r="O532">
        <v>1284440400</v>
      </c>
      <c r="P532" t="b">
        <v>0</v>
      </c>
      <c r="Q532" t="b">
        <v>1</v>
      </c>
      <c r="R532" s="6">
        <f t="shared" si="58"/>
        <v>25569</v>
      </c>
      <c r="S532" s="5">
        <f t="shared" si="59"/>
        <v>14852.208333333334</v>
      </c>
      <c r="T532" s="5">
        <f t="shared" si="60"/>
        <v>14866.208333333334</v>
      </c>
      <c r="U532" t="s">
        <v>119</v>
      </c>
      <c r="V532" s="6">
        <f t="shared" si="61"/>
        <v>40421.208333333336</v>
      </c>
      <c r="W532" s="6">
        <f t="shared" si="62"/>
        <v>40435.208333333336</v>
      </c>
    </row>
    <row r="533" spans="1:23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56"/>
        <v>95.521156936261391</v>
      </c>
      <c r="G533" t="s">
        <v>47</v>
      </c>
      <c r="H533">
        <v>3640</v>
      </c>
      <c r="I533" s="5">
        <f t="shared" si="57"/>
        <v>48.993956043956047</v>
      </c>
      <c r="J533" s="5" t="s">
        <v>2050</v>
      </c>
      <c r="K533" s="5" t="s">
        <v>2051</v>
      </c>
      <c r="L533" t="s">
        <v>98</v>
      </c>
      <c r="M533" t="s">
        <v>99</v>
      </c>
      <c r="N533">
        <v>1384149600</v>
      </c>
      <c r="O533">
        <v>1388988000</v>
      </c>
      <c r="P533" t="b">
        <v>0</v>
      </c>
      <c r="Q533" t="b">
        <v>0</v>
      </c>
      <c r="R533" s="6">
        <f t="shared" si="58"/>
        <v>25569</v>
      </c>
      <c r="S533" s="5">
        <f t="shared" si="59"/>
        <v>16020.25</v>
      </c>
      <c r="T533" s="5">
        <f t="shared" si="60"/>
        <v>16076.25</v>
      </c>
      <c r="U533" t="s">
        <v>89</v>
      </c>
      <c r="V533" s="6">
        <f t="shared" si="61"/>
        <v>41589.25</v>
      </c>
      <c r="W533" s="6">
        <f t="shared" si="62"/>
        <v>41645.25</v>
      </c>
    </row>
    <row r="534" spans="1:23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56"/>
        <v>502.87499999999994</v>
      </c>
      <c r="G534" t="s">
        <v>20</v>
      </c>
      <c r="H534">
        <v>126</v>
      </c>
      <c r="I534" s="5">
        <f t="shared" si="57"/>
        <v>63.857142857142854</v>
      </c>
      <c r="J534" s="5" t="s">
        <v>2039</v>
      </c>
      <c r="K534" s="5" t="s">
        <v>2040</v>
      </c>
      <c r="L534" t="s">
        <v>15</v>
      </c>
      <c r="M534" t="s">
        <v>16</v>
      </c>
      <c r="N534">
        <v>1516860000</v>
      </c>
      <c r="O534">
        <v>1516946400</v>
      </c>
      <c r="P534" t="b">
        <v>0</v>
      </c>
      <c r="Q534" t="b">
        <v>0</v>
      </c>
      <c r="R534" s="6">
        <f t="shared" si="58"/>
        <v>25569</v>
      </c>
      <c r="S534" s="5">
        <f t="shared" si="59"/>
        <v>17556.25</v>
      </c>
      <c r="T534" s="5">
        <f t="shared" si="60"/>
        <v>17557.25</v>
      </c>
      <c r="U534" t="s">
        <v>33</v>
      </c>
      <c r="V534" s="6">
        <f t="shared" si="61"/>
        <v>43125.25</v>
      </c>
      <c r="W534" s="6">
        <f t="shared" si="62"/>
        <v>43126.25</v>
      </c>
    </row>
    <row r="535" spans="1:23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56"/>
        <v>159.24394463667818</v>
      </c>
      <c r="G535" t="s">
        <v>20</v>
      </c>
      <c r="H535">
        <v>2218</v>
      </c>
      <c r="I535" s="5">
        <f t="shared" si="57"/>
        <v>82.996393146979258</v>
      </c>
      <c r="J535" s="5" t="s">
        <v>2035</v>
      </c>
      <c r="K535" s="5" t="s">
        <v>2045</v>
      </c>
      <c r="L535" t="s">
        <v>40</v>
      </c>
      <c r="M535" t="s">
        <v>41</v>
      </c>
      <c r="N535">
        <v>1374642000</v>
      </c>
      <c r="O535">
        <v>1377752400</v>
      </c>
      <c r="P535" t="b">
        <v>0</v>
      </c>
      <c r="Q535" t="b">
        <v>0</v>
      </c>
      <c r="R535" s="6">
        <f t="shared" si="58"/>
        <v>25569</v>
      </c>
      <c r="S535" s="5">
        <f t="shared" si="59"/>
        <v>15910.208333333334</v>
      </c>
      <c r="T535" s="5">
        <f t="shared" si="60"/>
        <v>15946.208333333334</v>
      </c>
      <c r="U535" t="s">
        <v>60</v>
      </c>
      <c r="V535" s="6">
        <f t="shared" si="61"/>
        <v>41479.208333333336</v>
      </c>
      <c r="W535" s="6">
        <f t="shared" si="62"/>
        <v>41515.208333333336</v>
      </c>
    </row>
    <row r="536" spans="1:23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56"/>
        <v>15.022446689113355</v>
      </c>
      <c r="G536" t="s">
        <v>14</v>
      </c>
      <c r="H536">
        <v>243</v>
      </c>
      <c r="I536" s="5">
        <f t="shared" si="57"/>
        <v>55.08230452674897</v>
      </c>
      <c r="J536" s="5" t="s">
        <v>2041</v>
      </c>
      <c r="K536" s="5" t="s">
        <v>2044</v>
      </c>
      <c r="L536" t="s">
        <v>21</v>
      </c>
      <c r="M536" t="s">
        <v>22</v>
      </c>
      <c r="N536">
        <v>1534482000</v>
      </c>
      <c r="O536">
        <v>1534568400</v>
      </c>
      <c r="P536" t="b">
        <v>0</v>
      </c>
      <c r="Q536" t="b">
        <v>1</v>
      </c>
      <c r="R536" s="6">
        <f t="shared" si="58"/>
        <v>25569</v>
      </c>
      <c r="S536" s="5">
        <f t="shared" si="59"/>
        <v>17760.208333333332</v>
      </c>
      <c r="T536" s="5">
        <f t="shared" si="60"/>
        <v>17761.208333333332</v>
      </c>
      <c r="U536" t="s">
        <v>53</v>
      </c>
      <c r="V536" s="6">
        <f t="shared" si="61"/>
        <v>43329.208333333328</v>
      </c>
      <c r="W536" s="6">
        <f t="shared" si="62"/>
        <v>43330.208333333328</v>
      </c>
    </row>
    <row r="537" spans="1:23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56"/>
        <v>482.03846153846149</v>
      </c>
      <c r="G537" t="s">
        <v>20</v>
      </c>
      <c r="H537">
        <v>202</v>
      </c>
      <c r="I537" s="5">
        <f t="shared" si="57"/>
        <v>62.044554455445542</v>
      </c>
      <c r="J537" s="5" t="s">
        <v>2039</v>
      </c>
      <c r="K537" s="5" t="s">
        <v>2040</v>
      </c>
      <c r="L537" t="s">
        <v>107</v>
      </c>
      <c r="M537" t="s">
        <v>108</v>
      </c>
      <c r="N537">
        <v>1528434000</v>
      </c>
      <c r="O537">
        <v>1528606800</v>
      </c>
      <c r="P537" t="b">
        <v>0</v>
      </c>
      <c r="Q537" t="b">
        <v>1</v>
      </c>
      <c r="R537" s="6">
        <f t="shared" si="58"/>
        <v>25569</v>
      </c>
      <c r="S537" s="5">
        <f t="shared" si="59"/>
        <v>17690.208333333332</v>
      </c>
      <c r="T537" s="5">
        <f t="shared" si="60"/>
        <v>17692.208333333332</v>
      </c>
      <c r="U537" t="s">
        <v>33</v>
      </c>
      <c r="V537" s="6">
        <f t="shared" si="61"/>
        <v>43259.208333333328</v>
      </c>
      <c r="W537" s="6">
        <f t="shared" si="62"/>
        <v>43261.208333333328</v>
      </c>
    </row>
    <row r="538" spans="1:23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56"/>
        <v>149.96938775510205</v>
      </c>
      <c r="G538" t="s">
        <v>20</v>
      </c>
      <c r="H538">
        <v>140</v>
      </c>
      <c r="I538" s="5">
        <f t="shared" si="57"/>
        <v>104.97857142857143</v>
      </c>
      <c r="J538" s="5" t="s">
        <v>2047</v>
      </c>
      <c r="K538" s="5" t="s">
        <v>2053</v>
      </c>
      <c r="L538" t="s">
        <v>107</v>
      </c>
      <c r="M538" t="s">
        <v>108</v>
      </c>
      <c r="N538">
        <v>1282626000</v>
      </c>
      <c r="O538">
        <v>1284872400</v>
      </c>
      <c r="P538" t="b">
        <v>0</v>
      </c>
      <c r="Q538" t="b">
        <v>0</v>
      </c>
      <c r="R538" s="6">
        <f t="shared" si="58"/>
        <v>25569</v>
      </c>
      <c r="S538" s="5">
        <f t="shared" si="59"/>
        <v>14845.208333333334</v>
      </c>
      <c r="T538" s="5">
        <f t="shared" si="60"/>
        <v>14871.208333333334</v>
      </c>
      <c r="U538" t="s">
        <v>119</v>
      </c>
      <c r="V538" s="6">
        <f t="shared" si="61"/>
        <v>40414.208333333336</v>
      </c>
      <c r="W538" s="6">
        <f t="shared" si="62"/>
        <v>40440.208333333336</v>
      </c>
    </row>
    <row r="539" spans="1:23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56"/>
        <v>117.22156398104266</v>
      </c>
      <c r="G539" t="s">
        <v>20</v>
      </c>
      <c r="H539">
        <v>1052</v>
      </c>
      <c r="I539" s="5">
        <f t="shared" si="57"/>
        <v>94.044676806083643</v>
      </c>
      <c r="J539" s="5" t="s">
        <v>2041</v>
      </c>
      <c r="K539" s="5" t="s">
        <v>2042</v>
      </c>
      <c r="L539" t="s">
        <v>36</v>
      </c>
      <c r="M539" t="s">
        <v>37</v>
      </c>
      <c r="N539">
        <v>1535605200</v>
      </c>
      <c r="O539">
        <v>1537592400</v>
      </c>
      <c r="P539" t="b">
        <v>1</v>
      </c>
      <c r="Q539" t="b">
        <v>1</v>
      </c>
      <c r="R539" s="6">
        <f t="shared" si="58"/>
        <v>25569</v>
      </c>
      <c r="S539" s="5">
        <f t="shared" si="59"/>
        <v>17773.208333333332</v>
      </c>
      <c r="T539" s="5">
        <f t="shared" si="60"/>
        <v>17796.208333333332</v>
      </c>
      <c r="U539" t="s">
        <v>42</v>
      </c>
      <c r="V539" s="6">
        <f t="shared" si="61"/>
        <v>43342.208333333328</v>
      </c>
      <c r="W539" s="6">
        <f t="shared" si="62"/>
        <v>43365.208333333328</v>
      </c>
    </row>
    <row r="540" spans="1:23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56"/>
        <v>37.695968274950431</v>
      </c>
      <c r="G540" t="s">
        <v>14</v>
      </c>
      <c r="H540">
        <v>1296</v>
      </c>
      <c r="I540" s="5">
        <f t="shared" si="57"/>
        <v>44.007716049382715</v>
      </c>
      <c r="J540" s="5" t="s">
        <v>2050</v>
      </c>
      <c r="K540" s="5" t="s">
        <v>2061</v>
      </c>
      <c r="L540" t="s">
        <v>21</v>
      </c>
      <c r="M540" t="s">
        <v>22</v>
      </c>
      <c r="N540">
        <v>1379826000</v>
      </c>
      <c r="O540">
        <v>1381208400</v>
      </c>
      <c r="P540" t="b">
        <v>0</v>
      </c>
      <c r="Q540" t="b">
        <v>0</v>
      </c>
      <c r="R540" s="6">
        <f t="shared" si="58"/>
        <v>25569</v>
      </c>
      <c r="S540" s="5">
        <f t="shared" si="59"/>
        <v>15970.208333333334</v>
      </c>
      <c r="T540" s="5">
        <f t="shared" si="60"/>
        <v>15986.208333333334</v>
      </c>
      <c r="U540" t="s">
        <v>292</v>
      </c>
      <c r="V540" s="6">
        <f t="shared" si="61"/>
        <v>41539.208333333336</v>
      </c>
      <c r="W540" s="6">
        <f t="shared" si="62"/>
        <v>41555.208333333336</v>
      </c>
    </row>
    <row r="541" spans="1:23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56"/>
        <v>72.653061224489804</v>
      </c>
      <c r="G541" t="s">
        <v>14</v>
      </c>
      <c r="H541">
        <v>77</v>
      </c>
      <c r="I541" s="5">
        <f t="shared" si="57"/>
        <v>92.467532467532465</v>
      </c>
      <c r="J541" s="5" t="s">
        <v>2033</v>
      </c>
      <c r="K541" s="5" t="s">
        <v>2034</v>
      </c>
      <c r="L541" t="s">
        <v>21</v>
      </c>
      <c r="M541" t="s">
        <v>22</v>
      </c>
      <c r="N541">
        <v>1561957200</v>
      </c>
      <c r="O541">
        <v>1562475600</v>
      </c>
      <c r="P541" t="b">
        <v>0</v>
      </c>
      <c r="Q541" t="b">
        <v>1</v>
      </c>
      <c r="R541" s="6">
        <f t="shared" si="58"/>
        <v>25569</v>
      </c>
      <c r="S541" s="5">
        <f t="shared" si="59"/>
        <v>18078.208333333332</v>
      </c>
      <c r="T541" s="5">
        <f t="shared" si="60"/>
        <v>18084.208333333332</v>
      </c>
      <c r="U541" t="s">
        <v>17</v>
      </c>
      <c r="V541" s="6">
        <f t="shared" si="61"/>
        <v>43647.208333333328</v>
      </c>
      <c r="W541" s="6">
        <f t="shared" si="62"/>
        <v>43653.208333333328</v>
      </c>
    </row>
    <row r="542" spans="1:23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56"/>
        <v>265.98113207547169</v>
      </c>
      <c r="G542" t="s">
        <v>20</v>
      </c>
      <c r="H542">
        <v>247</v>
      </c>
      <c r="I542" s="5">
        <f t="shared" si="57"/>
        <v>57.072874493927124</v>
      </c>
      <c r="J542" s="5" t="s">
        <v>2054</v>
      </c>
      <c r="K542" s="5" t="s">
        <v>2055</v>
      </c>
      <c r="L542" t="s">
        <v>21</v>
      </c>
      <c r="M542" t="s">
        <v>22</v>
      </c>
      <c r="N542">
        <v>1525496400</v>
      </c>
      <c r="O542">
        <v>1527397200</v>
      </c>
      <c r="P542" t="b">
        <v>0</v>
      </c>
      <c r="Q542" t="b">
        <v>0</v>
      </c>
      <c r="R542" s="6">
        <f t="shared" si="58"/>
        <v>25569</v>
      </c>
      <c r="S542" s="5">
        <f t="shared" si="59"/>
        <v>17656.208333333332</v>
      </c>
      <c r="T542" s="5">
        <f t="shared" si="60"/>
        <v>17678.208333333332</v>
      </c>
      <c r="U542" t="s">
        <v>122</v>
      </c>
      <c r="V542" s="6">
        <f t="shared" si="61"/>
        <v>43225.208333333328</v>
      </c>
      <c r="W542" s="6">
        <f t="shared" si="62"/>
        <v>43247.208333333328</v>
      </c>
    </row>
    <row r="543" spans="1:23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56"/>
        <v>24.205617977528089</v>
      </c>
      <c r="G543" t="s">
        <v>14</v>
      </c>
      <c r="H543">
        <v>395</v>
      </c>
      <c r="I543" s="5">
        <f t="shared" si="57"/>
        <v>109.07848101265823</v>
      </c>
      <c r="J543" s="5" t="s">
        <v>2050</v>
      </c>
      <c r="K543" s="5" t="s">
        <v>2061</v>
      </c>
      <c r="L543" t="s">
        <v>107</v>
      </c>
      <c r="M543" t="s">
        <v>108</v>
      </c>
      <c r="N543">
        <v>1433912400</v>
      </c>
      <c r="O543">
        <v>1436158800</v>
      </c>
      <c r="P543" t="b">
        <v>0</v>
      </c>
      <c r="Q543" t="b">
        <v>0</v>
      </c>
      <c r="R543" s="6">
        <f t="shared" si="58"/>
        <v>25569</v>
      </c>
      <c r="S543" s="5">
        <f t="shared" si="59"/>
        <v>16596.208333333332</v>
      </c>
      <c r="T543" s="5">
        <f t="shared" si="60"/>
        <v>16622.208333333332</v>
      </c>
      <c r="U543" t="s">
        <v>292</v>
      </c>
      <c r="V543" s="6">
        <f t="shared" si="61"/>
        <v>42165.208333333328</v>
      </c>
      <c r="W543" s="6">
        <f t="shared" si="62"/>
        <v>42191.208333333328</v>
      </c>
    </row>
    <row r="544" spans="1:23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56"/>
        <v>2.5064935064935066</v>
      </c>
      <c r="G544" t="s">
        <v>14</v>
      </c>
      <c r="H544">
        <v>49</v>
      </c>
      <c r="I544" s="5">
        <f t="shared" si="57"/>
        <v>39.387755102040813</v>
      </c>
      <c r="J544" s="5" t="s">
        <v>2035</v>
      </c>
      <c r="K544" s="5" t="s">
        <v>2045</v>
      </c>
      <c r="L544" t="s">
        <v>40</v>
      </c>
      <c r="M544" t="s">
        <v>41</v>
      </c>
      <c r="N544">
        <v>1453442400</v>
      </c>
      <c r="O544">
        <v>1456034400</v>
      </c>
      <c r="P544" t="b">
        <v>0</v>
      </c>
      <c r="Q544" t="b">
        <v>0</v>
      </c>
      <c r="R544" s="6">
        <f t="shared" si="58"/>
        <v>25569</v>
      </c>
      <c r="S544" s="5">
        <f t="shared" si="59"/>
        <v>16822.25</v>
      </c>
      <c r="T544" s="5">
        <f t="shared" si="60"/>
        <v>16852.25</v>
      </c>
      <c r="U544" t="s">
        <v>60</v>
      </c>
      <c r="V544" s="6">
        <f t="shared" si="61"/>
        <v>42391.25</v>
      </c>
      <c r="W544" s="6">
        <f t="shared" si="62"/>
        <v>42421.25</v>
      </c>
    </row>
    <row r="545" spans="1:23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56"/>
        <v>16.329799764428738</v>
      </c>
      <c r="G545" t="s">
        <v>14</v>
      </c>
      <c r="H545">
        <v>180</v>
      </c>
      <c r="I545" s="5">
        <f t="shared" si="57"/>
        <v>77.022222222222226</v>
      </c>
      <c r="J545" s="5" t="s">
        <v>2050</v>
      </c>
      <c r="K545" s="5" t="s">
        <v>2051</v>
      </c>
      <c r="L545" t="s">
        <v>21</v>
      </c>
      <c r="M545" t="s">
        <v>22</v>
      </c>
      <c r="N545">
        <v>1378875600</v>
      </c>
      <c r="O545">
        <v>1380171600</v>
      </c>
      <c r="P545" t="b">
        <v>0</v>
      </c>
      <c r="Q545" t="b">
        <v>0</v>
      </c>
      <c r="R545" s="6">
        <f t="shared" si="58"/>
        <v>25569</v>
      </c>
      <c r="S545" s="5">
        <f t="shared" si="59"/>
        <v>15959.208333333334</v>
      </c>
      <c r="T545" s="5">
        <f t="shared" si="60"/>
        <v>15974.208333333334</v>
      </c>
      <c r="U545" t="s">
        <v>89</v>
      </c>
      <c r="V545" s="6">
        <f t="shared" si="61"/>
        <v>41528.208333333336</v>
      </c>
      <c r="W545" s="6">
        <f t="shared" si="62"/>
        <v>41543.208333333336</v>
      </c>
    </row>
    <row r="546" spans="1:23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56"/>
        <v>276.5</v>
      </c>
      <c r="G546" t="s">
        <v>20</v>
      </c>
      <c r="H546">
        <v>84</v>
      </c>
      <c r="I546" s="5">
        <f t="shared" si="57"/>
        <v>92.166666666666671</v>
      </c>
      <c r="J546" s="5" t="s">
        <v>2035</v>
      </c>
      <c r="K546" s="5" t="s">
        <v>2036</v>
      </c>
      <c r="L546" t="s">
        <v>21</v>
      </c>
      <c r="M546" t="s">
        <v>22</v>
      </c>
      <c r="N546">
        <v>1452232800</v>
      </c>
      <c r="O546">
        <v>1453356000</v>
      </c>
      <c r="P546" t="b">
        <v>0</v>
      </c>
      <c r="Q546" t="b">
        <v>0</v>
      </c>
      <c r="R546" s="6">
        <f t="shared" si="58"/>
        <v>25569</v>
      </c>
      <c r="S546" s="5">
        <f t="shared" si="59"/>
        <v>16808.25</v>
      </c>
      <c r="T546" s="5">
        <f t="shared" si="60"/>
        <v>16821.25</v>
      </c>
      <c r="U546" t="s">
        <v>23</v>
      </c>
      <c r="V546" s="6">
        <f t="shared" si="61"/>
        <v>42377.25</v>
      </c>
      <c r="W546" s="6">
        <f t="shared" si="62"/>
        <v>42390.25</v>
      </c>
    </row>
    <row r="547" spans="1:23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56"/>
        <v>88.803571428571431</v>
      </c>
      <c r="G547" t="s">
        <v>14</v>
      </c>
      <c r="H547">
        <v>2690</v>
      </c>
      <c r="I547" s="5">
        <f t="shared" si="57"/>
        <v>61.007063197026021</v>
      </c>
      <c r="J547" s="5" t="s">
        <v>2039</v>
      </c>
      <c r="K547" s="5" t="s">
        <v>2040</v>
      </c>
      <c r="L547" t="s">
        <v>21</v>
      </c>
      <c r="M547" t="s">
        <v>22</v>
      </c>
      <c r="N547">
        <v>1577253600</v>
      </c>
      <c r="O547">
        <v>1578981600</v>
      </c>
      <c r="P547" t="b">
        <v>0</v>
      </c>
      <c r="Q547" t="b">
        <v>0</v>
      </c>
      <c r="R547" s="6">
        <f t="shared" si="58"/>
        <v>25569</v>
      </c>
      <c r="S547" s="5">
        <f t="shared" si="59"/>
        <v>18255.25</v>
      </c>
      <c r="T547" s="5">
        <f t="shared" si="60"/>
        <v>18275.25</v>
      </c>
      <c r="U547" t="s">
        <v>33</v>
      </c>
      <c r="V547" s="6">
        <f t="shared" si="61"/>
        <v>43824.25</v>
      </c>
      <c r="W547" s="6">
        <f t="shared" si="62"/>
        <v>43844.25</v>
      </c>
    </row>
    <row r="548" spans="1:23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56"/>
        <v>163.57142857142856</v>
      </c>
      <c r="G548" t="s">
        <v>20</v>
      </c>
      <c r="H548">
        <v>88</v>
      </c>
      <c r="I548" s="5">
        <f t="shared" si="57"/>
        <v>78.068181818181813</v>
      </c>
      <c r="J548" s="5" t="s">
        <v>2039</v>
      </c>
      <c r="K548" s="5" t="s">
        <v>2040</v>
      </c>
      <c r="L548" t="s">
        <v>21</v>
      </c>
      <c r="M548" t="s">
        <v>22</v>
      </c>
      <c r="N548">
        <v>1537160400</v>
      </c>
      <c r="O548">
        <v>1537419600</v>
      </c>
      <c r="P548" t="b">
        <v>0</v>
      </c>
      <c r="Q548" t="b">
        <v>1</v>
      </c>
      <c r="R548" s="6">
        <f t="shared" si="58"/>
        <v>25569</v>
      </c>
      <c r="S548" s="5">
        <f t="shared" si="59"/>
        <v>17791.208333333332</v>
      </c>
      <c r="T548" s="5">
        <f t="shared" si="60"/>
        <v>17794.208333333332</v>
      </c>
      <c r="U548" t="s">
        <v>33</v>
      </c>
      <c r="V548" s="6">
        <f t="shared" si="61"/>
        <v>43360.208333333328</v>
      </c>
      <c r="W548" s="6">
        <f t="shared" si="62"/>
        <v>43363.208333333328</v>
      </c>
    </row>
    <row r="549" spans="1:23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 s="5">
        <f t="shared" si="57"/>
        <v>80.75</v>
      </c>
      <c r="J549" s="5" t="s">
        <v>2041</v>
      </c>
      <c r="K549" s="5" t="s">
        <v>2044</v>
      </c>
      <c r="L549" t="s">
        <v>21</v>
      </c>
      <c r="M549" t="s">
        <v>22</v>
      </c>
      <c r="N549">
        <v>1422165600</v>
      </c>
      <c r="O549">
        <v>1423202400</v>
      </c>
      <c r="P549" t="b">
        <v>0</v>
      </c>
      <c r="Q549" t="b">
        <v>0</v>
      </c>
      <c r="R549" s="6">
        <f t="shared" si="58"/>
        <v>25569</v>
      </c>
      <c r="S549" s="5">
        <f t="shared" si="59"/>
        <v>16460.25</v>
      </c>
      <c r="T549" s="5">
        <f t="shared" si="60"/>
        <v>16472.25</v>
      </c>
      <c r="U549" t="s">
        <v>53</v>
      </c>
      <c r="V549" s="6">
        <f t="shared" si="61"/>
        <v>42029.25</v>
      </c>
      <c r="W549" s="6">
        <f t="shared" si="62"/>
        <v>42041.25</v>
      </c>
    </row>
    <row r="550" spans="1:23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56"/>
        <v>270.91376701966715</v>
      </c>
      <c r="G550" t="s">
        <v>20</v>
      </c>
      <c r="H550">
        <v>2985</v>
      </c>
      <c r="I550" s="5">
        <f t="shared" si="57"/>
        <v>59.991289782244557</v>
      </c>
      <c r="J550" s="5" t="s">
        <v>2039</v>
      </c>
      <c r="K550" s="5" t="s">
        <v>2040</v>
      </c>
      <c r="L550" t="s">
        <v>21</v>
      </c>
      <c r="M550" t="s">
        <v>22</v>
      </c>
      <c r="N550">
        <v>1459486800</v>
      </c>
      <c r="O550">
        <v>1460610000</v>
      </c>
      <c r="P550" t="b">
        <v>0</v>
      </c>
      <c r="Q550" t="b">
        <v>0</v>
      </c>
      <c r="R550" s="6">
        <f t="shared" si="58"/>
        <v>25569</v>
      </c>
      <c r="S550" s="5">
        <f t="shared" si="59"/>
        <v>16892.208333333332</v>
      </c>
      <c r="T550" s="5">
        <f t="shared" si="60"/>
        <v>16905.208333333332</v>
      </c>
      <c r="U550" t="s">
        <v>33</v>
      </c>
      <c r="V550" s="6">
        <f t="shared" si="61"/>
        <v>42461.208333333328</v>
      </c>
      <c r="W550" s="6">
        <f t="shared" si="62"/>
        <v>42474.208333333328</v>
      </c>
    </row>
    <row r="551" spans="1:23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56"/>
        <v>284.21355932203392</v>
      </c>
      <c r="G551" t="s">
        <v>20</v>
      </c>
      <c r="H551">
        <v>762</v>
      </c>
      <c r="I551" s="5">
        <f t="shared" si="57"/>
        <v>110.03018372703411</v>
      </c>
      <c r="J551" s="5" t="s">
        <v>2037</v>
      </c>
      <c r="K551" s="5" t="s">
        <v>2046</v>
      </c>
      <c r="L551" t="s">
        <v>21</v>
      </c>
      <c r="M551" t="s">
        <v>22</v>
      </c>
      <c r="N551">
        <v>1369717200</v>
      </c>
      <c r="O551">
        <v>1370494800</v>
      </c>
      <c r="P551" t="b">
        <v>0</v>
      </c>
      <c r="Q551" t="b">
        <v>0</v>
      </c>
      <c r="R551" s="6">
        <f t="shared" si="58"/>
        <v>25569</v>
      </c>
      <c r="S551" s="5">
        <f t="shared" si="59"/>
        <v>15853.208333333334</v>
      </c>
      <c r="T551" s="5">
        <f t="shared" si="60"/>
        <v>15862.208333333334</v>
      </c>
      <c r="U551" t="s">
        <v>65</v>
      </c>
      <c r="V551" s="6">
        <f t="shared" si="61"/>
        <v>41422.208333333336</v>
      </c>
      <c r="W551" s="6">
        <f t="shared" si="62"/>
        <v>41431.208333333336</v>
      </c>
    </row>
    <row r="552" spans="1:23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 s="5">
        <f t="shared" si="57"/>
        <v>4</v>
      </c>
      <c r="J552" s="5" t="s">
        <v>2035</v>
      </c>
      <c r="K552" s="5" t="s">
        <v>2045</v>
      </c>
      <c r="L552" t="s">
        <v>98</v>
      </c>
      <c r="M552" t="s">
        <v>99</v>
      </c>
      <c r="N552">
        <v>1330495200</v>
      </c>
      <c r="O552">
        <v>1332306000</v>
      </c>
      <c r="P552" t="b">
        <v>0</v>
      </c>
      <c r="Q552" t="b">
        <v>0</v>
      </c>
      <c r="R552" s="6">
        <f t="shared" si="58"/>
        <v>25569</v>
      </c>
      <c r="S552" s="5">
        <f t="shared" si="59"/>
        <v>15399.25</v>
      </c>
      <c r="T552" s="5">
        <f t="shared" si="60"/>
        <v>15420.208333333334</v>
      </c>
      <c r="U552" t="s">
        <v>60</v>
      </c>
      <c r="V552" s="6">
        <f t="shared" si="61"/>
        <v>40968.25</v>
      </c>
      <c r="W552" s="6">
        <f t="shared" si="62"/>
        <v>40989.208333333336</v>
      </c>
    </row>
    <row r="553" spans="1:23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56"/>
        <v>58.6329816768462</v>
      </c>
      <c r="G553" t="s">
        <v>14</v>
      </c>
      <c r="H553">
        <v>2779</v>
      </c>
      <c r="I553" s="5">
        <f t="shared" si="57"/>
        <v>37.99856063332134</v>
      </c>
      <c r="J553" s="5" t="s">
        <v>2037</v>
      </c>
      <c r="K553" s="5" t="s">
        <v>2038</v>
      </c>
      <c r="L553" t="s">
        <v>26</v>
      </c>
      <c r="M553" t="s">
        <v>27</v>
      </c>
      <c r="N553">
        <v>1419055200</v>
      </c>
      <c r="O553">
        <v>1422511200</v>
      </c>
      <c r="P553" t="b">
        <v>0</v>
      </c>
      <c r="Q553" t="b">
        <v>1</v>
      </c>
      <c r="R553" s="6">
        <f t="shared" si="58"/>
        <v>25569</v>
      </c>
      <c r="S553" s="5">
        <f t="shared" si="59"/>
        <v>16424.25</v>
      </c>
      <c r="T553" s="5">
        <f t="shared" si="60"/>
        <v>16464.25</v>
      </c>
      <c r="U553" t="s">
        <v>28</v>
      </c>
      <c r="V553" s="6">
        <f t="shared" si="61"/>
        <v>41993.25</v>
      </c>
      <c r="W553" s="6">
        <f t="shared" si="62"/>
        <v>42033.25</v>
      </c>
    </row>
    <row r="554" spans="1:23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56"/>
        <v>98.51111111111112</v>
      </c>
      <c r="G554" t="s">
        <v>14</v>
      </c>
      <c r="H554">
        <v>92</v>
      </c>
      <c r="I554" s="5">
        <f t="shared" si="57"/>
        <v>96.369565217391298</v>
      </c>
      <c r="J554" s="5" t="s">
        <v>2039</v>
      </c>
      <c r="K554" s="5" t="s">
        <v>2040</v>
      </c>
      <c r="L554" t="s">
        <v>21</v>
      </c>
      <c r="M554" t="s">
        <v>22</v>
      </c>
      <c r="N554">
        <v>1480140000</v>
      </c>
      <c r="O554">
        <v>1480312800</v>
      </c>
      <c r="P554" t="b">
        <v>0</v>
      </c>
      <c r="Q554" t="b">
        <v>0</v>
      </c>
      <c r="R554" s="6">
        <f t="shared" si="58"/>
        <v>25569</v>
      </c>
      <c r="S554" s="5">
        <f t="shared" si="59"/>
        <v>17131.25</v>
      </c>
      <c r="T554" s="5">
        <f t="shared" si="60"/>
        <v>17133.25</v>
      </c>
      <c r="U554" t="s">
        <v>33</v>
      </c>
      <c r="V554" s="6">
        <f t="shared" si="61"/>
        <v>42700.25</v>
      </c>
      <c r="W554" s="6">
        <f t="shared" si="62"/>
        <v>42702.25</v>
      </c>
    </row>
    <row r="555" spans="1:23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56"/>
        <v>43.975381008206334</v>
      </c>
      <c r="G555" t="s">
        <v>14</v>
      </c>
      <c r="H555">
        <v>1028</v>
      </c>
      <c r="I555" s="5">
        <f t="shared" si="57"/>
        <v>72.978599221789878</v>
      </c>
      <c r="J555" s="5" t="s">
        <v>2035</v>
      </c>
      <c r="K555" s="5" t="s">
        <v>2036</v>
      </c>
      <c r="L555" t="s">
        <v>21</v>
      </c>
      <c r="M555" t="s">
        <v>22</v>
      </c>
      <c r="N555">
        <v>1293948000</v>
      </c>
      <c r="O555">
        <v>1294034400</v>
      </c>
      <c r="P555" t="b">
        <v>0</v>
      </c>
      <c r="Q555" t="b">
        <v>0</v>
      </c>
      <c r="R555" s="6">
        <f t="shared" si="58"/>
        <v>25569</v>
      </c>
      <c r="S555" s="5">
        <f t="shared" si="59"/>
        <v>14976.25</v>
      </c>
      <c r="T555" s="5">
        <f t="shared" si="60"/>
        <v>14977.25</v>
      </c>
      <c r="U555" t="s">
        <v>23</v>
      </c>
      <c r="V555" s="6">
        <f t="shared" si="61"/>
        <v>40545.25</v>
      </c>
      <c r="W555" s="6">
        <f t="shared" si="62"/>
        <v>40546.25</v>
      </c>
    </row>
    <row r="556" spans="1:23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56"/>
        <v>151.66315789473683</v>
      </c>
      <c r="G556" t="s">
        <v>20</v>
      </c>
      <c r="H556">
        <v>554</v>
      </c>
      <c r="I556" s="5">
        <f t="shared" si="57"/>
        <v>26.007220216606498</v>
      </c>
      <c r="J556" s="5" t="s">
        <v>2035</v>
      </c>
      <c r="K556" s="5" t="s">
        <v>2045</v>
      </c>
      <c r="L556" t="s">
        <v>15</v>
      </c>
      <c r="M556" t="s">
        <v>16</v>
      </c>
      <c r="N556">
        <v>1482127200</v>
      </c>
      <c r="O556">
        <v>1482645600</v>
      </c>
      <c r="P556" t="b">
        <v>0</v>
      </c>
      <c r="Q556" t="b">
        <v>0</v>
      </c>
      <c r="R556" s="6">
        <f t="shared" si="58"/>
        <v>25569</v>
      </c>
      <c r="S556" s="5">
        <f t="shared" si="59"/>
        <v>17154.25</v>
      </c>
      <c r="T556" s="5">
        <f t="shared" si="60"/>
        <v>17160.25</v>
      </c>
      <c r="U556" t="s">
        <v>60</v>
      </c>
      <c r="V556" s="6">
        <f t="shared" si="61"/>
        <v>42723.25</v>
      </c>
      <c r="W556" s="6">
        <f t="shared" si="62"/>
        <v>42729.25</v>
      </c>
    </row>
    <row r="557" spans="1:23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56"/>
        <v>223.63492063492063</v>
      </c>
      <c r="G557" t="s">
        <v>20</v>
      </c>
      <c r="H557">
        <v>135</v>
      </c>
      <c r="I557" s="5">
        <f t="shared" si="57"/>
        <v>104.36296296296297</v>
      </c>
      <c r="J557" s="5" t="s">
        <v>2035</v>
      </c>
      <c r="K557" s="5" t="s">
        <v>2036</v>
      </c>
      <c r="L557" t="s">
        <v>36</v>
      </c>
      <c r="M557" t="s">
        <v>37</v>
      </c>
      <c r="N557">
        <v>1396414800</v>
      </c>
      <c r="O557">
        <v>1399093200</v>
      </c>
      <c r="P557" t="b">
        <v>0</v>
      </c>
      <c r="Q557" t="b">
        <v>0</v>
      </c>
      <c r="R557" s="6">
        <f t="shared" si="58"/>
        <v>25569</v>
      </c>
      <c r="S557" s="5">
        <f t="shared" si="59"/>
        <v>16162.208333333334</v>
      </c>
      <c r="T557" s="5">
        <f t="shared" si="60"/>
        <v>16193.208333333334</v>
      </c>
      <c r="U557" t="s">
        <v>23</v>
      </c>
      <c r="V557" s="6">
        <f t="shared" si="61"/>
        <v>41731.208333333336</v>
      </c>
      <c r="W557" s="6">
        <f t="shared" si="62"/>
        <v>41762.208333333336</v>
      </c>
    </row>
    <row r="558" spans="1:23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56"/>
        <v>239.75</v>
      </c>
      <c r="G558" t="s">
        <v>20</v>
      </c>
      <c r="H558">
        <v>122</v>
      </c>
      <c r="I558" s="5">
        <f t="shared" si="57"/>
        <v>102.18852459016394</v>
      </c>
      <c r="J558" s="5" t="s">
        <v>2047</v>
      </c>
      <c r="K558" s="5" t="s">
        <v>2059</v>
      </c>
      <c r="L558" t="s">
        <v>21</v>
      </c>
      <c r="M558" t="s">
        <v>22</v>
      </c>
      <c r="N558">
        <v>1315285200</v>
      </c>
      <c r="O558">
        <v>1315890000</v>
      </c>
      <c r="P558" t="b">
        <v>0</v>
      </c>
      <c r="Q558" t="b">
        <v>1</v>
      </c>
      <c r="R558" s="6">
        <f t="shared" si="58"/>
        <v>25569</v>
      </c>
      <c r="S558" s="5">
        <f t="shared" si="59"/>
        <v>15223.208333333334</v>
      </c>
      <c r="T558" s="5">
        <f t="shared" si="60"/>
        <v>15230.208333333334</v>
      </c>
      <c r="U558" t="s">
        <v>206</v>
      </c>
      <c r="V558" s="6">
        <f t="shared" si="61"/>
        <v>40792.208333333336</v>
      </c>
      <c r="W558" s="6">
        <f t="shared" si="62"/>
        <v>40799.208333333336</v>
      </c>
    </row>
    <row r="559" spans="1:23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56"/>
        <v>199.33333333333334</v>
      </c>
      <c r="G559" t="s">
        <v>20</v>
      </c>
      <c r="H559">
        <v>221</v>
      </c>
      <c r="I559" s="5">
        <f t="shared" si="57"/>
        <v>54.117647058823529</v>
      </c>
      <c r="J559" s="5" t="s">
        <v>2041</v>
      </c>
      <c r="K559" s="5" t="s">
        <v>2063</v>
      </c>
      <c r="L559" t="s">
        <v>21</v>
      </c>
      <c r="M559" t="s">
        <v>22</v>
      </c>
      <c r="N559">
        <v>1443762000</v>
      </c>
      <c r="O559">
        <v>1444021200</v>
      </c>
      <c r="P559" t="b">
        <v>0</v>
      </c>
      <c r="Q559" t="b">
        <v>1</v>
      </c>
      <c r="R559" s="6">
        <f t="shared" si="58"/>
        <v>25569</v>
      </c>
      <c r="S559" s="5">
        <f t="shared" si="59"/>
        <v>16710.208333333332</v>
      </c>
      <c r="T559" s="5">
        <f t="shared" si="60"/>
        <v>16713.208333333332</v>
      </c>
      <c r="U559" t="s">
        <v>474</v>
      </c>
      <c r="V559" s="6">
        <f t="shared" si="61"/>
        <v>42279.208333333328</v>
      </c>
      <c r="W559" s="6">
        <f t="shared" si="62"/>
        <v>42282.208333333328</v>
      </c>
    </row>
    <row r="560" spans="1:23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56"/>
        <v>137.34482758620689</v>
      </c>
      <c r="G560" t="s">
        <v>20</v>
      </c>
      <c r="H560">
        <v>126</v>
      </c>
      <c r="I560" s="5">
        <f t="shared" si="57"/>
        <v>63.222222222222221</v>
      </c>
      <c r="J560" s="5" t="s">
        <v>2039</v>
      </c>
      <c r="K560" s="5" t="s">
        <v>2040</v>
      </c>
      <c r="L560" t="s">
        <v>21</v>
      </c>
      <c r="M560" t="s">
        <v>22</v>
      </c>
      <c r="N560">
        <v>1456293600</v>
      </c>
      <c r="O560">
        <v>1460005200</v>
      </c>
      <c r="P560" t="b">
        <v>0</v>
      </c>
      <c r="Q560" t="b">
        <v>0</v>
      </c>
      <c r="R560" s="6">
        <f t="shared" si="58"/>
        <v>25569</v>
      </c>
      <c r="S560" s="5">
        <f t="shared" si="59"/>
        <v>16855.25</v>
      </c>
      <c r="T560" s="5">
        <f t="shared" si="60"/>
        <v>16898.208333333332</v>
      </c>
      <c r="U560" t="s">
        <v>33</v>
      </c>
      <c r="V560" s="6">
        <f t="shared" si="61"/>
        <v>42424.25</v>
      </c>
      <c r="W560" s="6">
        <f t="shared" si="62"/>
        <v>42467.208333333328</v>
      </c>
    </row>
    <row r="561" spans="1:23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56"/>
        <v>100.9696106362773</v>
      </c>
      <c r="G561" t="s">
        <v>20</v>
      </c>
      <c r="H561">
        <v>1022</v>
      </c>
      <c r="I561" s="5">
        <f t="shared" si="57"/>
        <v>104.03228962818004</v>
      </c>
      <c r="J561" s="5" t="s">
        <v>2039</v>
      </c>
      <c r="K561" s="5" t="s">
        <v>2040</v>
      </c>
      <c r="L561" t="s">
        <v>21</v>
      </c>
      <c r="M561" t="s">
        <v>22</v>
      </c>
      <c r="N561">
        <v>1470114000</v>
      </c>
      <c r="O561">
        <v>1470718800</v>
      </c>
      <c r="P561" t="b">
        <v>0</v>
      </c>
      <c r="Q561" t="b">
        <v>0</v>
      </c>
      <c r="R561" s="6">
        <f t="shared" si="58"/>
        <v>25569</v>
      </c>
      <c r="S561" s="5">
        <f t="shared" si="59"/>
        <v>17015.208333333332</v>
      </c>
      <c r="T561" s="5">
        <f t="shared" si="60"/>
        <v>17022.208333333332</v>
      </c>
      <c r="U561" t="s">
        <v>33</v>
      </c>
      <c r="V561" s="6">
        <f t="shared" si="61"/>
        <v>42584.208333333328</v>
      </c>
      <c r="W561" s="6">
        <f t="shared" si="62"/>
        <v>42591.208333333328</v>
      </c>
    </row>
    <row r="562" spans="1:23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56"/>
        <v>794.16</v>
      </c>
      <c r="G562" t="s">
        <v>20</v>
      </c>
      <c r="H562">
        <v>3177</v>
      </c>
      <c r="I562" s="5">
        <f t="shared" si="57"/>
        <v>49.994334277620396</v>
      </c>
      <c r="J562" s="5" t="s">
        <v>2041</v>
      </c>
      <c r="K562" s="5" t="s">
        <v>2049</v>
      </c>
      <c r="L562" t="s">
        <v>21</v>
      </c>
      <c r="M562" t="s">
        <v>22</v>
      </c>
      <c r="N562">
        <v>1321596000</v>
      </c>
      <c r="O562">
        <v>1325052000</v>
      </c>
      <c r="P562" t="b">
        <v>0</v>
      </c>
      <c r="Q562" t="b">
        <v>0</v>
      </c>
      <c r="R562" s="6">
        <f t="shared" si="58"/>
        <v>25569</v>
      </c>
      <c r="S562" s="5">
        <f t="shared" si="59"/>
        <v>15296.25</v>
      </c>
      <c r="T562" s="5">
        <f t="shared" si="60"/>
        <v>15336.25</v>
      </c>
      <c r="U562" t="s">
        <v>71</v>
      </c>
      <c r="V562" s="6">
        <f t="shared" si="61"/>
        <v>40865.25</v>
      </c>
      <c r="W562" s="6">
        <f t="shared" si="62"/>
        <v>40905.25</v>
      </c>
    </row>
    <row r="563" spans="1:23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56"/>
        <v>369.7</v>
      </c>
      <c r="G563" t="s">
        <v>20</v>
      </c>
      <c r="H563">
        <v>198</v>
      </c>
      <c r="I563" s="5">
        <f t="shared" si="57"/>
        <v>56.015151515151516</v>
      </c>
      <c r="J563" s="5" t="s">
        <v>2039</v>
      </c>
      <c r="K563" s="5" t="s">
        <v>2040</v>
      </c>
      <c r="L563" t="s">
        <v>98</v>
      </c>
      <c r="M563" t="s">
        <v>99</v>
      </c>
      <c r="N563">
        <v>1318827600</v>
      </c>
      <c r="O563">
        <v>1319000400</v>
      </c>
      <c r="P563" t="b">
        <v>0</v>
      </c>
      <c r="Q563" t="b">
        <v>0</v>
      </c>
      <c r="R563" s="6">
        <f t="shared" si="58"/>
        <v>25569</v>
      </c>
      <c r="S563" s="5">
        <f t="shared" si="59"/>
        <v>15264.208333333334</v>
      </c>
      <c r="T563" s="5">
        <f t="shared" si="60"/>
        <v>15266.208333333334</v>
      </c>
      <c r="U563" t="s">
        <v>33</v>
      </c>
      <c r="V563" s="6">
        <f t="shared" si="61"/>
        <v>40833.208333333336</v>
      </c>
      <c r="W563" s="6">
        <f t="shared" si="62"/>
        <v>40835.208333333336</v>
      </c>
    </row>
    <row r="564" spans="1:23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56"/>
        <v>12.818181818181817</v>
      </c>
      <c r="G564" t="s">
        <v>14</v>
      </c>
      <c r="H564">
        <v>26</v>
      </c>
      <c r="I564" s="5">
        <f t="shared" si="57"/>
        <v>48.807692307692307</v>
      </c>
      <c r="J564" s="5" t="s">
        <v>2035</v>
      </c>
      <c r="K564" s="5" t="s">
        <v>2036</v>
      </c>
      <c r="L564" t="s">
        <v>98</v>
      </c>
      <c r="M564" t="s">
        <v>99</v>
      </c>
      <c r="N564">
        <v>1552366800</v>
      </c>
      <c r="O564">
        <v>1552539600</v>
      </c>
      <c r="P564" t="b">
        <v>0</v>
      </c>
      <c r="Q564" t="b">
        <v>0</v>
      </c>
      <c r="R564" s="6">
        <f t="shared" si="58"/>
        <v>25569</v>
      </c>
      <c r="S564" s="5">
        <f t="shared" si="59"/>
        <v>17967.208333333332</v>
      </c>
      <c r="T564" s="5">
        <f t="shared" si="60"/>
        <v>17969.208333333332</v>
      </c>
      <c r="U564" t="s">
        <v>23</v>
      </c>
      <c r="V564" s="6">
        <f t="shared" si="61"/>
        <v>43536.208333333328</v>
      </c>
      <c r="W564" s="6">
        <f t="shared" si="62"/>
        <v>43538.208333333328</v>
      </c>
    </row>
    <row r="565" spans="1:23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56"/>
        <v>138.02702702702703</v>
      </c>
      <c r="G565" t="s">
        <v>20</v>
      </c>
      <c r="H565">
        <v>85</v>
      </c>
      <c r="I565" s="5">
        <f t="shared" si="57"/>
        <v>60.082352941176474</v>
      </c>
      <c r="J565" s="5" t="s">
        <v>2041</v>
      </c>
      <c r="K565" s="5" t="s">
        <v>2042</v>
      </c>
      <c r="L565" t="s">
        <v>26</v>
      </c>
      <c r="M565" t="s">
        <v>27</v>
      </c>
      <c r="N565">
        <v>1542088800</v>
      </c>
      <c r="O565">
        <v>1543816800</v>
      </c>
      <c r="P565" t="b">
        <v>0</v>
      </c>
      <c r="Q565" t="b">
        <v>0</v>
      </c>
      <c r="R565" s="6">
        <f t="shared" si="58"/>
        <v>25569</v>
      </c>
      <c r="S565" s="5">
        <f t="shared" si="59"/>
        <v>17848.25</v>
      </c>
      <c r="T565" s="5">
        <f t="shared" si="60"/>
        <v>17868.25</v>
      </c>
      <c r="U565" t="s">
        <v>42</v>
      </c>
      <c r="V565" s="6">
        <f t="shared" si="61"/>
        <v>43417.25</v>
      </c>
      <c r="W565" s="6">
        <f t="shared" si="62"/>
        <v>43437.25</v>
      </c>
    </row>
    <row r="566" spans="1:23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56"/>
        <v>83.813278008298752</v>
      </c>
      <c r="G566" t="s">
        <v>14</v>
      </c>
      <c r="H566">
        <v>1790</v>
      </c>
      <c r="I566" s="5">
        <f t="shared" si="57"/>
        <v>78.990502793296088</v>
      </c>
      <c r="J566" s="5" t="s">
        <v>2039</v>
      </c>
      <c r="K566" s="5" t="s">
        <v>2040</v>
      </c>
      <c r="L566" t="s">
        <v>21</v>
      </c>
      <c r="M566" t="s">
        <v>22</v>
      </c>
      <c r="N566">
        <v>1426395600</v>
      </c>
      <c r="O566">
        <v>1427086800</v>
      </c>
      <c r="P566" t="b">
        <v>0</v>
      </c>
      <c r="Q566" t="b">
        <v>0</v>
      </c>
      <c r="R566" s="6">
        <f t="shared" si="58"/>
        <v>25569</v>
      </c>
      <c r="S566" s="5">
        <f t="shared" si="59"/>
        <v>16509.208333333332</v>
      </c>
      <c r="T566" s="5">
        <f t="shared" si="60"/>
        <v>16517.208333333332</v>
      </c>
      <c r="U566" t="s">
        <v>33</v>
      </c>
      <c r="V566" s="6">
        <f t="shared" si="61"/>
        <v>42078.208333333328</v>
      </c>
      <c r="W566" s="6">
        <f t="shared" si="62"/>
        <v>42086.208333333328</v>
      </c>
    </row>
    <row r="567" spans="1:23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56"/>
        <v>204.60063224446787</v>
      </c>
      <c r="G567" t="s">
        <v>20</v>
      </c>
      <c r="H567">
        <v>3596</v>
      </c>
      <c r="I567" s="5">
        <f t="shared" si="57"/>
        <v>53.99499443826474</v>
      </c>
      <c r="J567" s="5" t="s">
        <v>2039</v>
      </c>
      <c r="K567" s="5" t="s">
        <v>2040</v>
      </c>
      <c r="L567" t="s">
        <v>21</v>
      </c>
      <c r="M567" t="s">
        <v>22</v>
      </c>
      <c r="N567">
        <v>1321336800</v>
      </c>
      <c r="O567">
        <v>1323064800</v>
      </c>
      <c r="P567" t="b">
        <v>0</v>
      </c>
      <c r="Q567" t="b">
        <v>0</v>
      </c>
      <c r="R567" s="6">
        <f t="shared" si="58"/>
        <v>25569</v>
      </c>
      <c r="S567" s="5">
        <f t="shared" si="59"/>
        <v>15293.25</v>
      </c>
      <c r="T567" s="5">
        <f t="shared" si="60"/>
        <v>15313.25</v>
      </c>
      <c r="U567" t="s">
        <v>33</v>
      </c>
      <c r="V567" s="6">
        <f t="shared" si="61"/>
        <v>40862.25</v>
      </c>
      <c r="W567" s="6">
        <f t="shared" si="62"/>
        <v>40882.25</v>
      </c>
    </row>
    <row r="568" spans="1:23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56"/>
        <v>44.344086021505376</v>
      </c>
      <c r="G568" t="s">
        <v>14</v>
      </c>
      <c r="H568">
        <v>37</v>
      </c>
      <c r="I568" s="5">
        <f t="shared" si="57"/>
        <v>111.45945945945945</v>
      </c>
      <c r="J568" s="5" t="s">
        <v>2035</v>
      </c>
      <c r="K568" s="5" t="s">
        <v>2043</v>
      </c>
      <c r="L568" t="s">
        <v>21</v>
      </c>
      <c r="M568" t="s">
        <v>22</v>
      </c>
      <c r="N568">
        <v>1456293600</v>
      </c>
      <c r="O568">
        <v>1458277200</v>
      </c>
      <c r="P568" t="b">
        <v>0</v>
      </c>
      <c r="Q568" t="b">
        <v>1</v>
      </c>
      <c r="R568" s="6">
        <f t="shared" si="58"/>
        <v>25569</v>
      </c>
      <c r="S568" s="5">
        <f t="shared" si="59"/>
        <v>16855.25</v>
      </c>
      <c r="T568" s="5">
        <f t="shared" si="60"/>
        <v>16878.208333333332</v>
      </c>
      <c r="U568" t="s">
        <v>50</v>
      </c>
      <c r="V568" s="6">
        <f t="shared" si="61"/>
        <v>42424.25</v>
      </c>
      <c r="W568" s="6">
        <f t="shared" si="62"/>
        <v>42447.208333333328</v>
      </c>
    </row>
    <row r="569" spans="1:23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56"/>
        <v>218.60294117647058</v>
      </c>
      <c r="G569" t="s">
        <v>20</v>
      </c>
      <c r="H569">
        <v>244</v>
      </c>
      <c r="I569" s="5">
        <f t="shared" si="57"/>
        <v>60.922131147540981</v>
      </c>
      <c r="J569" s="5" t="s">
        <v>2035</v>
      </c>
      <c r="K569" s="5" t="s">
        <v>2036</v>
      </c>
      <c r="L569" t="s">
        <v>21</v>
      </c>
      <c r="M569" t="s">
        <v>22</v>
      </c>
      <c r="N569">
        <v>1404968400</v>
      </c>
      <c r="O569">
        <v>1405141200</v>
      </c>
      <c r="P569" t="b">
        <v>0</v>
      </c>
      <c r="Q569" t="b">
        <v>0</v>
      </c>
      <c r="R569" s="6">
        <f t="shared" si="58"/>
        <v>25569</v>
      </c>
      <c r="S569" s="5">
        <f t="shared" si="59"/>
        <v>16261.208333333334</v>
      </c>
      <c r="T569" s="5">
        <f t="shared" si="60"/>
        <v>16263.208333333334</v>
      </c>
      <c r="U569" t="s">
        <v>23</v>
      </c>
      <c r="V569" s="6">
        <f t="shared" si="61"/>
        <v>41830.208333333336</v>
      </c>
      <c r="W569" s="6">
        <f t="shared" si="62"/>
        <v>41832.208333333336</v>
      </c>
    </row>
    <row r="570" spans="1:23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56"/>
        <v>186.03314917127071</v>
      </c>
      <c r="G570" t="s">
        <v>20</v>
      </c>
      <c r="H570">
        <v>5180</v>
      </c>
      <c r="I570" s="5">
        <f t="shared" si="57"/>
        <v>26.0015444015444</v>
      </c>
      <c r="J570" s="5" t="s">
        <v>2039</v>
      </c>
      <c r="K570" s="5" t="s">
        <v>2040</v>
      </c>
      <c r="L570" t="s">
        <v>21</v>
      </c>
      <c r="M570" t="s">
        <v>22</v>
      </c>
      <c r="N570">
        <v>1279170000</v>
      </c>
      <c r="O570">
        <v>1283058000</v>
      </c>
      <c r="P570" t="b">
        <v>0</v>
      </c>
      <c r="Q570" t="b">
        <v>0</v>
      </c>
      <c r="R570" s="6">
        <f t="shared" si="58"/>
        <v>25569</v>
      </c>
      <c r="S570" s="5">
        <f t="shared" si="59"/>
        <v>14805.208333333334</v>
      </c>
      <c r="T570" s="5">
        <f t="shared" si="60"/>
        <v>14850.208333333334</v>
      </c>
      <c r="U570" t="s">
        <v>33</v>
      </c>
      <c r="V570" s="6">
        <f t="shared" si="61"/>
        <v>40374.208333333336</v>
      </c>
      <c r="W570" s="6">
        <f t="shared" si="62"/>
        <v>40419.208333333336</v>
      </c>
    </row>
    <row r="571" spans="1:23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56"/>
        <v>237.33830845771143</v>
      </c>
      <c r="G571" t="s">
        <v>20</v>
      </c>
      <c r="H571">
        <v>589</v>
      </c>
      <c r="I571" s="5">
        <f t="shared" si="57"/>
        <v>80.993208828522924</v>
      </c>
      <c r="J571" s="5" t="s">
        <v>2041</v>
      </c>
      <c r="K571" s="5" t="s">
        <v>2049</v>
      </c>
      <c r="L571" t="s">
        <v>107</v>
      </c>
      <c r="M571" t="s">
        <v>108</v>
      </c>
      <c r="N571">
        <v>1294725600</v>
      </c>
      <c r="O571">
        <v>1295762400</v>
      </c>
      <c r="P571" t="b">
        <v>0</v>
      </c>
      <c r="Q571" t="b">
        <v>0</v>
      </c>
      <c r="R571" s="6">
        <f t="shared" si="58"/>
        <v>25569</v>
      </c>
      <c r="S571" s="5">
        <f t="shared" si="59"/>
        <v>14985.25</v>
      </c>
      <c r="T571" s="5">
        <f t="shared" si="60"/>
        <v>14997.25</v>
      </c>
      <c r="U571" t="s">
        <v>71</v>
      </c>
      <c r="V571" s="6">
        <f t="shared" si="61"/>
        <v>40554.25</v>
      </c>
      <c r="W571" s="6">
        <f t="shared" si="62"/>
        <v>40566.25</v>
      </c>
    </row>
    <row r="572" spans="1:23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56"/>
        <v>305.65384615384613</v>
      </c>
      <c r="G572" t="s">
        <v>20</v>
      </c>
      <c r="H572">
        <v>2725</v>
      </c>
      <c r="I572" s="5">
        <f t="shared" si="57"/>
        <v>34.995963302752294</v>
      </c>
      <c r="J572" s="5" t="s">
        <v>2035</v>
      </c>
      <c r="K572" s="5" t="s">
        <v>2036</v>
      </c>
      <c r="L572" t="s">
        <v>21</v>
      </c>
      <c r="M572" t="s">
        <v>22</v>
      </c>
      <c r="N572">
        <v>1419055200</v>
      </c>
      <c r="O572">
        <v>1419573600</v>
      </c>
      <c r="P572" t="b">
        <v>0</v>
      </c>
      <c r="Q572" t="b">
        <v>1</v>
      </c>
      <c r="R572" s="6">
        <f t="shared" si="58"/>
        <v>25569</v>
      </c>
      <c r="S572" s="5">
        <f t="shared" si="59"/>
        <v>16424.25</v>
      </c>
      <c r="T572" s="5">
        <f t="shared" si="60"/>
        <v>16430.25</v>
      </c>
      <c r="U572" t="s">
        <v>23</v>
      </c>
      <c r="V572" s="6">
        <f t="shared" si="61"/>
        <v>41993.25</v>
      </c>
      <c r="W572" s="6">
        <f t="shared" si="62"/>
        <v>41999.25</v>
      </c>
    </row>
    <row r="573" spans="1:23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56"/>
        <v>94.142857142857139</v>
      </c>
      <c r="G573" t="s">
        <v>14</v>
      </c>
      <c r="H573">
        <v>35</v>
      </c>
      <c r="I573" s="5">
        <f t="shared" si="57"/>
        <v>94.142857142857139</v>
      </c>
      <c r="J573" s="5" t="s">
        <v>2041</v>
      </c>
      <c r="K573" s="5" t="s">
        <v>2052</v>
      </c>
      <c r="L573" t="s">
        <v>107</v>
      </c>
      <c r="M573" t="s">
        <v>108</v>
      </c>
      <c r="N573">
        <v>1434690000</v>
      </c>
      <c r="O573">
        <v>1438750800</v>
      </c>
      <c r="P573" t="b">
        <v>0</v>
      </c>
      <c r="Q573" t="b">
        <v>0</v>
      </c>
      <c r="R573" s="6">
        <f t="shared" si="58"/>
        <v>25569</v>
      </c>
      <c r="S573" s="5">
        <f t="shared" si="59"/>
        <v>16605.208333333332</v>
      </c>
      <c r="T573" s="5">
        <f t="shared" si="60"/>
        <v>16652.208333333332</v>
      </c>
      <c r="U573" t="s">
        <v>100</v>
      </c>
      <c r="V573" s="6">
        <f t="shared" si="61"/>
        <v>42174.208333333328</v>
      </c>
      <c r="W573" s="6">
        <f t="shared" si="62"/>
        <v>42221.208333333328</v>
      </c>
    </row>
    <row r="574" spans="1:23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56"/>
        <v>54.400000000000006</v>
      </c>
      <c r="G574" t="s">
        <v>74</v>
      </c>
      <c r="H574">
        <v>94</v>
      </c>
      <c r="I574" s="5">
        <f t="shared" si="57"/>
        <v>52.085106382978722</v>
      </c>
      <c r="J574" s="5" t="s">
        <v>2035</v>
      </c>
      <c r="K574" s="5" t="s">
        <v>2036</v>
      </c>
      <c r="L574" t="s">
        <v>21</v>
      </c>
      <c r="M574" t="s">
        <v>22</v>
      </c>
      <c r="N574">
        <v>1443416400</v>
      </c>
      <c r="O574">
        <v>1444798800</v>
      </c>
      <c r="P574" t="b">
        <v>0</v>
      </c>
      <c r="Q574" t="b">
        <v>1</v>
      </c>
      <c r="R574" s="6">
        <f t="shared" si="58"/>
        <v>25569</v>
      </c>
      <c r="S574" s="5">
        <f t="shared" si="59"/>
        <v>16706.208333333332</v>
      </c>
      <c r="T574" s="5">
        <f t="shared" si="60"/>
        <v>16722.208333333332</v>
      </c>
      <c r="U574" t="s">
        <v>23</v>
      </c>
      <c r="V574" s="6">
        <f t="shared" si="61"/>
        <v>42275.208333333328</v>
      </c>
      <c r="W574" s="6">
        <f t="shared" si="62"/>
        <v>42291.208333333328</v>
      </c>
    </row>
    <row r="575" spans="1:23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56"/>
        <v>111.88059701492537</v>
      </c>
      <c r="G575" t="s">
        <v>20</v>
      </c>
      <c r="H575">
        <v>300</v>
      </c>
      <c r="I575" s="5">
        <f t="shared" si="57"/>
        <v>24.986666666666668</v>
      </c>
      <c r="J575" s="5" t="s">
        <v>2064</v>
      </c>
      <c r="K575" s="5" t="s">
        <v>2065</v>
      </c>
      <c r="L575" t="s">
        <v>21</v>
      </c>
      <c r="M575" t="s">
        <v>22</v>
      </c>
      <c r="N575">
        <v>1399006800</v>
      </c>
      <c r="O575">
        <v>1399179600</v>
      </c>
      <c r="P575" t="b">
        <v>0</v>
      </c>
      <c r="Q575" t="b">
        <v>0</v>
      </c>
      <c r="R575" s="6">
        <f t="shared" si="58"/>
        <v>25569</v>
      </c>
      <c r="S575" s="5">
        <f t="shared" si="59"/>
        <v>16192.208333333334</v>
      </c>
      <c r="T575" s="5">
        <f t="shared" si="60"/>
        <v>16194.208333333334</v>
      </c>
      <c r="U575" t="s">
        <v>1029</v>
      </c>
      <c r="V575" s="6">
        <f t="shared" si="61"/>
        <v>41761.208333333336</v>
      </c>
      <c r="W575" s="6">
        <f t="shared" si="62"/>
        <v>41763.208333333336</v>
      </c>
    </row>
    <row r="576" spans="1:23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56"/>
        <v>369.14814814814815</v>
      </c>
      <c r="G576" t="s">
        <v>20</v>
      </c>
      <c r="H576">
        <v>144</v>
      </c>
      <c r="I576" s="5">
        <f t="shared" si="57"/>
        <v>69.215277777777771</v>
      </c>
      <c r="J576" s="5" t="s">
        <v>2033</v>
      </c>
      <c r="K576" s="5" t="s">
        <v>2034</v>
      </c>
      <c r="L576" t="s">
        <v>21</v>
      </c>
      <c r="M576" t="s">
        <v>22</v>
      </c>
      <c r="N576">
        <v>1575698400</v>
      </c>
      <c r="O576">
        <v>1576562400</v>
      </c>
      <c r="P576" t="b">
        <v>0</v>
      </c>
      <c r="Q576" t="b">
        <v>1</v>
      </c>
      <c r="R576" s="6">
        <f t="shared" si="58"/>
        <v>25569</v>
      </c>
      <c r="S576" s="5">
        <f t="shared" si="59"/>
        <v>18237.25</v>
      </c>
      <c r="T576" s="5">
        <f t="shared" si="60"/>
        <v>18247.25</v>
      </c>
      <c r="U576" t="s">
        <v>17</v>
      </c>
      <c r="V576" s="6">
        <f t="shared" si="61"/>
        <v>43806.25</v>
      </c>
      <c r="W576" s="6">
        <f t="shared" si="62"/>
        <v>43816.25</v>
      </c>
    </row>
    <row r="577" spans="1:23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56"/>
        <v>62.930372148859547</v>
      </c>
      <c r="G577" t="s">
        <v>14</v>
      </c>
      <c r="H577">
        <v>558</v>
      </c>
      <c r="I577" s="5">
        <f t="shared" si="57"/>
        <v>93.944444444444443</v>
      </c>
      <c r="J577" s="5" t="s">
        <v>2039</v>
      </c>
      <c r="K577" s="5" t="s">
        <v>2040</v>
      </c>
      <c r="L577" t="s">
        <v>21</v>
      </c>
      <c r="M577" t="s">
        <v>22</v>
      </c>
      <c r="N577">
        <v>1400562000</v>
      </c>
      <c r="O577">
        <v>1400821200</v>
      </c>
      <c r="P577" t="b">
        <v>0</v>
      </c>
      <c r="Q577" t="b">
        <v>1</v>
      </c>
      <c r="R577" s="6">
        <f t="shared" si="58"/>
        <v>25569</v>
      </c>
      <c r="S577" s="5">
        <f t="shared" si="59"/>
        <v>16210.208333333334</v>
      </c>
      <c r="T577" s="5">
        <f t="shared" si="60"/>
        <v>16213.208333333334</v>
      </c>
      <c r="U577" t="s">
        <v>33</v>
      </c>
      <c r="V577" s="6">
        <f t="shared" si="61"/>
        <v>41779.208333333336</v>
      </c>
      <c r="W577" s="6">
        <f t="shared" si="62"/>
        <v>41782.208333333336</v>
      </c>
    </row>
    <row r="578" spans="1:23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56"/>
        <v>64.927835051546396</v>
      </c>
      <c r="G578" t="s">
        <v>14</v>
      </c>
      <c r="H578">
        <v>64</v>
      </c>
      <c r="I578" s="5">
        <f t="shared" si="57"/>
        <v>98.40625</v>
      </c>
      <c r="J578" s="5" t="s">
        <v>2039</v>
      </c>
      <c r="K578" s="5" t="s">
        <v>2040</v>
      </c>
      <c r="L578" t="s">
        <v>21</v>
      </c>
      <c r="M578" t="s">
        <v>22</v>
      </c>
      <c r="N578">
        <v>1509512400</v>
      </c>
      <c r="O578">
        <v>1510984800</v>
      </c>
      <c r="P578" t="b">
        <v>0</v>
      </c>
      <c r="Q578" t="b">
        <v>0</v>
      </c>
      <c r="R578" s="6">
        <f t="shared" si="58"/>
        <v>25569</v>
      </c>
      <c r="S578" s="5">
        <f t="shared" si="59"/>
        <v>17471.208333333332</v>
      </c>
      <c r="T578" s="5">
        <f t="shared" si="60"/>
        <v>17488.25</v>
      </c>
      <c r="U578" t="s">
        <v>33</v>
      </c>
      <c r="V578" s="6">
        <f t="shared" si="61"/>
        <v>43040.208333333328</v>
      </c>
      <c r="W578" s="6">
        <f t="shared" si="62"/>
        <v>43057.25</v>
      </c>
    </row>
    <row r="579" spans="1:23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63">(E579/D579)*100</f>
        <v>18.853658536585368</v>
      </c>
      <c r="G579" t="s">
        <v>74</v>
      </c>
      <c r="H579">
        <v>37</v>
      </c>
      <c r="I579" s="5">
        <f t="shared" ref="I579:I642" si="64">IF(H579=0,0,E579/H579)</f>
        <v>41.783783783783782</v>
      </c>
      <c r="J579" s="5" t="s">
        <v>2035</v>
      </c>
      <c r="K579" s="5" t="s">
        <v>2058</v>
      </c>
      <c r="L579" t="s">
        <v>21</v>
      </c>
      <c r="M579" t="s">
        <v>22</v>
      </c>
      <c r="N579">
        <v>1299823200</v>
      </c>
      <c r="O579">
        <v>1302066000</v>
      </c>
      <c r="P579" t="b">
        <v>0</v>
      </c>
      <c r="Q579" t="b">
        <v>0</v>
      </c>
      <c r="R579" s="6">
        <f t="shared" ref="R579:R642" si="65">DATE(1970,1,1)</f>
        <v>25569</v>
      </c>
      <c r="S579" s="5">
        <f t="shared" ref="S579:S642" si="66">N579/86400</f>
        <v>15044.25</v>
      </c>
      <c r="T579" s="5">
        <f t="shared" ref="T579:T642" si="67">O579/86400</f>
        <v>15070.208333333334</v>
      </c>
      <c r="U579" t="s">
        <v>159</v>
      </c>
      <c r="V579" s="6">
        <f t="shared" ref="V579:V642" si="68">DATE(1970,1,1)+S579</f>
        <v>40613.25</v>
      </c>
      <c r="W579" s="6">
        <f t="shared" ref="W579:W642" si="69">DATE(1970,1,1)+T579</f>
        <v>40639.208333333336</v>
      </c>
    </row>
    <row r="580" spans="1:23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63"/>
        <v>16.754404145077721</v>
      </c>
      <c r="G580" t="s">
        <v>14</v>
      </c>
      <c r="H580">
        <v>245</v>
      </c>
      <c r="I580" s="5">
        <f t="shared" si="64"/>
        <v>65.991836734693877</v>
      </c>
      <c r="J580" s="5" t="s">
        <v>2041</v>
      </c>
      <c r="K580" s="5" t="s">
        <v>2063</v>
      </c>
      <c r="L580" t="s">
        <v>21</v>
      </c>
      <c r="M580" t="s">
        <v>22</v>
      </c>
      <c r="N580">
        <v>1322719200</v>
      </c>
      <c r="O580">
        <v>1322978400</v>
      </c>
      <c r="P580" t="b">
        <v>0</v>
      </c>
      <c r="Q580" t="b">
        <v>0</v>
      </c>
      <c r="R580" s="6">
        <f t="shared" si="65"/>
        <v>25569</v>
      </c>
      <c r="S580" s="5">
        <f t="shared" si="66"/>
        <v>15309.25</v>
      </c>
      <c r="T580" s="5">
        <f t="shared" si="67"/>
        <v>15312.25</v>
      </c>
      <c r="U580" t="s">
        <v>474</v>
      </c>
      <c r="V580" s="6">
        <f t="shared" si="68"/>
        <v>40878.25</v>
      </c>
      <c r="W580" s="6">
        <f t="shared" si="69"/>
        <v>40881.25</v>
      </c>
    </row>
    <row r="581" spans="1:23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63"/>
        <v>101.11290322580646</v>
      </c>
      <c r="G581" t="s">
        <v>20</v>
      </c>
      <c r="H581">
        <v>87</v>
      </c>
      <c r="I581" s="5">
        <f t="shared" si="64"/>
        <v>72.05747126436782</v>
      </c>
      <c r="J581" s="5" t="s">
        <v>2035</v>
      </c>
      <c r="K581" s="5" t="s">
        <v>2058</v>
      </c>
      <c r="L581" t="s">
        <v>21</v>
      </c>
      <c r="M581" t="s">
        <v>22</v>
      </c>
      <c r="N581">
        <v>1312693200</v>
      </c>
      <c r="O581">
        <v>1313730000</v>
      </c>
      <c r="P581" t="b">
        <v>0</v>
      </c>
      <c r="Q581" t="b">
        <v>0</v>
      </c>
      <c r="R581" s="6">
        <f t="shared" si="65"/>
        <v>25569</v>
      </c>
      <c r="S581" s="5">
        <f t="shared" si="66"/>
        <v>15193.208333333334</v>
      </c>
      <c r="T581" s="5">
        <f t="shared" si="67"/>
        <v>15205.208333333334</v>
      </c>
      <c r="U581" t="s">
        <v>159</v>
      </c>
      <c r="V581" s="6">
        <f t="shared" si="68"/>
        <v>40762.208333333336</v>
      </c>
      <c r="W581" s="6">
        <f t="shared" si="69"/>
        <v>40774.208333333336</v>
      </c>
    </row>
    <row r="582" spans="1:23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63"/>
        <v>341.5022831050228</v>
      </c>
      <c r="G582" t="s">
        <v>20</v>
      </c>
      <c r="H582">
        <v>3116</v>
      </c>
      <c r="I582" s="5">
        <f t="shared" si="64"/>
        <v>48.003209242618745</v>
      </c>
      <c r="J582" s="5" t="s">
        <v>2039</v>
      </c>
      <c r="K582" s="5" t="s">
        <v>2040</v>
      </c>
      <c r="L582" t="s">
        <v>21</v>
      </c>
      <c r="M582" t="s">
        <v>22</v>
      </c>
      <c r="N582">
        <v>1393394400</v>
      </c>
      <c r="O582">
        <v>1394085600</v>
      </c>
      <c r="P582" t="b">
        <v>0</v>
      </c>
      <c r="Q582" t="b">
        <v>0</v>
      </c>
      <c r="R582" s="6">
        <f t="shared" si="65"/>
        <v>25569</v>
      </c>
      <c r="S582" s="5">
        <f t="shared" si="66"/>
        <v>16127.25</v>
      </c>
      <c r="T582" s="5">
        <f t="shared" si="67"/>
        <v>16135.25</v>
      </c>
      <c r="U582" t="s">
        <v>33</v>
      </c>
      <c r="V582" s="6">
        <f t="shared" si="68"/>
        <v>41696.25</v>
      </c>
      <c r="W582" s="6">
        <f t="shared" si="69"/>
        <v>41704.25</v>
      </c>
    </row>
    <row r="583" spans="1:23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63"/>
        <v>64.016666666666666</v>
      </c>
      <c r="G583" t="s">
        <v>14</v>
      </c>
      <c r="H583">
        <v>71</v>
      </c>
      <c r="I583" s="5">
        <f t="shared" si="64"/>
        <v>54.098591549295776</v>
      </c>
      <c r="J583" s="5" t="s">
        <v>2037</v>
      </c>
      <c r="K583" s="5" t="s">
        <v>2038</v>
      </c>
      <c r="L583" t="s">
        <v>21</v>
      </c>
      <c r="M583" t="s">
        <v>22</v>
      </c>
      <c r="N583">
        <v>1304053200</v>
      </c>
      <c r="O583">
        <v>1305349200</v>
      </c>
      <c r="P583" t="b">
        <v>0</v>
      </c>
      <c r="Q583" t="b">
        <v>0</v>
      </c>
      <c r="R583" s="6">
        <f t="shared" si="65"/>
        <v>25569</v>
      </c>
      <c r="S583" s="5">
        <f t="shared" si="66"/>
        <v>15093.208333333334</v>
      </c>
      <c r="T583" s="5">
        <f t="shared" si="67"/>
        <v>15108.208333333334</v>
      </c>
      <c r="U583" t="s">
        <v>28</v>
      </c>
      <c r="V583" s="6">
        <f t="shared" si="68"/>
        <v>40662.208333333336</v>
      </c>
      <c r="W583" s="6">
        <f t="shared" si="69"/>
        <v>40677.208333333336</v>
      </c>
    </row>
    <row r="584" spans="1:23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63"/>
        <v>52.080459770114942</v>
      </c>
      <c r="G584" t="s">
        <v>14</v>
      </c>
      <c r="H584">
        <v>42</v>
      </c>
      <c r="I584" s="5">
        <f t="shared" si="64"/>
        <v>107.88095238095238</v>
      </c>
      <c r="J584" s="5" t="s">
        <v>2050</v>
      </c>
      <c r="K584" s="5" t="s">
        <v>2051</v>
      </c>
      <c r="L584" t="s">
        <v>21</v>
      </c>
      <c r="M584" t="s">
        <v>22</v>
      </c>
      <c r="N584">
        <v>1433912400</v>
      </c>
      <c r="O584">
        <v>1434344400</v>
      </c>
      <c r="P584" t="b">
        <v>0</v>
      </c>
      <c r="Q584" t="b">
        <v>1</v>
      </c>
      <c r="R584" s="6">
        <f t="shared" si="65"/>
        <v>25569</v>
      </c>
      <c r="S584" s="5">
        <f t="shared" si="66"/>
        <v>16596.208333333332</v>
      </c>
      <c r="T584" s="5">
        <f t="shared" si="67"/>
        <v>16601.208333333332</v>
      </c>
      <c r="U584" t="s">
        <v>89</v>
      </c>
      <c r="V584" s="6">
        <f t="shared" si="68"/>
        <v>42165.208333333328</v>
      </c>
      <c r="W584" s="6">
        <f t="shared" si="69"/>
        <v>42170.208333333328</v>
      </c>
    </row>
    <row r="585" spans="1:23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63"/>
        <v>322.40211640211641</v>
      </c>
      <c r="G585" t="s">
        <v>20</v>
      </c>
      <c r="H585">
        <v>909</v>
      </c>
      <c r="I585" s="5">
        <f t="shared" si="64"/>
        <v>67.034103410341032</v>
      </c>
      <c r="J585" s="5" t="s">
        <v>2041</v>
      </c>
      <c r="K585" s="5" t="s">
        <v>2042</v>
      </c>
      <c r="L585" t="s">
        <v>21</v>
      </c>
      <c r="M585" t="s">
        <v>22</v>
      </c>
      <c r="N585">
        <v>1329717600</v>
      </c>
      <c r="O585">
        <v>1331186400</v>
      </c>
      <c r="P585" t="b">
        <v>0</v>
      </c>
      <c r="Q585" t="b">
        <v>0</v>
      </c>
      <c r="R585" s="6">
        <f t="shared" si="65"/>
        <v>25569</v>
      </c>
      <c r="S585" s="5">
        <f t="shared" si="66"/>
        <v>15390.25</v>
      </c>
      <c r="T585" s="5">
        <f t="shared" si="67"/>
        <v>15407.25</v>
      </c>
      <c r="U585" t="s">
        <v>42</v>
      </c>
      <c r="V585" s="6">
        <f t="shared" si="68"/>
        <v>40959.25</v>
      </c>
      <c r="W585" s="6">
        <f t="shared" si="69"/>
        <v>40976.25</v>
      </c>
    </row>
    <row r="586" spans="1:23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63"/>
        <v>119.50810185185186</v>
      </c>
      <c r="G586" t="s">
        <v>20</v>
      </c>
      <c r="H586">
        <v>1613</v>
      </c>
      <c r="I586" s="5">
        <f t="shared" si="64"/>
        <v>64.01425914445133</v>
      </c>
      <c r="J586" s="5" t="s">
        <v>2037</v>
      </c>
      <c r="K586" s="5" t="s">
        <v>2038</v>
      </c>
      <c r="L586" t="s">
        <v>21</v>
      </c>
      <c r="M586" t="s">
        <v>22</v>
      </c>
      <c r="N586">
        <v>1335330000</v>
      </c>
      <c r="O586">
        <v>1336539600</v>
      </c>
      <c r="P586" t="b">
        <v>0</v>
      </c>
      <c r="Q586" t="b">
        <v>0</v>
      </c>
      <c r="R586" s="6">
        <f t="shared" si="65"/>
        <v>25569</v>
      </c>
      <c r="S586" s="5">
        <f t="shared" si="66"/>
        <v>15455.208333333334</v>
      </c>
      <c r="T586" s="5">
        <f t="shared" si="67"/>
        <v>15469.208333333334</v>
      </c>
      <c r="U586" t="s">
        <v>28</v>
      </c>
      <c r="V586" s="6">
        <f t="shared" si="68"/>
        <v>41024.208333333336</v>
      </c>
      <c r="W586" s="6">
        <f t="shared" si="69"/>
        <v>41038.208333333336</v>
      </c>
    </row>
    <row r="587" spans="1:23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63"/>
        <v>146.79775280898878</v>
      </c>
      <c r="G587" t="s">
        <v>20</v>
      </c>
      <c r="H587">
        <v>136</v>
      </c>
      <c r="I587" s="5">
        <f t="shared" si="64"/>
        <v>96.066176470588232</v>
      </c>
      <c r="J587" s="5" t="s">
        <v>2047</v>
      </c>
      <c r="K587" s="5" t="s">
        <v>2059</v>
      </c>
      <c r="L587" t="s">
        <v>21</v>
      </c>
      <c r="M587" t="s">
        <v>22</v>
      </c>
      <c r="N587">
        <v>1268888400</v>
      </c>
      <c r="O587">
        <v>1269752400</v>
      </c>
      <c r="P587" t="b">
        <v>0</v>
      </c>
      <c r="Q587" t="b">
        <v>0</v>
      </c>
      <c r="R587" s="6">
        <f t="shared" si="65"/>
        <v>25569</v>
      </c>
      <c r="S587" s="5">
        <f t="shared" si="66"/>
        <v>14686.208333333334</v>
      </c>
      <c r="T587" s="5">
        <f t="shared" si="67"/>
        <v>14696.208333333334</v>
      </c>
      <c r="U587" t="s">
        <v>206</v>
      </c>
      <c r="V587" s="6">
        <f t="shared" si="68"/>
        <v>40255.208333333336</v>
      </c>
      <c r="W587" s="6">
        <f t="shared" si="69"/>
        <v>40265.208333333336</v>
      </c>
    </row>
    <row r="588" spans="1:23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63"/>
        <v>950.57142857142856</v>
      </c>
      <c r="G588" t="s">
        <v>20</v>
      </c>
      <c r="H588">
        <v>130</v>
      </c>
      <c r="I588" s="5">
        <f t="shared" si="64"/>
        <v>51.184615384615384</v>
      </c>
      <c r="J588" s="5" t="s">
        <v>2035</v>
      </c>
      <c r="K588" s="5" t="s">
        <v>2036</v>
      </c>
      <c r="L588" t="s">
        <v>21</v>
      </c>
      <c r="M588" t="s">
        <v>22</v>
      </c>
      <c r="N588">
        <v>1289973600</v>
      </c>
      <c r="O588">
        <v>1291615200</v>
      </c>
      <c r="P588" t="b">
        <v>0</v>
      </c>
      <c r="Q588" t="b">
        <v>0</v>
      </c>
      <c r="R588" s="6">
        <f t="shared" si="65"/>
        <v>25569</v>
      </c>
      <c r="S588" s="5">
        <f t="shared" si="66"/>
        <v>14930.25</v>
      </c>
      <c r="T588" s="5">
        <f t="shared" si="67"/>
        <v>14949.25</v>
      </c>
      <c r="U588" t="s">
        <v>23</v>
      </c>
      <c r="V588" s="6">
        <f t="shared" si="68"/>
        <v>40499.25</v>
      </c>
      <c r="W588" s="6">
        <f t="shared" si="69"/>
        <v>40518.25</v>
      </c>
    </row>
    <row r="589" spans="1:23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63"/>
        <v>72.893617021276597</v>
      </c>
      <c r="G589" t="s">
        <v>14</v>
      </c>
      <c r="H589">
        <v>156</v>
      </c>
      <c r="I589" s="5">
        <f t="shared" si="64"/>
        <v>43.92307692307692</v>
      </c>
      <c r="J589" s="5" t="s">
        <v>2033</v>
      </c>
      <c r="K589" s="5" t="s">
        <v>2034</v>
      </c>
      <c r="L589" t="s">
        <v>15</v>
      </c>
      <c r="M589" t="s">
        <v>16</v>
      </c>
      <c r="N589">
        <v>1547877600</v>
      </c>
      <c r="O589">
        <v>1552366800</v>
      </c>
      <c r="P589" t="b">
        <v>0</v>
      </c>
      <c r="Q589" t="b">
        <v>1</v>
      </c>
      <c r="R589" s="6">
        <f t="shared" si="65"/>
        <v>25569</v>
      </c>
      <c r="S589" s="5">
        <f t="shared" si="66"/>
        <v>17915.25</v>
      </c>
      <c r="T589" s="5">
        <f t="shared" si="67"/>
        <v>17967.208333333332</v>
      </c>
      <c r="U589" t="s">
        <v>17</v>
      </c>
      <c r="V589" s="6">
        <f t="shared" si="68"/>
        <v>43484.25</v>
      </c>
      <c r="W589" s="6">
        <f t="shared" si="69"/>
        <v>43536.208333333328</v>
      </c>
    </row>
    <row r="590" spans="1:23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63"/>
        <v>79.008248730964468</v>
      </c>
      <c r="G590" t="s">
        <v>14</v>
      </c>
      <c r="H590">
        <v>1368</v>
      </c>
      <c r="I590" s="5">
        <f t="shared" si="64"/>
        <v>91.021198830409361</v>
      </c>
      <c r="J590" s="5" t="s">
        <v>2039</v>
      </c>
      <c r="K590" s="5" t="s">
        <v>2040</v>
      </c>
      <c r="L590" t="s">
        <v>40</v>
      </c>
      <c r="M590" t="s">
        <v>41</v>
      </c>
      <c r="N590">
        <v>1269493200</v>
      </c>
      <c r="O590">
        <v>1272171600</v>
      </c>
      <c r="P590" t="b">
        <v>0</v>
      </c>
      <c r="Q590" t="b">
        <v>0</v>
      </c>
      <c r="R590" s="6">
        <f t="shared" si="65"/>
        <v>25569</v>
      </c>
      <c r="S590" s="5">
        <f t="shared" si="66"/>
        <v>14693.208333333334</v>
      </c>
      <c r="T590" s="5">
        <f t="shared" si="67"/>
        <v>14724.208333333334</v>
      </c>
      <c r="U590" t="s">
        <v>33</v>
      </c>
      <c r="V590" s="6">
        <f t="shared" si="68"/>
        <v>40262.208333333336</v>
      </c>
      <c r="W590" s="6">
        <f t="shared" si="69"/>
        <v>40293.208333333336</v>
      </c>
    </row>
    <row r="591" spans="1:23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63"/>
        <v>64.721518987341781</v>
      </c>
      <c r="G591" t="s">
        <v>14</v>
      </c>
      <c r="H591">
        <v>102</v>
      </c>
      <c r="I591" s="5">
        <f t="shared" si="64"/>
        <v>50.127450980392155</v>
      </c>
      <c r="J591" s="5" t="s">
        <v>2041</v>
      </c>
      <c r="K591" s="5" t="s">
        <v>2042</v>
      </c>
      <c r="L591" t="s">
        <v>21</v>
      </c>
      <c r="M591" t="s">
        <v>22</v>
      </c>
      <c r="N591">
        <v>1436072400</v>
      </c>
      <c r="O591">
        <v>1436677200</v>
      </c>
      <c r="P591" t="b">
        <v>0</v>
      </c>
      <c r="Q591" t="b">
        <v>0</v>
      </c>
      <c r="R591" s="6">
        <f t="shared" si="65"/>
        <v>25569</v>
      </c>
      <c r="S591" s="5">
        <f t="shared" si="66"/>
        <v>16621.208333333332</v>
      </c>
      <c r="T591" s="5">
        <f t="shared" si="67"/>
        <v>16628.208333333332</v>
      </c>
      <c r="U591" t="s">
        <v>42</v>
      </c>
      <c r="V591" s="6">
        <f t="shared" si="68"/>
        <v>42190.208333333328</v>
      </c>
      <c r="W591" s="6">
        <f t="shared" si="69"/>
        <v>42197.208333333328</v>
      </c>
    </row>
    <row r="592" spans="1:23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63"/>
        <v>82.028169014084511</v>
      </c>
      <c r="G592" t="s">
        <v>14</v>
      </c>
      <c r="H592">
        <v>86</v>
      </c>
      <c r="I592" s="5">
        <f t="shared" si="64"/>
        <v>67.720930232558146</v>
      </c>
      <c r="J592" s="5" t="s">
        <v>2047</v>
      </c>
      <c r="K592" s="5" t="s">
        <v>2056</v>
      </c>
      <c r="L592" t="s">
        <v>26</v>
      </c>
      <c r="M592" t="s">
        <v>27</v>
      </c>
      <c r="N592">
        <v>1419141600</v>
      </c>
      <c r="O592">
        <v>1420092000</v>
      </c>
      <c r="P592" t="b">
        <v>0</v>
      </c>
      <c r="Q592" t="b">
        <v>0</v>
      </c>
      <c r="R592" s="6">
        <f t="shared" si="65"/>
        <v>25569</v>
      </c>
      <c r="S592" s="5">
        <f t="shared" si="66"/>
        <v>16425.25</v>
      </c>
      <c r="T592" s="5">
        <f t="shared" si="67"/>
        <v>16436.25</v>
      </c>
      <c r="U592" t="s">
        <v>133</v>
      </c>
      <c r="V592" s="6">
        <f t="shared" si="68"/>
        <v>41994.25</v>
      </c>
      <c r="W592" s="6">
        <f t="shared" si="69"/>
        <v>42005.25</v>
      </c>
    </row>
    <row r="593" spans="1:23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63"/>
        <v>1037.6666666666667</v>
      </c>
      <c r="G593" t="s">
        <v>20</v>
      </c>
      <c r="H593">
        <v>102</v>
      </c>
      <c r="I593" s="5">
        <f t="shared" si="64"/>
        <v>61.03921568627451</v>
      </c>
      <c r="J593" s="5" t="s">
        <v>2050</v>
      </c>
      <c r="K593" s="5" t="s">
        <v>2051</v>
      </c>
      <c r="L593" t="s">
        <v>21</v>
      </c>
      <c r="M593" t="s">
        <v>22</v>
      </c>
      <c r="N593">
        <v>1279083600</v>
      </c>
      <c r="O593">
        <v>1279947600</v>
      </c>
      <c r="P593" t="b">
        <v>0</v>
      </c>
      <c r="Q593" t="b">
        <v>0</v>
      </c>
      <c r="R593" s="6">
        <f t="shared" si="65"/>
        <v>25569</v>
      </c>
      <c r="S593" s="5">
        <f t="shared" si="66"/>
        <v>14804.208333333334</v>
      </c>
      <c r="T593" s="5">
        <f t="shared" si="67"/>
        <v>14814.208333333334</v>
      </c>
      <c r="U593" t="s">
        <v>89</v>
      </c>
      <c r="V593" s="6">
        <f t="shared" si="68"/>
        <v>40373.208333333336</v>
      </c>
      <c r="W593" s="6">
        <f t="shared" si="69"/>
        <v>40383.208333333336</v>
      </c>
    </row>
    <row r="594" spans="1:23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63"/>
        <v>12.910076530612244</v>
      </c>
      <c r="G594" t="s">
        <v>14</v>
      </c>
      <c r="H594">
        <v>253</v>
      </c>
      <c r="I594" s="5">
        <f t="shared" si="64"/>
        <v>80.011857707509876</v>
      </c>
      <c r="J594" s="5" t="s">
        <v>2039</v>
      </c>
      <c r="K594" s="5" t="s">
        <v>2040</v>
      </c>
      <c r="L594" t="s">
        <v>21</v>
      </c>
      <c r="M594" t="s">
        <v>22</v>
      </c>
      <c r="N594">
        <v>1401426000</v>
      </c>
      <c r="O594">
        <v>1402203600</v>
      </c>
      <c r="P594" t="b">
        <v>0</v>
      </c>
      <c r="Q594" t="b">
        <v>0</v>
      </c>
      <c r="R594" s="6">
        <f t="shared" si="65"/>
        <v>25569</v>
      </c>
      <c r="S594" s="5">
        <f t="shared" si="66"/>
        <v>16220.208333333334</v>
      </c>
      <c r="T594" s="5">
        <f t="shared" si="67"/>
        <v>16229.208333333334</v>
      </c>
      <c r="U594" t="s">
        <v>33</v>
      </c>
      <c r="V594" s="6">
        <f t="shared" si="68"/>
        <v>41789.208333333336</v>
      </c>
      <c r="W594" s="6">
        <f t="shared" si="69"/>
        <v>41798.208333333336</v>
      </c>
    </row>
    <row r="595" spans="1:23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63"/>
        <v>154.84210526315789</v>
      </c>
      <c r="G595" t="s">
        <v>20</v>
      </c>
      <c r="H595">
        <v>4006</v>
      </c>
      <c r="I595" s="5">
        <f t="shared" si="64"/>
        <v>47.001497753369947</v>
      </c>
      <c r="J595" s="5" t="s">
        <v>2041</v>
      </c>
      <c r="K595" s="5" t="s">
        <v>2049</v>
      </c>
      <c r="L595" t="s">
        <v>21</v>
      </c>
      <c r="M595" t="s">
        <v>22</v>
      </c>
      <c r="N595">
        <v>1395810000</v>
      </c>
      <c r="O595">
        <v>1396933200</v>
      </c>
      <c r="P595" t="b">
        <v>0</v>
      </c>
      <c r="Q595" t="b">
        <v>0</v>
      </c>
      <c r="R595" s="6">
        <f t="shared" si="65"/>
        <v>25569</v>
      </c>
      <c r="S595" s="5">
        <f t="shared" si="66"/>
        <v>16155.208333333334</v>
      </c>
      <c r="T595" s="5">
        <f t="shared" si="67"/>
        <v>16168.208333333334</v>
      </c>
      <c r="U595" t="s">
        <v>71</v>
      </c>
      <c r="V595" s="6">
        <f t="shared" si="68"/>
        <v>41724.208333333336</v>
      </c>
      <c r="W595" s="6">
        <f t="shared" si="69"/>
        <v>41737.208333333336</v>
      </c>
    </row>
    <row r="596" spans="1:23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63"/>
        <v>7.0991735537190088</v>
      </c>
      <c r="G596" t="s">
        <v>14</v>
      </c>
      <c r="H596">
        <v>157</v>
      </c>
      <c r="I596" s="5">
        <f t="shared" si="64"/>
        <v>71.127388535031841</v>
      </c>
      <c r="J596" s="5" t="s">
        <v>2039</v>
      </c>
      <c r="K596" s="5" t="s">
        <v>2040</v>
      </c>
      <c r="L596" t="s">
        <v>21</v>
      </c>
      <c r="M596" t="s">
        <v>22</v>
      </c>
      <c r="N596">
        <v>1467003600</v>
      </c>
      <c r="O596">
        <v>1467262800</v>
      </c>
      <c r="P596" t="b">
        <v>0</v>
      </c>
      <c r="Q596" t="b">
        <v>1</v>
      </c>
      <c r="R596" s="6">
        <f t="shared" si="65"/>
        <v>25569</v>
      </c>
      <c r="S596" s="5">
        <f t="shared" si="66"/>
        <v>16979.208333333332</v>
      </c>
      <c r="T596" s="5">
        <f t="shared" si="67"/>
        <v>16982.208333333332</v>
      </c>
      <c r="U596" t="s">
        <v>33</v>
      </c>
      <c r="V596" s="6">
        <f t="shared" si="68"/>
        <v>42548.208333333328</v>
      </c>
      <c r="W596" s="6">
        <f t="shared" si="69"/>
        <v>42551.208333333328</v>
      </c>
    </row>
    <row r="597" spans="1:23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63"/>
        <v>208.52773826458036</v>
      </c>
      <c r="G597" t="s">
        <v>20</v>
      </c>
      <c r="H597">
        <v>1629</v>
      </c>
      <c r="I597" s="5">
        <f t="shared" si="64"/>
        <v>89.99079189686924</v>
      </c>
      <c r="J597" s="5" t="s">
        <v>2039</v>
      </c>
      <c r="K597" s="5" t="s">
        <v>2040</v>
      </c>
      <c r="L597" t="s">
        <v>21</v>
      </c>
      <c r="M597" t="s">
        <v>22</v>
      </c>
      <c r="N597">
        <v>1268715600</v>
      </c>
      <c r="O597">
        <v>1270530000</v>
      </c>
      <c r="P597" t="b">
        <v>0</v>
      </c>
      <c r="Q597" t="b">
        <v>1</v>
      </c>
      <c r="R597" s="6">
        <f t="shared" si="65"/>
        <v>25569</v>
      </c>
      <c r="S597" s="5">
        <f t="shared" si="66"/>
        <v>14684.208333333334</v>
      </c>
      <c r="T597" s="5">
        <f t="shared" si="67"/>
        <v>14705.208333333334</v>
      </c>
      <c r="U597" t="s">
        <v>33</v>
      </c>
      <c r="V597" s="6">
        <f t="shared" si="68"/>
        <v>40253.208333333336</v>
      </c>
      <c r="W597" s="6">
        <f t="shared" si="69"/>
        <v>40274.208333333336</v>
      </c>
    </row>
    <row r="598" spans="1:23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63"/>
        <v>99.683544303797461</v>
      </c>
      <c r="G598" t="s">
        <v>14</v>
      </c>
      <c r="H598">
        <v>183</v>
      </c>
      <c r="I598" s="5">
        <f t="shared" si="64"/>
        <v>43.032786885245905</v>
      </c>
      <c r="J598" s="5" t="s">
        <v>2041</v>
      </c>
      <c r="K598" s="5" t="s">
        <v>2044</v>
      </c>
      <c r="L598" t="s">
        <v>21</v>
      </c>
      <c r="M598" t="s">
        <v>22</v>
      </c>
      <c r="N598">
        <v>1457157600</v>
      </c>
      <c r="O598">
        <v>1457762400</v>
      </c>
      <c r="P598" t="b">
        <v>0</v>
      </c>
      <c r="Q598" t="b">
        <v>1</v>
      </c>
      <c r="R598" s="6">
        <f t="shared" si="65"/>
        <v>25569</v>
      </c>
      <c r="S598" s="5">
        <f t="shared" si="66"/>
        <v>16865.25</v>
      </c>
      <c r="T598" s="5">
        <f t="shared" si="67"/>
        <v>16872.25</v>
      </c>
      <c r="U598" t="s">
        <v>53</v>
      </c>
      <c r="V598" s="6">
        <f t="shared" si="68"/>
        <v>42434.25</v>
      </c>
      <c r="W598" s="6">
        <f t="shared" si="69"/>
        <v>42441.25</v>
      </c>
    </row>
    <row r="599" spans="1:23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63"/>
        <v>201.59756097560978</v>
      </c>
      <c r="G599" t="s">
        <v>20</v>
      </c>
      <c r="H599">
        <v>2188</v>
      </c>
      <c r="I599" s="5">
        <f t="shared" si="64"/>
        <v>67.997714808043881</v>
      </c>
      <c r="J599" s="5" t="s">
        <v>2039</v>
      </c>
      <c r="K599" s="5" t="s">
        <v>2040</v>
      </c>
      <c r="L599" t="s">
        <v>21</v>
      </c>
      <c r="M599" t="s">
        <v>22</v>
      </c>
      <c r="N599">
        <v>1573970400</v>
      </c>
      <c r="O599">
        <v>1575525600</v>
      </c>
      <c r="P599" t="b">
        <v>0</v>
      </c>
      <c r="Q599" t="b">
        <v>0</v>
      </c>
      <c r="R599" s="6">
        <f t="shared" si="65"/>
        <v>25569</v>
      </c>
      <c r="S599" s="5">
        <f t="shared" si="66"/>
        <v>18217.25</v>
      </c>
      <c r="T599" s="5">
        <f t="shared" si="67"/>
        <v>18235.25</v>
      </c>
      <c r="U599" t="s">
        <v>33</v>
      </c>
      <c r="V599" s="6">
        <f t="shared" si="68"/>
        <v>43786.25</v>
      </c>
      <c r="W599" s="6">
        <f t="shared" si="69"/>
        <v>43804.25</v>
      </c>
    </row>
    <row r="600" spans="1:23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63"/>
        <v>162.09032258064516</v>
      </c>
      <c r="G600" t="s">
        <v>20</v>
      </c>
      <c r="H600">
        <v>2409</v>
      </c>
      <c r="I600" s="5">
        <f t="shared" si="64"/>
        <v>73.004566210045667</v>
      </c>
      <c r="J600" s="5" t="s">
        <v>2035</v>
      </c>
      <c r="K600" s="5" t="s">
        <v>2036</v>
      </c>
      <c r="L600" t="s">
        <v>107</v>
      </c>
      <c r="M600" t="s">
        <v>108</v>
      </c>
      <c r="N600">
        <v>1276578000</v>
      </c>
      <c r="O600">
        <v>1279083600</v>
      </c>
      <c r="P600" t="b">
        <v>0</v>
      </c>
      <c r="Q600" t="b">
        <v>0</v>
      </c>
      <c r="R600" s="6">
        <f t="shared" si="65"/>
        <v>25569</v>
      </c>
      <c r="S600" s="5">
        <f t="shared" si="66"/>
        <v>14775.208333333334</v>
      </c>
      <c r="T600" s="5">
        <f t="shared" si="67"/>
        <v>14804.208333333334</v>
      </c>
      <c r="U600" t="s">
        <v>23</v>
      </c>
      <c r="V600" s="6">
        <f t="shared" si="68"/>
        <v>40344.208333333336</v>
      </c>
      <c r="W600" s="6">
        <f t="shared" si="69"/>
        <v>40373.208333333336</v>
      </c>
    </row>
    <row r="601" spans="1:23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63"/>
        <v>3.6436208125445471</v>
      </c>
      <c r="G601" t="s">
        <v>14</v>
      </c>
      <c r="H601">
        <v>82</v>
      </c>
      <c r="I601" s="5">
        <f t="shared" si="64"/>
        <v>62.341463414634148</v>
      </c>
      <c r="J601" s="5" t="s">
        <v>2041</v>
      </c>
      <c r="K601" s="5" t="s">
        <v>2042</v>
      </c>
      <c r="L601" t="s">
        <v>36</v>
      </c>
      <c r="M601" t="s">
        <v>37</v>
      </c>
      <c r="N601">
        <v>1423720800</v>
      </c>
      <c r="O601">
        <v>1424412000</v>
      </c>
      <c r="P601" t="b">
        <v>0</v>
      </c>
      <c r="Q601" t="b">
        <v>0</v>
      </c>
      <c r="R601" s="6">
        <f t="shared" si="65"/>
        <v>25569</v>
      </c>
      <c r="S601" s="5">
        <f t="shared" si="66"/>
        <v>16478.25</v>
      </c>
      <c r="T601" s="5">
        <f t="shared" si="67"/>
        <v>16486.25</v>
      </c>
      <c r="U601" t="s">
        <v>42</v>
      </c>
      <c r="V601" s="6">
        <f t="shared" si="68"/>
        <v>42047.25</v>
      </c>
      <c r="W601" s="6">
        <f t="shared" si="69"/>
        <v>42055.25</v>
      </c>
    </row>
    <row r="602" spans="1:23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 s="5">
        <f t="shared" si="64"/>
        <v>5</v>
      </c>
      <c r="J602" s="5" t="s">
        <v>2033</v>
      </c>
      <c r="K602" s="5" t="s">
        <v>2034</v>
      </c>
      <c r="L602" t="s">
        <v>40</v>
      </c>
      <c r="M602" t="s">
        <v>41</v>
      </c>
      <c r="N602">
        <v>1375160400</v>
      </c>
      <c r="O602">
        <v>1376197200</v>
      </c>
      <c r="P602" t="b">
        <v>0</v>
      </c>
      <c r="Q602" t="b">
        <v>0</v>
      </c>
      <c r="R602" s="6">
        <f t="shared" si="65"/>
        <v>25569</v>
      </c>
      <c r="S602" s="5">
        <f t="shared" si="66"/>
        <v>15916.208333333334</v>
      </c>
      <c r="T602" s="5">
        <f t="shared" si="67"/>
        <v>15928.208333333334</v>
      </c>
      <c r="U602" t="s">
        <v>17</v>
      </c>
      <c r="V602" s="6">
        <f t="shared" si="68"/>
        <v>41485.208333333336</v>
      </c>
      <c r="W602" s="6">
        <f t="shared" si="69"/>
        <v>41497.208333333336</v>
      </c>
    </row>
    <row r="603" spans="1:23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63"/>
        <v>206.63492063492063</v>
      </c>
      <c r="G603" t="s">
        <v>20</v>
      </c>
      <c r="H603">
        <v>194</v>
      </c>
      <c r="I603" s="5">
        <f t="shared" si="64"/>
        <v>67.103092783505161</v>
      </c>
      <c r="J603" s="5" t="s">
        <v>2037</v>
      </c>
      <c r="K603" s="5" t="s">
        <v>2046</v>
      </c>
      <c r="L603" t="s">
        <v>21</v>
      </c>
      <c r="M603" t="s">
        <v>22</v>
      </c>
      <c r="N603">
        <v>1401426000</v>
      </c>
      <c r="O603">
        <v>1402894800</v>
      </c>
      <c r="P603" t="b">
        <v>1</v>
      </c>
      <c r="Q603" t="b">
        <v>0</v>
      </c>
      <c r="R603" s="6">
        <f t="shared" si="65"/>
        <v>25569</v>
      </c>
      <c r="S603" s="5">
        <f t="shared" si="66"/>
        <v>16220.208333333334</v>
      </c>
      <c r="T603" s="5">
        <f t="shared" si="67"/>
        <v>16237.208333333334</v>
      </c>
      <c r="U603" t="s">
        <v>65</v>
      </c>
      <c r="V603" s="6">
        <f t="shared" si="68"/>
        <v>41789.208333333336</v>
      </c>
      <c r="W603" s="6">
        <f t="shared" si="69"/>
        <v>41806.208333333336</v>
      </c>
    </row>
    <row r="604" spans="1:23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63"/>
        <v>128.23628691983123</v>
      </c>
      <c r="G604" t="s">
        <v>20</v>
      </c>
      <c r="H604">
        <v>1140</v>
      </c>
      <c r="I604" s="5">
        <f t="shared" si="64"/>
        <v>79.978947368421046</v>
      </c>
      <c r="J604" s="5" t="s">
        <v>2039</v>
      </c>
      <c r="K604" s="5" t="s">
        <v>2040</v>
      </c>
      <c r="L604" t="s">
        <v>21</v>
      </c>
      <c r="M604" t="s">
        <v>22</v>
      </c>
      <c r="N604">
        <v>1433480400</v>
      </c>
      <c r="O604">
        <v>1434430800</v>
      </c>
      <c r="P604" t="b">
        <v>0</v>
      </c>
      <c r="Q604" t="b">
        <v>0</v>
      </c>
      <c r="R604" s="6">
        <f t="shared" si="65"/>
        <v>25569</v>
      </c>
      <c r="S604" s="5">
        <f t="shared" si="66"/>
        <v>16591.208333333332</v>
      </c>
      <c r="T604" s="5">
        <f t="shared" si="67"/>
        <v>16602.208333333332</v>
      </c>
      <c r="U604" t="s">
        <v>33</v>
      </c>
      <c r="V604" s="6">
        <f t="shared" si="68"/>
        <v>42160.208333333328</v>
      </c>
      <c r="W604" s="6">
        <f t="shared" si="69"/>
        <v>42171.208333333328</v>
      </c>
    </row>
    <row r="605" spans="1:23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63"/>
        <v>119.66037735849055</v>
      </c>
      <c r="G605" t="s">
        <v>20</v>
      </c>
      <c r="H605">
        <v>102</v>
      </c>
      <c r="I605" s="5">
        <f t="shared" si="64"/>
        <v>62.176470588235297</v>
      </c>
      <c r="J605" s="5" t="s">
        <v>2039</v>
      </c>
      <c r="K605" s="5" t="s">
        <v>2040</v>
      </c>
      <c r="L605" t="s">
        <v>21</v>
      </c>
      <c r="M605" t="s">
        <v>22</v>
      </c>
      <c r="N605">
        <v>1555563600</v>
      </c>
      <c r="O605">
        <v>1557896400</v>
      </c>
      <c r="P605" t="b">
        <v>0</v>
      </c>
      <c r="Q605" t="b">
        <v>0</v>
      </c>
      <c r="R605" s="6">
        <f t="shared" si="65"/>
        <v>25569</v>
      </c>
      <c r="S605" s="5">
        <f t="shared" si="66"/>
        <v>18004.208333333332</v>
      </c>
      <c r="T605" s="5">
        <f t="shared" si="67"/>
        <v>18031.208333333332</v>
      </c>
      <c r="U605" t="s">
        <v>33</v>
      </c>
      <c r="V605" s="6">
        <f t="shared" si="68"/>
        <v>43573.208333333328</v>
      </c>
      <c r="W605" s="6">
        <f t="shared" si="69"/>
        <v>43600.208333333328</v>
      </c>
    </row>
    <row r="606" spans="1:23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63"/>
        <v>170.73055242390078</v>
      </c>
      <c r="G606" t="s">
        <v>20</v>
      </c>
      <c r="H606">
        <v>2857</v>
      </c>
      <c r="I606" s="5">
        <f t="shared" si="64"/>
        <v>53.005950297514879</v>
      </c>
      <c r="J606" s="5" t="s">
        <v>2039</v>
      </c>
      <c r="K606" s="5" t="s">
        <v>2040</v>
      </c>
      <c r="L606" t="s">
        <v>21</v>
      </c>
      <c r="M606" t="s">
        <v>22</v>
      </c>
      <c r="N606">
        <v>1295676000</v>
      </c>
      <c r="O606">
        <v>1297490400</v>
      </c>
      <c r="P606" t="b">
        <v>0</v>
      </c>
      <c r="Q606" t="b">
        <v>0</v>
      </c>
      <c r="R606" s="6">
        <f t="shared" si="65"/>
        <v>25569</v>
      </c>
      <c r="S606" s="5">
        <f t="shared" si="66"/>
        <v>14996.25</v>
      </c>
      <c r="T606" s="5">
        <f t="shared" si="67"/>
        <v>15017.25</v>
      </c>
      <c r="U606" t="s">
        <v>33</v>
      </c>
      <c r="V606" s="6">
        <f t="shared" si="68"/>
        <v>40565.25</v>
      </c>
      <c r="W606" s="6">
        <f t="shared" si="69"/>
        <v>40586.25</v>
      </c>
    </row>
    <row r="607" spans="1:23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63"/>
        <v>187.21212121212122</v>
      </c>
      <c r="G607" t="s">
        <v>20</v>
      </c>
      <c r="H607">
        <v>107</v>
      </c>
      <c r="I607" s="5">
        <f t="shared" si="64"/>
        <v>57.738317757009348</v>
      </c>
      <c r="J607" s="5" t="s">
        <v>2047</v>
      </c>
      <c r="K607" s="5" t="s">
        <v>2048</v>
      </c>
      <c r="L607" t="s">
        <v>21</v>
      </c>
      <c r="M607" t="s">
        <v>22</v>
      </c>
      <c r="N607">
        <v>1443848400</v>
      </c>
      <c r="O607">
        <v>1447394400</v>
      </c>
      <c r="P607" t="b">
        <v>0</v>
      </c>
      <c r="Q607" t="b">
        <v>0</v>
      </c>
      <c r="R607" s="6">
        <f t="shared" si="65"/>
        <v>25569</v>
      </c>
      <c r="S607" s="5">
        <f t="shared" si="66"/>
        <v>16711.208333333332</v>
      </c>
      <c r="T607" s="5">
        <f t="shared" si="67"/>
        <v>16752.25</v>
      </c>
      <c r="U607" t="s">
        <v>68</v>
      </c>
      <c r="V607" s="6">
        <f t="shared" si="68"/>
        <v>42280.208333333328</v>
      </c>
      <c r="W607" s="6">
        <f t="shared" si="69"/>
        <v>42321.25</v>
      </c>
    </row>
    <row r="608" spans="1:23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63"/>
        <v>188.38235294117646</v>
      </c>
      <c r="G608" t="s">
        <v>20</v>
      </c>
      <c r="H608">
        <v>160</v>
      </c>
      <c r="I608" s="5">
        <f t="shared" si="64"/>
        <v>40.03125</v>
      </c>
      <c r="J608" s="5" t="s">
        <v>2035</v>
      </c>
      <c r="K608" s="5" t="s">
        <v>2036</v>
      </c>
      <c r="L608" t="s">
        <v>40</v>
      </c>
      <c r="M608" t="s">
        <v>41</v>
      </c>
      <c r="N608">
        <v>1457330400</v>
      </c>
      <c r="O608">
        <v>1458277200</v>
      </c>
      <c r="P608" t="b">
        <v>0</v>
      </c>
      <c r="Q608" t="b">
        <v>0</v>
      </c>
      <c r="R608" s="6">
        <f t="shared" si="65"/>
        <v>25569</v>
      </c>
      <c r="S608" s="5">
        <f t="shared" si="66"/>
        <v>16867.25</v>
      </c>
      <c r="T608" s="5">
        <f t="shared" si="67"/>
        <v>16878.208333333332</v>
      </c>
      <c r="U608" t="s">
        <v>23</v>
      </c>
      <c r="V608" s="6">
        <f t="shared" si="68"/>
        <v>42436.25</v>
      </c>
      <c r="W608" s="6">
        <f t="shared" si="69"/>
        <v>42447.208333333328</v>
      </c>
    </row>
    <row r="609" spans="1:23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63"/>
        <v>131.29869186046511</v>
      </c>
      <c r="G609" t="s">
        <v>20</v>
      </c>
      <c r="H609">
        <v>2230</v>
      </c>
      <c r="I609" s="5">
        <f t="shared" si="64"/>
        <v>81.016591928251117</v>
      </c>
      <c r="J609" s="5" t="s">
        <v>2033</v>
      </c>
      <c r="K609" s="5" t="s">
        <v>2034</v>
      </c>
      <c r="L609" t="s">
        <v>21</v>
      </c>
      <c r="M609" t="s">
        <v>22</v>
      </c>
      <c r="N609">
        <v>1395550800</v>
      </c>
      <c r="O609">
        <v>1395723600</v>
      </c>
      <c r="P609" t="b">
        <v>0</v>
      </c>
      <c r="Q609" t="b">
        <v>0</v>
      </c>
      <c r="R609" s="6">
        <f t="shared" si="65"/>
        <v>25569</v>
      </c>
      <c r="S609" s="5">
        <f t="shared" si="66"/>
        <v>16152.208333333334</v>
      </c>
      <c r="T609" s="5">
        <f t="shared" si="67"/>
        <v>16154.208333333334</v>
      </c>
      <c r="U609" t="s">
        <v>17</v>
      </c>
      <c r="V609" s="6">
        <f t="shared" si="68"/>
        <v>41721.208333333336</v>
      </c>
      <c r="W609" s="6">
        <f t="shared" si="69"/>
        <v>41723.208333333336</v>
      </c>
    </row>
    <row r="610" spans="1:23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63"/>
        <v>283.97435897435901</v>
      </c>
      <c r="G610" t="s">
        <v>20</v>
      </c>
      <c r="H610">
        <v>316</v>
      </c>
      <c r="I610" s="5">
        <f t="shared" si="64"/>
        <v>35.047468354430379</v>
      </c>
      <c r="J610" s="5" t="s">
        <v>2035</v>
      </c>
      <c r="K610" s="5" t="s">
        <v>2058</v>
      </c>
      <c r="L610" t="s">
        <v>21</v>
      </c>
      <c r="M610" t="s">
        <v>22</v>
      </c>
      <c r="N610">
        <v>1551852000</v>
      </c>
      <c r="O610">
        <v>1552197600</v>
      </c>
      <c r="P610" t="b">
        <v>0</v>
      </c>
      <c r="Q610" t="b">
        <v>1</v>
      </c>
      <c r="R610" s="6">
        <f t="shared" si="65"/>
        <v>25569</v>
      </c>
      <c r="S610" s="5">
        <f t="shared" si="66"/>
        <v>17961.25</v>
      </c>
      <c r="T610" s="5">
        <f t="shared" si="67"/>
        <v>17965.25</v>
      </c>
      <c r="U610" t="s">
        <v>159</v>
      </c>
      <c r="V610" s="6">
        <f t="shared" si="68"/>
        <v>43530.25</v>
      </c>
      <c r="W610" s="6">
        <f t="shared" si="69"/>
        <v>43534.25</v>
      </c>
    </row>
    <row r="611" spans="1:23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63"/>
        <v>120.41999999999999</v>
      </c>
      <c r="G611" t="s">
        <v>20</v>
      </c>
      <c r="H611">
        <v>117</v>
      </c>
      <c r="I611" s="5">
        <f t="shared" si="64"/>
        <v>102.92307692307692</v>
      </c>
      <c r="J611" s="5" t="s">
        <v>2041</v>
      </c>
      <c r="K611" s="5" t="s">
        <v>2063</v>
      </c>
      <c r="L611" t="s">
        <v>21</v>
      </c>
      <c r="M611" t="s">
        <v>22</v>
      </c>
      <c r="N611">
        <v>1547618400</v>
      </c>
      <c r="O611">
        <v>1549087200</v>
      </c>
      <c r="P611" t="b">
        <v>0</v>
      </c>
      <c r="Q611" t="b">
        <v>0</v>
      </c>
      <c r="R611" s="6">
        <f t="shared" si="65"/>
        <v>25569</v>
      </c>
      <c r="S611" s="5">
        <f t="shared" si="66"/>
        <v>17912.25</v>
      </c>
      <c r="T611" s="5">
        <f t="shared" si="67"/>
        <v>17929.25</v>
      </c>
      <c r="U611" t="s">
        <v>474</v>
      </c>
      <c r="V611" s="6">
        <f t="shared" si="68"/>
        <v>43481.25</v>
      </c>
      <c r="W611" s="6">
        <f t="shared" si="69"/>
        <v>43498.25</v>
      </c>
    </row>
    <row r="612" spans="1:23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63"/>
        <v>419.0560747663551</v>
      </c>
      <c r="G612" t="s">
        <v>20</v>
      </c>
      <c r="H612">
        <v>6406</v>
      </c>
      <c r="I612" s="5">
        <f t="shared" si="64"/>
        <v>27.998126756166094</v>
      </c>
      <c r="J612" s="5" t="s">
        <v>2039</v>
      </c>
      <c r="K612" s="5" t="s">
        <v>2040</v>
      </c>
      <c r="L612" t="s">
        <v>21</v>
      </c>
      <c r="M612" t="s">
        <v>22</v>
      </c>
      <c r="N612">
        <v>1355637600</v>
      </c>
      <c r="O612">
        <v>1356847200</v>
      </c>
      <c r="P612" t="b">
        <v>0</v>
      </c>
      <c r="Q612" t="b">
        <v>0</v>
      </c>
      <c r="R612" s="6">
        <f t="shared" si="65"/>
        <v>25569</v>
      </c>
      <c r="S612" s="5">
        <f t="shared" si="66"/>
        <v>15690.25</v>
      </c>
      <c r="T612" s="5">
        <f t="shared" si="67"/>
        <v>15704.25</v>
      </c>
      <c r="U612" t="s">
        <v>33</v>
      </c>
      <c r="V612" s="6">
        <f t="shared" si="68"/>
        <v>41259.25</v>
      </c>
      <c r="W612" s="6">
        <f t="shared" si="69"/>
        <v>41273.25</v>
      </c>
    </row>
    <row r="613" spans="1:23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63"/>
        <v>13.853658536585368</v>
      </c>
      <c r="G613" t="s">
        <v>74</v>
      </c>
      <c r="H613">
        <v>15</v>
      </c>
      <c r="I613" s="5">
        <f t="shared" si="64"/>
        <v>75.733333333333334</v>
      </c>
      <c r="J613" s="5" t="s">
        <v>2039</v>
      </c>
      <c r="K613" s="5" t="s">
        <v>2040</v>
      </c>
      <c r="L613" t="s">
        <v>21</v>
      </c>
      <c r="M613" t="s">
        <v>22</v>
      </c>
      <c r="N613">
        <v>1374728400</v>
      </c>
      <c r="O613">
        <v>1375765200</v>
      </c>
      <c r="P613" t="b">
        <v>0</v>
      </c>
      <c r="Q613" t="b">
        <v>0</v>
      </c>
      <c r="R613" s="6">
        <f t="shared" si="65"/>
        <v>25569</v>
      </c>
      <c r="S613" s="5">
        <f t="shared" si="66"/>
        <v>15911.208333333334</v>
      </c>
      <c r="T613" s="5">
        <f t="shared" si="67"/>
        <v>15923.208333333334</v>
      </c>
      <c r="U613" t="s">
        <v>33</v>
      </c>
      <c r="V613" s="6">
        <f t="shared" si="68"/>
        <v>41480.208333333336</v>
      </c>
      <c r="W613" s="6">
        <f t="shared" si="69"/>
        <v>41492.208333333336</v>
      </c>
    </row>
    <row r="614" spans="1:23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63"/>
        <v>139.43548387096774</v>
      </c>
      <c r="G614" t="s">
        <v>20</v>
      </c>
      <c r="H614">
        <v>192</v>
      </c>
      <c r="I614" s="5">
        <f t="shared" si="64"/>
        <v>45.026041666666664</v>
      </c>
      <c r="J614" s="5" t="s">
        <v>2035</v>
      </c>
      <c r="K614" s="5" t="s">
        <v>2043</v>
      </c>
      <c r="L614" t="s">
        <v>21</v>
      </c>
      <c r="M614" t="s">
        <v>22</v>
      </c>
      <c r="N614">
        <v>1287810000</v>
      </c>
      <c r="O614">
        <v>1289800800</v>
      </c>
      <c r="P614" t="b">
        <v>0</v>
      </c>
      <c r="Q614" t="b">
        <v>0</v>
      </c>
      <c r="R614" s="6">
        <f t="shared" si="65"/>
        <v>25569</v>
      </c>
      <c r="S614" s="5">
        <f t="shared" si="66"/>
        <v>14905.208333333334</v>
      </c>
      <c r="T614" s="5">
        <f t="shared" si="67"/>
        <v>14928.25</v>
      </c>
      <c r="U614" t="s">
        <v>50</v>
      </c>
      <c r="V614" s="6">
        <f t="shared" si="68"/>
        <v>40474.208333333336</v>
      </c>
      <c r="W614" s="6">
        <f t="shared" si="69"/>
        <v>40497.25</v>
      </c>
    </row>
    <row r="615" spans="1:23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 s="5">
        <f t="shared" si="64"/>
        <v>73.615384615384613</v>
      </c>
      <c r="J615" s="5" t="s">
        <v>2039</v>
      </c>
      <c r="K615" s="5" t="s">
        <v>2040</v>
      </c>
      <c r="L615" t="s">
        <v>15</v>
      </c>
      <c r="M615" t="s">
        <v>16</v>
      </c>
      <c r="N615">
        <v>1503723600</v>
      </c>
      <c r="O615">
        <v>1504501200</v>
      </c>
      <c r="P615" t="b">
        <v>0</v>
      </c>
      <c r="Q615" t="b">
        <v>0</v>
      </c>
      <c r="R615" s="6">
        <f t="shared" si="65"/>
        <v>25569</v>
      </c>
      <c r="S615" s="5">
        <f t="shared" si="66"/>
        <v>17404.208333333332</v>
      </c>
      <c r="T615" s="5">
        <f t="shared" si="67"/>
        <v>17413.208333333332</v>
      </c>
      <c r="U615" t="s">
        <v>33</v>
      </c>
      <c r="V615" s="6">
        <f t="shared" si="68"/>
        <v>42973.208333333328</v>
      </c>
      <c r="W615" s="6">
        <f t="shared" si="69"/>
        <v>42982.208333333328</v>
      </c>
    </row>
    <row r="616" spans="1:23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63"/>
        <v>155.49056603773585</v>
      </c>
      <c r="G616" t="s">
        <v>20</v>
      </c>
      <c r="H616">
        <v>723</v>
      </c>
      <c r="I616" s="5">
        <f t="shared" si="64"/>
        <v>56.991701244813278</v>
      </c>
      <c r="J616" s="5" t="s">
        <v>2039</v>
      </c>
      <c r="K616" s="5" t="s">
        <v>2040</v>
      </c>
      <c r="L616" t="s">
        <v>21</v>
      </c>
      <c r="M616" t="s">
        <v>22</v>
      </c>
      <c r="N616">
        <v>1484114400</v>
      </c>
      <c r="O616">
        <v>1485669600</v>
      </c>
      <c r="P616" t="b">
        <v>0</v>
      </c>
      <c r="Q616" t="b">
        <v>0</v>
      </c>
      <c r="R616" s="6">
        <f t="shared" si="65"/>
        <v>25569</v>
      </c>
      <c r="S616" s="5">
        <f t="shared" si="66"/>
        <v>17177.25</v>
      </c>
      <c r="T616" s="5">
        <f t="shared" si="67"/>
        <v>17195.25</v>
      </c>
      <c r="U616" t="s">
        <v>33</v>
      </c>
      <c r="V616" s="6">
        <f t="shared" si="68"/>
        <v>42746.25</v>
      </c>
      <c r="W616" s="6">
        <f t="shared" si="69"/>
        <v>42764.25</v>
      </c>
    </row>
    <row r="617" spans="1:23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63"/>
        <v>170.44705882352943</v>
      </c>
      <c r="G617" t="s">
        <v>20</v>
      </c>
      <c r="H617">
        <v>170</v>
      </c>
      <c r="I617" s="5">
        <f t="shared" si="64"/>
        <v>85.223529411764702</v>
      </c>
      <c r="J617" s="5" t="s">
        <v>2039</v>
      </c>
      <c r="K617" s="5" t="s">
        <v>2040</v>
      </c>
      <c r="L617" t="s">
        <v>107</v>
      </c>
      <c r="M617" t="s">
        <v>108</v>
      </c>
      <c r="N617">
        <v>1461906000</v>
      </c>
      <c r="O617">
        <v>1462770000</v>
      </c>
      <c r="P617" t="b">
        <v>0</v>
      </c>
      <c r="Q617" t="b">
        <v>0</v>
      </c>
      <c r="R617" s="6">
        <f t="shared" si="65"/>
        <v>25569</v>
      </c>
      <c r="S617" s="5">
        <f t="shared" si="66"/>
        <v>16920.208333333332</v>
      </c>
      <c r="T617" s="5">
        <f t="shared" si="67"/>
        <v>16930.208333333332</v>
      </c>
      <c r="U617" t="s">
        <v>33</v>
      </c>
      <c r="V617" s="6">
        <f t="shared" si="68"/>
        <v>42489.208333333328</v>
      </c>
      <c r="W617" s="6">
        <f t="shared" si="69"/>
        <v>42499.208333333328</v>
      </c>
    </row>
    <row r="618" spans="1:23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63"/>
        <v>189.515625</v>
      </c>
      <c r="G618" t="s">
        <v>20</v>
      </c>
      <c r="H618">
        <v>238</v>
      </c>
      <c r="I618" s="5">
        <f t="shared" si="64"/>
        <v>50.962184873949582</v>
      </c>
      <c r="J618" s="5" t="s">
        <v>2035</v>
      </c>
      <c r="K618" s="5" t="s">
        <v>2045</v>
      </c>
      <c r="L618" t="s">
        <v>40</v>
      </c>
      <c r="M618" t="s">
        <v>41</v>
      </c>
      <c r="N618">
        <v>1379653200</v>
      </c>
      <c r="O618">
        <v>1379739600</v>
      </c>
      <c r="P618" t="b">
        <v>0</v>
      </c>
      <c r="Q618" t="b">
        <v>1</v>
      </c>
      <c r="R618" s="6">
        <f t="shared" si="65"/>
        <v>25569</v>
      </c>
      <c r="S618" s="5">
        <f t="shared" si="66"/>
        <v>15968.208333333334</v>
      </c>
      <c r="T618" s="5">
        <f t="shared" si="67"/>
        <v>15969.208333333334</v>
      </c>
      <c r="U618" t="s">
        <v>60</v>
      </c>
      <c r="V618" s="6">
        <f t="shared" si="68"/>
        <v>41537.208333333336</v>
      </c>
      <c r="W618" s="6">
        <f t="shared" si="69"/>
        <v>41538.208333333336</v>
      </c>
    </row>
    <row r="619" spans="1:23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63"/>
        <v>249.71428571428572</v>
      </c>
      <c r="G619" t="s">
        <v>20</v>
      </c>
      <c r="H619">
        <v>55</v>
      </c>
      <c r="I619" s="5">
        <f t="shared" si="64"/>
        <v>63.563636363636363</v>
      </c>
      <c r="J619" s="5" t="s">
        <v>2039</v>
      </c>
      <c r="K619" s="5" t="s">
        <v>2040</v>
      </c>
      <c r="L619" t="s">
        <v>21</v>
      </c>
      <c r="M619" t="s">
        <v>22</v>
      </c>
      <c r="N619">
        <v>1401858000</v>
      </c>
      <c r="O619">
        <v>1402722000</v>
      </c>
      <c r="P619" t="b">
        <v>0</v>
      </c>
      <c r="Q619" t="b">
        <v>0</v>
      </c>
      <c r="R619" s="6">
        <f t="shared" si="65"/>
        <v>25569</v>
      </c>
      <c r="S619" s="5">
        <f t="shared" si="66"/>
        <v>16225.208333333334</v>
      </c>
      <c r="T619" s="5">
        <f t="shared" si="67"/>
        <v>16235.208333333334</v>
      </c>
      <c r="U619" t="s">
        <v>33</v>
      </c>
      <c r="V619" s="6">
        <f t="shared" si="68"/>
        <v>41794.208333333336</v>
      </c>
      <c r="W619" s="6">
        <f t="shared" si="69"/>
        <v>41804.208333333336</v>
      </c>
    </row>
    <row r="620" spans="1:23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63"/>
        <v>48.860523665659613</v>
      </c>
      <c r="G620" t="s">
        <v>14</v>
      </c>
      <c r="H620">
        <v>1198</v>
      </c>
      <c r="I620" s="5">
        <f t="shared" si="64"/>
        <v>80.999165275459092</v>
      </c>
      <c r="J620" s="5" t="s">
        <v>2047</v>
      </c>
      <c r="K620" s="5" t="s">
        <v>2048</v>
      </c>
      <c r="L620" t="s">
        <v>21</v>
      </c>
      <c r="M620" t="s">
        <v>22</v>
      </c>
      <c r="N620">
        <v>1367470800</v>
      </c>
      <c r="O620">
        <v>1369285200</v>
      </c>
      <c r="P620" t="b">
        <v>0</v>
      </c>
      <c r="Q620" t="b">
        <v>0</v>
      </c>
      <c r="R620" s="6">
        <f t="shared" si="65"/>
        <v>25569</v>
      </c>
      <c r="S620" s="5">
        <f t="shared" si="66"/>
        <v>15827.208333333334</v>
      </c>
      <c r="T620" s="5">
        <f t="shared" si="67"/>
        <v>15848.208333333334</v>
      </c>
      <c r="U620" t="s">
        <v>68</v>
      </c>
      <c r="V620" s="6">
        <f t="shared" si="68"/>
        <v>41396.208333333336</v>
      </c>
      <c r="W620" s="6">
        <f t="shared" si="69"/>
        <v>41417.208333333336</v>
      </c>
    </row>
    <row r="621" spans="1:23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63"/>
        <v>28.461970393057683</v>
      </c>
      <c r="G621" t="s">
        <v>14</v>
      </c>
      <c r="H621">
        <v>648</v>
      </c>
      <c r="I621" s="5">
        <f t="shared" si="64"/>
        <v>86.044753086419746</v>
      </c>
      <c r="J621" s="5" t="s">
        <v>2039</v>
      </c>
      <c r="K621" s="5" t="s">
        <v>2040</v>
      </c>
      <c r="L621" t="s">
        <v>21</v>
      </c>
      <c r="M621" t="s">
        <v>22</v>
      </c>
      <c r="N621">
        <v>1304658000</v>
      </c>
      <c r="O621">
        <v>1304744400</v>
      </c>
      <c r="P621" t="b">
        <v>1</v>
      </c>
      <c r="Q621" t="b">
        <v>1</v>
      </c>
      <c r="R621" s="6">
        <f t="shared" si="65"/>
        <v>25569</v>
      </c>
      <c r="S621" s="5">
        <f t="shared" si="66"/>
        <v>15100.208333333334</v>
      </c>
      <c r="T621" s="5">
        <f t="shared" si="67"/>
        <v>15101.208333333334</v>
      </c>
      <c r="U621" t="s">
        <v>33</v>
      </c>
      <c r="V621" s="6">
        <f t="shared" si="68"/>
        <v>40669.208333333336</v>
      </c>
      <c r="W621" s="6">
        <f t="shared" si="69"/>
        <v>40670.208333333336</v>
      </c>
    </row>
    <row r="622" spans="1:23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63"/>
        <v>268.02325581395348</v>
      </c>
      <c r="G622" t="s">
        <v>20</v>
      </c>
      <c r="H622">
        <v>128</v>
      </c>
      <c r="I622" s="5">
        <f t="shared" si="64"/>
        <v>90.0390625</v>
      </c>
      <c r="J622" s="5" t="s">
        <v>2054</v>
      </c>
      <c r="K622" s="5" t="s">
        <v>2055</v>
      </c>
      <c r="L622" t="s">
        <v>26</v>
      </c>
      <c r="M622" t="s">
        <v>27</v>
      </c>
      <c r="N622">
        <v>1467954000</v>
      </c>
      <c r="O622">
        <v>1468299600</v>
      </c>
      <c r="P622" t="b">
        <v>0</v>
      </c>
      <c r="Q622" t="b">
        <v>0</v>
      </c>
      <c r="R622" s="6">
        <f t="shared" si="65"/>
        <v>25569</v>
      </c>
      <c r="S622" s="5">
        <f t="shared" si="66"/>
        <v>16990.208333333332</v>
      </c>
      <c r="T622" s="5">
        <f t="shared" si="67"/>
        <v>16994.208333333332</v>
      </c>
      <c r="U622" t="s">
        <v>122</v>
      </c>
      <c r="V622" s="6">
        <f t="shared" si="68"/>
        <v>42559.208333333328</v>
      </c>
      <c r="W622" s="6">
        <f t="shared" si="69"/>
        <v>42563.208333333328</v>
      </c>
    </row>
    <row r="623" spans="1:23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63"/>
        <v>619.80078125</v>
      </c>
      <c r="G623" t="s">
        <v>20</v>
      </c>
      <c r="H623">
        <v>2144</v>
      </c>
      <c r="I623" s="5">
        <f t="shared" si="64"/>
        <v>74.006063432835816</v>
      </c>
      <c r="J623" s="5" t="s">
        <v>2039</v>
      </c>
      <c r="K623" s="5" t="s">
        <v>2040</v>
      </c>
      <c r="L623" t="s">
        <v>21</v>
      </c>
      <c r="M623" t="s">
        <v>22</v>
      </c>
      <c r="N623">
        <v>1473742800</v>
      </c>
      <c r="O623">
        <v>1474174800</v>
      </c>
      <c r="P623" t="b">
        <v>0</v>
      </c>
      <c r="Q623" t="b">
        <v>0</v>
      </c>
      <c r="R623" s="6">
        <f t="shared" si="65"/>
        <v>25569</v>
      </c>
      <c r="S623" s="5">
        <f t="shared" si="66"/>
        <v>17057.208333333332</v>
      </c>
      <c r="T623" s="5">
        <f t="shared" si="67"/>
        <v>17062.208333333332</v>
      </c>
      <c r="U623" t="s">
        <v>33</v>
      </c>
      <c r="V623" s="6">
        <f t="shared" si="68"/>
        <v>42626.208333333328</v>
      </c>
      <c r="W623" s="6">
        <f t="shared" si="69"/>
        <v>42631.208333333328</v>
      </c>
    </row>
    <row r="624" spans="1:23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63"/>
        <v>3.1301587301587301</v>
      </c>
      <c r="G624" t="s">
        <v>14</v>
      </c>
      <c r="H624">
        <v>64</v>
      </c>
      <c r="I624" s="5">
        <f t="shared" si="64"/>
        <v>92.4375</v>
      </c>
      <c r="J624" s="5" t="s">
        <v>2035</v>
      </c>
      <c r="K624" s="5" t="s">
        <v>2045</v>
      </c>
      <c r="L624" t="s">
        <v>21</v>
      </c>
      <c r="M624" t="s">
        <v>22</v>
      </c>
      <c r="N624">
        <v>1523768400</v>
      </c>
      <c r="O624">
        <v>1526014800</v>
      </c>
      <c r="P624" t="b">
        <v>0</v>
      </c>
      <c r="Q624" t="b">
        <v>0</v>
      </c>
      <c r="R624" s="6">
        <f t="shared" si="65"/>
        <v>25569</v>
      </c>
      <c r="S624" s="5">
        <f t="shared" si="66"/>
        <v>17636.208333333332</v>
      </c>
      <c r="T624" s="5">
        <f t="shared" si="67"/>
        <v>17662.208333333332</v>
      </c>
      <c r="U624" t="s">
        <v>60</v>
      </c>
      <c r="V624" s="6">
        <f t="shared" si="68"/>
        <v>43205.208333333328</v>
      </c>
      <c r="W624" s="6">
        <f t="shared" si="69"/>
        <v>43231.208333333328</v>
      </c>
    </row>
    <row r="625" spans="1:23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63"/>
        <v>159.92152704135739</v>
      </c>
      <c r="G625" t="s">
        <v>20</v>
      </c>
      <c r="H625">
        <v>2693</v>
      </c>
      <c r="I625" s="5">
        <f t="shared" si="64"/>
        <v>55.999257333828446</v>
      </c>
      <c r="J625" s="5" t="s">
        <v>2039</v>
      </c>
      <c r="K625" s="5" t="s">
        <v>2040</v>
      </c>
      <c r="L625" t="s">
        <v>40</v>
      </c>
      <c r="M625" t="s">
        <v>41</v>
      </c>
      <c r="N625">
        <v>1437022800</v>
      </c>
      <c r="O625">
        <v>1437454800</v>
      </c>
      <c r="P625" t="b">
        <v>0</v>
      </c>
      <c r="Q625" t="b">
        <v>0</v>
      </c>
      <c r="R625" s="6">
        <f t="shared" si="65"/>
        <v>25569</v>
      </c>
      <c r="S625" s="5">
        <f t="shared" si="66"/>
        <v>16632.208333333332</v>
      </c>
      <c r="T625" s="5">
        <f t="shared" si="67"/>
        <v>16637.208333333332</v>
      </c>
      <c r="U625" t="s">
        <v>33</v>
      </c>
      <c r="V625" s="6">
        <f t="shared" si="68"/>
        <v>42201.208333333328</v>
      </c>
      <c r="W625" s="6">
        <f t="shared" si="69"/>
        <v>42206.208333333328</v>
      </c>
    </row>
    <row r="626" spans="1:23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63"/>
        <v>279.39215686274508</v>
      </c>
      <c r="G626" t="s">
        <v>20</v>
      </c>
      <c r="H626">
        <v>432</v>
      </c>
      <c r="I626" s="5">
        <f t="shared" si="64"/>
        <v>32.983796296296298</v>
      </c>
      <c r="J626" s="5" t="s">
        <v>2054</v>
      </c>
      <c r="K626" s="5" t="s">
        <v>2055</v>
      </c>
      <c r="L626" t="s">
        <v>21</v>
      </c>
      <c r="M626" t="s">
        <v>22</v>
      </c>
      <c r="N626">
        <v>1422165600</v>
      </c>
      <c r="O626">
        <v>1422684000</v>
      </c>
      <c r="P626" t="b">
        <v>0</v>
      </c>
      <c r="Q626" t="b">
        <v>0</v>
      </c>
      <c r="R626" s="6">
        <f t="shared" si="65"/>
        <v>25569</v>
      </c>
      <c r="S626" s="5">
        <f t="shared" si="66"/>
        <v>16460.25</v>
      </c>
      <c r="T626" s="5">
        <f t="shared" si="67"/>
        <v>16466.25</v>
      </c>
      <c r="U626" t="s">
        <v>122</v>
      </c>
      <c r="V626" s="6">
        <f t="shared" si="68"/>
        <v>42029.25</v>
      </c>
      <c r="W626" s="6">
        <f t="shared" si="69"/>
        <v>42035.25</v>
      </c>
    </row>
    <row r="627" spans="1:23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63"/>
        <v>77.373333333333335</v>
      </c>
      <c r="G627" t="s">
        <v>14</v>
      </c>
      <c r="H627">
        <v>62</v>
      </c>
      <c r="I627" s="5">
        <f t="shared" si="64"/>
        <v>93.596774193548384</v>
      </c>
      <c r="J627" s="5" t="s">
        <v>2039</v>
      </c>
      <c r="K627" s="5" t="s">
        <v>2040</v>
      </c>
      <c r="L627" t="s">
        <v>21</v>
      </c>
      <c r="M627" t="s">
        <v>22</v>
      </c>
      <c r="N627">
        <v>1580104800</v>
      </c>
      <c r="O627">
        <v>1581314400</v>
      </c>
      <c r="P627" t="b">
        <v>0</v>
      </c>
      <c r="Q627" t="b">
        <v>0</v>
      </c>
      <c r="R627" s="6">
        <f t="shared" si="65"/>
        <v>25569</v>
      </c>
      <c r="S627" s="5">
        <f t="shared" si="66"/>
        <v>18288.25</v>
      </c>
      <c r="T627" s="5">
        <f t="shared" si="67"/>
        <v>18302.25</v>
      </c>
      <c r="U627" t="s">
        <v>33</v>
      </c>
      <c r="V627" s="6">
        <f t="shared" si="68"/>
        <v>43857.25</v>
      </c>
      <c r="W627" s="6">
        <f t="shared" si="69"/>
        <v>43871.25</v>
      </c>
    </row>
    <row r="628" spans="1:23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63"/>
        <v>206.32812500000003</v>
      </c>
      <c r="G628" t="s">
        <v>20</v>
      </c>
      <c r="H628">
        <v>189</v>
      </c>
      <c r="I628" s="5">
        <f t="shared" si="64"/>
        <v>69.867724867724874</v>
      </c>
      <c r="J628" s="5" t="s">
        <v>2039</v>
      </c>
      <c r="K628" s="5" t="s">
        <v>2040</v>
      </c>
      <c r="L628" t="s">
        <v>21</v>
      </c>
      <c r="M628" t="s">
        <v>22</v>
      </c>
      <c r="N628">
        <v>1285650000</v>
      </c>
      <c r="O628">
        <v>1286427600</v>
      </c>
      <c r="P628" t="b">
        <v>0</v>
      </c>
      <c r="Q628" t="b">
        <v>1</v>
      </c>
      <c r="R628" s="6">
        <f t="shared" si="65"/>
        <v>25569</v>
      </c>
      <c r="S628" s="5">
        <f t="shared" si="66"/>
        <v>14880.208333333334</v>
      </c>
      <c r="T628" s="5">
        <f t="shared" si="67"/>
        <v>14889.208333333334</v>
      </c>
      <c r="U628" t="s">
        <v>33</v>
      </c>
      <c r="V628" s="6">
        <f t="shared" si="68"/>
        <v>40449.208333333336</v>
      </c>
      <c r="W628" s="6">
        <f t="shared" si="69"/>
        <v>40458.208333333336</v>
      </c>
    </row>
    <row r="629" spans="1:23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63"/>
        <v>694.25</v>
      </c>
      <c r="G629" t="s">
        <v>20</v>
      </c>
      <c r="H629">
        <v>154</v>
      </c>
      <c r="I629" s="5">
        <f t="shared" si="64"/>
        <v>72.129870129870127</v>
      </c>
      <c r="J629" s="5" t="s">
        <v>2033</v>
      </c>
      <c r="K629" s="5" t="s">
        <v>2034</v>
      </c>
      <c r="L629" t="s">
        <v>40</v>
      </c>
      <c r="M629" t="s">
        <v>41</v>
      </c>
      <c r="N629">
        <v>1276664400</v>
      </c>
      <c r="O629">
        <v>1278738000</v>
      </c>
      <c r="P629" t="b">
        <v>1</v>
      </c>
      <c r="Q629" t="b">
        <v>0</v>
      </c>
      <c r="R629" s="6">
        <f t="shared" si="65"/>
        <v>25569</v>
      </c>
      <c r="S629" s="5">
        <f t="shared" si="66"/>
        <v>14776.208333333334</v>
      </c>
      <c r="T629" s="5">
        <f t="shared" si="67"/>
        <v>14800.208333333334</v>
      </c>
      <c r="U629" t="s">
        <v>17</v>
      </c>
      <c r="V629" s="6">
        <f t="shared" si="68"/>
        <v>40345.208333333336</v>
      </c>
      <c r="W629" s="6">
        <f t="shared" si="69"/>
        <v>40369.208333333336</v>
      </c>
    </row>
    <row r="630" spans="1:23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63"/>
        <v>151.78947368421052</v>
      </c>
      <c r="G630" t="s">
        <v>20</v>
      </c>
      <c r="H630">
        <v>96</v>
      </c>
      <c r="I630" s="5">
        <f t="shared" si="64"/>
        <v>30.041666666666668</v>
      </c>
      <c r="J630" s="5" t="s">
        <v>2035</v>
      </c>
      <c r="K630" s="5" t="s">
        <v>2045</v>
      </c>
      <c r="L630" t="s">
        <v>21</v>
      </c>
      <c r="M630" t="s">
        <v>22</v>
      </c>
      <c r="N630">
        <v>1286168400</v>
      </c>
      <c r="O630">
        <v>1286427600</v>
      </c>
      <c r="P630" t="b">
        <v>0</v>
      </c>
      <c r="Q630" t="b">
        <v>0</v>
      </c>
      <c r="R630" s="6">
        <f t="shared" si="65"/>
        <v>25569</v>
      </c>
      <c r="S630" s="5">
        <f t="shared" si="66"/>
        <v>14886.208333333334</v>
      </c>
      <c r="T630" s="5">
        <f t="shared" si="67"/>
        <v>14889.208333333334</v>
      </c>
      <c r="U630" t="s">
        <v>60</v>
      </c>
      <c r="V630" s="6">
        <f t="shared" si="68"/>
        <v>40455.208333333336</v>
      </c>
      <c r="W630" s="6">
        <f t="shared" si="69"/>
        <v>40458.208333333336</v>
      </c>
    </row>
    <row r="631" spans="1:23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63"/>
        <v>64.58207217694995</v>
      </c>
      <c r="G631" t="s">
        <v>14</v>
      </c>
      <c r="H631">
        <v>750</v>
      </c>
      <c r="I631" s="5">
        <f t="shared" si="64"/>
        <v>73.968000000000004</v>
      </c>
      <c r="J631" s="5" t="s">
        <v>2039</v>
      </c>
      <c r="K631" s="5" t="s">
        <v>2040</v>
      </c>
      <c r="L631" t="s">
        <v>21</v>
      </c>
      <c r="M631" t="s">
        <v>22</v>
      </c>
      <c r="N631">
        <v>1467781200</v>
      </c>
      <c r="O631">
        <v>1467954000</v>
      </c>
      <c r="P631" t="b">
        <v>0</v>
      </c>
      <c r="Q631" t="b">
        <v>1</v>
      </c>
      <c r="R631" s="6">
        <f t="shared" si="65"/>
        <v>25569</v>
      </c>
      <c r="S631" s="5">
        <f t="shared" si="66"/>
        <v>16988.208333333332</v>
      </c>
      <c r="T631" s="5">
        <f t="shared" si="67"/>
        <v>16990.208333333332</v>
      </c>
      <c r="U631" t="s">
        <v>33</v>
      </c>
      <c r="V631" s="6">
        <f t="shared" si="68"/>
        <v>42557.208333333328</v>
      </c>
      <c r="W631" s="6">
        <f t="shared" si="69"/>
        <v>42559.208333333328</v>
      </c>
    </row>
    <row r="632" spans="1:23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63"/>
        <v>62.873684210526314</v>
      </c>
      <c r="G632" t="s">
        <v>74</v>
      </c>
      <c r="H632">
        <v>87</v>
      </c>
      <c r="I632" s="5">
        <f t="shared" si="64"/>
        <v>68.65517241379311</v>
      </c>
      <c r="J632" s="5" t="s">
        <v>2039</v>
      </c>
      <c r="K632" s="5" t="s">
        <v>2040</v>
      </c>
      <c r="L632" t="s">
        <v>21</v>
      </c>
      <c r="M632" t="s">
        <v>22</v>
      </c>
      <c r="N632">
        <v>1556686800</v>
      </c>
      <c r="O632">
        <v>1557637200</v>
      </c>
      <c r="P632" t="b">
        <v>0</v>
      </c>
      <c r="Q632" t="b">
        <v>1</v>
      </c>
      <c r="R632" s="6">
        <f t="shared" si="65"/>
        <v>25569</v>
      </c>
      <c r="S632" s="5">
        <f t="shared" si="66"/>
        <v>18017.208333333332</v>
      </c>
      <c r="T632" s="5">
        <f t="shared" si="67"/>
        <v>18028.208333333332</v>
      </c>
      <c r="U632" t="s">
        <v>33</v>
      </c>
      <c r="V632" s="6">
        <f t="shared" si="68"/>
        <v>43586.208333333328</v>
      </c>
      <c r="W632" s="6">
        <f t="shared" si="69"/>
        <v>43597.208333333328</v>
      </c>
    </row>
    <row r="633" spans="1:23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63"/>
        <v>310.39864864864865</v>
      </c>
      <c r="G633" t="s">
        <v>20</v>
      </c>
      <c r="H633">
        <v>3063</v>
      </c>
      <c r="I633" s="5">
        <f t="shared" si="64"/>
        <v>59.992164544564154</v>
      </c>
      <c r="J633" s="5" t="s">
        <v>2039</v>
      </c>
      <c r="K633" s="5" t="s">
        <v>2040</v>
      </c>
      <c r="L633" t="s">
        <v>21</v>
      </c>
      <c r="M633" t="s">
        <v>22</v>
      </c>
      <c r="N633">
        <v>1553576400</v>
      </c>
      <c r="O633">
        <v>1553922000</v>
      </c>
      <c r="P633" t="b">
        <v>0</v>
      </c>
      <c r="Q633" t="b">
        <v>0</v>
      </c>
      <c r="R633" s="6">
        <f t="shared" si="65"/>
        <v>25569</v>
      </c>
      <c r="S633" s="5">
        <f t="shared" si="66"/>
        <v>17981.208333333332</v>
      </c>
      <c r="T633" s="5">
        <f t="shared" si="67"/>
        <v>17985.208333333332</v>
      </c>
      <c r="U633" t="s">
        <v>33</v>
      </c>
      <c r="V633" s="6">
        <f t="shared" si="68"/>
        <v>43550.208333333328</v>
      </c>
      <c r="W633" s="6">
        <f t="shared" si="69"/>
        <v>43554.208333333328</v>
      </c>
    </row>
    <row r="634" spans="1:23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63"/>
        <v>42.859916782246884</v>
      </c>
      <c r="G634" t="s">
        <v>47</v>
      </c>
      <c r="H634">
        <v>278</v>
      </c>
      <c r="I634" s="5">
        <f t="shared" si="64"/>
        <v>111.15827338129496</v>
      </c>
      <c r="J634" s="5" t="s">
        <v>2039</v>
      </c>
      <c r="K634" s="5" t="s">
        <v>2040</v>
      </c>
      <c r="L634" t="s">
        <v>21</v>
      </c>
      <c r="M634" t="s">
        <v>22</v>
      </c>
      <c r="N634">
        <v>1414904400</v>
      </c>
      <c r="O634">
        <v>1416463200</v>
      </c>
      <c r="P634" t="b">
        <v>0</v>
      </c>
      <c r="Q634" t="b">
        <v>0</v>
      </c>
      <c r="R634" s="6">
        <f t="shared" si="65"/>
        <v>25569</v>
      </c>
      <c r="S634" s="5">
        <f t="shared" si="66"/>
        <v>16376.208333333334</v>
      </c>
      <c r="T634" s="5">
        <f t="shared" si="67"/>
        <v>16394.25</v>
      </c>
      <c r="U634" t="s">
        <v>33</v>
      </c>
      <c r="V634" s="6">
        <f t="shared" si="68"/>
        <v>41945.208333333336</v>
      </c>
      <c r="W634" s="6">
        <f t="shared" si="69"/>
        <v>41963.25</v>
      </c>
    </row>
    <row r="635" spans="1:23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63"/>
        <v>83.119402985074629</v>
      </c>
      <c r="G635" t="s">
        <v>14</v>
      </c>
      <c r="H635">
        <v>105</v>
      </c>
      <c r="I635" s="5">
        <f t="shared" si="64"/>
        <v>53.038095238095238</v>
      </c>
      <c r="J635" s="5" t="s">
        <v>2041</v>
      </c>
      <c r="K635" s="5" t="s">
        <v>2049</v>
      </c>
      <c r="L635" t="s">
        <v>21</v>
      </c>
      <c r="M635" t="s">
        <v>22</v>
      </c>
      <c r="N635">
        <v>1446876000</v>
      </c>
      <c r="O635">
        <v>1447221600</v>
      </c>
      <c r="P635" t="b">
        <v>0</v>
      </c>
      <c r="Q635" t="b">
        <v>0</v>
      </c>
      <c r="R635" s="6">
        <f t="shared" si="65"/>
        <v>25569</v>
      </c>
      <c r="S635" s="5">
        <f t="shared" si="66"/>
        <v>16746.25</v>
      </c>
      <c r="T635" s="5">
        <f t="shared" si="67"/>
        <v>16750.25</v>
      </c>
      <c r="U635" t="s">
        <v>71</v>
      </c>
      <c r="V635" s="6">
        <f t="shared" si="68"/>
        <v>42315.25</v>
      </c>
      <c r="W635" s="6">
        <f t="shared" si="69"/>
        <v>42319.25</v>
      </c>
    </row>
    <row r="636" spans="1:23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63"/>
        <v>78.531302876480552</v>
      </c>
      <c r="G636" t="s">
        <v>74</v>
      </c>
      <c r="H636">
        <v>1658</v>
      </c>
      <c r="I636" s="5">
        <f t="shared" si="64"/>
        <v>55.985524728588658</v>
      </c>
      <c r="J636" s="5" t="s">
        <v>2041</v>
      </c>
      <c r="K636" s="5" t="s">
        <v>2060</v>
      </c>
      <c r="L636" t="s">
        <v>21</v>
      </c>
      <c r="M636" t="s">
        <v>22</v>
      </c>
      <c r="N636">
        <v>1490418000</v>
      </c>
      <c r="O636">
        <v>1491627600</v>
      </c>
      <c r="P636" t="b">
        <v>0</v>
      </c>
      <c r="Q636" t="b">
        <v>0</v>
      </c>
      <c r="R636" s="6">
        <f t="shared" si="65"/>
        <v>25569</v>
      </c>
      <c r="S636" s="5">
        <f t="shared" si="66"/>
        <v>17250.208333333332</v>
      </c>
      <c r="T636" s="5">
        <f t="shared" si="67"/>
        <v>17264.208333333332</v>
      </c>
      <c r="U636" t="s">
        <v>269</v>
      </c>
      <c r="V636" s="6">
        <f t="shared" si="68"/>
        <v>42819.208333333328</v>
      </c>
      <c r="W636" s="6">
        <f t="shared" si="69"/>
        <v>42833.208333333328</v>
      </c>
    </row>
    <row r="637" spans="1:23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63"/>
        <v>114.09352517985612</v>
      </c>
      <c r="G637" t="s">
        <v>20</v>
      </c>
      <c r="H637">
        <v>2266</v>
      </c>
      <c r="I637" s="5">
        <f t="shared" si="64"/>
        <v>69.986760812003524</v>
      </c>
      <c r="J637" s="5" t="s">
        <v>2041</v>
      </c>
      <c r="K637" s="5" t="s">
        <v>2060</v>
      </c>
      <c r="L637" t="s">
        <v>21</v>
      </c>
      <c r="M637" t="s">
        <v>22</v>
      </c>
      <c r="N637">
        <v>1360389600</v>
      </c>
      <c r="O637">
        <v>1363150800</v>
      </c>
      <c r="P637" t="b">
        <v>0</v>
      </c>
      <c r="Q637" t="b">
        <v>0</v>
      </c>
      <c r="R637" s="6">
        <f t="shared" si="65"/>
        <v>25569</v>
      </c>
      <c r="S637" s="5">
        <f t="shared" si="66"/>
        <v>15745.25</v>
      </c>
      <c r="T637" s="5">
        <f t="shared" si="67"/>
        <v>15777.208333333334</v>
      </c>
      <c r="U637" t="s">
        <v>269</v>
      </c>
      <c r="V637" s="6">
        <f t="shared" si="68"/>
        <v>41314.25</v>
      </c>
      <c r="W637" s="6">
        <f t="shared" si="69"/>
        <v>41346.208333333336</v>
      </c>
    </row>
    <row r="638" spans="1:23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63"/>
        <v>64.537683358624179</v>
      </c>
      <c r="G638" t="s">
        <v>14</v>
      </c>
      <c r="H638">
        <v>2604</v>
      </c>
      <c r="I638" s="5">
        <f t="shared" si="64"/>
        <v>48.998079877112133</v>
      </c>
      <c r="J638" s="5" t="s">
        <v>2041</v>
      </c>
      <c r="K638" s="5" t="s">
        <v>2049</v>
      </c>
      <c r="L638" t="s">
        <v>36</v>
      </c>
      <c r="M638" t="s">
        <v>37</v>
      </c>
      <c r="N638">
        <v>1326866400</v>
      </c>
      <c r="O638">
        <v>1330754400</v>
      </c>
      <c r="P638" t="b">
        <v>0</v>
      </c>
      <c r="Q638" t="b">
        <v>1</v>
      </c>
      <c r="R638" s="6">
        <f t="shared" si="65"/>
        <v>25569</v>
      </c>
      <c r="S638" s="5">
        <f t="shared" si="66"/>
        <v>15357.25</v>
      </c>
      <c r="T638" s="5">
        <f t="shared" si="67"/>
        <v>15402.25</v>
      </c>
      <c r="U638" t="s">
        <v>71</v>
      </c>
      <c r="V638" s="6">
        <f t="shared" si="68"/>
        <v>40926.25</v>
      </c>
      <c r="W638" s="6">
        <f t="shared" si="69"/>
        <v>40971.25</v>
      </c>
    </row>
    <row r="639" spans="1:23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63"/>
        <v>79.411764705882348</v>
      </c>
      <c r="G639" t="s">
        <v>14</v>
      </c>
      <c r="H639">
        <v>65</v>
      </c>
      <c r="I639" s="5">
        <f t="shared" si="64"/>
        <v>103.84615384615384</v>
      </c>
      <c r="J639" s="5" t="s">
        <v>2039</v>
      </c>
      <c r="K639" s="5" t="s">
        <v>2040</v>
      </c>
      <c r="L639" t="s">
        <v>21</v>
      </c>
      <c r="M639" t="s">
        <v>22</v>
      </c>
      <c r="N639">
        <v>1479103200</v>
      </c>
      <c r="O639">
        <v>1479794400</v>
      </c>
      <c r="P639" t="b">
        <v>0</v>
      </c>
      <c r="Q639" t="b">
        <v>0</v>
      </c>
      <c r="R639" s="6">
        <f t="shared" si="65"/>
        <v>25569</v>
      </c>
      <c r="S639" s="5">
        <f t="shared" si="66"/>
        <v>17119.25</v>
      </c>
      <c r="T639" s="5">
        <f t="shared" si="67"/>
        <v>17127.25</v>
      </c>
      <c r="U639" t="s">
        <v>33</v>
      </c>
      <c r="V639" s="6">
        <f t="shared" si="68"/>
        <v>42688.25</v>
      </c>
      <c r="W639" s="6">
        <f t="shared" si="69"/>
        <v>42696.25</v>
      </c>
    </row>
    <row r="640" spans="1:23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63"/>
        <v>11.419117647058824</v>
      </c>
      <c r="G640" t="s">
        <v>14</v>
      </c>
      <c r="H640">
        <v>94</v>
      </c>
      <c r="I640" s="5">
        <f t="shared" si="64"/>
        <v>99.127659574468083</v>
      </c>
      <c r="J640" s="5" t="s">
        <v>2039</v>
      </c>
      <c r="K640" s="5" t="s">
        <v>2040</v>
      </c>
      <c r="L640" t="s">
        <v>21</v>
      </c>
      <c r="M640" t="s">
        <v>22</v>
      </c>
      <c r="N640">
        <v>1280206800</v>
      </c>
      <c r="O640">
        <v>1281243600</v>
      </c>
      <c r="P640" t="b">
        <v>0</v>
      </c>
      <c r="Q640" t="b">
        <v>1</v>
      </c>
      <c r="R640" s="6">
        <f t="shared" si="65"/>
        <v>25569</v>
      </c>
      <c r="S640" s="5">
        <f t="shared" si="66"/>
        <v>14817.208333333334</v>
      </c>
      <c r="T640" s="5">
        <f t="shared" si="67"/>
        <v>14829.208333333334</v>
      </c>
      <c r="U640" t="s">
        <v>33</v>
      </c>
      <c r="V640" s="6">
        <f t="shared" si="68"/>
        <v>40386.208333333336</v>
      </c>
      <c r="W640" s="6">
        <f t="shared" si="69"/>
        <v>40398.208333333336</v>
      </c>
    </row>
    <row r="641" spans="1:23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63"/>
        <v>56.186046511627907</v>
      </c>
      <c r="G641" t="s">
        <v>47</v>
      </c>
      <c r="H641">
        <v>45</v>
      </c>
      <c r="I641" s="5">
        <f t="shared" si="64"/>
        <v>107.37777777777778</v>
      </c>
      <c r="J641" s="5" t="s">
        <v>2041</v>
      </c>
      <c r="K641" s="5" t="s">
        <v>2044</v>
      </c>
      <c r="L641" t="s">
        <v>21</v>
      </c>
      <c r="M641" t="s">
        <v>22</v>
      </c>
      <c r="N641">
        <v>1532754000</v>
      </c>
      <c r="O641">
        <v>1532754000</v>
      </c>
      <c r="P641" t="b">
        <v>0</v>
      </c>
      <c r="Q641" t="b">
        <v>1</v>
      </c>
      <c r="R641" s="6">
        <f t="shared" si="65"/>
        <v>25569</v>
      </c>
      <c r="S641" s="5">
        <f t="shared" si="66"/>
        <v>17740.208333333332</v>
      </c>
      <c r="T641" s="5">
        <f t="shared" si="67"/>
        <v>17740.208333333332</v>
      </c>
      <c r="U641" t="s">
        <v>53</v>
      </c>
      <c r="V641" s="6">
        <f t="shared" si="68"/>
        <v>43309.208333333328</v>
      </c>
      <c r="W641" s="6">
        <f t="shared" si="69"/>
        <v>43309.208333333328</v>
      </c>
    </row>
    <row r="642" spans="1:23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63"/>
        <v>16.501669449081803</v>
      </c>
      <c r="G642" t="s">
        <v>14</v>
      </c>
      <c r="H642">
        <v>257</v>
      </c>
      <c r="I642" s="5">
        <f t="shared" si="64"/>
        <v>76.922178988326849</v>
      </c>
      <c r="J642" s="5" t="s">
        <v>2039</v>
      </c>
      <c r="K642" s="5" t="s">
        <v>2040</v>
      </c>
      <c r="L642" t="s">
        <v>21</v>
      </c>
      <c r="M642" t="s">
        <v>22</v>
      </c>
      <c r="N642">
        <v>1453096800</v>
      </c>
      <c r="O642">
        <v>1453356000</v>
      </c>
      <c r="P642" t="b">
        <v>0</v>
      </c>
      <c r="Q642" t="b">
        <v>0</v>
      </c>
      <c r="R642" s="6">
        <f t="shared" si="65"/>
        <v>25569</v>
      </c>
      <c r="S642" s="5">
        <f t="shared" si="66"/>
        <v>16818.25</v>
      </c>
      <c r="T642" s="5">
        <f t="shared" si="67"/>
        <v>16821.25</v>
      </c>
      <c r="U642" t="s">
        <v>33</v>
      </c>
      <c r="V642" s="6">
        <f t="shared" si="68"/>
        <v>42387.25</v>
      </c>
      <c r="W642" s="6">
        <f t="shared" si="69"/>
        <v>42390.25</v>
      </c>
    </row>
    <row r="643" spans="1:23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70">(E643/D643)*100</f>
        <v>119.96808510638297</v>
      </c>
      <c r="G643" t="s">
        <v>20</v>
      </c>
      <c r="H643">
        <v>194</v>
      </c>
      <c r="I643" s="5">
        <f t="shared" ref="I643:I706" si="71">IF(H643=0,0,E643/H643)</f>
        <v>58.128865979381445</v>
      </c>
      <c r="J643" s="5" t="s">
        <v>2039</v>
      </c>
      <c r="K643" s="5" t="s">
        <v>2040</v>
      </c>
      <c r="L643" t="s">
        <v>98</v>
      </c>
      <c r="M643" t="s">
        <v>99</v>
      </c>
      <c r="N643">
        <v>1487570400</v>
      </c>
      <c r="O643">
        <v>1489986000</v>
      </c>
      <c r="P643" t="b">
        <v>0</v>
      </c>
      <c r="Q643" t="b">
        <v>0</v>
      </c>
      <c r="R643" s="6">
        <f t="shared" ref="R643:R706" si="72">DATE(1970,1,1)</f>
        <v>25569</v>
      </c>
      <c r="S643" s="5">
        <f t="shared" ref="S643:S706" si="73">N643/86400</f>
        <v>17217.25</v>
      </c>
      <c r="T643" s="5">
        <f t="shared" ref="T643:T706" si="74">O643/86400</f>
        <v>17245.208333333332</v>
      </c>
      <c r="U643" t="s">
        <v>33</v>
      </c>
      <c r="V643" s="6">
        <f t="shared" ref="V643:V706" si="75">DATE(1970,1,1)+S643</f>
        <v>42786.25</v>
      </c>
      <c r="W643" s="6">
        <f t="shared" ref="W643:W706" si="76">DATE(1970,1,1)+T643</f>
        <v>42814.208333333328</v>
      </c>
    </row>
    <row r="644" spans="1:23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70"/>
        <v>145.45652173913044</v>
      </c>
      <c r="G644" t="s">
        <v>20</v>
      </c>
      <c r="H644">
        <v>129</v>
      </c>
      <c r="I644" s="5">
        <f t="shared" si="71"/>
        <v>103.73643410852713</v>
      </c>
      <c r="J644" s="5" t="s">
        <v>2037</v>
      </c>
      <c r="K644" s="5" t="s">
        <v>2046</v>
      </c>
      <c r="L644" t="s">
        <v>15</v>
      </c>
      <c r="M644" t="s">
        <v>16</v>
      </c>
      <c r="N644">
        <v>1545026400</v>
      </c>
      <c r="O644">
        <v>1545804000</v>
      </c>
      <c r="P644" t="b">
        <v>0</v>
      </c>
      <c r="Q644" t="b">
        <v>0</v>
      </c>
      <c r="R644" s="6">
        <f t="shared" si="72"/>
        <v>25569</v>
      </c>
      <c r="S644" s="5">
        <f t="shared" si="73"/>
        <v>17882.25</v>
      </c>
      <c r="T644" s="5">
        <f t="shared" si="74"/>
        <v>17891.25</v>
      </c>
      <c r="U644" t="s">
        <v>65</v>
      </c>
      <c r="V644" s="6">
        <f t="shared" si="75"/>
        <v>43451.25</v>
      </c>
      <c r="W644" s="6">
        <f t="shared" si="76"/>
        <v>43460.25</v>
      </c>
    </row>
    <row r="645" spans="1:23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70"/>
        <v>221.38255033557047</v>
      </c>
      <c r="G645" t="s">
        <v>20</v>
      </c>
      <c r="H645">
        <v>375</v>
      </c>
      <c r="I645" s="5">
        <f t="shared" si="71"/>
        <v>87.962666666666664</v>
      </c>
      <c r="J645" s="5" t="s">
        <v>2039</v>
      </c>
      <c r="K645" s="5" t="s">
        <v>2040</v>
      </c>
      <c r="L645" t="s">
        <v>21</v>
      </c>
      <c r="M645" t="s">
        <v>22</v>
      </c>
      <c r="N645">
        <v>1488348000</v>
      </c>
      <c r="O645">
        <v>1489899600</v>
      </c>
      <c r="P645" t="b">
        <v>0</v>
      </c>
      <c r="Q645" t="b">
        <v>0</v>
      </c>
      <c r="R645" s="6">
        <f t="shared" si="72"/>
        <v>25569</v>
      </c>
      <c r="S645" s="5">
        <f t="shared" si="73"/>
        <v>17226.25</v>
      </c>
      <c r="T645" s="5">
        <f t="shared" si="74"/>
        <v>17244.208333333332</v>
      </c>
      <c r="U645" t="s">
        <v>33</v>
      </c>
      <c r="V645" s="6">
        <f t="shared" si="75"/>
        <v>42795.25</v>
      </c>
      <c r="W645" s="6">
        <f t="shared" si="76"/>
        <v>42813.208333333328</v>
      </c>
    </row>
    <row r="646" spans="1:23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70"/>
        <v>48.396694214876035</v>
      </c>
      <c r="G646" t="s">
        <v>14</v>
      </c>
      <c r="H646">
        <v>2928</v>
      </c>
      <c r="I646" s="5">
        <f t="shared" si="71"/>
        <v>28</v>
      </c>
      <c r="J646" s="5" t="s">
        <v>2039</v>
      </c>
      <c r="K646" s="5" t="s">
        <v>2040</v>
      </c>
      <c r="L646" t="s">
        <v>15</v>
      </c>
      <c r="M646" t="s">
        <v>16</v>
      </c>
      <c r="N646">
        <v>1545112800</v>
      </c>
      <c r="O646">
        <v>1546495200</v>
      </c>
      <c r="P646" t="b">
        <v>0</v>
      </c>
      <c r="Q646" t="b">
        <v>0</v>
      </c>
      <c r="R646" s="6">
        <f t="shared" si="72"/>
        <v>25569</v>
      </c>
      <c r="S646" s="5">
        <f t="shared" si="73"/>
        <v>17883.25</v>
      </c>
      <c r="T646" s="5">
        <f t="shared" si="74"/>
        <v>17899.25</v>
      </c>
      <c r="U646" t="s">
        <v>33</v>
      </c>
      <c r="V646" s="6">
        <f t="shared" si="75"/>
        <v>43452.25</v>
      </c>
      <c r="W646" s="6">
        <f t="shared" si="76"/>
        <v>43468.25</v>
      </c>
    </row>
    <row r="647" spans="1:23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70"/>
        <v>92.911504424778755</v>
      </c>
      <c r="G647" t="s">
        <v>14</v>
      </c>
      <c r="H647">
        <v>4697</v>
      </c>
      <c r="I647" s="5">
        <f t="shared" si="71"/>
        <v>37.999361294443261</v>
      </c>
      <c r="J647" s="5" t="s">
        <v>2035</v>
      </c>
      <c r="K647" s="5" t="s">
        <v>2036</v>
      </c>
      <c r="L647" t="s">
        <v>21</v>
      </c>
      <c r="M647" t="s">
        <v>22</v>
      </c>
      <c r="N647">
        <v>1537938000</v>
      </c>
      <c r="O647">
        <v>1539752400</v>
      </c>
      <c r="P647" t="b">
        <v>0</v>
      </c>
      <c r="Q647" t="b">
        <v>1</v>
      </c>
      <c r="R647" s="6">
        <f t="shared" si="72"/>
        <v>25569</v>
      </c>
      <c r="S647" s="5">
        <f t="shared" si="73"/>
        <v>17800.208333333332</v>
      </c>
      <c r="T647" s="5">
        <f t="shared" si="74"/>
        <v>17821.208333333332</v>
      </c>
      <c r="U647" t="s">
        <v>23</v>
      </c>
      <c r="V647" s="6">
        <f t="shared" si="75"/>
        <v>43369.208333333328</v>
      </c>
      <c r="W647" s="6">
        <f t="shared" si="76"/>
        <v>43390.208333333328</v>
      </c>
    </row>
    <row r="648" spans="1:23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70"/>
        <v>88.599797365754824</v>
      </c>
      <c r="G648" t="s">
        <v>14</v>
      </c>
      <c r="H648">
        <v>2915</v>
      </c>
      <c r="I648" s="5">
        <f t="shared" si="71"/>
        <v>29.999313893653515</v>
      </c>
      <c r="J648" s="5" t="s">
        <v>2050</v>
      </c>
      <c r="K648" s="5" t="s">
        <v>2051</v>
      </c>
      <c r="L648" t="s">
        <v>21</v>
      </c>
      <c r="M648" t="s">
        <v>22</v>
      </c>
      <c r="N648">
        <v>1363150800</v>
      </c>
      <c r="O648">
        <v>1364101200</v>
      </c>
      <c r="P648" t="b">
        <v>0</v>
      </c>
      <c r="Q648" t="b">
        <v>0</v>
      </c>
      <c r="R648" s="6">
        <f t="shared" si="72"/>
        <v>25569</v>
      </c>
      <c r="S648" s="5">
        <f t="shared" si="73"/>
        <v>15777.208333333334</v>
      </c>
      <c r="T648" s="5">
        <f t="shared" si="74"/>
        <v>15788.208333333334</v>
      </c>
      <c r="U648" t="s">
        <v>89</v>
      </c>
      <c r="V648" s="6">
        <f t="shared" si="75"/>
        <v>41346.208333333336</v>
      </c>
      <c r="W648" s="6">
        <f t="shared" si="76"/>
        <v>41357.208333333336</v>
      </c>
    </row>
    <row r="649" spans="1:23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70"/>
        <v>41.4</v>
      </c>
      <c r="G649" t="s">
        <v>14</v>
      </c>
      <c r="H649">
        <v>18</v>
      </c>
      <c r="I649" s="5">
        <f t="shared" si="71"/>
        <v>103.5</v>
      </c>
      <c r="J649" s="5" t="s">
        <v>2047</v>
      </c>
      <c r="K649" s="5" t="s">
        <v>2059</v>
      </c>
      <c r="L649" t="s">
        <v>21</v>
      </c>
      <c r="M649" t="s">
        <v>22</v>
      </c>
      <c r="N649">
        <v>1523250000</v>
      </c>
      <c r="O649">
        <v>1525323600</v>
      </c>
      <c r="P649" t="b">
        <v>0</v>
      </c>
      <c r="Q649" t="b">
        <v>0</v>
      </c>
      <c r="R649" s="6">
        <f t="shared" si="72"/>
        <v>25569</v>
      </c>
      <c r="S649" s="5">
        <f t="shared" si="73"/>
        <v>17630.208333333332</v>
      </c>
      <c r="T649" s="5">
        <f t="shared" si="74"/>
        <v>17654.208333333332</v>
      </c>
      <c r="U649" t="s">
        <v>206</v>
      </c>
      <c r="V649" s="6">
        <f t="shared" si="75"/>
        <v>43199.208333333328</v>
      </c>
      <c r="W649" s="6">
        <f t="shared" si="76"/>
        <v>43223.208333333328</v>
      </c>
    </row>
    <row r="650" spans="1:23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70"/>
        <v>63.056795131845846</v>
      </c>
      <c r="G650" t="s">
        <v>74</v>
      </c>
      <c r="H650">
        <v>723</v>
      </c>
      <c r="I650" s="5">
        <f t="shared" si="71"/>
        <v>85.994467496542185</v>
      </c>
      <c r="J650" s="5" t="s">
        <v>2033</v>
      </c>
      <c r="K650" s="5" t="s">
        <v>2034</v>
      </c>
      <c r="L650" t="s">
        <v>21</v>
      </c>
      <c r="M650" t="s">
        <v>22</v>
      </c>
      <c r="N650">
        <v>1499317200</v>
      </c>
      <c r="O650">
        <v>1500872400</v>
      </c>
      <c r="P650" t="b">
        <v>1</v>
      </c>
      <c r="Q650" t="b">
        <v>0</v>
      </c>
      <c r="R650" s="6">
        <f t="shared" si="72"/>
        <v>25569</v>
      </c>
      <c r="S650" s="5">
        <f t="shared" si="73"/>
        <v>17353.208333333332</v>
      </c>
      <c r="T650" s="5">
        <f t="shared" si="74"/>
        <v>17371.208333333332</v>
      </c>
      <c r="U650" t="s">
        <v>17</v>
      </c>
      <c r="V650" s="6">
        <f t="shared" si="75"/>
        <v>42922.208333333328</v>
      </c>
      <c r="W650" s="6">
        <f t="shared" si="76"/>
        <v>42940.208333333328</v>
      </c>
    </row>
    <row r="651" spans="1:23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70"/>
        <v>48.482333607230892</v>
      </c>
      <c r="G651" t="s">
        <v>14</v>
      </c>
      <c r="H651">
        <v>602</v>
      </c>
      <c r="I651" s="5">
        <f t="shared" si="71"/>
        <v>98.011627906976742</v>
      </c>
      <c r="J651" s="5" t="s">
        <v>2039</v>
      </c>
      <c r="K651" s="5" t="s">
        <v>2040</v>
      </c>
      <c r="L651" t="s">
        <v>98</v>
      </c>
      <c r="M651" t="s">
        <v>99</v>
      </c>
      <c r="N651">
        <v>1287550800</v>
      </c>
      <c r="O651">
        <v>1288501200</v>
      </c>
      <c r="P651" t="b">
        <v>1</v>
      </c>
      <c r="Q651" t="b">
        <v>1</v>
      </c>
      <c r="R651" s="6">
        <f t="shared" si="72"/>
        <v>25569</v>
      </c>
      <c r="S651" s="5">
        <f t="shared" si="73"/>
        <v>14902.208333333334</v>
      </c>
      <c r="T651" s="5">
        <f t="shared" si="74"/>
        <v>14913.208333333334</v>
      </c>
      <c r="U651" t="s">
        <v>33</v>
      </c>
      <c r="V651" s="6">
        <f t="shared" si="75"/>
        <v>40471.208333333336</v>
      </c>
      <c r="W651" s="6">
        <f t="shared" si="76"/>
        <v>40482.208333333336</v>
      </c>
    </row>
    <row r="652" spans="1:23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 s="5">
        <f t="shared" si="71"/>
        <v>2</v>
      </c>
      <c r="J652" s="5" t="s">
        <v>2035</v>
      </c>
      <c r="K652" s="5" t="s">
        <v>2058</v>
      </c>
      <c r="L652" t="s">
        <v>21</v>
      </c>
      <c r="M652" t="s">
        <v>22</v>
      </c>
      <c r="N652">
        <v>1404795600</v>
      </c>
      <c r="O652">
        <v>1407128400</v>
      </c>
      <c r="P652" t="b">
        <v>0</v>
      </c>
      <c r="Q652" t="b">
        <v>0</v>
      </c>
      <c r="R652" s="6">
        <f t="shared" si="72"/>
        <v>25569</v>
      </c>
      <c r="S652" s="5">
        <f t="shared" si="73"/>
        <v>16259.208333333334</v>
      </c>
      <c r="T652" s="5">
        <f t="shared" si="74"/>
        <v>16286.208333333334</v>
      </c>
      <c r="U652" t="s">
        <v>159</v>
      </c>
      <c r="V652" s="6">
        <f t="shared" si="75"/>
        <v>41828.208333333336</v>
      </c>
      <c r="W652" s="6">
        <f t="shared" si="76"/>
        <v>41855.208333333336</v>
      </c>
    </row>
    <row r="653" spans="1:23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70"/>
        <v>88.47941026944585</v>
      </c>
      <c r="G653" t="s">
        <v>14</v>
      </c>
      <c r="H653">
        <v>3868</v>
      </c>
      <c r="I653" s="5">
        <f t="shared" si="71"/>
        <v>44.994570837642193</v>
      </c>
      <c r="J653" s="5" t="s">
        <v>2041</v>
      </c>
      <c r="K653" s="5" t="s">
        <v>2052</v>
      </c>
      <c r="L653" t="s">
        <v>107</v>
      </c>
      <c r="M653" t="s">
        <v>108</v>
      </c>
      <c r="N653">
        <v>1393048800</v>
      </c>
      <c r="O653">
        <v>1394344800</v>
      </c>
      <c r="P653" t="b">
        <v>0</v>
      </c>
      <c r="Q653" t="b">
        <v>0</v>
      </c>
      <c r="R653" s="6">
        <f t="shared" si="72"/>
        <v>25569</v>
      </c>
      <c r="S653" s="5">
        <f t="shared" si="73"/>
        <v>16123.25</v>
      </c>
      <c r="T653" s="5">
        <f t="shared" si="74"/>
        <v>16138.25</v>
      </c>
      <c r="U653" t="s">
        <v>100</v>
      </c>
      <c r="V653" s="6">
        <f t="shared" si="75"/>
        <v>41692.25</v>
      </c>
      <c r="W653" s="6">
        <f t="shared" si="76"/>
        <v>41707.25</v>
      </c>
    </row>
    <row r="654" spans="1:23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70"/>
        <v>126.84</v>
      </c>
      <c r="G654" t="s">
        <v>20</v>
      </c>
      <c r="H654">
        <v>409</v>
      </c>
      <c r="I654" s="5">
        <f t="shared" si="71"/>
        <v>31.012224938875306</v>
      </c>
      <c r="J654" s="5" t="s">
        <v>2037</v>
      </c>
      <c r="K654" s="5" t="s">
        <v>2038</v>
      </c>
      <c r="L654" t="s">
        <v>21</v>
      </c>
      <c r="M654" t="s">
        <v>22</v>
      </c>
      <c r="N654">
        <v>1470373200</v>
      </c>
      <c r="O654">
        <v>1474088400</v>
      </c>
      <c r="P654" t="b">
        <v>0</v>
      </c>
      <c r="Q654" t="b">
        <v>0</v>
      </c>
      <c r="R654" s="6">
        <f t="shared" si="72"/>
        <v>25569</v>
      </c>
      <c r="S654" s="5">
        <f t="shared" si="73"/>
        <v>17018.208333333332</v>
      </c>
      <c r="T654" s="5">
        <f t="shared" si="74"/>
        <v>17061.208333333332</v>
      </c>
      <c r="U654" t="s">
        <v>28</v>
      </c>
      <c r="V654" s="6">
        <f t="shared" si="75"/>
        <v>42587.208333333328</v>
      </c>
      <c r="W654" s="6">
        <f t="shared" si="76"/>
        <v>42630.208333333328</v>
      </c>
    </row>
    <row r="655" spans="1:23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70"/>
        <v>2338.833333333333</v>
      </c>
      <c r="G655" t="s">
        <v>20</v>
      </c>
      <c r="H655">
        <v>234</v>
      </c>
      <c r="I655" s="5">
        <f t="shared" si="71"/>
        <v>59.970085470085472</v>
      </c>
      <c r="J655" s="5" t="s">
        <v>2037</v>
      </c>
      <c r="K655" s="5" t="s">
        <v>2038</v>
      </c>
      <c r="L655" t="s">
        <v>21</v>
      </c>
      <c r="M655" t="s">
        <v>22</v>
      </c>
      <c r="N655">
        <v>1460091600</v>
      </c>
      <c r="O655">
        <v>1460264400</v>
      </c>
      <c r="P655" t="b">
        <v>0</v>
      </c>
      <c r="Q655" t="b">
        <v>0</v>
      </c>
      <c r="R655" s="6">
        <f t="shared" si="72"/>
        <v>25569</v>
      </c>
      <c r="S655" s="5">
        <f t="shared" si="73"/>
        <v>16899.208333333332</v>
      </c>
      <c r="T655" s="5">
        <f t="shared" si="74"/>
        <v>16901.208333333332</v>
      </c>
      <c r="U655" t="s">
        <v>28</v>
      </c>
      <c r="V655" s="6">
        <f t="shared" si="75"/>
        <v>42468.208333333328</v>
      </c>
      <c r="W655" s="6">
        <f t="shared" si="76"/>
        <v>42470.208333333328</v>
      </c>
    </row>
    <row r="656" spans="1:23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70"/>
        <v>508.38857142857148</v>
      </c>
      <c r="G656" t="s">
        <v>20</v>
      </c>
      <c r="H656">
        <v>3016</v>
      </c>
      <c r="I656" s="5">
        <f t="shared" si="71"/>
        <v>58.9973474801061</v>
      </c>
      <c r="J656" s="5" t="s">
        <v>2035</v>
      </c>
      <c r="K656" s="5" t="s">
        <v>2057</v>
      </c>
      <c r="L656" t="s">
        <v>21</v>
      </c>
      <c r="M656" t="s">
        <v>22</v>
      </c>
      <c r="N656">
        <v>1440392400</v>
      </c>
      <c r="O656">
        <v>1440824400</v>
      </c>
      <c r="P656" t="b">
        <v>0</v>
      </c>
      <c r="Q656" t="b">
        <v>0</v>
      </c>
      <c r="R656" s="6">
        <f t="shared" si="72"/>
        <v>25569</v>
      </c>
      <c r="S656" s="5">
        <f t="shared" si="73"/>
        <v>16671.208333333332</v>
      </c>
      <c r="T656" s="5">
        <f t="shared" si="74"/>
        <v>16676.208333333332</v>
      </c>
      <c r="U656" t="s">
        <v>148</v>
      </c>
      <c r="V656" s="6">
        <f t="shared" si="75"/>
        <v>42240.208333333328</v>
      </c>
      <c r="W656" s="6">
        <f t="shared" si="76"/>
        <v>42245.208333333328</v>
      </c>
    </row>
    <row r="657" spans="1:23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70"/>
        <v>191.47826086956522</v>
      </c>
      <c r="G657" t="s">
        <v>20</v>
      </c>
      <c r="H657">
        <v>264</v>
      </c>
      <c r="I657" s="5">
        <f t="shared" si="71"/>
        <v>50.045454545454547</v>
      </c>
      <c r="J657" s="5" t="s">
        <v>2054</v>
      </c>
      <c r="K657" s="5" t="s">
        <v>2055</v>
      </c>
      <c r="L657" t="s">
        <v>21</v>
      </c>
      <c r="M657" t="s">
        <v>22</v>
      </c>
      <c r="N657">
        <v>1488434400</v>
      </c>
      <c r="O657">
        <v>1489554000</v>
      </c>
      <c r="P657" t="b">
        <v>1</v>
      </c>
      <c r="Q657" t="b">
        <v>0</v>
      </c>
      <c r="R657" s="6">
        <f t="shared" si="72"/>
        <v>25569</v>
      </c>
      <c r="S657" s="5">
        <f t="shared" si="73"/>
        <v>17227.25</v>
      </c>
      <c r="T657" s="5">
        <f t="shared" si="74"/>
        <v>17240.208333333332</v>
      </c>
      <c r="U657" t="s">
        <v>122</v>
      </c>
      <c r="V657" s="6">
        <f t="shared" si="75"/>
        <v>42796.25</v>
      </c>
      <c r="W657" s="6">
        <f t="shared" si="76"/>
        <v>42809.208333333328</v>
      </c>
    </row>
    <row r="658" spans="1:23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70"/>
        <v>42.127533783783782</v>
      </c>
      <c r="G658" t="s">
        <v>14</v>
      </c>
      <c r="H658">
        <v>504</v>
      </c>
      <c r="I658" s="5">
        <f t="shared" si="71"/>
        <v>98.966269841269835</v>
      </c>
      <c r="J658" s="5" t="s">
        <v>2033</v>
      </c>
      <c r="K658" s="5" t="s">
        <v>2034</v>
      </c>
      <c r="L658" t="s">
        <v>26</v>
      </c>
      <c r="M658" t="s">
        <v>27</v>
      </c>
      <c r="N658">
        <v>1514440800</v>
      </c>
      <c r="O658">
        <v>1514872800</v>
      </c>
      <c r="P658" t="b">
        <v>0</v>
      </c>
      <c r="Q658" t="b">
        <v>0</v>
      </c>
      <c r="R658" s="6">
        <f t="shared" si="72"/>
        <v>25569</v>
      </c>
      <c r="S658" s="5">
        <f t="shared" si="73"/>
        <v>17528.25</v>
      </c>
      <c r="T658" s="5">
        <f t="shared" si="74"/>
        <v>17533.25</v>
      </c>
      <c r="U658" t="s">
        <v>17</v>
      </c>
      <c r="V658" s="6">
        <f t="shared" si="75"/>
        <v>43097.25</v>
      </c>
      <c r="W658" s="6">
        <f t="shared" si="76"/>
        <v>43102.25</v>
      </c>
    </row>
    <row r="659" spans="1:23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70"/>
        <v>8.24</v>
      </c>
      <c r="G659" t="s">
        <v>14</v>
      </c>
      <c r="H659">
        <v>14</v>
      </c>
      <c r="I659" s="5">
        <f t="shared" si="71"/>
        <v>58.857142857142854</v>
      </c>
      <c r="J659" s="5" t="s">
        <v>2041</v>
      </c>
      <c r="K659" s="5" t="s">
        <v>2063</v>
      </c>
      <c r="L659" t="s">
        <v>21</v>
      </c>
      <c r="M659" t="s">
        <v>22</v>
      </c>
      <c r="N659">
        <v>1514354400</v>
      </c>
      <c r="O659">
        <v>1515736800</v>
      </c>
      <c r="P659" t="b">
        <v>0</v>
      </c>
      <c r="Q659" t="b">
        <v>0</v>
      </c>
      <c r="R659" s="6">
        <f t="shared" si="72"/>
        <v>25569</v>
      </c>
      <c r="S659" s="5">
        <f t="shared" si="73"/>
        <v>17527.25</v>
      </c>
      <c r="T659" s="5">
        <f t="shared" si="74"/>
        <v>17543.25</v>
      </c>
      <c r="U659" t="s">
        <v>474</v>
      </c>
      <c r="V659" s="6">
        <f t="shared" si="75"/>
        <v>43096.25</v>
      </c>
      <c r="W659" s="6">
        <f t="shared" si="76"/>
        <v>43112.25</v>
      </c>
    </row>
    <row r="660" spans="1:23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70"/>
        <v>60.064638783269963</v>
      </c>
      <c r="G660" t="s">
        <v>74</v>
      </c>
      <c r="H660">
        <v>390</v>
      </c>
      <c r="I660" s="5">
        <f t="shared" si="71"/>
        <v>81.010256410256417</v>
      </c>
      <c r="J660" s="5" t="s">
        <v>2035</v>
      </c>
      <c r="K660" s="5" t="s">
        <v>2036</v>
      </c>
      <c r="L660" t="s">
        <v>21</v>
      </c>
      <c r="M660" t="s">
        <v>22</v>
      </c>
      <c r="N660">
        <v>1440910800</v>
      </c>
      <c r="O660">
        <v>1442898000</v>
      </c>
      <c r="P660" t="b">
        <v>0</v>
      </c>
      <c r="Q660" t="b">
        <v>0</v>
      </c>
      <c r="R660" s="6">
        <f t="shared" si="72"/>
        <v>25569</v>
      </c>
      <c r="S660" s="5">
        <f t="shared" si="73"/>
        <v>16677.208333333332</v>
      </c>
      <c r="T660" s="5">
        <f t="shared" si="74"/>
        <v>16700.208333333332</v>
      </c>
      <c r="U660" t="s">
        <v>23</v>
      </c>
      <c r="V660" s="6">
        <f t="shared" si="75"/>
        <v>42246.208333333328</v>
      </c>
      <c r="W660" s="6">
        <f t="shared" si="76"/>
        <v>42269.208333333328</v>
      </c>
    </row>
    <row r="661" spans="1:23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70"/>
        <v>47.232808616404313</v>
      </c>
      <c r="G661" t="s">
        <v>14</v>
      </c>
      <c r="H661">
        <v>750</v>
      </c>
      <c r="I661" s="5">
        <f t="shared" si="71"/>
        <v>76.013333333333335</v>
      </c>
      <c r="J661" s="5" t="s">
        <v>2041</v>
      </c>
      <c r="K661" s="5" t="s">
        <v>2042</v>
      </c>
      <c r="L661" t="s">
        <v>40</v>
      </c>
      <c r="M661" t="s">
        <v>41</v>
      </c>
      <c r="N661">
        <v>1296108000</v>
      </c>
      <c r="O661">
        <v>1296194400</v>
      </c>
      <c r="P661" t="b">
        <v>0</v>
      </c>
      <c r="Q661" t="b">
        <v>0</v>
      </c>
      <c r="R661" s="6">
        <f t="shared" si="72"/>
        <v>25569</v>
      </c>
      <c r="S661" s="5">
        <f t="shared" si="73"/>
        <v>15001.25</v>
      </c>
      <c r="T661" s="5">
        <f t="shared" si="74"/>
        <v>15002.25</v>
      </c>
      <c r="U661" t="s">
        <v>42</v>
      </c>
      <c r="V661" s="6">
        <f t="shared" si="75"/>
        <v>40570.25</v>
      </c>
      <c r="W661" s="6">
        <f t="shared" si="76"/>
        <v>40571.25</v>
      </c>
    </row>
    <row r="662" spans="1:23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70"/>
        <v>81.736263736263737</v>
      </c>
      <c r="G662" t="s">
        <v>14</v>
      </c>
      <c r="H662">
        <v>77</v>
      </c>
      <c r="I662" s="5">
        <f t="shared" si="71"/>
        <v>96.597402597402592</v>
      </c>
      <c r="J662" s="5" t="s">
        <v>2039</v>
      </c>
      <c r="K662" s="5" t="s">
        <v>2040</v>
      </c>
      <c r="L662" t="s">
        <v>21</v>
      </c>
      <c r="M662" t="s">
        <v>22</v>
      </c>
      <c r="N662">
        <v>1440133200</v>
      </c>
      <c r="O662">
        <v>1440910800</v>
      </c>
      <c r="P662" t="b">
        <v>1</v>
      </c>
      <c r="Q662" t="b">
        <v>0</v>
      </c>
      <c r="R662" s="6">
        <f t="shared" si="72"/>
        <v>25569</v>
      </c>
      <c r="S662" s="5">
        <f t="shared" si="73"/>
        <v>16668.208333333332</v>
      </c>
      <c r="T662" s="5">
        <f t="shared" si="74"/>
        <v>16677.208333333332</v>
      </c>
      <c r="U662" t="s">
        <v>33</v>
      </c>
      <c r="V662" s="6">
        <f t="shared" si="75"/>
        <v>42237.208333333328</v>
      </c>
      <c r="W662" s="6">
        <f t="shared" si="76"/>
        <v>42246.208333333328</v>
      </c>
    </row>
    <row r="663" spans="1:23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70"/>
        <v>54.187265917603</v>
      </c>
      <c r="G663" t="s">
        <v>14</v>
      </c>
      <c r="H663">
        <v>752</v>
      </c>
      <c r="I663" s="5">
        <f t="shared" si="71"/>
        <v>76.957446808510639</v>
      </c>
      <c r="J663" s="5" t="s">
        <v>2035</v>
      </c>
      <c r="K663" s="5" t="s">
        <v>2058</v>
      </c>
      <c r="L663" t="s">
        <v>36</v>
      </c>
      <c r="M663" t="s">
        <v>37</v>
      </c>
      <c r="N663">
        <v>1332910800</v>
      </c>
      <c r="O663">
        <v>1335502800</v>
      </c>
      <c r="P663" t="b">
        <v>0</v>
      </c>
      <c r="Q663" t="b">
        <v>0</v>
      </c>
      <c r="R663" s="6">
        <f t="shared" si="72"/>
        <v>25569</v>
      </c>
      <c r="S663" s="5">
        <f t="shared" si="73"/>
        <v>15427.208333333334</v>
      </c>
      <c r="T663" s="5">
        <f t="shared" si="74"/>
        <v>15457.208333333334</v>
      </c>
      <c r="U663" t="s">
        <v>159</v>
      </c>
      <c r="V663" s="6">
        <f t="shared" si="75"/>
        <v>40996.208333333336</v>
      </c>
      <c r="W663" s="6">
        <f t="shared" si="76"/>
        <v>41026.208333333336</v>
      </c>
    </row>
    <row r="664" spans="1:23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70"/>
        <v>97.868131868131869</v>
      </c>
      <c r="G664" t="s">
        <v>14</v>
      </c>
      <c r="H664">
        <v>131</v>
      </c>
      <c r="I664" s="5">
        <f t="shared" si="71"/>
        <v>67.984732824427482</v>
      </c>
      <c r="J664" s="5" t="s">
        <v>2039</v>
      </c>
      <c r="K664" s="5" t="s">
        <v>2040</v>
      </c>
      <c r="L664" t="s">
        <v>21</v>
      </c>
      <c r="M664" t="s">
        <v>22</v>
      </c>
      <c r="N664">
        <v>1544335200</v>
      </c>
      <c r="O664">
        <v>1544680800</v>
      </c>
      <c r="P664" t="b">
        <v>0</v>
      </c>
      <c r="Q664" t="b">
        <v>0</v>
      </c>
      <c r="R664" s="6">
        <f t="shared" si="72"/>
        <v>25569</v>
      </c>
      <c r="S664" s="5">
        <f t="shared" si="73"/>
        <v>17874.25</v>
      </c>
      <c r="T664" s="5">
        <f t="shared" si="74"/>
        <v>17878.25</v>
      </c>
      <c r="U664" t="s">
        <v>33</v>
      </c>
      <c r="V664" s="6">
        <f t="shared" si="75"/>
        <v>43443.25</v>
      </c>
      <c r="W664" s="6">
        <f t="shared" si="76"/>
        <v>43447.25</v>
      </c>
    </row>
    <row r="665" spans="1:23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70"/>
        <v>77.239999999999995</v>
      </c>
      <c r="G665" t="s">
        <v>14</v>
      </c>
      <c r="H665">
        <v>87</v>
      </c>
      <c r="I665" s="5">
        <f t="shared" si="71"/>
        <v>88.781609195402297</v>
      </c>
      <c r="J665" s="5" t="s">
        <v>2039</v>
      </c>
      <c r="K665" s="5" t="s">
        <v>2040</v>
      </c>
      <c r="L665" t="s">
        <v>21</v>
      </c>
      <c r="M665" t="s">
        <v>22</v>
      </c>
      <c r="N665">
        <v>1286427600</v>
      </c>
      <c r="O665">
        <v>1288414800</v>
      </c>
      <c r="P665" t="b">
        <v>0</v>
      </c>
      <c r="Q665" t="b">
        <v>0</v>
      </c>
      <c r="R665" s="6">
        <f t="shared" si="72"/>
        <v>25569</v>
      </c>
      <c r="S665" s="5">
        <f t="shared" si="73"/>
        <v>14889.208333333334</v>
      </c>
      <c r="T665" s="5">
        <f t="shared" si="74"/>
        <v>14912.208333333334</v>
      </c>
      <c r="U665" t="s">
        <v>33</v>
      </c>
      <c r="V665" s="6">
        <f t="shared" si="75"/>
        <v>40458.208333333336</v>
      </c>
      <c r="W665" s="6">
        <f t="shared" si="76"/>
        <v>40481.208333333336</v>
      </c>
    </row>
    <row r="666" spans="1:23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70"/>
        <v>33.464735516372798</v>
      </c>
      <c r="G666" t="s">
        <v>14</v>
      </c>
      <c r="H666">
        <v>1063</v>
      </c>
      <c r="I666" s="5">
        <f t="shared" si="71"/>
        <v>24.99623706491063</v>
      </c>
      <c r="J666" s="5" t="s">
        <v>2035</v>
      </c>
      <c r="K666" s="5" t="s">
        <v>2058</v>
      </c>
      <c r="L666" t="s">
        <v>21</v>
      </c>
      <c r="M666" t="s">
        <v>22</v>
      </c>
      <c r="N666">
        <v>1329717600</v>
      </c>
      <c r="O666">
        <v>1330581600</v>
      </c>
      <c r="P666" t="b">
        <v>0</v>
      </c>
      <c r="Q666" t="b">
        <v>0</v>
      </c>
      <c r="R666" s="6">
        <f t="shared" si="72"/>
        <v>25569</v>
      </c>
      <c r="S666" s="5">
        <f t="shared" si="73"/>
        <v>15390.25</v>
      </c>
      <c r="T666" s="5">
        <f t="shared" si="74"/>
        <v>15400.25</v>
      </c>
      <c r="U666" t="s">
        <v>159</v>
      </c>
      <c r="V666" s="6">
        <f t="shared" si="75"/>
        <v>40959.25</v>
      </c>
      <c r="W666" s="6">
        <f t="shared" si="76"/>
        <v>40969.25</v>
      </c>
    </row>
    <row r="667" spans="1:23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70"/>
        <v>239.58823529411765</v>
      </c>
      <c r="G667" t="s">
        <v>20</v>
      </c>
      <c r="H667">
        <v>272</v>
      </c>
      <c r="I667" s="5">
        <f t="shared" si="71"/>
        <v>44.922794117647058</v>
      </c>
      <c r="J667" s="5" t="s">
        <v>2041</v>
      </c>
      <c r="K667" s="5" t="s">
        <v>2042</v>
      </c>
      <c r="L667" t="s">
        <v>21</v>
      </c>
      <c r="M667" t="s">
        <v>22</v>
      </c>
      <c r="N667">
        <v>1310187600</v>
      </c>
      <c r="O667">
        <v>1311397200</v>
      </c>
      <c r="P667" t="b">
        <v>0</v>
      </c>
      <c r="Q667" t="b">
        <v>1</v>
      </c>
      <c r="R667" s="6">
        <f t="shared" si="72"/>
        <v>25569</v>
      </c>
      <c r="S667" s="5">
        <f t="shared" si="73"/>
        <v>15164.208333333334</v>
      </c>
      <c r="T667" s="5">
        <f t="shared" si="74"/>
        <v>15178.208333333334</v>
      </c>
      <c r="U667" t="s">
        <v>42</v>
      </c>
      <c r="V667" s="6">
        <f t="shared" si="75"/>
        <v>40733.208333333336</v>
      </c>
      <c r="W667" s="6">
        <f t="shared" si="76"/>
        <v>40747.208333333336</v>
      </c>
    </row>
    <row r="668" spans="1:23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70"/>
        <v>64.032258064516128</v>
      </c>
      <c r="G668" t="s">
        <v>74</v>
      </c>
      <c r="H668">
        <v>25</v>
      </c>
      <c r="I668" s="5">
        <f t="shared" si="71"/>
        <v>79.400000000000006</v>
      </c>
      <c r="J668" s="5" t="s">
        <v>2039</v>
      </c>
      <c r="K668" s="5" t="s">
        <v>2040</v>
      </c>
      <c r="L668" t="s">
        <v>21</v>
      </c>
      <c r="M668" t="s">
        <v>22</v>
      </c>
      <c r="N668">
        <v>1377838800</v>
      </c>
      <c r="O668">
        <v>1378357200</v>
      </c>
      <c r="P668" t="b">
        <v>0</v>
      </c>
      <c r="Q668" t="b">
        <v>1</v>
      </c>
      <c r="R668" s="6">
        <f t="shared" si="72"/>
        <v>25569</v>
      </c>
      <c r="S668" s="5">
        <f t="shared" si="73"/>
        <v>15947.208333333334</v>
      </c>
      <c r="T668" s="5">
        <f t="shared" si="74"/>
        <v>15953.208333333334</v>
      </c>
      <c r="U668" t="s">
        <v>33</v>
      </c>
      <c r="V668" s="6">
        <f t="shared" si="75"/>
        <v>41516.208333333336</v>
      </c>
      <c r="W668" s="6">
        <f t="shared" si="76"/>
        <v>41522.208333333336</v>
      </c>
    </row>
    <row r="669" spans="1:23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70"/>
        <v>176.15942028985506</v>
      </c>
      <c r="G669" t="s">
        <v>20</v>
      </c>
      <c r="H669">
        <v>419</v>
      </c>
      <c r="I669" s="5">
        <f t="shared" si="71"/>
        <v>29.009546539379475</v>
      </c>
      <c r="J669" s="5" t="s">
        <v>2064</v>
      </c>
      <c r="K669" s="5" t="s">
        <v>2065</v>
      </c>
      <c r="L669" t="s">
        <v>21</v>
      </c>
      <c r="M669" t="s">
        <v>22</v>
      </c>
      <c r="N669">
        <v>1410325200</v>
      </c>
      <c r="O669">
        <v>1411102800</v>
      </c>
      <c r="P669" t="b">
        <v>0</v>
      </c>
      <c r="Q669" t="b">
        <v>0</v>
      </c>
      <c r="R669" s="6">
        <f t="shared" si="72"/>
        <v>25569</v>
      </c>
      <c r="S669" s="5">
        <f t="shared" si="73"/>
        <v>16323.208333333334</v>
      </c>
      <c r="T669" s="5">
        <f t="shared" si="74"/>
        <v>16332.208333333334</v>
      </c>
      <c r="U669" t="s">
        <v>1029</v>
      </c>
      <c r="V669" s="6">
        <f t="shared" si="75"/>
        <v>41892.208333333336</v>
      </c>
      <c r="W669" s="6">
        <f t="shared" si="76"/>
        <v>41901.208333333336</v>
      </c>
    </row>
    <row r="670" spans="1:23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70"/>
        <v>20.33818181818182</v>
      </c>
      <c r="G670" t="s">
        <v>14</v>
      </c>
      <c r="H670">
        <v>76</v>
      </c>
      <c r="I670" s="5">
        <f t="shared" si="71"/>
        <v>73.59210526315789</v>
      </c>
      <c r="J670" s="5" t="s">
        <v>2039</v>
      </c>
      <c r="K670" s="5" t="s">
        <v>2040</v>
      </c>
      <c r="L670" t="s">
        <v>21</v>
      </c>
      <c r="M670" t="s">
        <v>22</v>
      </c>
      <c r="N670">
        <v>1343797200</v>
      </c>
      <c r="O670">
        <v>1344834000</v>
      </c>
      <c r="P670" t="b">
        <v>0</v>
      </c>
      <c r="Q670" t="b">
        <v>0</v>
      </c>
      <c r="R670" s="6">
        <f t="shared" si="72"/>
        <v>25569</v>
      </c>
      <c r="S670" s="5">
        <f t="shared" si="73"/>
        <v>15553.208333333334</v>
      </c>
      <c r="T670" s="5">
        <f t="shared" si="74"/>
        <v>15565.208333333334</v>
      </c>
      <c r="U670" t="s">
        <v>33</v>
      </c>
      <c r="V670" s="6">
        <f t="shared" si="75"/>
        <v>41122.208333333336</v>
      </c>
      <c r="W670" s="6">
        <f t="shared" si="76"/>
        <v>41134.208333333336</v>
      </c>
    </row>
    <row r="671" spans="1:23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70"/>
        <v>358.64754098360658</v>
      </c>
      <c r="G671" t="s">
        <v>20</v>
      </c>
      <c r="H671">
        <v>1621</v>
      </c>
      <c r="I671" s="5">
        <f t="shared" si="71"/>
        <v>107.97038864898211</v>
      </c>
      <c r="J671" s="5" t="s">
        <v>2039</v>
      </c>
      <c r="K671" s="5" t="s">
        <v>2040</v>
      </c>
      <c r="L671" t="s">
        <v>107</v>
      </c>
      <c r="M671" t="s">
        <v>108</v>
      </c>
      <c r="N671">
        <v>1498453200</v>
      </c>
      <c r="O671">
        <v>1499230800</v>
      </c>
      <c r="P671" t="b">
        <v>0</v>
      </c>
      <c r="Q671" t="b">
        <v>0</v>
      </c>
      <c r="R671" s="6">
        <f t="shared" si="72"/>
        <v>25569</v>
      </c>
      <c r="S671" s="5">
        <f t="shared" si="73"/>
        <v>17343.208333333332</v>
      </c>
      <c r="T671" s="5">
        <f t="shared" si="74"/>
        <v>17352.208333333332</v>
      </c>
      <c r="U671" t="s">
        <v>33</v>
      </c>
      <c r="V671" s="6">
        <f t="shared" si="75"/>
        <v>42912.208333333328</v>
      </c>
      <c r="W671" s="6">
        <f t="shared" si="76"/>
        <v>42921.208333333328</v>
      </c>
    </row>
    <row r="672" spans="1:23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70"/>
        <v>468.85802469135803</v>
      </c>
      <c r="G672" t="s">
        <v>20</v>
      </c>
      <c r="H672">
        <v>1101</v>
      </c>
      <c r="I672" s="5">
        <f t="shared" si="71"/>
        <v>68.987284287011803</v>
      </c>
      <c r="J672" s="5" t="s">
        <v>2035</v>
      </c>
      <c r="K672" s="5" t="s">
        <v>2045</v>
      </c>
      <c r="L672" t="s">
        <v>21</v>
      </c>
      <c r="M672" t="s">
        <v>22</v>
      </c>
      <c r="N672">
        <v>1456380000</v>
      </c>
      <c r="O672">
        <v>1457416800</v>
      </c>
      <c r="P672" t="b">
        <v>0</v>
      </c>
      <c r="Q672" t="b">
        <v>0</v>
      </c>
      <c r="R672" s="6">
        <f t="shared" si="72"/>
        <v>25569</v>
      </c>
      <c r="S672" s="5">
        <f t="shared" si="73"/>
        <v>16856.25</v>
      </c>
      <c r="T672" s="5">
        <f t="shared" si="74"/>
        <v>16868.25</v>
      </c>
      <c r="U672" t="s">
        <v>60</v>
      </c>
      <c r="V672" s="6">
        <f t="shared" si="75"/>
        <v>42425.25</v>
      </c>
      <c r="W672" s="6">
        <f t="shared" si="76"/>
        <v>42437.25</v>
      </c>
    </row>
    <row r="673" spans="1:23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70"/>
        <v>122.05635245901641</v>
      </c>
      <c r="G673" t="s">
        <v>20</v>
      </c>
      <c r="H673">
        <v>1073</v>
      </c>
      <c r="I673" s="5">
        <f t="shared" si="71"/>
        <v>111.02236719478098</v>
      </c>
      <c r="J673" s="5" t="s">
        <v>2039</v>
      </c>
      <c r="K673" s="5" t="s">
        <v>2040</v>
      </c>
      <c r="L673" t="s">
        <v>21</v>
      </c>
      <c r="M673" t="s">
        <v>22</v>
      </c>
      <c r="N673">
        <v>1280552400</v>
      </c>
      <c r="O673">
        <v>1280898000</v>
      </c>
      <c r="P673" t="b">
        <v>0</v>
      </c>
      <c r="Q673" t="b">
        <v>1</v>
      </c>
      <c r="R673" s="6">
        <f t="shared" si="72"/>
        <v>25569</v>
      </c>
      <c r="S673" s="5">
        <f t="shared" si="73"/>
        <v>14821.208333333334</v>
      </c>
      <c r="T673" s="5">
        <f t="shared" si="74"/>
        <v>14825.208333333334</v>
      </c>
      <c r="U673" t="s">
        <v>33</v>
      </c>
      <c r="V673" s="6">
        <f t="shared" si="75"/>
        <v>40390.208333333336</v>
      </c>
      <c r="W673" s="6">
        <f t="shared" si="76"/>
        <v>40394.208333333336</v>
      </c>
    </row>
    <row r="674" spans="1:23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70"/>
        <v>55.931783729156137</v>
      </c>
      <c r="G674" t="s">
        <v>14</v>
      </c>
      <c r="H674">
        <v>4428</v>
      </c>
      <c r="I674" s="5">
        <f t="shared" si="71"/>
        <v>24.997515808491418</v>
      </c>
      <c r="J674" s="5" t="s">
        <v>2039</v>
      </c>
      <c r="K674" s="5" t="s">
        <v>2040</v>
      </c>
      <c r="L674" t="s">
        <v>26</v>
      </c>
      <c r="M674" t="s">
        <v>27</v>
      </c>
      <c r="N674">
        <v>1521608400</v>
      </c>
      <c r="O674">
        <v>1522472400</v>
      </c>
      <c r="P674" t="b">
        <v>0</v>
      </c>
      <c r="Q674" t="b">
        <v>0</v>
      </c>
      <c r="R674" s="6">
        <f t="shared" si="72"/>
        <v>25569</v>
      </c>
      <c r="S674" s="5">
        <f t="shared" si="73"/>
        <v>17611.208333333332</v>
      </c>
      <c r="T674" s="5">
        <f t="shared" si="74"/>
        <v>17621.208333333332</v>
      </c>
      <c r="U674" t="s">
        <v>33</v>
      </c>
      <c r="V674" s="6">
        <f t="shared" si="75"/>
        <v>43180.208333333328</v>
      </c>
      <c r="W674" s="6">
        <f t="shared" si="76"/>
        <v>43190.208333333328</v>
      </c>
    </row>
    <row r="675" spans="1:23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70"/>
        <v>43.660714285714285</v>
      </c>
      <c r="G675" t="s">
        <v>14</v>
      </c>
      <c r="H675">
        <v>58</v>
      </c>
      <c r="I675" s="5">
        <f t="shared" si="71"/>
        <v>42.155172413793103</v>
      </c>
      <c r="J675" s="5" t="s">
        <v>2035</v>
      </c>
      <c r="K675" s="5" t="s">
        <v>2045</v>
      </c>
      <c r="L675" t="s">
        <v>107</v>
      </c>
      <c r="M675" t="s">
        <v>108</v>
      </c>
      <c r="N675">
        <v>1460696400</v>
      </c>
      <c r="O675">
        <v>1462510800</v>
      </c>
      <c r="P675" t="b">
        <v>0</v>
      </c>
      <c r="Q675" t="b">
        <v>0</v>
      </c>
      <c r="R675" s="6">
        <f t="shared" si="72"/>
        <v>25569</v>
      </c>
      <c r="S675" s="5">
        <f t="shared" si="73"/>
        <v>16906.208333333332</v>
      </c>
      <c r="T675" s="5">
        <f t="shared" si="74"/>
        <v>16927.208333333332</v>
      </c>
      <c r="U675" t="s">
        <v>60</v>
      </c>
      <c r="V675" s="6">
        <f t="shared" si="75"/>
        <v>42475.208333333328</v>
      </c>
      <c r="W675" s="6">
        <f t="shared" si="76"/>
        <v>42496.208333333328</v>
      </c>
    </row>
    <row r="676" spans="1:23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70"/>
        <v>33.53837141183363</v>
      </c>
      <c r="G676" t="s">
        <v>74</v>
      </c>
      <c r="H676">
        <v>1218</v>
      </c>
      <c r="I676" s="5">
        <f t="shared" si="71"/>
        <v>47.003284072249592</v>
      </c>
      <c r="J676" s="5" t="s">
        <v>2054</v>
      </c>
      <c r="K676" s="5" t="s">
        <v>2055</v>
      </c>
      <c r="L676" t="s">
        <v>21</v>
      </c>
      <c r="M676" t="s">
        <v>22</v>
      </c>
      <c r="N676">
        <v>1313730000</v>
      </c>
      <c r="O676">
        <v>1317790800</v>
      </c>
      <c r="P676" t="b">
        <v>0</v>
      </c>
      <c r="Q676" t="b">
        <v>0</v>
      </c>
      <c r="R676" s="6">
        <f t="shared" si="72"/>
        <v>25569</v>
      </c>
      <c r="S676" s="5">
        <f t="shared" si="73"/>
        <v>15205.208333333334</v>
      </c>
      <c r="T676" s="5">
        <f t="shared" si="74"/>
        <v>15252.208333333334</v>
      </c>
      <c r="U676" t="s">
        <v>122</v>
      </c>
      <c r="V676" s="6">
        <f t="shared" si="75"/>
        <v>40774.208333333336</v>
      </c>
      <c r="W676" s="6">
        <f t="shared" si="76"/>
        <v>40821.208333333336</v>
      </c>
    </row>
    <row r="677" spans="1:23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70"/>
        <v>122.97938144329896</v>
      </c>
      <c r="G677" t="s">
        <v>20</v>
      </c>
      <c r="H677">
        <v>331</v>
      </c>
      <c r="I677" s="5">
        <f t="shared" si="71"/>
        <v>36.0392749244713</v>
      </c>
      <c r="J677" s="5" t="s">
        <v>2064</v>
      </c>
      <c r="K677" s="5" t="s">
        <v>2065</v>
      </c>
      <c r="L677" t="s">
        <v>21</v>
      </c>
      <c r="M677" t="s">
        <v>22</v>
      </c>
      <c r="N677">
        <v>1568178000</v>
      </c>
      <c r="O677">
        <v>1568782800</v>
      </c>
      <c r="P677" t="b">
        <v>0</v>
      </c>
      <c r="Q677" t="b">
        <v>0</v>
      </c>
      <c r="R677" s="6">
        <f t="shared" si="72"/>
        <v>25569</v>
      </c>
      <c r="S677" s="5">
        <f t="shared" si="73"/>
        <v>18150.208333333332</v>
      </c>
      <c r="T677" s="5">
        <f t="shared" si="74"/>
        <v>18157.208333333332</v>
      </c>
      <c r="U677" t="s">
        <v>1029</v>
      </c>
      <c r="V677" s="6">
        <f t="shared" si="75"/>
        <v>43719.208333333328</v>
      </c>
      <c r="W677" s="6">
        <f t="shared" si="76"/>
        <v>43726.208333333328</v>
      </c>
    </row>
    <row r="678" spans="1:23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70"/>
        <v>189.74959871589084</v>
      </c>
      <c r="G678" t="s">
        <v>20</v>
      </c>
      <c r="H678">
        <v>1170</v>
      </c>
      <c r="I678" s="5">
        <f t="shared" si="71"/>
        <v>101.03760683760684</v>
      </c>
      <c r="J678" s="5" t="s">
        <v>2054</v>
      </c>
      <c r="K678" s="5" t="s">
        <v>2055</v>
      </c>
      <c r="L678" t="s">
        <v>21</v>
      </c>
      <c r="M678" t="s">
        <v>22</v>
      </c>
      <c r="N678">
        <v>1348635600</v>
      </c>
      <c r="O678">
        <v>1349413200</v>
      </c>
      <c r="P678" t="b">
        <v>0</v>
      </c>
      <c r="Q678" t="b">
        <v>0</v>
      </c>
      <c r="R678" s="6">
        <f t="shared" si="72"/>
        <v>25569</v>
      </c>
      <c r="S678" s="5">
        <f t="shared" si="73"/>
        <v>15609.208333333334</v>
      </c>
      <c r="T678" s="5">
        <f t="shared" si="74"/>
        <v>15618.208333333334</v>
      </c>
      <c r="U678" t="s">
        <v>122</v>
      </c>
      <c r="V678" s="6">
        <f t="shared" si="75"/>
        <v>41178.208333333336</v>
      </c>
      <c r="W678" s="6">
        <f t="shared" si="76"/>
        <v>41187.208333333336</v>
      </c>
    </row>
    <row r="679" spans="1:23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70"/>
        <v>83.622641509433961</v>
      </c>
      <c r="G679" t="s">
        <v>14</v>
      </c>
      <c r="H679">
        <v>111</v>
      </c>
      <c r="I679" s="5">
        <f t="shared" si="71"/>
        <v>39.927927927927925</v>
      </c>
      <c r="J679" s="5" t="s">
        <v>2047</v>
      </c>
      <c r="K679" s="5" t="s">
        <v>2053</v>
      </c>
      <c r="L679" t="s">
        <v>21</v>
      </c>
      <c r="M679" t="s">
        <v>22</v>
      </c>
      <c r="N679">
        <v>1468126800</v>
      </c>
      <c r="O679">
        <v>1472446800</v>
      </c>
      <c r="P679" t="b">
        <v>0</v>
      </c>
      <c r="Q679" t="b">
        <v>0</v>
      </c>
      <c r="R679" s="6">
        <f t="shared" si="72"/>
        <v>25569</v>
      </c>
      <c r="S679" s="5">
        <f t="shared" si="73"/>
        <v>16992.208333333332</v>
      </c>
      <c r="T679" s="5">
        <f t="shared" si="74"/>
        <v>17042.208333333332</v>
      </c>
      <c r="U679" t="s">
        <v>119</v>
      </c>
      <c r="V679" s="6">
        <f t="shared" si="75"/>
        <v>42561.208333333328</v>
      </c>
      <c r="W679" s="6">
        <f t="shared" si="76"/>
        <v>42611.208333333328</v>
      </c>
    </row>
    <row r="680" spans="1:23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70"/>
        <v>17.968844221105527</v>
      </c>
      <c r="G680" t="s">
        <v>74</v>
      </c>
      <c r="H680">
        <v>215</v>
      </c>
      <c r="I680" s="5">
        <f t="shared" si="71"/>
        <v>83.158139534883716</v>
      </c>
      <c r="J680" s="5" t="s">
        <v>2041</v>
      </c>
      <c r="K680" s="5" t="s">
        <v>2044</v>
      </c>
      <c r="L680" t="s">
        <v>21</v>
      </c>
      <c r="M680" t="s">
        <v>22</v>
      </c>
      <c r="N680">
        <v>1547877600</v>
      </c>
      <c r="O680">
        <v>1548050400</v>
      </c>
      <c r="P680" t="b">
        <v>0</v>
      </c>
      <c r="Q680" t="b">
        <v>0</v>
      </c>
      <c r="R680" s="6">
        <f t="shared" si="72"/>
        <v>25569</v>
      </c>
      <c r="S680" s="5">
        <f t="shared" si="73"/>
        <v>17915.25</v>
      </c>
      <c r="T680" s="5">
        <f t="shared" si="74"/>
        <v>17917.25</v>
      </c>
      <c r="U680" t="s">
        <v>53</v>
      </c>
      <c r="V680" s="6">
        <f t="shared" si="75"/>
        <v>43484.25</v>
      </c>
      <c r="W680" s="6">
        <f t="shared" si="76"/>
        <v>43486.25</v>
      </c>
    </row>
    <row r="681" spans="1:23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70"/>
        <v>1036.5</v>
      </c>
      <c r="G681" t="s">
        <v>20</v>
      </c>
      <c r="H681">
        <v>363</v>
      </c>
      <c r="I681" s="5">
        <f t="shared" si="71"/>
        <v>39.97520661157025</v>
      </c>
      <c r="J681" s="5" t="s">
        <v>2033</v>
      </c>
      <c r="K681" s="5" t="s">
        <v>2034</v>
      </c>
      <c r="L681" t="s">
        <v>21</v>
      </c>
      <c r="M681" t="s">
        <v>22</v>
      </c>
      <c r="N681">
        <v>1571374800</v>
      </c>
      <c r="O681">
        <v>1571806800</v>
      </c>
      <c r="P681" t="b">
        <v>0</v>
      </c>
      <c r="Q681" t="b">
        <v>1</v>
      </c>
      <c r="R681" s="6">
        <f t="shared" si="72"/>
        <v>25569</v>
      </c>
      <c r="S681" s="5">
        <f t="shared" si="73"/>
        <v>18187.208333333332</v>
      </c>
      <c r="T681" s="5">
        <f t="shared" si="74"/>
        <v>18192.208333333332</v>
      </c>
      <c r="U681" t="s">
        <v>17</v>
      </c>
      <c r="V681" s="6">
        <f t="shared" si="75"/>
        <v>43756.208333333328</v>
      </c>
      <c r="W681" s="6">
        <f t="shared" si="76"/>
        <v>43761.208333333328</v>
      </c>
    </row>
    <row r="682" spans="1:23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70"/>
        <v>97.405219780219781</v>
      </c>
      <c r="G682" t="s">
        <v>14</v>
      </c>
      <c r="H682">
        <v>2955</v>
      </c>
      <c r="I682" s="5">
        <f t="shared" si="71"/>
        <v>47.993908629441627</v>
      </c>
      <c r="J682" s="5" t="s">
        <v>2050</v>
      </c>
      <c r="K682" s="5" t="s">
        <v>2061</v>
      </c>
      <c r="L682" t="s">
        <v>21</v>
      </c>
      <c r="M682" t="s">
        <v>22</v>
      </c>
      <c r="N682">
        <v>1576303200</v>
      </c>
      <c r="O682">
        <v>1576476000</v>
      </c>
      <c r="P682" t="b">
        <v>0</v>
      </c>
      <c r="Q682" t="b">
        <v>1</v>
      </c>
      <c r="R682" s="6">
        <f t="shared" si="72"/>
        <v>25569</v>
      </c>
      <c r="S682" s="5">
        <f t="shared" si="73"/>
        <v>18244.25</v>
      </c>
      <c r="T682" s="5">
        <f t="shared" si="74"/>
        <v>18246.25</v>
      </c>
      <c r="U682" t="s">
        <v>292</v>
      </c>
      <c r="V682" s="6">
        <f t="shared" si="75"/>
        <v>43813.25</v>
      </c>
      <c r="W682" s="6">
        <f t="shared" si="76"/>
        <v>43815.25</v>
      </c>
    </row>
    <row r="683" spans="1:23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70"/>
        <v>86.386203150461711</v>
      </c>
      <c r="G683" t="s">
        <v>14</v>
      </c>
      <c r="H683">
        <v>1657</v>
      </c>
      <c r="I683" s="5">
        <f t="shared" si="71"/>
        <v>95.978877489438744</v>
      </c>
      <c r="J683" s="5" t="s">
        <v>2039</v>
      </c>
      <c r="K683" s="5" t="s">
        <v>2040</v>
      </c>
      <c r="L683" t="s">
        <v>21</v>
      </c>
      <c r="M683" t="s">
        <v>22</v>
      </c>
      <c r="N683">
        <v>1324447200</v>
      </c>
      <c r="O683">
        <v>1324965600</v>
      </c>
      <c r="P683" t="b">
        <v>0</v>
      </c>
      <c r="Q683" t="b">
        <v>0</v>
      </c>
      <c r="R683" s="6">
        <f t="shared" si="72"/>
        <v>25569</v>
      </c>
      <c r="S683" s="5">
        <f t="shared" si="73"/>
        <v>15329.25</v>
      </c>
      <c r="T683" s="5">
        <f t="shared" si="74"/>
        <v>15335.25</v>
      </c>
      <c r="U683" t="s">
        <v>33</v>
      </c>
      <c r="V683" s="6">
        <f t="shared" si="75"/>
        <v>40898.25</v>
      </c>
      <c r="W683" s="6">
        <f t="shared" si="76"/>
        <v>40904.25</v>
      </c>
    </row>
    <row r="684" spans="1:23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70"/>
        <v>150.16666666666666</v>
      </c>
      <c r="G684" t="s">
        <v>20</v>
      </c>
      <c r="H684">
        <v>103</v>
      </c>
      <c r="I684" s="5">
        <f t="shared" si="71"/>
        <v>78.728155339805824</v>
      </c>
      <c r="J684" s="5" t="s">
        <v>2039</v>
      </c>
      <c r="K684" s="5" t="s">
        <v>2040</v>
      </c>
      <c r="L684" t="s">
        <v>21</v>
      </c>
      <c r="M684" t="s">
        <v>22</v>
      </c>
      <c r="N684">
        <v>1386741600</v>
      </c>
      <c r="O684">
        <v>1387519200</v>
      </c>
      <c r="P684" t="b">
        <v>0</v>
      </c>
      <c r="Q684" t="b">
        <v>0</v>
      </c>
      <c r="R684" s="6">
        <f t="shared" si="72"/>
        <v>25569</v>
      </c>
      <c r="S684" s="5">
        <f t="shared" si="73"/>
        <v>16050.25</v>
      </c>
      <c r="T684" s="5">
        <f t="shared" si="74"/>
        <v>16059.25</v>
      </c>
      <c r="U684" t="s">
        <v>33</v>
      </c>
      <c r="V684" s="6">
        <f t="shared" si="75"/>
        <v>41619.25</v>
      </c>
      <c r="W684" s="6">
        <f t="shared" si="76"/>
        <v>41628.25</v>
      </c>
    </row>
    <row r="685" spans="1:23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70"/>
        <v>358.43478260869563</v>
      </c>
      <c r="G685" t="s">
        <v>20</v>
      </c>
      <c r="H685">
        <v>147</v>
      </c>
      <c r="I685" s="5">
        <f t="shared" si="71"/>
        <v>56.081632653061227</v>
      </c>
      <c r="J685" s="5" t="s">
        <v>2039</v>
      </c>
      <c r="K685" s="5" t="s">
        <v>2040</v>
      </c>
      <c r="L685" t="s">
        <v>21</v>
      </c>
      <c r="M685" t="s">
        <v>22</v>
      </c>
      <c r="N685">
        <v>1537074000</v>
      </c>
      <c r="O685">
        <v>1537246800</v>
      </c>
      <c r="P685" t="b">
        <v>0</v>
      </c>
      <c r="Q685" t="b">
        <v>0</v>
      </c>
      <c r="R685" s="6">
        <f t="shared" si="72"/>
        <v>25569</v>
      </c>
      <c r="S685" s="5">
        <f t="shared" si="73"/>
        <v>17790.208333333332</v>
      </c>
      <c r="T685" s="5">
        <f t="shared" si="74"/>
        <v>17792.208333333332</v>
      </c>
      <c r="U685" t="s">
        <v>33</v>
      </c>
      <c r="V685" s="6">
        <f t="shared" si="75"/>
        <v>43359.208333333328</v>
      </c>
      <c r="W685" s="6">
        <f t="shared" si="76"/>
        <v>43361.208333333328</v>
      </c>
    </row>
    <row r="686" spans="1:23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70"/>
        <v>542.85714285714289</v>
      </c>
      <c r="G686" t="s">
        <v>20</v>
      </c>
      <c r="H686">
        <v>110</v>
      </c>
      <c r="I686" s="5">
        <f t="shared" si="71"/>
        <v>69.090909090909093</v>
      </c>
      <c r="J686" s="5" t="s">
        <v>2047</v>
      </c>
      <c r="K686" s="5" t="s">
        <v>2048</v>
      </c>
      <c r="L686" t="s">
        <v>15</v>
      </c>
      <c r="M686" t="s">
        <v>16</v>
      </c>
      <c r="N686">
        <v>1277787600</v>
      </c>
      <c r="O686">
        <v>1279515600</v>
      </c>
      <c r="P686" t="b">
        <v>0</v>
      </c>
      <c r="Q686" t="b">
        <v>0</v>
      </c>
      <c r="R686" s="6">
        <f t="shared" si="72"/>
        <v>25569</v>
      </c>
      <c r="S686" s="5">
        <f t="shared" si="73"/>
        <v>14789.208333333334</v>
      </c>
      <c r="T686" s="5">
        <f t="shared" si="74"/>
        <v>14809.208333333334</v>
      </c>
      <c r="U686" t="s">
        <v>68</v>
      </c>
      <c r="V686" s="6">
        <f t="shared" si="75"/>
        <v>40358.208333333336</v>
      </c>
      <c r="W686" s="6">
        <f t="shared" si="76"/>
        <v>40378.208333333336</v>
      </c>
    </row>
    <row r="687" spans="1:23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70"/>
        <v>67.500714285714281</v>
      </c>
      <c r="G687" t="s">
        <v>14</v>
      </c>
      <c r="H687">
        <v>926</v>
      </c>
      <c r="I687" s="5">
        <f t="shared" si="71"/>
        <v>102.05291576673866</v>
      </c>
      <c r="J687" s="5" t="s">
        <v>2039</v>
      </c>
      <c r="K687" s="5" t="s">
        <v>2040</v>
      </c>
      <c r="L687" t="s">
        <v>15</v>
      </c>
      <c r="M687" t="s">
        <v>16</v>
      </c>
      <c r="N687">
        <v>1440306000</v>
      </c>
      <c r="O687">
        <v>1442379600</v>
      </c>
      <c r="P687" t="b">
        <v>0</v>
      </c>
      <c r="Q687" t="b">
        <v>0</v>
      </c>
      <c r="R687" s="6">
        <f t="shared" si="72"/>
        <v>25569</v>
      </c>
      <c r="S687" s="5">
        <f t="shared" si="73"/>
        <v>16670.208333333332</v>
      </c>
      <c r="T687" s="5">
        <f t="shared" si="74"/>
        <v>16694.208333333332</v>
      </c>
      <c r="U687" t="s">
        <v>33</v>
      </c>
      <c r="V687" s="6">
        <f t="shared" si="75"/>
        <v>42239.208333333328</v>
      </c>
      <c r="W687" s="6">
        <f t="shared" si="76"/>
        <v>42263.208333333328</v>
      </c>
    </row>
    <row r="688" spans="1:23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70"/>
        <v>191.74666666666667</v>
      </c>
      <c r="G688" t="s">
        <v>20</v>
      </c>
      <c r="H688">
        <v>134</v>
      </c>
      <c r="I688" s="5">
        <f t="shared" si="71"/>
        <v>107.32089552238806</v>
      </c>
      <c r="J688" s="5" t="s">
        <v>2037</v>
      </c>
      <c r="K688" s="5" t="s">
        <v>2046</v>
      </c>
      <c r="L688" t="s">
        <v>21</v>
      </c>
      <c r="M688" t="s">
        <v>22</v>
      </c>
      <c r="N688">
        <v>1522126800</v>
      </c>
      <c r="O688">
        <v>1523077200</v>
      </c>
      <c r="P688" t="b">
        <v>0</v>
      </c>
      <c r="Q688" t="b">
        <v>0</v>
      </c>
      <c r="R688" s="6">
        <f t="shared" si="72"/>
        <v>25569</v>
      </c>
      <c r="S688" s="5">
        <f t="shared" si="73"/>
        <v>17617.208333333332</v>
      </c>
      <c r="T688" s="5">
        <f t="shared" si="74"/>
        <v>17628.208333333332</v>
      </c>
      <c r="U688" t="s">
        <v>65</v>
      </c>
      <c r="V688" s="6">
        <f t="shared" si="75"/>
        <v>43186.208333333328</v>
      </c>
      <c r="W688" s="6">
        <f t="shared" si="76"/>
        <v>43197.208333333328</v>
      </c>
    </row>
    <row r="689" spans="1:23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 s="5">
        <f t="shared" si="71"/>
        <v>51.970260223048328</v>
      </c>
      <c r="J689" s="5" t="s">
        <v>2039</v>
      </c>
      <c r="K689" s="5" t="s">
        <v>2040</v>
      </c>
      <c r="L689" t="s">
        <v>21</v>
      </c>
      <c r="M689" t="s">
        <v>22</v>
      </c>
      <c r="N689">
        <v>1489298400</v>
      </c>
      <c r="O689">
        <v>1489554000</v>
      </c>
      <c r="P689" t="b">
        <v>0</v>
      </c>
      <c r="Q689" t="b">
        <v>0</v>
      </c>
      <c r="R689" s="6">
        <f t="shared" si="72"/>
        <v>25569</v>
      </c>
      <c r="S689" s="5">
        <f t="shared" si="73"/>
        <v>17237.25</v>
      </c>
      <c r="T689" s="5">
        <f t="shared" si="74"/>
        <v>17240.208333333332</v>
      </c>
      <c r="U689" t="s">
        <v>33</v>
      </c>
      <c r="V689" s="6">
        <f t="shared" si="75"/>
        <v>42806.25</v>
      </c>
      <c r="W689" s="6">
        <f t="shared" si="76"/>
        <v>42809.208333333328</v>
      </c>
    </row>
    <row r="690" spans="1:23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70"/>
        <v>429.27586206896552</v>
      </c>
      <c r="G690" t="s">
        <v>20</v>
      </c>
      <c r="H690">
        <v>175</v>
      </c>
      <c r="I690" s="5">
        <f t="shared" si="71"/>
        <v>71.137142857142862</v>
      </c>
      <c r="J690" s="5" t="s">
        <v>2041</v>
      </c>
      <c r="K690" s="5" t="s">
        <v>2060</v>
      </c>
      <c r="L690" t="s">
        <v>21</v>
      </c>
      <c r="M690" t="s">
        <v>22</v>
      </c>
      <c r="N690">
        <v>1547100000</v>
      </c>
      <c r="O690">
        <v>1548482400</v>
      </c>
      <c r="P690" t="b">
        <v>0</v>
      </c>
      <c r="Q690" t="b">
        <v>1</v>
      </c>
      <c r="R690" s="6">
        <f t="shared" si="72"/>
        <v>25569</v>
      </c>
      <c r="S690" s="5">
        <f t="shared" si="73"/>
        <v>17906.25</v>
      </c>
      <c r="T690" s="5">
        <f t="shared" si="74"/>
        <v>17922.25</v>
      </c>
      <c r="U690" t="s">
        <v>269</v>
      </c>
      <c r="V690" s="6">
        <f t="shared" si="75"/>
        <v>43475.25</v>
      </c>
      <c r="W690" s="6">
        <f t="shared" si="76"/>
        <v>43491.25</v>
      </c>
    </row>
    <row r="691" spans="1:23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70"/>
        <v>100.65753424657535</v>
      </c>
      <c r="G691" t="s">
        <v>20</v>
      </c>
      <c r="H691">
        <v>69</v>
      </c>
      <c r="I691" s="5">
        <f t="shared" si="71"/>
        <v>106.49275362318841</v>
      </c>
      <c r="J691" s="5" t="s">
        <v>2037</v>
      </c>
      <c r="K691" s="5" t="s">
        <v>2038</v>
      </c>
      <c r="L691" t="s">
        <v>21</v>
      </c>
      <c r="M691" t="s">
        <v>22</v>
      </c>
      <c r="N691">
        <v>1383022800</v>
      </c>
      <c r="O691">
        <v>1384063200</v>
      </c>
      <c r="P691" t="b">
        <v>0</v>
      </c>
      <c r="Q691" t="b">
        <v>0</v>
      </c>
      <c r="R691" s="6">
        <f t="shared" si="72"/>
        <v>25569</v>
      </c>
      <c r="S691" s="5">
        <f t="shared" si="73"/>
        <v>16007.208333333334</v>
      </c>
      <c r="T691" s="5">
        <f t="shared" si="74"/>
        <v>16019.25</v>
      </c>
      <c r="U691" t="s">
        <v>28</v>
      </c>
      <c r="V691" s="6">
        <f t="shared" si="75"/>
        <v>41576.208333333336</v>
      </c>
      <c r="W691" s="6">
        <f t="shared" si="76"/>
        <v>41588.25</v>
      </c>
    </row>
    <row r="692" spans="1:23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70"/>
        <v>226.61111111111109</v>
      </c>
      <c r="G692" t="s">
        <v>20</v>
      </c>
      <c r="H692">
        <v>190</v>
      </c>
      <c r="I692" s="5">
        <f t="shared" si="71"/>
        <v>42.93684210526316</v>
      </c>
      <c r="J692" s="5" t="s">
        <v>2041</v>
      </c>
      <c r="K692" s="5" t="s">
        <v>2042</v>
      </c>
      <c r="L692" t="s">
        <v>21</v>
      </c>
      <c r="M692" t="s">
        <v>22</v>
      </c>
      <c r="N692">
        <v>1322373600</v>
      </c>
      <c r="O692">
        <v>1322892000</v>
      </c>
      <c r="P692" t="b">
        <v>0</v>
      </c>
      <c r="Q692" t="b">
        <v>1</v>
      </c>
      <c r="R692" s="6">
        <f t="shared" si="72"/>
        <v>25569</v>
      </c>
      <c r="S692" s="5">
        <f t="shared" si="73"/>
        <v>15305.25</v>
      </c>
      <c r="T692" s="5">
        <f t="shared" si="74"/>
        <v>15311.25</v>
      </c>
      <c r="U692" t="s">
        <v>42</v>
      </c>
      <c r="V692" s="6">
        <f t="shared" si="75"/>
        <v>40874.25</v>
      </c>
      <c r="W692" s="6">
        <f t="shared" si="76"/>
        <v>40880.25</v>
      </c>
    </row>
    <row r="693" spans="1:23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70"/>
        <v>142.38</v>
      </c>
      <c r="G693" t="s">
        <v>20</v>
      </c>
      <c r="H693">
        <v>237</v>
      </c>
      <c r="I693" s="5">
        <f t="shared" si="71"/>
        <v>30.037974683544302</v>
      </c>
      <c r="J693" s="5" t="s">
        <v>2041</v>
      </c>
      <c r="K693" s="5" t="s">
        <v>2042</v>
      </c>
      <c r="L693" t="s">
        <v>21</v>
      </c>
      <c r="M693" t="s">
        <v>22</v>
      </c>
      <c r="N693">
        <v>1349240400</v>
      </c>
      <c r="O693">
        <v>1350709200</v>
      </c>
      <c r="P693" t="b">
        <v>1</v>
      </c>
      <c r="Q693" t="b">
        <v>1</v>
      </c>
      <c r="R693" s="6">
        <f t="shared" si="72"/>
        <v>25569</v>
      </c>
      <c r="S693" s="5">
        <f t="shared" si="73"/>
        <v>15616.208333333334</v>
      </c>
      <c r="T693" s="5">
        <f t="shared" si="74"/>
        <v>15633.208333333334</v>
      </c>
      <c r="U693" t="s">
        <v>42</v>
      </c>
      <c r="V693" s="6">
        <f t="shared" si="75"/>
        <v>41185.208333333336</v>
      </c>
      <c r="W693" s="6">
        <f t="shared" si="76"/>
        <v>41202.208333333336</v>
      </c>
    </row>
    <row r="694" spans="1:23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70"/>
        <v>90.633333333333326</v>
      </c>
      <c r="G694" t="s">
        <v>14</v>
      </c>
      <c r="H694">
        <v>77</v>
      </c>
      <c r="I694" s="5">
        <f t="shared" si="71"/>
        <v>70.623376623376629</v>
      </c>
      <c r="J694" s="5" t="s">
        <v>2035</v>
      </c>
      <c r="K694" s="5" t="s">
        <v>2036</v>
      </c>
      <c r="L694" t="s">
        <v>40</v>
      </c>
      <c r="M694" t="s">
        <v>41</v>
      </c>
      <c r="N694">
        <v>1562648400</v>
      </c>
      <c r="O694">
        <v>1564203600</v>
      </c>
      <c r="P694" t="b">
        <v>0</v>
      </c>
      <c r="Q694" t="b">
        <v>0</v>
      </c>
      <c r="R694" s="6">
        <f t="shared" si="72"/>
        <v>25569</v>
      </c>
      <c r="S694" s="5">
        <f t="shared" si="73"/>
        <v>18086.208333333332</v>
      </c>
      <c r="T694" s="5">
        <f t="shared" si="74"/>
        <v>18104.208333333332</v>
      </c>
      <c r="U694" t="s">
        <v>23</v>
      </c>
      <c r="V694" s="6">
        <f t="shared" si="75"/>
        <v>43655.208333333328</v>
      </c>
      <c r="W694" s="6">
        <f t="shared" si="76"/>
        <v>43673.208333333328</v>
      </c>
    </row>
    <row r="695" spans="1:23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70"/>
        <v>63.966740576496676</v>
      </c>
      <c r="G695" t="s">
        <v>14</v>
      </c>
      <c r="H695">
        <v>1748</v>
      </c>
      <c r="I695" s="5">
        <f t="shared" si="71"/>
        <v>66.016018306636155</v>
      </c>
      <c r="J695" s="5" t="s">
        <v>2039</v>
      </c>
      <c r="K695" s="5" t="s">
        <v>2040</v>
      </c>
      <c r="L695" t="s">
        <v>21</v>
      </c>
      <c r="M695" t="s">
        <v>22</v>
      </c>
      <c r="N695">
        <v>1508216400</v>
      </c>
      <c r="O695">
        <v>1509685200</v>
      </c>
      <c r="P695" t="b">
        <v>0</v>
      </c>
      <c r="Q695" t="b">
        <v>0</v>
      </c>
      <c r="R695" s="6">
        <f t="shared" si="72"/>
        <v>25569</v>
      </c>
      <c r="S695" s="5">
        <f t="shared" si="73"/>
        <v>17456.208333333332</v>
      </c>
      <c r="T695" s="5">
        <f t="shared" si="74"/>
        <v>17473.208333333332</v>
      </c>
      <c r="U695" t="s">
        <v>33</v>
      </c>
      <c r="V695" s="6">
        <f t="shared" si="75"/>
        <v>43025.208333333328</v>
      </c>
      <c r="W695" s="6">
        <f t="shared" si="76"/>
        <v>43042.208333333328</v>
      </c>
    </row>
    <row r="696" spans="1:23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70"/>
        <v>84.131868131868131</v>
      </c>
      <c r="G696" t="s">
        <v>14</v>
      </c>
      <c r="H696">
        <v>79</v>
      </c>
      <c r="I696" s="5">
        <f t="shared" si="71"/>
        <v>96.911392405063296</v>
      </c>
      <c r="J696" s="5" t="s">
        <v>2039</v>
      </c>
      <c r="K696" s="5" t="s">
        <v>2040</v>
      </c>
      <c r="L696" t="s">
        <v>21</v>
      </c>
      <c r="M696" t="s">
        <v>22</v>
      </c>
      <c r="N696">
        <v>1511762400</v>
      </c>
      <c r="O696">
        <v>1514959200</v>
      </c>
      <c r="P696" t="b">
        <v>0</v>
      </c>
      <c r="Q696" t="b">
        <v>0</v>
      </c>
      <c r="R696" s="6">
        <f t="shared" si="72"/>
        <v>25569</v>
      </c>
      <c r="S696" s="5">
        <f t="shared" si="73"/>
        <v>17497.25</v>
      </c>
      <c r="T696" s="5">
        <f t="shared" si="74"/>
        <v>17534.25</v>
      </c>
      <c r="U696" t="s">
        <v>33</v>
      </c>
      <c r="V696" s="6">
        <f t="shared" si="75"/>
        <v>43066.25</v>
      </c>
      <c r="W696" s="6">
        <f t="shared" si="76"/>
        <v>43103.25</v>
      </c>
    </row>
    <row r="697" spans="1:23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70"/>
        <v>133.93478260869566</v>
      </c>
      <c r="G697" t="s">
        <v>20</v>
      </c>
      <c r="H697">
        <v>196</v>
      </c>
      <c r="I697" s="5">
        <f t="shared" si="71"/>
        <v>62.867346938775512</v>
      </c>
      <c r="J697" s="5" t="s">
        <v>2035</v>
      </c>
      <c r="K697" s="5" t="s">
        <v>2036</v>
      </c>
      <c r="L697" t="s">
        <v>107</v>
      </c>
      <c r="M697" t="s">
        <v>108</v>
      </c>
      <c r="N697">
        <v>1447480800</v>
      </c>
      <c r="O697">
        <v>1448863200</v>
      </c>
      <c r="P697" t="b">
        <v>1</v>
      </c>
      <c r="Q697" t="b">
        <v>0</v>
      </c>
      <c r="R697" s="6">
        <f t="shared" si="72"/>
        <v>25569</v>
      </c>
      <c r="S697" s="5">
        <f t="shared" si="73"/>
        <v>16753.25</v>
      </c>
      <c r="T697" s="5">
        <f t="shared" si="74"/>
        <v>16769.25</v>
      </c>
      <c r="U697" t="s">
        <v>23</v>
      </c>
      <c r="V697" s="6">
        <f t="shared" si="75"/>
        <v>42322.25</v>
      </c>
      <c r="W697" s="6">
        <f t="shared" si="76"/>
        <v>42338.25</v>
      </c>
    </row>
    <row r="698" spans="1:23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70"/>
        <v>59.042047531992694</v>
      </c>
      <c r="G698" t="s">
        <v>14</v>
      </c>
      <c r="H698">
        <v>889</v>
      </c>
      <c r="I698" s="5">
        <f t="shared" si="71"/>
        <v>108.98537682789652</v>
      </c>
      <c r="J698" s="5" t="s">
        <v>2039</v>
      </c>
      <c r="K698" s="5" t="s">
        <v>2040</v>
      </c>
      <c r="L698" t="s">
        <v>21</v>
      </c>
      <c r="M698" t="s">
        <v>22</v>
      </c>
      <c r="N698">
        <v>1429506000</v>
      </c>
      <c r="O698">
        <v>1429592400</v>
      </c>
      <c r="P698" t="b">
        <v>0</v>
      </c>
      <c r="Q698" t="b">
        <v>1</v>
      </c>
      <c r="R698" s="6">
        <f t="shared" si="72"/>
        <v>25569</v>
      </c>
      <c r="S698" s="5">
        <f t="shared" si="73"/>
        <v>16545.208333333332</v>
      </c>
      <c r="T698" s="5">
        <f t="shared" si="74"/>
        <v>16546.208333333332</v>
      </c>
      <c r="U698" t="s">
        <v>33</v>
      </c>
      <c r="V698" s="6">
        <f t="shared" si="75"/>
        <v>42114.208333333328</v>
      </c>
      <c r="W698" s="6">
        <f t="shared" si="76"/>
        <v>42115.208333333328</v>
      </c>
    </row>
    <row r="699" spans="1:23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70"/>
        <v>152.80062063615205</v>
      </c>
      <c r="G699" t="s">
        <v>20</v>
      </c>
      <c r="H699">
        <v>7295</v>
      </c>
      <c r="I699" s="5">
        <f t="shared" si="71"/>
        <v>26.999314599040439</v>
      </c>
      <c r="J699" s="5" t="s">
        <v>2035</v>
      </c>
      <c r="K699" s="5" t="s">
        <v>2043</v>
      </c>
      <c r="L699" t="s">
        <v>21</v>
      </c>
      <c r="M699" t="s">
        <v>22</v>
      </c>
      <c r="N699">
        <v>1522472400</v>
      </c>
      <c r="O699">
        <v>1522645200</v>
      </c>
      <c r="P699" t="b">
        <v>0</v>
      </c>
      <c r="Q699" t="b">
        <v>0</v>
      </c>
      <c r="R699" s="6">
        <f t="shared" si="72"/>
        <v>25569</v>
      </c>
      <c r="S699" s="5">
        <f t="shared" si="73"/>
        <v>17621.208333333332</v>
      </c>
      <c r="T699" s="5">
        <f t="shared" si="74"/>
        <v>17623.208333333332</v>
      </c>
      <c r="U699" t="s">
        <v>50</v>
      </c>
      <c r="V699" s="6">
        <f t="shared" si="75"/>
        <v>43190.208333333328</v>
      </c>
      <c r="W699" s="6">
        <f t="shared" si="76"/>
        <v>43192.208333333328</v>
      </c>
    </row>
    <row r="700" spans="1:23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70"/>
        <v>446.69121140142522</v>
      </c>
      <c r="G700" t="s">
        <v>20</v>
      </c>
      <c r="H700">
        <v>2893</v>
      </c>
      <c r="I700" s="5">
        <f t="shared" si="71"/>
        <v>65.004147943311438</v>
      </c>
      <c r="J700" s="5" t="s">
        <v>2037</v>
      </c>
      <c r="K700" s="5" t="s">
        <v>2046</v>
      </c>
      <c r="L700" t="s">
        <v>15</v>
      </c>
      <c r="M700" t="s">
        <v>16</v>
      </c>
      <c r="N700">
        <v>1322114400</v>
      </c>
      <c r="O700">
        <v>1323324000</v>
      </c>
      <c r="P700" t="b">
        <v>0</v>
      </c>
      <c r="Q700" t="b">
        <v>0</v>
      </c>
      <c r="R700" s="6">
        <f t="shared" si="72"/>
        <v>25569</v>
      </c>
      <c r="S700" s="5">
        <f t="shared" si="73"/>
        <v>15302.25</v>
      </c>
      <c r="T700" s="5">
        <f t="shared" si="74"/>
        <v>15316.25</v>
      </c>
      <c r="U700" t="s">
        <v>65</v>
      </c>
      <c r="V700" s="6">
        <f t="shared" si="75"/>
        <v>40871.25</v>
      </c>
      <c r="W700" s="6">
        <f t="shared" si="76"/>
        <v>40885.25</v>
      </c>
    </row>
    <row r="701" spans="1:23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70"/>
        <v>84.391891891891888</v>
      </c>
      <c r="G701" t="s">
        <v>14</v>
      </c>
      <c r="H701">
        <v>56</v>
      </c>
      <c r="I701" s="5">
        <f t="shared" si="71"/>
        <v>111.51785714285714</v>
      </c>
      <c r="J701" s="5" t="s">
        <v>2041</v>
      </c>
      <c r="K701" s="5" t="s">
        <v>2044</v>
      </c>
      <c r="L701" t="s">
        <v>21</v>
      </c>
      <c r="M701" t="s">
        <v>22</v>
      </c>
      <c r="N701">
        <v>1561438800</v>
      </c>
      <c r="O701">
        <v>1561525200</v>
      </c>
      <c r="P701" t="b">
        <v>0</v>
      </c>
      <c r="Q701" t="b">
        <v>0</v>
      </c>
      <c r="R701" s="6">
        <f t="shared" si="72"/>
        <v>25569</v>
      </c>
      <c r="S701" s="5">
        <f t="shared" si="73"/>
        <v>18072.208333333332</v>
      </c>
      <c r="T701" s="5">
        <f t="shared" si="74"/>
        <v>18073.208333333332</v>
      </c>
      <c r="U701" t="s">
        <v>53</v>
      </c>
      <c r="V701" s="6">
        <f t="shared" si="75"/>
        <v>43641.208333333328</v>
      </c>
      <c r="W701" s="6">
        <f t="shared" si="76"/>
        <v>43642.208333333328</v>
      </c>
    </row>
    <row r="702" spans="1:23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 s="5">
        <f t="shared" si="71"/>
        <v>3</v>
      </c>
      <c r="J702" s="5" t="s">
        <v>2037</v>
      </c>
      <c r="K702" s="5" t="s">
        <v>2046</v>
      </c>
      <c r="L702" t="s">
        <v>21</v>
      </c>
      <c r="M702" t="s">
        <v>22</v>
      </c>
      <c r="N702">
        <v>1264399200</v>
      </c>
      <c r="O702">
        <v>1265695200</v>
      </c>
      <c r="P702" t="b">
        <v>0</v>
      </c>
      <c r="Q702" t="b">
        <v>0</v>
      </c>
      <c r="R702" s="6">
        <f t="shared" si="72"/>
        <v>25569</v>
      </c>
      <c r="S702" s="5">
        <f t="shared" si="73"/>
        <v>14634.25</v>
      </c>
      <c r="T702" s="5">
        <f t="shared" si="74"/>
        <v>14649.25</v>
      </c>
      <c r="U702" t="s">
        <v>65</v>
      </c>
      <c r="V702" s="6">
        <f t="shared" si="75"/>
        <v>40203.25</v>
      </c>
      <c r="W702" s="6">
        <f t="shared" si="76"/>
        <v>40218.25</v>
      </c>
    </row>
    <row r="703" spans="1:23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70"/>
        <v>175.02692307692308</v>
      </c>
      <c r="G703" t="s">
        <v>20</v>
      </c>
      <c r="H703">
        <v>820</v>
      </c>
      <c r="I703" s="5">
        <f t="shared" si="71"/>
        <v>110.99268292682927</v>
      </c>
      <c r="J703" s="5" t="s">
        <v>2039</v>
      </c>
      <c r="K703" s="5" t="s">
        <v>2040</v>
      </c>
      <c r="L703" t="s">
        <v>21</v>
      </c>
      <c r="M703" t="s">
        <v>22</v>
      </c>
      <c r="N703">
        <v>1301202000</v>
      </c>
      <c r="O703">
        <v>1301806800</v>
      </c>
      <c r="P703" t="b">
        <v>1</v>
      </c>
      <c r="Q703" t="b">
        <v>0</v>
      </c>
      <c r="R703" s="6">
        <f t="shared" si="72"/>
        <v>25569</v>
      </c>
      <c r="S703" s="5">
        <f t="shared" si="73"/>
        <v>15060.208333333334</v>
      </c>
      <c r="T703" s="5">
        <f t="shared" si="74"/>
        <v>15067.208333333334</v>
      </c>
      <c r="U703" t="s">
        <v>33</v>
      </c>
      <c r="V703" s="6">
        <f t="shared" si="75"/>
        <v>40629.208333333336</v>
      </c>
      <c r="W703" s="6">
        <f t="shared" si="76"/>
        <v>40636.208333333336</v>
      </c>
    </row>
    <row r="704" spans="1:23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70"/>
        <v>54.137931034482754</v>
      </c>
      <c r="G704" t="s">
        <v>14</v>
      </c>
      <c r="H704">
        <v>83</v>
      </c>
      <c r="I704" s="5">
        <f t="shared" si="71"/>
        <v>56.746987951807228</v>
      </c>
      <c r="J704" s="5" t="s">
        <v>2037</v>
      </c>
      <c r="K704" s="5" t="s">
        <v>2046</v>
      </c>
      <c r="L704" t="s">
        <v>21</v>
      </c>
      <c r="M704" t="s">
        <v>22</v>
      </c>
      <c r="N704">
        <v>1374469200</v>
      </c>
      <c r="O704">
        <v>1374901200</v>
      </c>
      <c r="P704" t="b">
        <v>0</v>
      </c>
      <c r="Q704" t="b">
        <v>0</v>
      </c>
      <c r="R704" s="6">
        <f t="shared" si="72"/>
        <v>25569</v>
      </c>
      <c r="S704" s="5">
        <f t="shared" si="73"/>
        <v>15908.208333333334</v>
      </c>
      <c r="T704" s="5">
        <f t="shared" si="74"/>
        <v>15913.208333333334</v>
      </c>
      <c r="U704" t="s">
        <v>65</v>
      </c>
      <c r="V704" s="6">
        <f t="shared" si="75"/>
        <v>41477.208333333336</v>
      </c>
      <c r="W704" s="6">
        <f t="shared" si="76"/>
        <v>41482.208333333336</v>
      </c>
    </row>
    <row r="705" spans="1:23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70"/>
        <v>311.87381703470032</v>
      </c>
      <c r="G705" t="s">
        <v>20</v>
      </c>
      <c r="H705">
        <v>2038</v>
      </c>
      <c r="I705" s="5">
        <f t="shared" si="71"/>
        <v>97.020608439646708</v>
      </c>
      <c r="J705" s="5" t="s">
        <v>2047</v>
      </c>
      <c r="K705" s="5" t="s">
        <v>2059</v>
      </c>
      <c r="L705" t="s">
        <v>21</v>
      </c>
      <c r="M705" t="s">
        <v>22</v>
      </c>
      <c r="N705">
        <v>1334984400</v>
      </c>
      <c r="O705">
        <v>1336453200</v>
      </c>
      <c r="P705" t="b">
        <v>1</v>
      </c>
      <c r="Q705" t="b">
        <v>1</v>
      </c>
      <c r="R705" s="6">
        <f t="shared" si="72"/>
        <v>25569</v>
      </c>
      <c r="S705" s="5">
        <f t="shared" si="73"/>
        <v>15451.208333333334</v>
      </c>
      <c r="T705" s="5">
        <f t="shared" si="74"/>
        <v>15468.208333333334</v>
      </c>
      <c r="U705" t="s">
        <v>206</v>
      </c>
      <c r="V705" s="6">
        <f t="shared" si="75"/>
        <v>41020.208333333336</v>
      </c>
      <c r="W705" s="6">
        <f t="shared" si="76"/>
        <v>41037.208333333336</v>
      </c>
    </row>
    <row r="706" spans="1:23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70"/>
        <v>122.78160919540231</v>
      </c>
      <c r="G706" t="s">
        <v>20</v>
      </c>
      <c r="H706">
        <v>116</v>
      </c>
      <c r="I706" s="5">
        <f t="shared" si="71"/>
        <v>92.08620689655173</v>
      </c>
      <c r="J706" s="5" t="s">
        <v>2041</v>
      </c>
      <c r="K706" s="5" t="s">
        <v>2049</v>
      </c>
      <c r="L706" t="s">
        <v>21</v>
      </c>
      <c r="M706" t="s">
        <v>22</v>
      </c>
      <c r="N706">
        <v>1467608400</v>
      </c>
      <c r="O706">
        <v>1468904400</v>
      </c>
      <c r="P706" t="b">
        <v>0</v>
      </c>
      <c r="Q706" t="b">
        <v>0</v>
      </c>
      <c r="R706" s="6">
        <f t="shared" si="72"/>
        <v>25569</v>
      </c>
      <c r="S706" s="5">
        <f t="shared" si="73"/>
        <v>16986.208333333332</v>
      </c>
      <c r="T706" s="5">
        <f t="shared" si="74"/>
        <v>17001.208333333332</v>
      </c>
      <c r="U706" t="s">
        <v>71</v>
      </c>
      <c r="V706" s="6">
        <f t="shared" si="75"/>
        <v>42555.208333333328</v>
      </c>
      <c r="W706" s="6">
        <f t="shared" si="76"/>
        <v>42570.208333333328</v>
      </c>
    </row>
    <row r="707" spans="1:23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77">(E707/D707)*100</f>
        <v>99.026517383618156</v>
      </c>
      <c r="G707" t="s">
        <v>14</v>
      </c>
      <c r="H707">
        <v>2025</v>
      </c>
      <c r="I707" s="5">
        <f t="shared" ref="I707:I770" si="78">IF(H707=0,0,E707/H707)</f>
        <v>82.986666666666665</v>
      </c>
      <c r="J707" s="5" t="s">
        <v>2047</v>
      </c>
      <c r="K707" s="5" t="s">
        <v>2048</v>
      </c>
      <c r="L707" t="s">
        <v>40</v>
      </c>
      <c r="M707" t="s">
        <v>41</v>
      </c>
      <c r="N707">
        <v>1386741600</v>
      </c>
      <c r="O707">
        <v>1387087200</v>
      </c>
      <c r="P707" t="b">
        <v>0</v>
      </c>
      <c r="Q707" t="b">
        <v>0</v>
      </c>
      <c r="R707" s="6">
        <f t="shared" ref="R707:R770" si="79">DATE(1970,1,1)</f>
        <v>25569</v>
      </c>
      <c r="S707" s="5">
        <f t="shared" ref="S707:S770" si="80">N707/86400</f>
        <v>16050.25</v>
      </c>
      <c r="T707" s="5">
        <f t="shared" ref="T707:T770" si="81">O707/86400</f>
        <v>16054.25</v>
      </c>
      <c r="U707" t="s">
        <v>68</v>
      </c>
      <c r="V707" s="6">
        <f t="shared" ref="V707:V770" si="82">DATE(1970,1,1)+S707</f>
        <v>41619.25</v>
      </c>
      <c r="W707" s="6">
        <f t="shared" ref="W707:W770" si="83">DATE(1970,1,1)+T707</f>
        <v>41623.25</v>
      </c>
    </row>
    <row r="708" spans="1:23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77"/>
        <v>127.84686346863469</v>
      </c>
      <c r="G708" t="s">
        <v>20</v>
      </c>
      <c r="H708">
        <v>1345</v>
      </c>
      <c r="I708" s="5">
        <f t="shared" si="78"/>
        <v>103.03791821561339</v>
      </c>
      <c r="J708" s="5" t="s">
        <v>2037</v>
      </c>
      <c r="K708" s="5" t="s">
        <v>2038</v>
      </c>
      <c r="L708" t="s">
        <v>26</v>
      </c>
      <c r="M708" t="s">
        <v>27</v>
      </c>
      <c r="N708">
        <v>1546754400</v>
      </c>
      <c r="O708">
        <v>1547445600</v>
      </c>
      <c r="P708" t="b">
        <v>0</v>
      </c>
      <c r="Q708" t="b">
        <v>1</v>
      </c>
      <c r="R708" s="6">
        <f t="shared" si="79"/>
        <v>25569</v>
      </c>
      <c r="S708" s="5">
        <f t="shared" si="80"/>
        <v>17902.25</v>
      </c>
      <c r="T708" s="5">
        <f t="shared" si="81"/>
        <v>17910.25</v>
      </c>
      <c r="U708" t="s">
        <v>28</v>
      </c>
      <c r="V708" s="6">
        <f t="shared" si="82"/>
        <v>43471.25</v>
      </c>
      <c r="W708" s="6">
        <f t="shared" si="83"/>
        <v>43479.25</v>
      </c>
    </row>
    <row r="709" spans="1:23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77"/>
        <v>158.61643835616439</v>
      </c>
      <c r="G709" t="s">
        <v>20</v>
      </c>
      <c r="H709">
        <v>168</v>
      </c>
      <c r="I709" s="5">
        <f t="shared" si="78"/>
        <v>68.922619047619051</v>
      </c>
      <c r="J709" s="5" t="s">
        <v>2041</v>
      </c>
      <c r="K709" s="5" t="s">
        <v>2044</v>
      </c>
      <c r="L709" t="s">
        <v>21</v>
      </c>
      <c r="M709" t="s">
        <v>22</v>
      </c>
      <c r="N709">
        <v>1544248800</v>
      </c>
      <c r="O709">
        <v>1547359200</v>
      </c>
      <c r="P709" t="b">
        <v>0</v>
      </c>
      <c r="Q709" t="b">
        <v>0</v>
      </c>
      <c r="R709" s="6">
        <f t="shared" si="79"/>
        <v>25569</v>
      </c>
      <c r="S709" s="5">
        <f t="shared" si="80"/>
        <v>17873.25</v>
      </c>
      <c r="T709" s="5">
        <f t="shared" si="81"/>
        <v>17909.25</v>
      </c>
      <c r="U709" t="s">
        <v>53</v>
      </c>
      <c r="V709" s="6">
        <f t="shared" si="82"/>
        <v>43442.25</v>
      </c>
      <c r="W709" s="6">
        <f t="shared" si="83"/>
        <v>43478.25</v>
      </c>
    </row>
    <row r="710" spans="1:23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77"/>
        <v>707.05882352941171</v>
      </c>
      <c r="G710" t="s">
        <v>20</v>
      </c>
      <c r="H710">
        <v>137</v>
      </c>
      <c r="I710" s="5">
        <f t="shared" si="78"/>
        <v>87.737226277372258</v>
      </c>
      <c r="J710" s="5" t="s">
        <v>2039</v>
      </c>
      <c r="K710" s="5" t="s">
        <v>2040</v>
      </c>
      <c r="L710" t="s">
        <v>98</v>
      </c>
      <c r="M710" t="s">
        <v>99</v>
      </c>
      <c r="N710">
        <v>1495429200</v>
      </c>
      <c r="O710">
        <v>1496293200</v>
      </c>
      <c r="P710" t="b">
        <v>0</v>
      </c>
      <c r="Q710" t="b">
        <v>0</v>
      </c>
      <c r="R710" s="6">
        <f t="shared" si="79"/>
        <v>25569</v>
      </c>
      <c r="S710" s="5">
        <f t="shared" si="80"/>
        <v>17308.208333333332</v>
      </c>
      <c r="T710" s="5">
        <f t="shared" si="81"/>
        <v>17318.208333333332</v>
      </c>
      <c r="U710" t="s">
        <v>33</v>
      </c>
      <c r="V710" s="6">
        <f t="shared" si="82"/>
        <v>42877.208333333328</v>
      </c>
      <c r="W710" s="6">
        <f t="shared" si="83"/>
        <v>42887.208333333328</v>
      </c>
    </row>
    <row r="711" spans="1:23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77"/>
        <v>142.38775510204081</v>
      </c>
      <c r="G711" t="s">
        <v>20</v>
      </c>
      <c r="H711">
        <v>186</v>
      </c>
      <c r="I711" s="5">
        <f t="shared" si="78"/>
        <v>75.021505376344081</v>
      </c>
      <c r="J711" s="5" t="s">
        <v>2039</v>
      </c>
      <c r="K711" s="5" t="s">
        <v>2040</v>
      </c>
      <c r="L711" t="s">
        <v>107</v>
      </c>
      <c r="M711" t="s">
        <v>108</v>
      </c>
      <c r="N711">
        <v>1334811600</v>
      </c>
      <c r="O711">
        <v>1335416400</v>
      </c>
      <c r="P711" t="b">
        <v>0</v>
      </c>
      <c r="Q711" t="b">
        <v>0</v>
      </c>
      <c r="R711" s="6">
        <f t="shared" si="79"/>
        <v>25569</v>
      </c>
      <c r="S711" s="5">
        <f t="shared" si="80"/>
        <v>15449.208333333334</v>
      </c>
      <c r="T711" s="5">
        <f t="shared" si="81"/>
        <v>15456.208333333334</v>
      </c>
      <c r="U711" t="s">
        <v>33</v>
      </c>
      <c r="V711" s="6">
        <f t="shared" si="82"/>
        <v>41018.208333333336</v>
      </c>
      <c r="W711" s="6">
        <f t="shared" si="83"/>
        <v>41025.208333333336</v>
      </c>
    </row>
    <row r="712" spans="1:23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77"/>
        <v>147.86046511627907</v>
      </c>
      <c r="G712" t="s">
        <v>20</v>
      </c>
      <c r="H712">
        <v>125</v>
      </c>
      <c r="I712" s="5">
        <f t="shared" si="78"/>
        <v>50.863999999999997</v>
      </c>
      <c r="J712" s="5" t="s">
        <v>2039</v>
      </c>
      <c r="K712" s="5" t="s">
        <v>2040</v>
      </c>
      <c r="L712" t="s">
        <v>21</v>
      </c>
      <c r="M712" t="s">
        <v>22</v>
      </c>
      <c r="N712">
        <v>1531544400</v>
      </c>
      <c r="O712">
        <v>1532149200</v>
      </c>
      <c r="P712" t="b">
        <v>0</v>
      </c>
      <c r="Q712" t="b">
        <v>1</v>
      </c>
      <c r="R712" s="6">
        <f t="shared" si="79"/>
        <v>25569</v>
      </c>
      <c r="S712" s="5">
        <f t="shared" si="80"/>
        <v>17726.208333333332</v>
      </c>
      <c r="T712" s="5">
        <f t="shared" si="81"/>
        <v>17733.208333333332</v>
      </c>
      <c r="U712" t="s">
        <v>33</v>
      </c>
      <c r="V712" s="6">
        <f t="shared" si="82"/>
        <v>43295.208333333328</v>
      </c>
      <c r="W712" s="6">
        <f t="shared" si="83"/>
        <v>43302.208333333328</v>
      </c>
    </row>
    <row r="713" spans="1:23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77"/>
        <v>20.322580645161288</v>
      </c>
      <c r="G713" t="s">
        <v>14</v>
      </c>
      <c r="H713">
        <v>14</v>
      </c>
      <c r="I713" s="5">
        <f t="shared" si="78"/>
        <v>90</v>
      </c>
      <c r="J713" s="5" t="s">
        <v>2039</v>
      </c>
      <c r="K713" s="5" t="s">
        <v>2040</v>
      </c>
      <c r="L713" t="s">
        <v>107</v>
      </c>
      <c r="M713" t="s">
        <v>108</v>
      </c>
      <c r="N713">
        <v>1453615200</v>
      </c>
      <c r="O713">
        <v>1453788000</v>
      </c>
      <c r="P713" t="b">
        <v>1</v>
      </c>
      <c r="Q713" t="b">
        <v>1</v>
      </c>
      <c r="R713" s="6">
        <f t="shared" si="79"/>
        <v>25569</v>
      </c>
      <c r="S713" s="5">
        <f t="shared" si="80"/>
        <v>16824.25</v>
      </c>
      <c r="T713" s="5">
        <f t="shared" si="81"/>
        <v>16826.25</v>
      </c>
      <c r="U713" t="s">
        <v>33</v>
      </c>
      <c r="V713" s="6">
        <f t="shared" si="82"/>
        <v>42393.25</v>
      </c>
      <c r="W713" s="6">
        <f t="shared" si="83"/>
        <v>42395.25</v>
      </c>
    </row>
    <row r="714" spans="1:23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77"/>
        <v>1840.625</v>
      </c>
      <c r="G714" t="s">
        <v>20</v>
      </c>
      <c r="H714">
        <v>202</v>
      </c>
      <c r="I714" s="5">
        <f t="shared" si="78"/>
        <v>72.896039603960389</v>
      </c>
      <c r="J714" s="5" t="s">
        <v>2039</v>
      </c>
      <c r="K714" s="5" t="s">
        <v>2040</v>
      </c>
      <c r="L714" t="s">
        <v>21</v>
      </c>
      <c r="M714" t="s">
        <v>22</v>
      </c>
      <c r="N714">
        <v>1467954000</v>
      </c>
      <c r="O714">
        <v>1471496400</v>
      </c>
      <c r="P714" t="b">
        <v>0</v>
      </c>
      <c r="Q714" t="b">
        <v>0</v>
      </c>
      <c r="R714" s="6">
        <f t="shared" si="79"/>
        <v>25569</v>
      </c>
      <c r="S714" s="5">
        <f t="shared" si="80"/>
        <v>16990.208333333332</v>
      </c>
      <c r="T714" s="5">
        <f t="shared" si="81"/>
        <v>17031.208333333332</v>
      </c>
      <c r="U714" t="s">
        <v>33</v>
      </c>
      <c r="V714" s="6">
        <f t="shared" si="82"/>
        <v>42559.208333333328</v>
      </c>
      <c r="W714" s="6">
        <f t="shared" si="83"/>
        <v>42600.208333333328</v>
      </c>
    </row>
    <row r="715" spans="1:23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77"/>
        <v>161.94202898550725</v>
      </c>
      <c r="G715" t="s">
        <v>20</v>
      </c>
      <c r="H715">
        <v>103</v>
      </c>
      <c r="I715" s="5">
        <f t="shared" si="78"/>
        <v>108.48543689320388</v>
      </c>
      <c r="J715" s="5" t="s">
        <v>2047</v>
      </c>
      <c r="K715" s="5" t="s">
        <v>2056</v>
      </c>
      <c r="L715" t="s">
        <v>21</v>
      </c>
      <c r="M715" t="s">
        <v>22</v>
      </c>
      <c r="N715">
        <v>1471842000</v>
      </c>
      <c r="O715">
        <v>1472878800</v>
      </c>
      <c r="P715" t="b">
        <v>0</v>
      </c>
      <c r="Q715" t="b">
        <v>0</v>
      </c>
      <c r="R715" s="6">
        <f t="shared" si="79"/>
        <v>25569</v>
      </c>
      <c r="S715" s="5">
        <f t="shared" si="80"/>
        <v>17035.208333333332</v>
      </c>
      <c r="T715" s="5">
        <f t="shared" si="81"/>
        <v>17047.208333333332</v>
      </c>
      <c r="U715" t="s">
        <v>133</v>
      </c>
      <c r="V715" s="6">
        <f t="shared" si="82"/>
        <v>42604.208333333328</v>
      </c>
      <c r="W715" s="6">
        <f t="shared" si="83"/>
        <v>42616.208333333328</v>
      </c>
    </row>
    <row r="716" spans="1:23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77"/>
        <v>472.82077922077923</v>
      </c>
      <c r="G716" t="s">
        <v>20</v>
      </c>
      <c r="H716">
        <v>1785</v>
      </c>
      <c r="I716" s="5">
        <f t="shared" si="78"/>
        <v>101.98095238095237</v>
      </c>
      <c r="J716" s="5" t="s">
        <v>2035</v>
      </c>
      <c r="K716" s="5" t="s">
        <v>2036</v>
      </c>
      <c r="L716" t="s">
        <v>21</v>
      </c>
      <c r="M716" t="s">
        <v>22</v>
      </c>
      <c r="N716">
        <v>1408424400</v>
      </c>
      <c r="O716">
        <v>1408510800</v>
      </c>
      <c r="P716" t="b">
        <v>0</v>
      </c>
      <c r="Q716" t="b">
        <v>0</v>
      </c>
      <c r="R716" s="6">
        <f t="shared" si="79"/>
        <v>25569</v>
      </c>
      <c r="S716" s="5">
        <f t="shared" si="80"/>
        <v>16301.208333333334</v>
      </c>
      <c r="T716" s="5">
        <f t="shared" si="81"/>
        <v>16302.208333333334</v>
      </c>
      <c r="U716" t="s">
        <v>23</v>
      </c>
      <c r="V716" s="6">
        <f t="shared" si="82"/>
        <v>41870.208333333336</v>
      </c>
      <c r="W716" s="6">
        <f t="shared" si="83"/>
        <v>41871.208333333336</v>
      </c>
    </row>
    <row r="717" spans="1:23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77"/>
        <v>24.466101694915253</v>
      </c>
      <c r="G717" t="s">
        <v>14</v>
      </c>
      <c r="H717">
        <v>656</v>
      </c>
      <c r="I717" s="5">
        <f t="shared" si="78"/>
        <v>44.009146341463413</v>
      </c>
      <c r="J717" s="5" t="s">
        <v>2050</v>
      </c>
      <c r="K717" s="5" t="s">
        <v>2061</v>
      </c>
      <c r="L717" t="s">
        <v>21</v>
      </c>
      <c r="M717" t="s">
        <v>22</v>
      </c>
      <c r="N717">
        <v>1281157200</v>
      </c>
      <c r="O717">
        <v>1281589200</v>
      </c>
      <c r="P717" t="b">
        <v>0</v>
      </c>
      <c r="Q717" t="b">
        <v>0</v>
      </c>
      <c r="R717" s="6">
        <f t="shared" si="79"/>
        <v>25569</v>
      </c>
      <c r="S717" s="5">
        <f t="shared" si="80"/>
        <v>14828.208333333334</v>
      </c>
      <c r="T717" s="5">
        <f t="shared" si="81"/>
        <v>14833.208333333334</v>
      </c>
      <c r="U717" t="s">
        <v>292</v>
      </c>
      <c r="V717" s="6">
        <f t="shared" si="82"/>
        <v>40397.208333333336</v>
      </c>
      <c r="W717" s="6">
        <f t="shared" si="83"/>
        <v>40402.208333333336</v>
      </c>
    </row>
    <row r="718" spans="1:23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77"/>
        <v>517.65</v>
      </c>
      <c r="G718" t="s">
        <v>20</v>
      </c>
      <c r="H718">
        <v>157</v>
      </c>
      <c r="I718" s="5">
        <f t="shared" si="78"/>
        <v>65.942675159235662</v>
      </c>
      <c r="J718" s="5" t="s">
        <v>2039</v>
      </c>
      <c r="K718" s="5" t="s">
        <v>2040</v>
      </c>
      <c r="L718" t="s">
        <v>21</v>
      </c>
      <c r="M718" t="s">
        <v>22</v>
      </c>
      <c r="N718">
        <v>1373432400</v>
      </c>
      <c r="O718">
        <v>1375851600</v>
      </c>
      <c r="P718" t="b">
        <v>0</v>
      </c>
      <c r="Q718" t="b">
        <v>1</v>
      </c>
      <c r="R718" s="6">
        <f t="shared" si="79"/>
        <v>25569</v>
      </c>
      <c r="S718" s="5">
        <f t="shared" si="80"/>
        <v>15896.208333333334</v>
      </c>
      <c r="T718" s="5">
        <f t="shared" si="81"/>
        <v>15924.208333333334</v>
      </c>
      <c r="U718" t="s">
        <v>33</v>
      </c>
      <c r="V718" s="6">
        <f t="shared" si="82"/>
        <v>41465.208333333336</v>
      </c>
      <c r="W718" s="6">
        <f t="shared" si="83"/>
        <v>41493.208333333336</v>
      </c>
    </row>
    <row r="719" spans="1:23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77"/>
        <v>247.64285714285714</v>
      </c>
      <c r="G719" t="s">
        <v>20</v>
      </c>
      <c r="H719">
        <v>555</v>
      </c>
      <c r="I719" s="5">
        <f t="shared" si="78"/>
        <v>24.987387387387386</v>
      </c>
      <c r="J719" s="5" t="s">
        <v>2041</v>
      </c>
      <c r="K719" s="5" t="s">
        <v>2042</v>
      </c>
      <c r="L719" t="s">
        <v>21</v>
      </c>
      <c r="M719" t="s">
        <v>22</v>
      </c>
      <c r="N719">
        <v>1313989200</v>
      </c>
      <c r="O719">
        <v>1315803600</v>
      </c>
      <c r="P719" t="b">
        <v>0</v>
      </c>
      <c r="Q719" t="b">
        <v>0</v>
      </c>
      <c r="R719" s="6">
        <f t="shared" si="79"/>
        <v>25569</v>
      </c>
      <c r="S719" s="5">
        <f t="shared" si="80"/>
        <v>15208.208333333334</v>
      </c>
      <c r="T719" s="5">
        <f t="shared" si="81"/>
        <v>15229.208333333334</v>
      </c>
      <c r="U719" t="s">
        <v>42</v>
      </c>
      <c r="V719" s="6">
        <f t="shared" si="82"/>
        <v>40777.208333333336</v>
      </c>
      <c r="W719" s="6">
        <f t="shared" si="83"/>
        <v>40798.208333333336</v>
      </c>
    </row>
    <row r="720" spans="1:23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77"/>
        <v>100.20481927710843</v>
      </c>
      <c r="G720" t="s">
        <v>20</v>
      </c>
      <c r="H720">
        <v>297</v>
      </c>
      <c r="I720" s="5">
        <f t="shared" si="78"/>
        <v>28.003367003367003</v>
      </c>
      <c r="J720" s="5" t="s">
        <v>2037</v>
      </c>
      <c r="K720" s="5" t="s">
        <v>2046</v>
      </c>
      <c r="L720" t="s">
        <v>21</v>
      </c>
      <c r="M720" t="s">
        <v>22</v>
      </c>
      <c r="N720">
        <v>1371445200</v>
      </c>
      <c r="O720">
        <v>1373691600</v>
      </c>
      <c r="P720" t="b">
        <v>0</v>
      </c>
      <c r="Q720" t="b">
        <v>0</v>
      </c>
      <c r="R720" s="6">
        <f t="shared" si="79"/>
        <v>25569</v>
      </c>
      <c r="S720" s="5">
        <f t="shared" si="80"/>
        <v>15873.208333333334</v>
      </c>
      <c r="T720" s="5">
        <f t="shared" si="81"/>
        <v>15899.208333333334</v>
      </c>
      <c r="U720" t="s">
        <v>65</v>
      </c>
      <c r="V720" s="6">
        <f t="shared" si="82"/>
        <v>41442.208333333336</v>
      </c>
      <c r="W720" s="6">
        <f t="shared" si="83"/>
        <v>41468.208333333336</v>
      </c>
    </row>
    <row r="721" spans="1:23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 s="5">
        <f t="shared" si="78"/>
        <v>85.829268292682926</v>
      </c>
      <c r="J721" s="5" t="s">
        <v>2047</v>
      </c>
      <c r="K721" s="5" t="s">
        <v>2053</v>
      </c>
      <c r="L721" t="s">
        <v>21</v>
      </c>
      <c r="M721" t="s">
        <v>22</v>
      </c>
      <c r="N721">
        <v>1338267600</v>
      </c>
      <c r="O721">
        <v>1339218000</v>
      </c>
      <c r="P721" t="b">
        <v>0</v>
      </c>
      <c r="Q721" t="b">
        <v>0</v>
      </c>
      <c r="R721" s="6">
        <f t="shared" si="79"/>
        <v>25569</v>
      </c>
      <c r="S721" s="5">
        <f t="shared" si="80"/>
        <v>15489.208333333334</v>
      </c>
      <c r="T721" s="5">
        <f t="shared" si="81"/>
        <v>15500.208333333334</v>
      </c>
      <c r="U721" t="s">
        <v>119</v>
      </c>
      <c r="V721" s="6">
        <f t="shared" si="82"/>
        <v>41058.208333333336</v>
      </c>
      <c r="W721" s="6">
        <f t="shared" si="83"/>
        <v>41069.208333333336</v>
      </c>
    </row>
    <row r="722" spans="1:23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77"/>
        <v>37.091954022988503</v>
      </c>
      <c r="G722" t="s">
        <v>74</v>
      </c>
      <c r="H722">
        <v>38</v>
      </c>
      <c r="I722" s="5">
        <f t="shared" si="78"/>
        <v>84.921052631578945</v>
      </c>
      <c r="J722" s="5" t="s">
        <v>2039</v>
      </c>
      <c r="K722" s="5" t="s">
        <v>2040</v>
      </c>
      <c r="L722" t="s">
        <v>36</v>
      </c>
      <c r="M722" t="s">
        <v>37</v>
      </c>
      <c r="N722">
        <v>1519192800</v>
      </c>
      <c r="O722">
        <v>1520402400</v>
      </c>
      <c r="P722" t="b">
        <v>0</v>
      </c>
      <c r="Q722" t="b">
        <v>1</v>
      </c>
      <c r="R722" s="6">
        <f t="shared" si="79"/>
        <v>25569</v>
      </c>
      <c r="S722" s="5">
        <f t="shared" si="80"/>
        <v>17583.25</v>
      </c>
      <c r="T722" s="5">
        <f t="shared" si="81"/>
        <v>17597.25</v>
      </c>
      <c r="U722" t="s">
        <v>33</v>
      </c>
      <c r="V722" s="6">
        <f t="shared" si="82"/>
        <v>43152.25</v>
      </c>
      <c r="W722" s="6">
        <f t="shared" si="83"/>
        <v>43166.25</v>
      </c>
    </row>
    <row r="723" spans="1:23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77"/>
        <v>4.392394822006473</v>
      </c>
      <c r="G723" t="s">
        <v>74</v>
      </c>
      <c r="H723">
        <v>60</v>
      </c>
      <c r="I723" s="5">
        <f t="shared" si="78"/>
        <v>90.483333333333334</v>
      </c>
      <c r="J723" s="5" t="s">
        <v>2035</v>
      </c>
      <c r="K723" s="5" t="s">
        <v>2036</v>
      </c>
      <c r="L723" t="s">
        <v>21</v>
      </c>
      <c r="M723" t="s">
        <v>22</v>
      </c>
      <c r="N723">
        <v>1522818000</v>
      </c>
      <c r="O723">
        <v>1523336400</v>
      </c>
      <c r="P723" t="b">
        <v>0</v>
      </c>
      <c r="Q723" t="b">
        <v>0</v>
      </c>
      <c r="R723" s="6">
        <f t="shared" si="79"/>
        <v>25569</v>
      </c>
      <c r="S723" s="5">
        <f t="shared" si="80"/>
        <v>17625.208333333332</v>
      </c>
      <c r="T723" s="5">
        <f t="shared" si="81"/>
        <v>17631.208333333332</v>
      </c>
      <c r="U723" t="s">
        <v>23</v>
      </c>
      <c r="V723" s="6">
        <f t="shared" si="82"/>
        <v>43194.208333333328</v>
      </c>
      <c r="W723" s="6">
        <f t="shared" si="83"/>
        <v>43200.208333333328</v>
      </c>
    </row>
    <row r="724" spans="1:23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77"/>
        <v>156.50721649484535</v>
      </c>
      <c r="G724" t="s">
        <v>20</v>
      </c>
      <c r="H724">
        <v>3036</v>
      </c>
      <c r="I724" s="5">
        <f t="shared" si="78"/>
        <v>25.00197628458498</v>
      </c>
      <c r="J724" s="5" t="s">
        <v>2041</v>
      </c>
      <c r="K724" s="5" t="s">
        <v>2042</v>
      </c>
      <c r="L724" t="s">
        <v>21</v>
      </c>
      <c r="M724" t="s">
        <v>22</v>
      </c>
      <c r="N724">
        <v>1509948000</v>
      </c>
      <c r="O724">
        <v>1512280800</v>
      </c>
      <c r="P724" t="b">
        <v>0</v>
      </c>
      <c r="Q724" t="b">
        <v>0</v>
      </c>
      <c r="R724" s="6">
        <f t="shared" si="79"/>
        <v>25569</v>
      </c>
      <c r="S724" s="5">
        <f t="shared" si="80"/>
        <v>17476.25</v>
      </c>
      <c r="T724" s="5">
        <f t="shared" si="81"/>
        <v>17503.25</v>
      </c>
      <c r="U724" t="s">
        <v>42</v>
      </c>
      <c r="V724" s="6">
        <f t="shared" si="82"/>
        <v>43045.25</v>
      </c>
      <c r="W724" s="6">
        <f t="shared" si="83"/>
        <v>43072.25</v>
      </c>
    </row>
    <row r="725" spans="1:23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77"/>
        <v>270.40816326530609</v>
      </c>
      <c r="G725" t="s">
        <v>20</v>
      </c>
      <c r="H725">
        <v>144</v>
      </c>
      <c r="I725" s="5">
        <f t="shared" si="78"/>
        <v>92.013888888888886</v>
      </c>
      <c r="J725" s="5" t="s">
        <v>2039</v>
      </c>
      <c r="K725" s="5" t="s">
        <v>2040</v>
      </c>
      <c r="L725" t="s">
        <v>26</v>
      </c>
      <c r="M725" t="s">
        <v>27</v>
      </c>
      <c r="N725">
        <v>1456898400</v>
      </c>
      <c r="O725">
        <v>1458709200</v>
      </c>
      <c r="P725" t="b">
        <v>0</v>
      </c>
      <c r="Q725" t="b">
        <v>0</v>
      </c>
      <c r="R725" s="6">
        <f t="shared" si="79"/>
        <v>25569</v>
      </c>
      <c r="S725" s="5">
        <f t="shared" si="80"/>
        <v>16862.25</v>
      </c>
      <c r="T725" s="5">
        <f t="shared" si="81"/>
        <v>16883.208333333332</v>
      </c>
      <c r="U725" t="s">
        <v>33</v>
      </c>
      <c r="V725" s="6">
        <f t="shared" si="82"/>
        <v>42431.25</v>
      </c>
      <c r="W725" s="6">
        <f t="shared" si="83"/>
        <v>42452.208333333328</v>
      </c>
    </row>
    <row r="726" spans="1:23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77"/>
        <v>134.05952380952382</v>
      </c>
      <c r="G726" t="s">
        <v>20</v>
      </c>
      <c r="H726">
        <v>121</v>
      </c>
      <c r="I726" s="5">
        <f t="shared" si="78"/>
        <v>93.066115702479337</v>
      </c>
      <c r="J726" s="5" t="s">
        <v>2039</v>
      </c>
      <c r="K726" s="5" t="s">
        <v>2040</v>
      </c>
      <c r="L726" t="s">
        <v>40</v>
      </c>
      <c r="M726" t="s">
        <v>41</v>
      </c>
      <c r="N726">
        <v>1413954000</v>
      </c>
      <c r="O726">
        <v>1414126800</v>
      </c>
      <c r="P726" t="b">
        <v>0</v>
      </c>
      <c r="Q726" t="b">
        <v>1</v>
      </c>
      <c r="R726" s="6">
        <f t="shared" si="79"/>
        <v>25569</v>
      </c>
      <c r="S726" s="5">
        <f t="shared" si="80"/>
        <v>16365.208333333334</v>
      </c>
      <c r="T726" s="5">
        <f t="shared" si="81"/>
        <v>16367.208333333334</v>
      </c>
      <c r="U726" t="s">
        <v>33</v>
      </c>
      <c r="V726" s="6">
        <f t="shared" si="82"/>
        <v>41934.208333333336</v>
      </c>
      <c r="W726" s="6">
        <f t="shared" si="83"/>
        <v>41936.208333333336</v>
      </c>
    </row>
    <row r="727" spans="1:23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77"/>
        <v>50.398033126293996</v>
      </c>
      <c r="G727" t="s">
        <v>14</v>
      </c>
      <c r="H727">
        <v>1596</v>
      </c>
      <c r="I727" s="5">
        <f t="shared" si="78"/>
        <v>61.008145363408524</v>
      </c>
      <c r="J727" s="5" t="s">
        <v>2050</v>
      </c>
      <c r="K727" s="5" t="s">
        <v>2061</v>
      </c>
      <c r="L727" t="s">
        <v>21</v>
      </c>
      <c r="M727" t="s">
        <v>22</v>
      </c>
      <c r="N727">
        <v>1416031200</v>
      </c>
      <c r="O727">
        <v>1416204000</v>
      </c>
      <c r="P727" t="b">
        <v>0</v>
      </c>
      <c r="Q727" t="b">
        <v>0</v>
      </c>
      <c r="R727" s="6">
        <f t="shared" si="79"/>
        <v>25569</v>
      </c>
      <c r="S727" s="5">
        <f t="shared" si="80"/>
        <v>16389.25</v>
      </c>
      <c r="T727" s="5">
        <f t="shared" si="81"/>
        <v>16391.25</v>
      </c>
      <c r="U727" t="s">
        <v>292</v>
      </c>
      <c r="V727" s="6">
        <f t="shared" si="82"/>
        <v>41958.25</v>
      </c>
      <c r="W727" s="6">
        <f t="shared" si="83"/>
        <v>41960.25</v>
      </c>
    </row>
    <row r="728" spans="1:23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77"/>
        <v>88.815837937384899</v>
      </c>
      <c r="G728" t="s">
        <v>74</v>
      </c>
      <c r="H728">
        <v>524</v>
      </c>
      <c r="I728" s="5">
        <f t="shared" si="78"/>
        <v>92.036259541984734</v>
      </c>
      <c r="J728" s="5" t="s">
        <v>2039</v>
      </c>
      <c r="K728" s="5" t="s">
        <v>2040</v>
      </c>
      <c r="L728" t="s">
        <v>21</v>
      </c>
      <c r="M728" t="s">
        <v>22</v>
      </c>
      <c r="N728">
        <v>1287982800</v>
      </c>
      <c r="O728">
        <v>1288501200</v>
      </c>
      <c r="P728" t="b">
        <v>0</v>
      </c>
      <c r="Q728" t="b">
        <v>1</v>
      </c>
      <c r="R728" s="6">
        <f t="shared" si="79"/>
        <v>25569</v>
      </c>
      <c r="S728" s="5">
        <f t="shared" si="80"/>
        <v>14907.208333333334</v>
      </c>
      <c r="T728" s="5">
        <f t="shared" si="81"/>
        <v>14913.208333333334</v>
      </c>
      <c r="U728" t="s">
        <v>33</v>
      </c>
      <c r="V728" s="6">
        <f t="shared" si="82"/>
        <v>40476.208333333336</v>
      </c>
      <c r="W728" s="6">
        <f t="shared" si="83"/>
        <v>40482.208333333336</v>
      </c>
    </row>
    <row r="729" spans="1:23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 s="5">
        <f t="shared" si="78"/>
        <v>81.132596685082873</v>
      </c>
      <c r="J729" s="5" t="s">
        <v>2037</v>
      </c>
      <c r="K729" s="5" t="s">
        <v>2038</v>
      </c>
      <c r="L729" t="s">
        <v>21</v>
      </c>
      <c r="M729" t="s">
        <v>22</v>
      </c>
      <c r="N729">
        <v>1547964000</v>
      </c>
      <c r="O729">
        <v>1552971600</v>
      </c>
      <c r="P729" t="b">
        <v>0</v>
      </c>
      <c r="Q729" t="b">
        <v>0</v>
      </c>
      <c r="R729" s="6">
        <f t="shared" si="79"/>
        <v>25569</v>
      </c>
      <c r="S729" s="5">
        <f t="shared" si="80"/>
        <v>17916.25</v>
      </c>
      <c r="T729" s="5">
        <f t="shared" si="81"/>
        <v>17974.208333333332</v>
      </c>
      <c r="U729" t="s">
        <v>28</v>
      </c>
      <c r="V729" s="6">
        <f t="shared" si="82"/>
        <v>43485.25</v>
      </c>
      <c r="W729" s="6">
        <f t="shared" si="83"/>
        <v>43543.208333333328</v>
      </c>
    </row>
    <row r="730" spans="1:23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77"/>
        <v>17.5</v>
      </c>
      <c r="G730" t="s">
        <v>14</v>
      </c>
      <c r="H730">
        <v>10</v>
      </c>
      <c r="I730" s="5">
        <f t="shared" si="78"/>
        <v>73.5</v>
      </c>
      <c r="J730" s="5" t="s">
        <v>2039</v>
      </c>
      <c r="K730" s="5" t="s">
        <v>2040</v>
      </c>
      <c r="L730" t="s">
        <v>21</v>
      </c>
      <c r="M730" t="s">
        <v>22</v>
      </c>
      <c r="N730">
        <v>1464152400</v>
      </c>
      <c r="O730">
        <v>1465102800</v>
      </c>
      <c r="P730" t="b">
        <v>0</v>
      </c>
      <c r="Q730" t="b">
        <v>0</v>
      </c>
      <c r="R730" s="6">
        <f t="shared" si="79"/>
        <v>25569</v>
      </c>
      <c r="S730" s="5">
        <f t="shared" si="80"/>
        <v>16946.208333333332</v>
      </c>
      <c r="T730" s="5">
        <f t="shared" si="81"/>
        <v>16957.208333333332</v>
      </c>
      <c r="U730" t="s">
        <v>33</v>
      </c>
      <c r="V730" s="6">
        <f t="shared" si="82"/>
        <v>42515.208333333328</v>
      </c>
      <c r="W730" s="6">
        <f t="shared" si="83"/>
        <v>42526.208333333328</v>
      </c>
    </row>
    <row r="731" spans="1:23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77"/>
        <v>185.66071428571428</v>
      </c>
      <c r="G731" t="s">
        <v>20</v>
      </c>
      <c r="H731">
        <v>122</v>
      </c>
      <c r="I731" s="5">
        <f t="shared" si="78"/>
        <v>85.221311475409834</v>
      </c>
      <c r="J731" s="5" t="s">
        <v>2041</v>
      </c>
      <c r="K731" s="5" t="s">
        <v>2044</v>
      </c>
      <c r="L731" t="s">
        <v>21</v>
      </c>
      <c r="M731" t="s">
        <v>22</v>
      </c>
      <c r="N731">
        <v>1359957600</v>
      </c>
      <c r="O731">
        <v>1360130400</v>
      </c>
      <c r="P731" t="b">
        <v>0</v>
      </c>
      <c r="Q731" t="b">
        <v>0</v>
      </c>
      <c r="R731" s="6">
        <f t="shared" si="79"/>
        <v>25569</v>
      </c>
      <c r="S731" s="5">
        <f t="shared" si="80"/>
        <v>15740.25</v>
      </c>
      <c r="T731" s="5">
        <f t="shared" si="81"/>
        <v>15742.25</v>
      </c>
      <c r="U731" t="s">
        <v>53</v>
      </c>
      <c r="V731" s="6">
        <f t="shared" si="82"/>
        <v>41309.25</v>
      </c>
      <c r="W731" s="6">
        <f t="shared" si="83"/>
        <v>41311.25</v>
      </c>
    </row>
    <row r="732" spans="1:23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77"/>
        <v>412.6631944444444</v>
      </c>
      <c r="G732" t="s">
        <v>20</v>
      </c>
      <c r="H732">
        <v>1071</v>
      </c>
      <c r="I732" s="5">
        <f t="shared" si="78"/>
        <v>110.96825396825396</v>
      </c>
      <c r="J732" s="5" t="s">
        <v>2037</v>
      </c>
      <c r="K732" s="5" t="s">
        <v>2046</v>
      </c>
      <c r="L732" t="s">
        <v>15</v>
      </c>
      <c r="M732" t="s">
        <v>16</v>
      </c>
      <c r="N732">
        <v>1432357200</v>
      </c>
      <c r="O732">
        <v>1432875600</v>
      </c>
      <c r="P732" t="b">
        <v>0</v>
      </c>
      <c r="Q732" t="b">
        <v>0</v>
      </c>
      <c r="R732" s="6">
        <f t="shared" si="79"/>
        <v>25569</v>
      </c>
      <c r="S732" s="5">
        <f t="shared" si="80"/>
        <v>16578.208333333332</v>
      </c>
      <c r="T732" s="5">
        <f t="shared" si="81"/>
        <v>16584.208333333332</v>
      </c>
      <c r="U732" t="s">
        <v>65</v>
      </c>
      <c r="V732" s="6">
        <f t="shared" si="82"/>
        <v>42147.208333333328</v>
      </c>
      <c r="W732" s="6">
        <f t="shared" si="83"/>
        <v>42153.208333333328</v>
      </c>
    </row>
    <row r="733" spans="1:23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77"/>
        <v>90.25</v>
      </c>
      <c r="G733" t="s">
        <v>74</v>
      </c>
      <c r="H733">
        <v>219</v>
      </c>
      <c r="I733" s="5">
        <f t="shared" si="78"/>
        <v>32.968036529680369</v>
      </c>
      <c r="J733" s="5" t="s">
        <v>2037</v>
      </c>
      <c r="K733" s="5" t="s">
        <v>2038</v>
      </c>
      <c r="L733" t="s">
        <v>21</v>
      </c>
      <c r="M733" t="s">
        <v>22</v>
      </c>
      <c r="N733">
        <v>1500786000</v>
      </c>
      <c r="O733">
        <v>1500872400</v>
      </c>
      <c r="P733" t="b">
        <v>0</v>
      </c>
      <c r="Q733" t="b">
        <v>0</v>
      </c>
      <c r="R733" s="6">
        <f t="shared" si="79"/>
        <v>25569</v>
      </c>
      <c r="S733" s="5">
        <f t="shared" si="80"/>
        <v>17370.208333333332</v>
      </c>
      <c r="T733" s="5">
        <f t="shared" si="81"/>
        <v>17371.208333333332</v>
      </c>
      <c r="U733" t="s">
        <v>28</v>
      </c>
      <c r="V733" s="6">
        <f t="shared" si="82"/>
        <v>42939.208333333328</v>
      </c>
      <c r="W733" s="6">
        <f t="shared" si="83"/>
        <v>42940.208333333328</v>
      </c>
    </row>
    <row r="734" spans="1:23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77"/>
        <v>91.984615384615381</v>
      </c>
      <c r="G734" t="s">
        <v>14</v>
      </c>
      <c r="H734">
        <v>1121</v>
      </c>
      <c r="I734" s="5">
        <f t="shared" si="78"/>
        <v>96.005352363960753</v>
      </c>
      <c r="J734" s="5" t="s">
        <v>2035</v>
      </c>
      <c r="K734" s="5" t="s">
        <v>2036</v>
      </c>
      <c r="L734" t="s">
        <v>21</v>
      </c>
      <c r="M734" t="s">
        <v>22</v>
      </c>
      <c r="N734">
        <v>1490158800</v>
      </c>
      <c r="O734">
        <v>1492146000</v>
      </c>
      <c r="P734" t="b">
        <v>0</v>
      </c>
      <c r="Q734" t="b">
        <v>1</v>
      </c>
      <c r="R734" s="6">
        <f t="shared" si="79"/>
        <v>25569</v>
      </c>
      <c r="S734" s="5">
        <f t="shared" si="80"/>
        <v>17247.208333333332</v>
      </c>
      <c r="T734" s="5">
        <f t="shared" si="81"/>
        <v>17270.208333333332</v>
      </c>
      <c r="U734" t="s">
        <v>23</v>
      </c>
      <c r="V734" s="6">
        <f t="shared" si="82"/>
        <v>42816.208333333328</v>
      </c>
      <c r="W734" s="6">
        <f t="shared" si="83"/>
        <v>42839.208333333328</v>
      </c>
    </row>
    <row r="735" spans="1:23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77"/>
        <v>527.00632911392404</v>
      </c>
      <c r="G735" t="s">
        <v>20</v>
      </c>
      <c r="H735">
        <v>980</v>
      </c>
      <c r="I735" s="5">
        <f t="shared" si="78"/>
        <v>84.96632653061225</v>
      </c>
      <c r="J735" s="5" t="s">
        <v>2035</v>
      </c>
      <c r="K735" s="5" t="s">
        <v>2057</v>
      </c>
      <c r="L735" t="s">
        <v>21</v>
      </c>
      <c r="M735" t="s">
        <v>22</v>
      </c>
      <c r="N735">
        <v>1406178000</v>
      </c>
      <c r="O735">
        <v>1407301200</v>
      </c>
      <c r="P735" t="b">
        <v>0</v>
      </c>
      <c r="Q735" t="b">
        <v>0</v>
      </c>
      <c r="R735" s="6">
        <f t="shared" si="79"/>
        <v>25569</v>
      </c>
      <c r="S735" s="5">
        <f t="shared" si="80"/>
        <v>16275.208333333334</v>
      </c>
      <c r="T735" s="5">
        <f t="shared" si="81"/>
        <v>16288.208333333334</v>
      </c>
      <c r="U735" t="s">
        <v>148</v>
      </c>
      <c r="V735" s="6">
        <f t="shared" si="82"/>
        <v>41844.208333333336</v>
      </c>
      <c r="W735" s="6">
        <f t="shared" si="83"/>
        <v>41857.208333333336</v>
      </c>
    </row>
    <row r="736" spans="1:23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77"/>
        <v>319.14285714285711</v>
      </c>
      <c r="G736" t="s">
        <v>20</v>
      </c>
      <c r="H736">
        <v>536</v>
      </c>
      <c r="I736" s="5">
        <f t="shared" si="78"/>
        <v>25.007462686567163</v>
      </c>
      <c r="J736" s="5" t="s">
        <v>2039</v>
      </c>
      <c r="K736" s="5" t="s">
        <v>2040</v>
      </c>
      <c r="L736" t="s">
        <v>21</v>
      </c>
      <c r="M736" t="s">
        <v>22</v>
      </c>
      <c r="N736">
        <v>1485583200</v>
      </c>
      <c r="O736">
        <v>1486620000</v>
      </c>
      <c r="P736" t="b">
        <v>0</v>
      </c>
      <c r="Q736" t="b">
        <v>1</v>
      </c>
      <c r="R736" s="6">
        <f t="shared" si="79"/>
        <v>25569</v>
      </c>
      <c r="S736" s="5">
        <f t="shared" si="80"/>
        <v>17194.25</v>
      </c>
      <c r="T736" s="5">
        <f t="shared" si="81"/>
        <v>17206.25</v>
      </c>
      <c r="U736" t="s">
        <v>33</v>
      </c>
      <c r="V736" s="6">
        <f t="shared" si="82"/>
        <v>42763.25</v>
      </c>
      <c r="W736" s="6">
        <f t="shared" si="83"/>
        <v>42775.25</v>
      </c>
    </row>
    <row r="737" spans="1:23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77"/>
        <v>354.18867924528303</v>
      </c>
      <c r="G737" t="s">
        <v>20</v>
      </c>
      <c r="H737">
        <v>1991</v>
      </c>
      <c r="I737" s="5">
        <f t="shared" si="78"/>
        <v>65.998995479658461</v>
      </c>
      <c r="J737" s="5" t="s">
        <v>2054</v>
      </c>
      <c r="K737" s="5" t="s">
        <v>2055</v>
      </c>
      <c r="L737" t="s">
        <v>21</v>
      </c>
      <c r="M737" t="s">
        <v>22</v>
      </c>
      <c r="N737">
        <v>1459314000</v>
      </c>
      <c r="O737">
        <v>1459918800</v>
      </c>
      <c r="P737" t="b">
        <v>0</v>
      </c>
      <c r="Q737" t="b">
        <v>0</v>
      </c>
      <c r="R737" s="6">
        <f t="shared" si="79"/>
        <v>25569</v>
      </c>
      <c r="S737" s="5">
        <f t="shared" si="80"/>
        <v>16890.208333333332</v>
      </c>
      <c r="T737" s="5">
        <f t="shared" si="81"/>
        <v>16897.208333333332</v>
      </c>
      <c r="U737" t="s">
        <v>122</v>
      </c>
      <c r="V737" s="6">
        <f t="shared" si="82"/>
        <v>42459.208333333328</v>
      </c>
      <c r="W737" s="6">
        <f t="shared" si="83"/>
        <v>42466.208333333328</v>
      </c>
    </row>
    <row r="738" spans="1:23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77"/>
        <v>32.896103896103895</v>
      </c>
      <c r="G738" t="s">
        <v>74</v>
      </c>
      <c r="H738">
        <v>29</v>
      </c>
      <c r="I738" s="5">
        <f t="shared" si="78"/>
        <v>87.34482758620689</v>
      </c>
      <c r="J738" s="5" t="s">
        <v>2047</v>
      </c>
      <c r="K738" s="5" t="s">
        <v>2048</v>
      </c>
      <c r="L738" t="s">
        <v>21</v>
      </c>
      <c r="M738" t="s">
        <v>22</v>
      </c>
      <c r="N738">
        <v>1424412000</v>
      </c>
      <c r="O738">
        <v>1424757600</v>
      </c>
      <c r="P738" t="b">
        <v>0</v>
      </c>
      <c r="Q738" t="b">
        <v>0</v>
      </c>
      <c r="R738" s="6">
        <f t="shared" si="79"/>
        <v>25569</v>
      </c>
      <c r="S738" s="5">
        <f t="shared" si="80"/>
        <v>16486.25</v>
      </c>
      <c r="T738" s="5">
        <f t="shared" si="81"/>
        <v>16490.25</v>
      </c>
      <c r="U738" t="s">
        <v>68</v>
      </c>
      <c r="V738" s="6">
        <f t="shared" si="82"/>
        <v>42055.25</v>
      </c>
      <c r="W738" s="6">
        <f t="shared" si="83"/>
        <v>42059.25</v>
      </c>
    </row>
    <row r="739" spans="1:23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77"/>
        <v>135.8918918918919</v>
      </c>
      <c r="G739" t="s">
        <v>20</v>
      </c>
      <c r="H739">
        <v>180</v>
      </c>
      <c r="I739" s="5">
        <f t="shared" si="78"/>
        <v>27.933333333333334</v>
      </c>
      <c r="J739" s="5" t="s">
        <v>2035</v>
      </c>
      <c r="K739" s="5" t="s">
        <v>2045</v>
      </c>
      <c r="L739" t="s">
        <v>21</v>
      </c>
      <c r="M739" t="s">
        <v>22</v>
      </c>
      <c r="N739">
        <v>1478844000</v>
      </c>
      <c r="O739">
        <v>1479880800</v>
      </c>
      <c r="P739" t="b">
        <v>0</v>
      </c>
      <c r="Q739" t="b">
        <v>0</v>
      </c>
      <c r="R739" s="6">
        <f t="shared" si="79"/>
        <v>25569</v>
      </c>
      <c r="S739" s="5">
        <f t="shared" si="80"/>
        <v>17116.25</v>
      </c>
      <c r="T739" s="5">
        <f t="shared" si="81"/>
        <v>17128.25</v>
      </c>
      <c r="U739" t="s">
        <v>60</v>
      </c>
      <c r="V739" s="6">
        <f t="shared" si="82"/>
        <v>42685.25</v>
      </c>
      <c r="W739" s="6">
        <f t="shared" si="83"/>
        <v>42697.25</v>
      </c>
    </row>
    <row r="740" spans="1:23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77"/>
        <v>2.0843373493975905</v>
      </c>
      <c r="G740" t="s">
        <v>14</v>
      </c>
      <c r="H740">
        <v>15</v>
      </c>
      <c r="I740" s="5">
        <f t="shared" si="78"/>
        <v>103.8</v>
      </c>
      <c r="J740" s="5" t="s">
        <v>2039</v>
      </c>
      <c r="K740" s="5" t="s">
        <v>2040</v>
      </c>
      <c r="L740" t="s">
        <v>21</v>
      </c>
      <c r="M740" t="s">
        <v>22</v>
      </c>
      <c r="N740">
        <v>1416117600</v>
      </c>
      <c r="O740">
        <v>1418018400</v>
      </c>
      <c r="P740" t="b">
        <v>0</v>
      </c>
      <c r="Q740" t="b">
        <v>1</v>
      </c>
      <c r="R740" s="6">
        <f t="shared" si="79"/>
        <v>25569</v>
      </c>
      <c r="S740" s="5">
        <f t="shared" si="80"/>
        <v>16390.25</v>
      </c>
      <c r="T740" s="5">
        <f t="shared" si="81"/>
        <v>16412.25</v>
      </c>
      <c r="U740" t="s">
        <v>33</v>
      </c>
      <c r="V740" s="6">
        <f t="shared" si="82"/>
        <v>41959.25</v>
      </c>
      <c r="W740" s="6">
        <f t="shared" si="83"/>
        <v>41981.25</v>
      </c>
    </row>
    <row r="741" spans="1:23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 s="5">
        <f t="shared" si="78"/>
        <v>31.937172774869111</v>
      </c>
      <c r="J741" s="5" t="s">
        <v>2035</v>
      </c>
      <c r="K741" s="5" t="s">
        <v>2045</v>
      </c>
      <c r="L741" t="s">
        <v>21</v>
      </c>
      <c r="M741" t="s">
        <v>22</v>
      </c>
      <c r="N741">
        <v>1340946000</v>
      </c>
      <c r="O741">
        <v>1341032400</v>
      </c>
      <c r="P741" t="b">
        <v>0</v>
      </c>
      <c r="Q741" t="b">
        <v>0</v>
      </c>
      <c r="R741" s="6">
        <f t="shared" si="79"/>
        <v>25569</v>
      </c>
      <c r="S741" s="5">
        <f t="shared" si="80"/>
        <v>15520.208333333334</v>
      </c>
      <c r="T741" s="5">
        <f t="shared" si="81"/>
        <v>15521.208333333334</v>
      </c>
      <c r="U741" t="s">
        <v>60</v>
      </c>
      <c r="V741" s="6">
        <f t="shared" si="82"/>
        <v>41089.208333333336</v>
      </c>
      <c r="W741" s="6">
        <f t="shared" si="83"/>
        <v>41090.208333333336</v>
      </c>
    </row>
    <row r="742" spans="1:23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77"/>
        <v>30.037735849056602</v>
      </c>
      <c r="G742" t="s">
        <v>14</v>
      </c>
      <c r="H742">
        <v>16</v>
      </c>
      <c r="I742" s="5">
        <f t="shared" si="78"/>
        <v>99.5</v>
      </c>
      <c r="J742" s="5" t="s">
        <v>2039</v>
      </c>
      <c r="K742" s="5" t="s">
        <v>2040</v>
      </c>
      <c r="L742" t="s">
        <v>21</v>
      </c>
      <c r="M742" t="s">
        <v>22</v>
      </c>
      <c r="N742">
        <v>1486101600</v>
      </c>
      <c r="O742">
        <v>1486360800</v>
      </c>
      <c r="P742" t="b">
        <v>0</v>
      </c>
      <c r="Q742" t="b">
        <v>0</v>
      </c>
      <c r="R742" s="6">
        <f t="shared" si="79"/>
        <v>25569</v>
      </c>
      <c r="S742" s="5">
        <f t="shared" si="80"/>
        <v>17200.25</v>
      </c>
      <c r="T742" s="5">
        <f t="shared" si="81"/>
        <v>17203.25</v>
      </c>
      <c r="U742" t="s">
        <v>33</v>
      </c>
      <c r="V742" s="6">
        <f t="shared" si="82"/>
        <v>42769.25</v>
      </c>
      <c r="W742" s="6">
        <f t="shared" si="83"/>
        <v>42772.25</v>
      </c>
    </row>
    <row r="743" spans="1:23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77"/>
        <v>1179.1666666666665</v>
      </c>
      <c r="G743" t="s">
        <v>20</v>
      </c>
      <c r="H743">
        <v>130</v>
      </c>
      <c r="I743" s="5">
        <f t="shared" si="78"/>
        <v>108.84615384615384</v>
      </c>
      <c r="J743" s="5" t="s">
        <v>2039</v>
      </c>
      <c r="K743" s="5" t="s">
        <v>2040</v>
      </c>
      <c r="L743" t="s">
        <v>21</v>
      </c>
      <c r="M743" t="s">
        <v>22</v>
      </c>
      <c r="N743">
        <v>1274590800</v>
      </c>
      <c r="O743">
        <v>1274677200</v>
      </c>
      <c r="P743" t="b">
        <v>0</v>
      </c>
      <c r="Q743" t="b">
        <v>0</v>
      </c>
      <c r="R743" s="6">
        <f t="shared" si="79"/>
        <v>25569</v>
      </c>
      <c r="S743" s="5">
        <f t="shared" si="80"/>
        <v>14752.208333333334</v>
      </c>
      <c r="T743" s="5">
        <f t="shared" si="81"/>
        <v>14753.208333333334</v>
      </c>
      <c r="U743" t="s">
        <v>33</v>
      </c>
      <c r="V743" s="6">
        <f t="shared" si="82"/>
        <v>40321.208333333336</v>
      </c>
      <c r="W743" s="6">
        <f t="shared" si="83"/>
        <v>40322.208333333336</v>
      </c>
    </row>
    <row r="744" spans="1:23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77"/>
        <v>1126.0833333333335</v>
      </c>
      <c r="G744" t="s">
        <v>20</v>
      </c>
      <c r="H744">
        <v>122</v>
      </c>
      <c r="I744" s="5">
        <f t="shared" si="78"/>
        <v>110.76229508196721</v>
      </c>
      <c r="J744" s="5" t="s">
        <v>2035</v>
      </c>
      <c r="K744" s="5" t="s">
        <v>2043</v>
      </c>
      <c r="L744" t="s">
        <v>21</v>
      </c>
      <c r="M744" t="s">
        <v>22</v>
      </c>
      <c r="N744">
        <v>1263880800</v>
      </c>
      <c r="O744">
        <v>1267509600</v>
      </c>
      <c r="P744" t="b">
        <v>0</v>
      </c>
      <c r="Q744" t="b">
        <v>0</v>
      </c>
      <c r="R744" s="6">
        <f t="shared" si="79"/>
        <v>25569</v>
      </c>
      <c r="S744" s="5">
        <f t="shared" si="80"/>
        <v>14628.25</v>
      </c>
      <c r="T744" s="5">
        <f t="shared" si="81"/>
        <v>14670.25</v>
      </c>
      <c r="U744" t="s">
        <v>50</v>
      </c>
      <c r="V744" s="6">
        <f t="shared" si="82"/>
        <v>40197.25</v>
      </c>
      <c r="W744" s="6">
        <f t="shared" si="83"/>
        <v>40239.25</v>
      </c>
    </row>
    <row r="745" spans="1:23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77"/>
        <v>12.923076923076923</v>
      </c>
      <c r="G745" t="s">
        <v>14</v>
      </c>
      <c r="H745">
        <v>17</v>
      </c>
      <c r="I745" s="5">
        <f t="shared" si="78"/>
        <v>29.647058823529413</v>
      </c>
      <c r="J745" s="5" t="s">
        <v>2039</v>
      </c>
      <c r="K745" s="5" t="s">
        <v>2040</v>
      </c>
      <c r="L745" t="s">
        <v>21</v>
      </c>
      <c r="M745" t="s">
        <v>22</v>
      </c>
      <c r="N745">
        <v>1445403600</v>
      </c>
      <c r="O745">
        <v>1445922000</v>
      </c>
      <c r="P745" t="b">
        <v>0</v>
      </c>
      <c r="Q745" t="b">
        <v>1</v>
      </c>
      <c r="R745" s="6">
        <f t="shared" si="79"/>
        <v>25569</v>
      </c>
      <c r="S745" s="5">
        <f t="shared" si="80"/>
        <v>16729.208333333332</v>
      </c>
      <c r="T745" s="5">
        <f t="shared" si="81"/>
        <v>16735.208333333332</v>
      </c>
      <c r="U745" t="s">
        <v>33</v>
      </c>
      <c r="V745" s="6">
        <f t="shared" si="82"/>
        <v>42298.208333333328</v>
      </c>
      <c r="W745" s="6">
        <f t="shared" si="83"/>
        <v>42304.208333333328</v>
      </c>
    </row>
    <row r="746" spans="1:23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 s="5">
        <f t="shared" si="78"/>
        <v>101.71428571428571</v>
      </c>
      <c r="J746" s="5" t="s">
        <v>2039</v>
      </c>
      <c r="K746" s="5" t="s">
        <v>2040</v>
      </c>
      <c r="L746" t="s">
        <v>21</v>
      </c>
      <c r="M746" t="s">
        <v>22</v>
      </c>
      <c r="N746">
        <v>1533877200</v>
      </c>
      <c r="O746">
        <v>1534050000</v>
      </c>
      <c r="P746" t="b">
        <v>0</v>
      </c>
      <c r="Q746" t="b">
        <v>1</v>
      </c>
      <c r="R746" s="6">
        <f t="shared" si="79"/>
        <v>25569</v>
      </c>
      <c r="S746" s="5">
        <f t="shared" si="80"/>
        <v>17753.208333333332</v>
      </c>
      <c r="T746" s="5">
        <f t="shared" si="81"/>
        <v>17755.208333333332</v>
      </c>
      <c r="U746" t="s">
        <v>33</v>
      </c>
      <c r="V746" s="6">
        <f t="shared" si="82"/>
        <v>43322.208333333328</v>
      </c>
      <c r="W746" s="6">
        <f t="shared" si="83"/>
        <v>43324.208333333328</v>
      </c>
    </row>
    <row r="747" spans="1:23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77"/>
        <v>30.304347826086957</v>
      </c>
      <c r="G747" t="s">
        <v>14</v>
      </c>
      <c r="H747">
        <v>34</v>
      </c>
      <c r="I747" s="5">
        <f t="shared" si="78"/>
        <v>61.5</v>
      </c>
      <c r="J747" s="5" t="s">
        <v>2037</v>
      </c>
      <c r="K747" s="5" t="s">
        <v>2046</v>
      </c>
      <c r="L747" t="s">
        <v>21</v>
      </c>
      <c r="M747" t="s">
        <v>22</v>
      </c>
      <c r="N747">
        <v>1275195600</v>
      </c>
      <c r="O747">
        <v>1277528400</v>
      </c>
      <c r="P747" t="b">
        <v>0</v>
      </c>
      <c r="Q747" t="b">
        <v>0</v>
      </c>
      <c r="R747" s="6">
        <f t="shared" si="79"/>
        <v>25569</v>
      </c>
      <c r="S747" s="5">
        <f t="shared" si="80"/>
        <v>14759.208333333334</v>
      </c>
      <c r="T747" s="5">
        <f t="shared" si="81"/>
        <v>14786.208333333334</v>
      </c>
      <c r="U747" t="s">
        <v>65</v>
      </c>
      <c r="V747" s="6">
        <f t="shared" si="82"/>
        <v>40328.208333333336</v>
      </c>
      <c r="W747" s="6">
        <f t="shared" si="83"/>
        <v>40355.208333333336</v>
      </c>
    </row>
    <row r="748" spans="1:23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77"/>
        <v>212.50896057347671</v>
      </c>
      <c r="G748" t="s">
        <v>20</v>
      </c>
      <c r="H748">
        <v>3388</v>
      </c>
      <c r="I748" s="5">
        <f t="shared" si="78"/>
        <v>35</v>
      </c>
      <c r="J748" s="5" t="s">
        <v>2037</v>
      </c>
      <c r="K748" s="5" t="s">
        <v>2038</v>
      </c>
      <c r="L748" t="s">
        <v>21</v>
      </c>
      <c r="M748" t="s">
        <v>22</v>
      </c>
      <c r="N748">
        <v>1318136400</v>
      </c>
      <c r="O748">
        <v>1318568400</v>
      </c>
      <c r="P748" t="b">
        <v>0</v>
      </c>
      <c r="Q748" t="b">
        <v>0</v>
      </c>
      <c r="R748" s="6">
        <f t="shared" si="79"/>
        <v>25569</v>
      </c>
      <c r="S748" s="5">
        <f t="shared" si="80"/>
        <v>15256.208333333334</v>
      </c>
      <c r="T748" s="5">
        <f t="shared" si="81"/>
        <v>15261.208333333334</v>
      </c>
      <c r="U748" t="s">
        <v>28</v>
      </c>
      <c r="V748" s="6">
        <f t="shared" si="82"/>
        <v>40825.208333333336</v>
      </c>
      <c r="W748" s="6">
        <f t="shared" si="83"/>
        <v>40830.208333333336</v>
      </c>
    </row>
    <row r="749" spans="1:23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77"/>
        <v>228.85714285714286</v>
      </c>
      <c r="G749" t="s">
        <v>20</v>
      </c>
      <c r="H749">
        <v>280</v>
      </c>
      <c r="I749" s="5">
        <f t="shared" si="78"/>
        <v>40.049999999999997</v>
      </c>
      <c r="J749" s="5" t="s">
        <v>2039</v>
      </c>
      <c r="K749" s="5" t="s">
        <v>2040</v>
      </c>
      <c r="L749" t="s">
        <v>21</v>
      </c>
      <c r="M749" t="s">
        <v>22</v>
      </c>
      <c r="N749">
        <v>1283403600</v>
      </c>
      <c r="O749">
        <v>1284354000</v>
      </c>
      <c r="P749" t="b">
        <v>0</v>
      </c>
      <c r="Q749" t="b">
        <v>0</v>
      </c>
      <c r="R749" s="6">
        <f t="shared" si="79"/>
        <v>25569</v>
      </c>
      <c r="S749" s="5">
        <f t="shared" si="80"/>
        <v>14854.208333333334</v>
      </c>
      <c r="T749" s="5">
        <f t="shared" si="81"/>
        <v>14865.208333333334</v>
      </c>
      <c r="U749" t="s">
        <v>33</v>
      </c>
      <c r="V749" s="6">
        <f t="shared" si="82"/>
        <v>40423.208333333336</v>
      </c>
      <c r="W749" s="6">
        <f t="shared" si="83"/>
        <v>40434.208333333336</v>
      </c>
    </row>
    <row r="750" spans="1:23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77"/>
        <v>34.959979476654695</v>
      </c>
      <c r="G750" t="s">
        <v>74</v>
      </c>
      <c r="H750">
        <v>614</v>
      </c>
      <c r="I750" s="5">
        <f t="shared" si="78"/>
        <v>110.97231270358306</v>
      </c>
      <c r="J750" s="5" t="s">
        <v>2041</v>
      </c>
      <c r="K750" s="5" t="s">
        <v>2049</v>
      </c>
      <c r="L750" t="s">
        <v>21</v>
      </c>
      <c r="M750" t="s">
        <v>22</v>
      </c>
      <c r="N750">
        <v>1267423200</v>
      </c>
      <c r="O750">
        <v>1269579600</v>
      </c>
      <c r="P750" t="b">
        <v>0</v>
      </c>
      <c r="Q750" t="b">
        <v>1</v>
      </c>
      <c r="R750" s="6">
        <f t="shared" si="79"/>
        <v>25569</v>
      </c>
      <c r="S750" s="5">
        <f t="shared" si="80"/>
        <v>14669.25</v>
      </c>
      <c r="T750" s="5">
        <f t="shared" si="81"/>
        <v>14694.208333333334</v>
      </c>
      <c r="U750" t="s">
        <v>71</v>
      </c>
      <c r="V750" s="6">
        <f t="shared" si="82"/>
        <v>40238.25</v>
      </c>
      <c r="W750" s="6">
        <f t="shared" si="83"/>
        <v>40263.208333333336</v>
      </c>
    </row>
    <row r="751" spans="1:23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77"/>
        <v>157.29069767441862</v>
      </c>
      <c r="G751" t="s">
        <v>20</v>
      </c>
      <c r="H751">
        <v>366</v>
      </c>
      <c r="I751" s="5">
        <f t="shared" si="78"/>
        <v>36.959016393442624</v>
      </c>
      <c r="J751" s="5" t="s">
        <v>2037</v>
      </c>
      <c r="K751" s="5" t="s">
        <v>2046</v>
      </c>
      <c r="L751" t="s">
        <v>107</v>
      </c>
      <c r="M751" t="s">
        <v>108</v>
      </c>
      <c r="N751">
        <v>1412744400</v>
      </c>
      <c r="O751">
        <v>1413781200</v>
      </c>
      <c r="P751" t="b">
        <v>0</v>
      </c>
      <c r="Q751" t="b">
        <v>1</v>
      </c>
      <c r="R751" s="6">
        <f t="shared" si="79"/>
        <v>25569</v>
      </c>
      <c r="S751" s="5">
        <f t="shared" si="80"/>
        <v>16351.208333333334</v>
      </c>
      <c r="T751" s="5">
        <f t="shared" si="81"/>
        <v>16363.208333333334</v>
      </c>
      <c r="U751" t="s">
        <v>65</v>
      </c>
      <c r="V751" s="6">
        <f t="shared" si="82"/>
        <v>41920.208333333336</v>
      </c>
      <c r="W751" s="6">
        <f t="shared" si="83"/>
        <v>41932.208333333336</v>
      </c>
    </row>
    <row r="752" spans="1:23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 s="5">
        <f t="shared" si="78"/>
        <v>1</v>
      </c>
      <c r="J752" s="5" t="s">
        <v>2035</v>
      </c>
      <c r="K752" s="5" t="s">
        <v>2043</v>
      </c>
      <c r="L752" t="s">
        <v>40</v>
      </c>
      <c r="M752" t="s">
        <v>41</v>
      </c>
      <c r="N752">
        <v>1277960400</v>
      </c>
      <c r="O752">
        <v>1280120400</v>
      </c>
      <c r="P752" t="b">
        <v>0</v>
      </c>
      <c r="Q752" t="b">
        <v>0</v>
      </c>
      <c r="R752" s="6">
        <f t="shared" si="79"/>
        <v>25569</v>
      </c>
      <c r="S752" s="5">
        <f t="shared" si="80"/>
        <v>14791.208333333334</v>
      </c>
      <c r="T752" s="5">
        <f t="shared" si="81"/>
        <v>14816.208333333334</v>
      </c>
      <c r="U752" t="s">
        <v>50</v>
      </c>
      <c r="V752" s="6">
        <f t="shared" si="82"/>
        <v>40360.208333333336</v>
      </c>
      <c r="W752" s="6">
        <f t="shared" si="83"/>
        <v>40385.208333333336</v>
      </c>
    </row>
    <row r="753" spans="1:23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77"/>
        <v>232.30555555555554</v>
      </c>
      <c r="G753" t="s">
        <v>20</v>
      </c>
      <c r="H753">
        <v>270</v>
      </c>
      <c r="I753" s="5">
        <f t="shared" si="78"/>
        <v>30.974074074074075</v>
      </c>
      <c r="J753" s="5" t="s">
        <v>2047</v>
      </c>
      <c r="K753" s="5" t="s">
        <v>2048</v>
      </c>
      <c r="L753" t="s">
        <v>21</v>
      </c>
      <c r="M753" t="s">
        <v>22</v>
      </c>
      <c r="N753">
        <v>1458190800</v>
      </c>
      <c r="O753">
        <v>1459486800</v>
      </c>
      <c r="P753" t="b">
        <v>1</v>
      </c>
      <c r="Q753" t="b">
        <v>1</v>
      </c>
      <c r="R753" s="6">
        <f t="shared" si="79"/>
        <v>25569</v>
      </c>
      <c r="S753" s="5">
        <f t="shared" si="80"/>
        <v>16877.208333333332</v>
      </c>
      <c r="T753" s="5">
        <f t="shared" si="81"/>
        <v>16892.208333333332</v>
      </c>
      <c r="U753" t="s">
        <v>68</v>
      </c>
      <c r="V753" s="6">
        <f t="shared" si="82"/>
        <v>42446.208333333328</v>
      </c>
      <c r="W753" s="6">
        <f t="shared" si="83"/>
        <v>42461.208333333328</v>
      </c>
    </row>
    <row r="754" spans="1:23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77"/>
        <v>92.448275862068968</v>
      </c>
      <c r="G754" t="s">
        <v>74</v>
      </c>
      <c r="H754">
        <v>114</v>
      </c>
      <c r="I754" s="5">
        <f t="shared" si="78"/>
        <v>47.035087719298247</v>
      </c>
      <c r="J754" s="5" t="s">
        <v>2039</v>
      </c>
      <c r="K754" s="5" t="s">
        <v>2040</v>
      </c>
      <c r="L754" t="s">
        <v>21</v>
      </c>
      <c r="M754" t="s">
        <v>22</v>
      </c>
      <c r="N754">
        <v>1280984400</v>
      </c>
      <c r="O754">
        <v>1282539600</v>
      </c>
      <c r="P754" t="b">
        <v>0</v>
      </c>
      <c r="Q754" t="b">
        <v>1</v>
      </c>
      <c r="R754" s="6">
        <f t="shared" si="79"/>
        <v>25569</v>
      </c>
      <c r="S754" s="5">
        <f t="shared" si="80"/>
        <v>14826.208333333334</v>
      </c>
      <c r="T754" s="5">
        <f t="shared" si="81"/>
        <v>14844.208333333334</v>
      </c>
      <c r="U754" t="s">
        <v>33</v>
      </c>
      <c r="V754" s="6">
        <f t="shared" si="82"/>
        <v>40395.208333333336</v>
      </c>
      <c r="W754" s="6">
        <f t="shared" si="83"/>
        <v>40413.208333333336</v>
      </c>
    </row>
    <row r="755" spans="1:23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77"/>
        <v>256.70212765957444</v>
      </c>
      <c r="G755" t="s">
        <v>20</v>
      </c>
      <c r="H755">
        <v>137</v>
      </c>
      <c r="I755" s="5">
        <f t="shared" si="78"/>
        <v>88.065693430656935</v>
      </c>
      <c r="J755" s="5" t="s">
        <v>2054</v>
      </c>
      <c r="K755" s="5" t="s">
        <v>2055</v>
      </c>
      <c r="L755" t="s">
        <v>21</v>
      </c>
      <c r="M755" t="s">
        <v>22</v>
      </c>
      <c r="N755">
        <v>1274590800</v>
      </c>
      <c r="O755">
        <v>1275886800</v>
      </c>
      <c r="P755" t="b">
        <v>0</v>
      </c>
      <c r="Q755" t="b">
        <v>0</v>
      </c>
      <c r="R755" s="6">
        <f t="shared" si="79"/>
        <v>25569</v>
      </c>
      <c r="S755" s="5">
        <f t="shared" si="80"/>
        <v>14752.208333333334</v>
      </c>
      <c r="T755" s="5">
        <f t="shared" si="81"/>
        <v>14767.208333333334</v>
      </c>
      <c r="U755" t="s">
        <v>122</v>
      </c>
      <c r="V755" s="6">
        <f t="shared" si="82"/>
        <v>40321.208333333336</v>
      </c>
      <c r="W755" s="6">
        <f t="shared" si="83"/>
        <v>40336.208333333336</v>
      </c>
    </row>
    <row r="756" spans="1:23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77"/>
        <v>168.47017045454547</v>
      </c>
      <c r="G756" t="s">
        <v>20</v>
      </c>
      <c r="H756">
        <v>3205</v>
      </c>
      <c r="I756" s="5">
        <f t="shared" si="78"/>
        <v>37.005616224648989</v>
      </c>
      <c r="J756" s="5" t="s">
        <v>2039</v>
      </c>
      <c r="K756" s="5" t="s">
        <v>2040</v>
      </c>
      <c r="L756" t="s">
        <v>21</v>
      </c>
      <c r="M756" t="s">
        <v>22</v>
      </c>
      <c r="N756">
        <v>1351400400</v>
      </c>
      <c r="O756">
        <v>1355983200</v>
      </c>
      <c r="P756" t="b">
        <v>0</v>
      </c>
      <c r="Q756" t="b">
        <v>0</v>
      </c>
      <c r="R756" s="6">
        <f t="shared" si="79"/>
        <v>25569</v>
      </c>
      <c r="S756" s="5">
        <f t="shared" si="80"/>
        <v>15641.208333333334</v>
      </c>
      <c r="T756" s="5">
        <f t="shared" si="81"/>
        <v>15694.25</v>
      </c>
      <c r="U756" t="s">
        <v>33</v>
      </c>
      <c r="V756" s="6">
        <f t="shared" si="82"/>
        <v>41210.208333333336</v>
      </c>
      <c r="W756" s="6">
        <f t="shared" si="83"/>
        <v>41263.25</v>
      </c>
    </row>
    <row r="757" spans="1:23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77"/>
        <v>166.57777777777778</v>
      </c>
      <c r="G757" t="s">
        <v>20</v>
      </c>
      <c r="H757">
        <v>288</v>
      </c>
      <c r="I757" s="5">
        <f t="shared" si="78"/>
        <v>26.027777777777779</v>
      </c>
      <c r="J757" s="5" t="s">
        <v>2039</v>
      </c>
      <c r="K757" s="5" t="s">
        <v>2040</v>
      </c>
      <c r="L757" t="s">
        <v>36</v>
      </c>
      <c r="M757" t="s">
        <v>37</v>
      </c>
      <c r="N757">
        <v>1514354400</v>
      </c>
      <c r="O757">
        <v>1515391200</v>
      </c>
      <c r="P757" t="b">
        <v>0</v>
      </c>
      <c r="Q757" t="b">
        <v>1</v>
      </c>
      <c r="R757" s="6">
        <f t="shared" si="79"/>
        <v>25569</v>
      </c>
      <c r="S757" s="5">
        <f t="shared" si="80"/>
        <v>17527.25</v>
      </c>
      <c r="T757" s="5">
        <f t="shared" si="81"/>
        <v>17539.25</v>
      </c>
      <c r="U757" t="s">
        <v>33</v>
      </c>
      <c r="V757" s="6">
        <f t="shared" si="82"/>
        <v>43096.25</v>
      </c>
      <c r="W757" s="6">
        <f t="shared" si="83"/>
        <v>43108.25</v>
      </c>
    </row>
    <row r="758" spans="1:23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77"/>
        <v>772.07692307692309</v>
      </c>
      <c r="G758" t="s">
        <v>20</v>
      </c>
      <c r="H758">
        <v>148</v>
      </c>
      <c r="I758" s="5">
        <f t="shared" si="78"/>
        <v>67.817567567567565</v>
      </c>
      <c r="J758" s="5" t="s">
        <v>2039</v>
      </c>
      <c r="K758" s="5" t="s">
        <v>2040</v>
      </c>
      <c r="L758" t="s">
        <v>21</v>
      </c>
      <c r="M758" t="s">
        <v>22</v>
      </c>
      <c r="N758">
        <v>1421733600</v>
      </c>
      <c r="O758">
        <v>1422252000</v>
      </c>
      <c r="P758" t="b">
        <v>0</v>
      </c>
      <c r="Q758" t="b">
        <v>0</v>
      </c>
      <c r="R758" s="6">
        <f t="shared" si="79"/>
        <v>25569</v>
      </c>
      <c r="S758" s="5">
        <f t="shared" si="80"/>
        <v>16455.25</v>
      </c>
      <c r="T758" s="5">
        <f t="shared" si="81"/>
        <v>16461.25</v>
      </c>
      <c r="U758" t="s">
        <v>33</v>
      </c>
      <c r="V758" s="6">
        <f t="shared" si="82"/>
        <v>42024.25</v>
      </c>
      <c r="W758" s="6">
        <f t="shared" si="83"/>
        <v>42030.25</v>
      </c>
    </row>
    <row r="759" spans="1:23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77"/>
        <v>406.85714285714283</v>
      </c>
      <c r="G759" t="s">
        <v>20</v>
      </c>
      <c r="H759">
        <v>114</v>
      </c>
      <c r="I759" s="5">
        <f t="shared" si="78"/>
        <v>49.964912280701753</v>
      </c>
      <c r="J759" s="5" t="s">
        <v>2041</v>
      </c>
      <c r="K759" s="5" t="s">
        <v>2044</v>
      </c>
      <c r="L759" t="s">
        <v>21</v>
      </c>
      <c r="M759" t="s">
        <v>22</v>
      </c>
      <c r="N759">
        <v>1305176400</v>
      </c>
      <c r="O759">
        <v>1305522000</v>
      </c>
      <c r="P759" t="b">
        <v>0</v>
      </c>
      <c r="Q759" t="b">
        <v>0</v>
      </c>
      <c r="R759" s="6">
        <f t="shared" si="79"/>
        <v>25569</v>
      </c>
      <c r="S759" s="5">
        <f t="shared" si="80"/>
        <v>15106.208333333334</v>
      </c>
      <c r="T759" s="5">
        <f t="shared" si="81"/>
        <v>15110.208333333334</v>
      </c>
      <c r="U759" t="s">
        <v>53</v>
      </c>
      <c r="V759" s="6">
        <f t="shared" si="82"/>
        <v>40675.208333333336</v>
      </c>
      <c r="W759" s="6">
        <f t="shared" si="83"/>
        <v>40679.208333333336</v>
      </c>
    </row>
    <row r="760" spans="1:23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77"/>
        <v>564.20608108108115</v>
      </c>
      <c r="G760" t="s">
        <v>20</v>
      </c>
      <c r="H760">
        <v>1518</v>
      </c>
      <c r="I760" s="5">
        <f t="shared" si="78"/>
        <v>110.01646903820817</v>
      </c>
      <c r="J760" s="5" t="s">
        <v>2035</v>
      </c>
      <c r="K760" s="5" t="s">
        <v>2036</v>
      </c>
      <c r="L760" t="s">
        <v>15</v>
      </c>
      <c r="M760" t="s">
        <v>16</v>
      </c>
      <c r="N760">
        <v>1414126800</v>
      </c>
      <c r="O760">
        <v>1414904400</v>
      </c>
      <c r="P760" t="b">
        <v>0</v>
      </c>
      <c r="Q760" t="b">
        <v>0</v>
      </c>
      <c r="R760" s="6">
        <f t="shared" si="79"/>
        <v>25569</v>
      </c>
      <c r="S760" s="5">
        <f t="shared" si="80"/>
        <v>16367.208333333334</v>
      </c>
      <c r="T760" s="5">
        <f t="shared" si="81"/>
        <v>16376.208333333334</v>
      </c>
      <c r="U760" t="s">
        <v>23</v>
      </c>
      <c r="V760" s="6">
        <f t="shared" si="82"/>
        <v>41936.208333333336</v>
      </c>
      <c r="W760" s="6">
        <f t="shared" si="83"/>
        <v>41945.208333333336</v>
      </c>
    </row>
    <row r="761" spans="1:23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77"/>
        <v>68.426865671641792</v>
      </c>
      <c r="G761" t="s">
        <v>14</v>
      </c>
      <c r="H761">
        <v>1274</v>
      </c>
      <c r="I761" s="5">
        <f t="shared" si="78"/>
        <v>89.964678178963894</v>
      </c>
      <c r="J761" s="5" t="s">
        <v>2035</v>
      </c>
      <c r="K761" s="5" t="s">
        <v>2043</v>
      </c>
      <c r="L761" t="s">
        <v>21</v>
      </c>
      <c r="M761" t="s">
        <v>22</v>
      </c>
      <c r="N761">
        <v>1517810400</v>
      </c>
      <c r="O761">
        <v>1520402400</v>
      </c>
      <c r="P761" t="b">
        <v>0</v>
      </c>
      <c r="Q761" t="b">
        <v>0</v>
      </c>
      <c r="R761" s="6">
        <f t="shared" si="79"/>
        <v>25569</v>
      </c>
      <c r="S761" s="5">
        <f t="shared" si="80"/>
        <v>17567.25</v>
      </c>
      <c r="T761" s="5">
        <f t="shared" si="81"/>
        <v>17597.25</v>
      </c>
      <c r="U761" t="s">
        <v>50</v>
      </c>
      <c r="V761" s="6">
        <f t="shared" si="82"/>
        <v>43136.25</v>
      </c>
      <c r="W761" s="6">
        <f t="shared" si="83"/>
        <v>43166.25</v>
      </c>
    </row>
    <row r="762" spans="1:23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77"/>
        <v>34.351966873706004</v>
      </c>
      <c r="G762" t="s">
        <v>14</v>
      </c>
      <c r="H762">
        <v>210</v>
      </c>
      <c r="I762" s="5">
        <f t="shared" si="78"/>
        <v>79.009523809523813</v>
      </c>
      <c r="J762" s="5" t="s">
        <v>2050</v>
      </c>
      <c r="K762" s="5" t="s">
        <v>2051</v>
      </c>
      <c r="L762" t="s">
        <v>107</v>
      </c>
      <c r="M762" t="s">
        <v>108</v>
      </c>
      <c r="N762">
        <v>1564635600</v>
      </c>
      <c r="O762">
        <v>1567141200</v>
      </c>
      <c r="P762" t="b">
        <v>0</v>
      </c>
      <c r="Q762" t="b">
        <v>1</v>
      </c>
      <c r="R762" s="6">
        <f t="shared" si="79"/>
        <v>25569</v>
      </c>
      <c r="S762" s="5">
        <f t="shared" si="80"/>
        <v>18109.208333333332</v>
      </c>
      <c r="T762" s="5">
        <f t="shared" si="81"/>
        <v>18138.208333333332</v>
      </c>
      <c r="U762" t="s">
        <v>89</v>
      </c>
      <c r="V762" s="6">
        <f t="shared" si="82"/>
        <v>43678.208333333328</v>
      </c>
      <c r="W762" s="6">
        <f t="shared" si="83"/>
        <v>43707.208333333328</v>
      </c>
    </row>
    <row r="763" spans="1:23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77"/>
        <v>655.4545454545455</v>
      </c>
      <c r="G763" t="s">
        <v>20</v>
      </c>
      <c r="H763">
        <v>166</v>
      </c>
      <c r="I763" s="5">
        <f t="shared" si="78"/>
        <v>86.867469879518069</v>
      </c>
      <c r="J763" s="5" t="s">
        <v>2035</v>
      </c>
      <c r="K763" s="5" t="s">
        <v>2036</v>
      </c>
      <c r="L763" t="s">
        <v>21</v>
      </c>
      <c r="M763" t="s">
        <v>22</v>
      </c>
      <c r="N763">
        <v>1500699600</v>
      </c>
      <c r="O763">
        <v>1501131600</v>
      </c>
      <c r="P763" t="b">
        <v>0</v>
      </c>
      <c r="Q763" t="b">
        <v>0</v>
      </c>
      <c r="R763" s="6">
        <f t="shared" si="79"/>
        <v>25569</v>
      </c>
      <c r="S763" s="5">
        <f t="shared" si="80"/>
        <v>17369.208333333332</v>
      </c>
      <c r="T763" s="5">
        <f t="shared" si="81"/>
        <v>17374.208333333332</v>
      </c>
      <c r="U763" t="s">
        <v>23</v>
      </c>
      <c r="V763" s="6">
        <f t="shared" si="82"/>
        <v>42938.208333333328</v>
      </c>
      <c r="W763" s="6">
        <f t="shared" si="83"/>
        <v>42943.208333333328</v>
      </c>
    </row>
    <row r="764" spans="1:23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77"/>
        <v>177.25714285714284</v>
      </c>
      <c r="G764" t="s">
        <v>20</v>
      </c>
      <c r="H764">
        <v>100</v>
      </c>
      <c r="I764" s="5">
        <f t="shared" si="78"/>
        <v>62.04</v>
      </c>
      <c r="J764" s="5" t="s">
        <v>2035</v>
      </c>
      <c r="K764" s="5" t="s">
        <v>2058</v>
      </c>
      <c r="L764" t="s">
        <v>26</v>
      </c>
      <c r="M764" t="s">
        <v>27</v>
      </c>
      <c r="N764">
        <v>1354082400</v>
      </c>
      <c r="O764">
        <v>1355032800</v>
      </c>
      <c r="P764" t="b">
        <v>0</v>
      </c>
      <c r="Q764" t="b">
        <v>0</v>
      </c>
      <c r="R764" s="6">
        <f t="shared" si="79"/>
        <v>25569</v>
      </c>
      <c r="S764" s="5">
        <f t="shared" si="80"/>
        <v>15672.25</v>
      </c>
      <c r="T764" s="5">
        <f t="shared" si="81"/>
        <v>15683.25</v>
      </c>
      <c r="U764" t="s">
        <v>159</v>
      </c>
      <c r="V764" s="6">
        <f t="shared" si="82"/>
        <v>41241.25</v>
      </c>
      <c r="W764" s="6">
        <f t="shared" si="83"/>
        <v>41252.25</v>
      </c>
    </row>
    <row r="765" spans="1:23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77"/>
        <v>113.17857142857144</v>
      </c>
      <c r="G765" t="s">
        <v>20</v>
      </c>
      <c r="H765">
        <v>235</v>
      </c>
      <c r="I765" s="5">
        <f t="shared" si="78"/>
        <v>26.970212765957445</v>
      </c>
      <c r="J765" s="5" t="s">
        <v>2039</v>
      </c>
      <c r="K765" s="5" t="s">
        <v>2040</v>
      </c>
      <c r="L765" t="s">
        <v>21</v>
      </c>
      <c r="M765" t="s">
        <v>22</v>
      </c>
      <c r="N765">
        <v>1336453200</v>
      </c>
      <c r="O765">
        <v>1339477200</v>
      </c>
      <c r="P765" t="b">
        <v>0</v>
      </c>
      <c r="Q765" t="b">
        <v>1</v>
      </c>
      <c r="R765" s="6">
        <f t="shared" si="79"/>
        <v>25569</v>
      </c>
      <c r="S765" s="5">
        <f t="shared" si="80"/>
        <v>15468.208333333334</v>
      </c>
      <c r="T765" s="5">
        <f t="shared" si="81"/>
        <v>15503.208333333334</v>
      </c>
      <c r="U765" t="s">
        <v>33</v>
      </c>
      <c r="V765" s="6">
        <f t="shared" si="82"/>
        <v>41037.208333333336</v>
      </c>
      <c r="W765" s="6">
        <f t="shared" si="83"/>
        <v>41072.208333333336</v>
      </c>
    </row>
    <row r="766" spans="1:23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77"/>
        <v>728.18181818181824</v>
      </c>
      <c r="G766" t="s">
        <v>20</v>
      </c>
      <c r="H766">
        <v>148</v>
      </c>
      <c r="I766" s="5">
        <f t="shared" si="78"/>
        <v>54.121621621621621</v>
      </c>
      <c r="J766" s="5" t="s">
        <v>2035</v>
      </c>
      <c r="K766" s="5" t="s">
        <v>2036</v>
      </c>
      <c r="L766" t="s">
        <v>21</v>
      </c>
      <c r="M766" t="s">
        <v>22</v>
      </c>
      <c r="N766">
        <v>1305262800</v>
      </c>
      <c r="O766">
        <v>1305954000</v>
      </c>
      <c r="P766" t="b">
        <v>0</v>
      </c>
      <c r="Q766" t="b">
        <v>0</v>
      </c>
      <c r="R766" s="6">
        <f t="shared" si="79"/>
        <v>25569</v>
      </c>
      <c r="S766" s="5">
        <f t="shared" si="80"/>
        <v>15107.208333333334</v>
      </c>
      <c r="T766" s="5">
        <f t="shared" si="81"/>
        <v>15115.208333333334</v>
      </c>
      <c r="U766" t="s">
        <v>23</v>
      </c>
      <c r="V766" s="6">
        <f t="shared" si="82"/>
        <v>40676.208333333336</v>
      </c>
      <c r="W766" s="6">
        <f t="shared" si="83"/>
        <v>40684.208333333336</v>
      </c>
    </row>
    <row r="767" spans="1:23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77"/>
        <v>208.33333333333334</v>
      </c>
      <c r="G767" t="s">
        <v>20</v>
      </c>
      <c r="H767">
        <v>198</v>
      </c>
      <c r="I767" s="5">
        <f t="shared" si="78"/>
        <v>41.035353535353536</v>
      </c>
      <c r="J767" s="5" t="s">
        <v>2035</v>
      </c>
      <c r="K767" s="5" t="s">
        <v>2045</v>
      </c>
      <c r="L767" t="s">
        <v>21</v>
      </c>
      <c r="M767" t="s">
        <v>22</v>
      </c>
      <c r="N767">
        <v>1492232400</v>
      </c>
      <c r="O767">
        <v>1494392400</v>
      </c>
      <c r="P767" t="b">
        <v>1</v>
      </c>
      <c r="Q767" t="b">
        <v>1</v>
      </c>
      <c r="R767" s="6">
        <f t="shared" si="79"/>
        <v>25569</v>
      </c>
      <c r="S767" s="5">
        <f t="shared" si="80"/>
        <v>17271.208333333332</v>
      </c>
      <c r="T767" s="5">
        <f t="shared" si="81"/>
        <v>17296.208333333332</v>
      </c>
      <c r="U767" t="s">
        <v>60</v>
      </c>
      <c r="V767" s="6">
        <f t="shared" si="82"/>
        <v>42840.208333333328</v>
      </c>
      <c r="W767" s="6">
        <f t="shared" si="83"/>
        <v>42865.208333333328</v>
      </c>
    </row>
    <row r="768" spans="1:23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77"/>
        <v>31.171232876712331</v>
      </c>
      <c r="G768" t="s">
        <v>14</v>
      </c>
      <c r="H768">
        <v>248</v>
      </c>
      <c r="I768" s="5">
        <f t="shared" si="78"/>
        <v>55.052419354838712</v>
      </c>
      <c r="J768" s="5" t="s">
        <v>2041</v>
      </c>
      <c r="K768" s="5" t="s">
        <v>2063</v>
      </c>
      <c r="L768" t="s">
        <v>26</v>
      </c>
      <c r="M768" t="s">
        <v>27</v>
      </c>
      <c r="N768">
        <v>1537333200</v>
      </c>
      <c r="O768">
        <v>1537419600</v>
      </c>
      <c r="P768" t="b">
        <v>0</v>
      </c>
      <c r="Q768" t="b">
        <v>0</v>
      </c>
      <c r="R768" s="6">
        <f t="shared" si="79"/>
        <v>25569</v>
      </c>
      <c r="S768" s="5">
        <f t="shared" si="80"/>
        <v>17793.208333333332</v>
      </c>
      <c r="T768" s="5">
        <f t="shared" si="81"/>
        <v>17794.208333333332</v>
      </c>
      <c r="U768" t="s">
        <v>474</v>
      </c>
      <c r="V768" s="6">
        <f t="shared" si="82"/>
        <v>43362.208333333328</v>
      </c>
      <c r="W768" s="6">
        <f t="shared" si="83"/>
        <v>43363.208333333328</v>
      </c>
    </row>
    <row r="769" spans="1:23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77"/>
        <v>56.967078189300416</v>
      </c>
      <c r="G769" t="s">
        <v>14</v>
      </c>
      <c r="H769">
        <v>513</v>
      </c>
      <c r="I769" s="5">
        <f t="shared" si="78"/>
        <v>107.93762183235867</v>
      </c>
      <c r="J769" s="5" t="s">
        <v>2047</v>
      </c>
      <c r="K769" s="5" t="s">
        <v>2059</v>
      </c>
      <c r="L769" t="s">
        <v>21</v>
      </c>
      <c r="M769" t="s">
        <v>22</v>
      </c>
      <c r="N769">
        <v>1444107600</v>
      </c>
      <c r="O769">
        <v>1447999200</v>
      </c>
      <c r="P769" t="b">
        <v>0</v>
      </c>
      <c r="Q769" t="b">
        <v>0</v>
      </c>
      <c r="R769" s="6">
        <f t="shared" si="79"/>
        <v>25569</v>
      </c>
      <c r="S769" s="5">
        <f t="shared" si="80"/>
        <v>16714.208333333332</v>
      </c>
      <c r="T769" s="5">
        <f t="shared" si="81"/>
        <v>16759.25</v>
      </c>
      <c r="U769" t="s">
        <v>206</v>
      </c>
      <c r="V769" s="6">
        <f t="shared" si="82"/>
        <v>42283.208333333328</v>
      </c>
      <c r="W769" s="6">
        <f t="shared" si="83"/>
        <v>42328.25</v>
      </c>
    </row>
    <row r="770" spans="1:23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 s="5">
        <f t="shared" si="78"/>
        <v>73.92</v>
      </c>
      <c r="J770" s="5" t="s">
        <v>2039</v>
      </c>
      <c r="K770" s="5" t="s">
        <v>2040</v>
      </c>
      <c r="L770" t="s">
        <v>21</v>
      </c>
      <c r="M770" t="s">
        <v>22</v>
      </c>
      <c r="N770">
        <v>1386741600</v>
      </c>
      <c r="O770">
        <v>1388037600</v>
      </c>
      <c r="P770" t="b">
        <v>0</v>
      </c>
      <c r="Q770" t="b">
        <v>0</v>
      </c>
      <c r="R770" s="6">
        <f t="shared" si="79"/>
        <v>25569</v>
      </c>
      <c r="S770" s="5">
        <f t="shared" si="80"/>
        <v>16050.25</v>
      </c>
      <c r="T770" s="5">
        <f t="shared" si="81"/>
        <v>16065.25</v>
      </c>
      <c r="U770" t="s">
        <v>33</v>
      </c>
      <c r="V770" s="6">
        <f t="shared" si="82"/>
        <v>41619.25</v>
      </c>
      <c r="W770" s="6">
        <f t="shared" si="83"/>
        <v>41634.25</v>
      </c>
    </row>
    <row r="771" spans="1:23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84">(E771/D771)*100</f>
        <v>86.867834394904463</v>
      </c>
      <c r="G771" t="s">
        <v>14</v>
      </c>
      <c r="H771">
        <v>3410</v>
      </c>
      <c r="I771" s="5">
        <f t="shared" ref="I771:I834" si="85">IF(H771=0,0,E771/H771)</f>
        <v>31.995894428152493</v>
      </c>
      <c r="J771" s="5" t="s">
        <v>2050</v>
      </c>
      <c r="K771" s="5" t="s">
        <v>2051</v>
      </c>
      <c r="L771" t="s">
        <v>21</v>
      </c>
      <c r="M771" t="s">
        <v>22</v>
      </c>
      <c r="N771">
        <v>1376542800</v>
      </c>
      <c r="O771">
        <v>1378789200</v>
      </c>
      <c r="P771" t="b">
        <v>0</v>
      </c>
      <c r="Q771" t="b">
        <v>0</v>
      </c>
      <c r="R771" s="6">
        <f t="shared" ref="R771:R834" si="86">DATE(1970,1,1)</f>
        <v>25569</v>
      </c>
      <c r="S771" s="5">
        <f t="shared" ref="S771:S834" si="87">N771/86400</f>
        <v>15932.208333333334</v>
      </c>
      <c r="T771" s="5">
        <f t="shared" ref="T771:T834" si="88">O771/86400</f>
        <v>15958.208333333334</v>
      </c>
      <c r="U771" t="s">
        <v>89</v>
      </c>
      <c r="V771" s="6">
        <f t="shared" ref="V771:V834" si="89">DATE(1970,1,1)+S771</f>
        <v>41501.208333333336</v>
      </c>
      <c r="W771" s="6">
        <f t="shared" ref="W771:W834" si="90">DATE(1970,1,1)+T771</f>
        <v>41527.208333333336</v>
      </c>
    </row>
    <row r="772" spans="1:23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84"/>
        <v>270.74418604651163</v>
      </c>
      <c r="G772" t="s">
        <v>20</v>
      </c>
      <c r="H772">
        <v>216</v>
      </c>
      <c r="I772" s="5">
        <f t="shared" si="85"/>
        <v>53.898148148148145</v>
      </c>
      <c r="J772" s="5" t="s">
        <v>2039</v>
      </c>
      <c r="K772" s="5" t="s">
        <v>2040</v>
      </c>
      <c r="L772" t="s">
        <v>107</v>
      </c>
      <c r="M772" t="s">
        <v>108</v>
      </c>
      <c r="N772">
        <v>1397451600</v>
      </c>
      <c r="O772">
        <v>1398056400</v>
      </c>
      <c r="P772" t="b">
        <v>0</v>
      </c>
      <c r="Q772" t="b">
        <v>1</v>
      </c>
      <c r="R772" s="6">
        <f t="shared" si="86"/>
        <v>25569</v>
      </c>
      <c r="S772" s="5">
        <f t="shared" si="87"/>
        <v>16174.208333333334</v>
      </c>
      <c r="T772" s="5">
        <f t="shared" si="88"/>
        <v>16181.208333333334</v>
      </c>
      <c r="U772" t="s">
        <v>33</v>
      </c>
      <c r="V772" s="6">
        <f t="shared" si="89"/>
        <v>41743.208333333336</v>
      </c>
      <c r="W772" s="6">
        <f t="shared" si="90"/>
        <v>41750.208333333336</v>
      </c>
    </row>
    <row r="773" spans="1:23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84"/>
        <v>49.446428571428569</v>
      </c>
      <c r="G773" t="s">
        <v>74</v>
      </c>
      <c r="H773">
        <v>26</v>
      </c>
      <c r="I773" s="5">
        <f t="shared" si="85"/>
        <v>106.5</v>
      </c>
      <c r="J773" s="5" t="s">
        <v>2039</v>
      </c>
      <c r="K773" s="5" t="s">
        <v>2040</v>
      </c>
      <c r="L773" t="s">
        <v>21</v>
      </c>
      <c r="M773" t="s">
        <v>22</v>
      </c>
      <c r="N773">
        <v>1548482400</v>
      </c>
      <c r="O773">
        <v>1550815200</v>
      </c>
      <c r="P773" t="b">
        <v>0</v>
      </c>
      <c r="Q773" t="b">
        <v>0</v>
      </c>
      <c r="R773" s="6">
        <f t="shared" si="86"/>
        <v>25569</v>
      </c>
      <c r="S773" s="5">
        <f t="shared" si="87"/>
        <v>17922.25</v>
      </c>
      <c r="T773" s="5">
        <f t="shared" si="88"/>
        <v>17949.25</v>
      </c>
      <c r="U773" t="s">
        <v>33</v>
      </c>
      <c r="V773" s="6">
        <f t="shared" si="89"/>
        <v>43491.25</v>
      </c>
      <c r="W773" s="6">
        <f t="shared" si="90"/>
        <v>43518.25</v>
      </c>
    </row>
    <row r="774" spans="1:23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84"/>
        <v>113.3596256684492</v>
      </c>
      <c r="G774" t="s">
        <v>20</v>
      </c>
      <c r="H774">
        <v>5139</v>
      </c>
      <c r="I774" s="5">
        <f t="shared" si="85"/>
        <v>32.999805409612762</v>
      </c>
      <c r="J774" s="5" t="s">
        <v>2035</v>
      </c>
      <c r="K774" s="5" t="s">
        <v>2045</v>
      </c>
      <c r="L774" t="s">
        <v>21</v>
      </c>
      <c r="M774" t="s">
        <v>22</v>
      </c>
      <c r="N774">
        <v>1549692000</v>
      </c>
      <c r="O774">
        <v>1550037600</v>
      </c>
      <c r="P774" t="b">
        <v>0</v>
      </c>
      <c r="Q774" t="b">
        <v>0</v>
      </c>
      <c r="R774" s="6">
        <f t="shared" si="86"/>
        <v>25569</v>
      </c>
      <c r="S774" s="5">
        <f t="shared" si="87"/>
        <v>17936.25</v>
      </c>
      <c r="T774" s="5">
        <f t="shared" si="88"/>
        <v>17940.25</v>
      </c>
      <c r="U774" t="s">
        <v>60</v>
      </c>
      <c r="V774" s="6">
        <f t="shared" si="89"/>
        <v>43505.25</v>
      </c>
      <c r="W774" s="6">
        <f t="shared" si="90"/>
        <v>43509.25</v>
      </c>
    </row>
    <row r="775" spans="1:23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84"/>
        <v>190.55555555555554</v>
      </c>
      <c r="G775" t="s">
        <v>20</v>
      </c>
      <c r="H775">
        <v>2353</v>
      </c>
      <c r="I775" s="5">
        <f t="shared" si="85"/>
        <v>43.00254993625159</v>
      </c>
      <c r="J775" s="5" t="s">
        <v>2039</v>
      </c>
      <c r="K775" s="5" t="s">
        <v>2040</v>
      </c>
      <c r="L775" t="s">
        <v>21</v>
      </c>
      <c r="M775" t="s">
        <v>22</v>
      </c>
      <c r="N775">
        <v>1492059600</v>
      </c>
      <c r="O775">
        <v>1492923600</v>
      </c>
      <c r="P775" t="b">
        <v>0</v>
      </c>
      <c r="Q775" t="b">
        <v>0</v>
      </c>
      <c r="R775" s="6">
        <f t="shared" si="86"/>
        <v>25569</v>
      </c>
      <c r="S775" s="5">
        <f t="shared" si="87"/>
        <v>17269.208333333332</v>
      </c>
      <c r="T775" s="5">
        <f t="shared" si="88"/>
        <v>17279.208333333332</v>
      </c>
      <c r="U775" t="s">
        <v>33</v>
      </c>
      <c r="V775" s="6">
        <f t="shared" si="89"/>
        <v>42838.208333333328</v>
      </c>
      <c r="W775" s="6">
        <f t="shared" si="90"/>
        <v>42848.208333333328</v>
      </c>
    </row>
    <row r="776" spans="1:23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84"/>
        <v>135.5</v>
      </c>
      <c r="G776" t="s">
        <v>20</v>
      </c>
      <c r="H776">
        <v>78</v>
      </c>
      <c r="I776" s="5">
        <f t="shared" si="85"/>
        <v>86.858974358974365</v>
      </c>
      <c r="J776" s="5" t="s">
        <v>2037</v>
      </c>
      <c r="K776" s="5" t="s">
        <v>2038</v>
      </c>
      <c r="L776" t="s">
        <v>107</v>
      </c>
      <c r="M776" t="s">
        <v>108</v>
      </c>
      <c r="N776">
        <v>1463979600</v>
      </c>
      <c r="O776">
        <v>1467522000</v>
      </c>
      <c r="P776" t="b">
        <v>0</v>
      </c>
      <c r="Q776" t="b">
        <v>0</v>
      </c>
      <c r="R776" s="6">
        <f t="shared" si="86"/>
        <v>25569</v>
      </c>
      <c r="S776" s="5">
        <f t="shared" si="87"/>
        <v>16944.208333333332</v>
      </c>
      <c r="T776" s="5">
        <f t="shared" si="88"/>
        <v>16985.208333333332</v>
      </c>
      <c r="U776" t="s">
        <v>28</v>
      </c>
      <c r="V776" s="6">
        <f t="shared" si="89"/>
        <v>42513.208333333328</v>
      </c>
      <c r="W776" s="6">
        <f t="shared" si="90"/>
        <v>42554.208333333328</v>
      </c>
    </row>
    <row r="777" spans="1:23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84"/>
        <v>10.297872340425531</v>
      </c>
      <c r="G777" t="s">
        <v>14</v>
      </c>
      <c r="H777">
        <v>10</v>
      </c>
      <c r="I777" s="5">
        <f t="shared" si="85"/>
        <v>96.8</v>
      </c>
      <c r="J777" s="5" t="s">
        <v>2035</v>
      </c>
      <c r="K777" s="5" t="s">
        <v>2036</v>
      </c>
      <c r="L777" t="s">
        <v>21</v>
      </c>
      <c r="M777" t="s">
        <v>22</v>
      </c>
      <c r="N777">
        <v>1415253600</v>
      </c>
      <c r="O777">
        <v>1416117600</v>
      </c>
      <c r="P777" t="b">
        <v>0</v>
      </c>
      <c r="Q777" t="b">
        <v>0</v>
      </c>
      <c r="R777" s="6">
        <f t="shared" si="86"/>
        <v>25569</v>
      </c>
      <c r="S777" s="5">
        <f t="shared" si="87"/>
        <v>16380.25</v>
      </c>
      <c r="T777" s="5">
        <f t="shared" si="88"/>
        <v>16390.25</v>
      </c>
      <c r="U777" t="s">
        <v>23</v>
      </c>
      <c r="V777" s="6">
        <f t="shared" si="89"/>
        <v>41949.25</v>
      </c>
      <c r="W777" s="6">
        <f t="shared" si="90"/>
        <v>41959.25</v>
      </c>
    </row>
    <row r="778" spans="1:23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84"/>
        <v>65.544223826714799</v>
      </c>
      <c r="G778" t="s">
        <v>14</v>
      </c>
      <c r="H778">
        <v>2201</v>
      </c>
      <c r="I778" s="5">
        <f t="shared" si="85"/>
        <v>32.995456610631528</v>
      </c>
      <c r="J778" s="5" t="s">
        <v>2039</v>
      </c>
      <c r="K778" s="5" t="s">
        <v>2040</v>
      </c>
      <c r="L778" t="s">
        <v>21</v>
      </c>
      <c r="M778" t="s">
        <v>22</v>
      </c>
      <c r="N778">
        <v>1562216400</v>
      </c>
      <c r="O778">
        <v>1563771600</v>
      </c>
      <c r="P778" t="b">
        <v>0</v>
      </c>
      <c r="Q778" t="b">
        <v>0</v>
      </c>
      <c r="R778" s="6">
        <f t="shared" si="86"/>
        <v>25569</v>
      </c>
      <c r="S778" s="5">
        <f t="shared" si="87"/>
        <v>18081.208333333332</v>
      </c>
      <c r="T778" s="5">
        <f t="shared" si="88"/>
        <v>18099.208333333332</v>
      </c>
      <c r="U778" t="s">
        <v>33</v>
      </c>
      <c r="V778" s="6">
        <f t="shared" si="89"/>
        <v>43650.208333333328</v>
      </c>
      <c r="W778" s="6">
        <f t="shared" si="90"/>
        <v>43668.208333333328</v>
      </c>
    </row>
    <row r="779" spans="1:23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84"/>
        <v>49.026652452025587</v>
      </c>
      <c r="G779" t="s">
        <v>14</v>
      </c>
      <c r="H779">
        <v>676</v>
      </c>
      <c r="I779" s="5">
        <f t="shared" si="85"/>
        <v>68.028106508875737</v>
      </c>
      <c r="J779" s="5" t="s">
        <v>2039</v>
      </c>
      <c r="K779" s="5" t="s">
        <v>2040</v>
      </c>
      <c r="L779" t="s">
        <v>21</v>
      </c>
      <c r="M779" t="s">
        <v>22</v>
      </c>
      <c r="N779">
        <v>1316754000</v>
      </c>
      <c r="O779">
        <v>1319259600</v>
      </c>
      <c r="P779" t="b">
        <v>0</v>
      </c>
      <c r="Q779" t="b">
        <v>0</v>
      </c>
      <c r="R779" s="6">
        <f t="shared" si="86"/>
        <v>25569</v>
      </c>
      <c r="S779" s="5">
        <f t="shared" si="87"/>
        <v>15240.208333333334</v>
      </c>
      <c r="T779" s="5">
        <f t="shared" si="88"/>
        <v>15269.208333333334</v>
      </c>
      <c r="U779" t="s">
        <v>33</v>
      </c>
      <c r="V779" s="6">
        <f t="shared" si="89"/>
        <v>40809.208333333336</v>
      </c>
      <c r="W779" s="6">
        <f t="shared" si="90"/>
        <v>40838.208333333336</v>
      </c>
    </row>
    <row r="780" spans="1:23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84"/>
        <v>787.92307692307691</v>
      </c>
      <c r="G780" t="s">
        <v>20</v>
      </c>
      <c r="H780">
        <v>174</v>
      </c>
      <c r="I780" s="5">
        <f t="shared" si="85"/>
        <v>58.867816091954026</v>
      </c>
      <c r="J780" s="5" t="s">
        <v>2041</v>
      </c>
      <c r="K780" s="5" t="s">
        <v>2049</v>
      </c>
      <c r="L780" t="s">
        <v>98</v>
      </c>
      <c r="M780" t="s">
        <v>99</v>
      </c>
      <c r="N780">
        <v>1313211600</v>
      </c>
      <c r="O780">
        <v>1313643600</v>
      </c>
      <c r="P780" t="b">
        <v>0</v>
      </c>
      <c r="Q780" t="b">
        <v>0</v>
      </c>
      <c r="R780" s="6">
        <f t="shared" si="86"/>
        <v>25569</v>
      </c>
      <c r="S780" s="5">
        <f t="shared" si="87"/>
        <v>15199.208333333334</v>
      </c>
      <c r="T780" s="5">
        <f t="shared" si="88"/>
        <v>15204.208333333334</v>
      </c>
      <c r="U780" t="s">
        <v>71</v>
      </c>
      <c r="V780" s="6">
        <f t="shared" si="89"/>
        <v>40768.208333333336</v>
      </c>
      <c r="W780" s="6">
        <f t="shared" si="90"/>
        <v>40773.208333333336</v>
      </c>
    </row>
    <row r="781" spans="1:23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84"/>
        <v>80.306347746090154</v>
      </c>
      <c r="G781" t="s">
        <v>14</v>
      </c>
      <c r="H781">
        <v>831</v>
      </c>
      <c r="I781" s="5">
        <f t="shared" si="85"/>
        <v>105.04572803850782</v>
      </c>
      <c r="J781" s="5" t="s">
        <v>2039</v>
      </c>
      <c r="K781" s="5" t="s">
        <v>2040</v>
      </c>
      <c r="L781" t="s">
        <v>21</v>
      </c>
      <c r="M781" t="s">
        <v>22</v>
      </c>
      <c r="N781">
        <v>1439528400</v>
      </c>
      <c r="O781">
        <v>1440306000</v>
      </c>
      <c r="P781" t="b">
        <v>0</v>
      </c>
      <c r="Q781" t="b">
        <v>1</v>
      </c>
      <c r="R781" s="6">
        <f t="shared" si="86"/>
        <v>25569</v>
      </c>
      <c r="S781" s="5">
        <f t="shared" si="87"/>
        <v>16661.208333333332</v>
      </c>
      <c r="T781" s="5">
        <f t="shared" si="88"/>
        <v>16670.208333333332</v>
      </c>
      <c r="U781" t="s">
        <v>33</v>
      </c>
      <c r="V781" s="6">
        <f t="shared" si="89"/>
        <v>42230.208333333328</v>
      </c>
      <c r="W781" s="6">
        <f t="shared" si="90"/>
        <v>42239.208333333328</v>
      </c>
    </row>
    <row r="782" spans="1:23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84"/>
        <v>106.29411764705883</v>
      </c>
      <c r="G782" t="s">
        <v>20</v>
      </c>
      <c r="H782">
        <v>164</v>
      </c>
      <c r="I782" s="5">
        <f t="shared" si="85"/>
        <v>33.054878048780488</v>
      </c>
      <c r="J782" s="5" t="s">
        <v>2041</v>
      </c>
      <c r="K782" s="5" t="s">
        <v>2044</v>
      </c>
      <c r="L782" t="s">
        <v>21</v>
      </c>
      <c r="M782" t="s">
        <v>22</v>
      </c>
      <c r="N782">
        <v>1469163600</v>
      </c>
      <c r="O782">
        <v>1470805200</v>
      </c>
      <c r="P782" t="b">
        <v>0</v>
      </c>
      <c r="Q782" t="b">
        <v>1</v>
      </c>
      <c r="R782" s="6">
        <f t="shared" si="86"/>
        <v>25569</v>
      </c>
      <c r="S782" s="5">
        <f t="shared" si="87"/>
        <v>17004.208333333332</v>
      </c>
      <c r="T782" s="5">
        <f t="shared" si="88"/>
        <v>17023.208333333332</v>
      </c>
      <c r="U782" t="s">
        <v>53</v>
      </c>
      <c r="V782" s="6">
        <f t="shared" si="89"/>
        <v>42573.208333333328</v>
      </c>
      <c r="W782" s="6">
        <f t="shared" si="90"/>
        <v>42592.208333333328</v>
      </c>
    </row>
    <row r="783" spans="1:23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84"/>
        <v>50.735632183908038</v>
      </c>
      <c r="G783" t="s">
        <v>74</v>
      </c>
      <c r="H783">
        <v>56</v>
      </c>
      <c r="I783" s="5">
        <f t="shared" si="85"/>
        <v>78.821428571428569</v>
      </c>
      <c r="J783" s="5" t="s">
        <v>2039</v>
      </c>
      <c r="K783" s="5" t="s">
        <v>2040</v>
      </c>
      <c r="L783" t="s">
        <v>98</v>
      </c>
      <c r="M783" t="s">
        <v>99</v>
      </c>
      <c r="N783">
        <v>1288501200</v>
      </c>
      <c r="O783">
        <v>1292911200</v>
      </c>
      <c r="P783" t="b">
        <v>0</v>
      </c>
      <c r="Q783" t="b">
        <v>0</v>
      </c>
      <c r="R783" s="6">
        <f t="shared" si="86"/>
        <v>25569</v>
      </c>
      <c r="S783" s="5">
        <f t="shared" si="87"/>
        <v>14913.208333333334</v>
      </c>
      <c r="T783" s="5">
        <f t="shared" si="88"/>
        <v>14964.25</v>
      </c>
      <c r="U783" t="s">
        <v>33</v>
      </c>
      <c r="V783" s="6">
        <f t="shared" si="89"/>
        <v>40482.208333333336</v>
      </c>
      <c r="W783" s="6">
        <f t="shared" si="90"/>
        <v>40533.25</v>
      </c>
    </row>
    <row r="784" spans="1:23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84"/>
        <v>215.31372549019611</v>
      </c>
      <c r="G784" t="s">
        <v>20</v>
      </c>
      <c r="H784">
        <v>161</v>
      </c>
      <c r="I784" s="5">
        <f t="shared" si="85"/>
        <v>68.204968944099377</v>
      </c>
      <c r="J784" s="5" t="s">
        <v>2041</v>
      </c>
      <c r="K784" s="5" t="s">
        <v>2049</v>
      </c>
      <c r="L784" t="s">
        <v>21</v>
      </c>
      <c r="M784" t="s">
        <v>22</v>
      </c>
      <c r="N784">
        <v>1298959200</v>
      </c>
      <c r="O784">
        <v>1301374800</v>
      </c>
      <c r="P784" t="b">
        <v>0</v>
      </c>
      <c r="Q784" t="b">
        <v>1</v>
      </c>
      <c r="R784" s="6">
        <f t="shared" si="86"/>
        <v>25569</v>
      </c>
      <c r="S784" s="5">
        <f t="shared" si="87"/>
        <v>15034.25</v>
      </c>
      <c r="T784" s="5">
        <f t="shared" si="88"/>
        <v>15062.208333333334</v>
      </c>
      <c r="U784" t="s">
        <v>71</v>
      </c>
      <c r="V784" s="6">
        <f t="shared" si="89"/>
        <v>40603.25</v>
      </c>
      <c r="W784" s="6">
        <f t="shared" si="90"/>
        <v>40631.208333333336</v>
      </c>
    </row>
    <row r="785" spans="1:23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84"/>
        <v>141.22972972972974</v>
      </c>
      <c r="G785" t="s">
        <v>20</v>
      </c>
      <c r="H785">
        <v>138</v>
      </c>
      <c r="I785" s="5">
        <f t="shared" si="85"/>
        <v>75.731884057971016</v>
      </c>
      <c r="J785" s="5" t="s">
        <v>2035</v>
      </c>
      <c r="K785" s="5" t="s">
        <v>2036</v>
      </c>
      <c r="L785" t="s">
        <v>21</v>
      </c>
      <c r="M785" t="s">
        <v>22</v>
      </c>
      <c r="N785">
        <v>1387260000</v>
      </c>
      <c r="O785">
        <v>1387864800</v>
      </c>
      <c r="P785" t="b">
        <v>0</v>
      </c>
      <c r="Q785" t="b">
        <v>0</v>
      </c>
      <c r="R785" s="6">
        <f t="shared" si="86"/>
        <v>25569</v>
      </c>
      <c r="S785" s="5">
        <f t="shared" si="87"/>
        <v>16056.25</v>
      </c>
      <c r="T785" s="5">
        <f t="shared" si="88"/>
        <v>16063.25</v>
      </c>
      <c r="U785" t="s">
        <v>23</v>
      </c>
      <c r="V785" s="6">
        <f t="shared" si="89"/>
        <v>41625.25</v>
      </c>
      <c r="W785" s="6">
        <f t="shared" si="90"/>
        <v>41632.25</v>
      </c>
    </row>
    <row r="786" spans="1:23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84"/>
        <v>115.33745781777279</v>
      </c>
      <c r="G786" t="s">
        <v>20</v>
      </c>
      <c r="H786">
        <v>3308</v>
      </c>
      <c r="I786" s="5">
        <f t="shared" si="85"/>
        <v>30.996070133010882</v>
      </c>
      <c r="J786" s="5" t="s">
        <v>2037</v>
      </c>
      <c r="K786" s="5" t="s">
        <v>2038</v>
      </c>
      <c r="L786" t="s">
        <v>21</v>
      </c>
      <c r="M786" t="s">
        <v>22</v>
      </c>
      <c r="N786">
        <v>1457244000</v>
      </c>
      <c r="O786">
        <v>1458190800</v>
      </c>
      <c r="P786" t="b">
        <v>0</v>
      </c>
      <c r="Q786" t="b">
        <v>0</v>
      </c>
      <c r="R786" s="6">
        <f t="shared" si="86"/>
        <v>25569</v>
      </c>
      <c r="S786" s="5">
        <f t="shared" si="87"/>
        <v>16866.25</v>
      </c>
      <c r="T786" s="5">
        <f t="shared" si="88"/>
        <v>16877.208333333332</v>
      </c>
      <c r="U786" t="s">
        <v>28</v>
      </c>
      <c r="V786" s="6">
        <f t="shared" si="89"/>
        <v>42435.25</v>
      </c>
      <c r="W786" s="6">
        <f t="shared" si="90"/>
        <v>42446.208333333328</v>
      </c>
    </row>
    <row r="787" spans="1:23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84"/>
        <v>193.11940298507463</v>
      </c>
      <c r="G787" t="s">
        <v>20</v>
      </c>
      <c r="H787">
        <v>127</v>
      </c>
      <c r="I787" s="5">
        <f t="shared" si="85"/>
        <v>101.88188976377953</v>
      </c>
      <c r="J787" s="5" t="s">
        <v>2041</v>
      </c>
      <c r="K787" s="5" t="s">
        <v>2049</v>
      </c>
      <c r="L787" t="s">
        <v>26</v>
      </c>
      <c r="M787" t="s">
        <v>27</v>
      </c>
      <c r="N787">
        <v>1556341200</v>
      </c>
      <c r="O787">
        <v>1559278800</v>
      </c>
      <c r="P787" t="b">
        <v>0</v>
      </c>
      <c r="Q787" t="b">
        <v>1</v>
      </c>
      <c r="R787" s="6">
        <f t="shared" si="86"/>
        <v>25569</v>
      </c>
      <c r="S787" s="5">
        <f t="shared" si="87"/>
        <v>18013.208333333332</v>
      </c>
      <c r="T787" s="5">
        <f t="shared" si="88"/>
        <v>18047.208333333332</v>
      </c>
      <c r="U787" t="s">
        <v>71</v>
      </c>
      <c r="V787" s="6">
        <f t="shared" si="89"/>
        <v>43582.208333333328</v>
      </c>
      <c r="W787" s="6">
        <f t="shared" si="90"/>
        <v>43616.208333333328</v>
      </c>
    </row>
    <row r="788" spans="1:23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84"/>
        <v>729.73333333333335</v>
      </c>
      <c r="G788" t="s">
        <v>20</v>
      </c>
      <c r="H788">
        <v>207</v>
      </c>
      <c r="I788" s="5">
        <f t="shared" si="85"/>
        <v>52.879227053140099</v>
      </c>
      <c r="J788" s="5" t="s">
        <v>2035</v>
      </c>
      <c r="K788" s="5" t="s">
        <v>2058</v>
      </c>
      <c r="L788" t="s">
        <v>107</v>
      </c>
      <c r="M788" t="s">
        <v>108</v>
      </c>
      <c r="N788">
        <v>1522126800</v>
      </c>
      <c r="O788">
        <v>1522731600</v>
      </c>
      <c r="P788" t="b">
        <v>0</v>
      </c>
      <c r="Q788" t="b">
        <v>1</v>
      </c>
      <c r="R788" s="6">
        <f t="shared" si="86"/>
        <v>25569</v>
      </c>
      <c r="S788" s="5">
        <f t="shared" si="87"/>
        <v>17617.208333333332</v>
      </c>
      <c r="T788" s="5">
        <f t="shared" si="88"/>
        <v>17624.208333333332</v>
      </c>
      <c r="U788" t="s">
        <v>159</v>
      </c>
      <c r="V788" s="6">
        <f t="shared" si="89"/>
        <v>43186.208333333328</v>
      </c>
      <c r="W788" s="6">
        <f t="shared" si="90"/>
        <v>43193.208333333328</v>
      </c>
    </row>
    <row r="789" spans="1:23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84"/>
        <v>99.66339869281046</v>
      </c>
      <c r="G789" t="s">
        <v>14</v>
      </c>
      <c r="H789">
        <v>859</v>
      </c>
      <c r="I789" s="5">
        <f t="shared" si="85"/>
        <v>71.005820721769496</v>
      </c>
      <c r="J789" s="5" t="s">
        <v>2035</v>
      </c>
      <c r="K789" s="5" t="s">
        <v>2036</v>
      </c>
      <c r="L789" t="s">
        <v>15</v>
      </c>
      <c r="M789" t="s">
        <v>16</v>
      </c>
      <c r="N789">
        <v>1305954000</v>
      </c>
      <c r="O789">
        <v>1306731600</v>
      </c>
      <c r="P789" t="b">
        <v>0</v>
      </c>
      <c r="Q789" t="b">
        <v>0</v>
      </c>
      <c r="R789" s="6">
        <f t="shared" si="86"/>
        <v>25569</v>
      </c>
      <c r="S789" s="5">
        <f t="shared" si="87"/>
        <v>15115.208333333334</v>
      </c>
      <c r="T789" s="5">
        <f t="shared" si="88"/>
        <v>15124.208333333334</v>
      </c>
      <c r="U789" t="s">
        <v>23</v>
      </c>
      <c r="V789" s="6">
        <f t="shared" si="89"/>
        <v>40684.208333333336</v>
      </c>
      <c r="W789" s="6">
        <f t="shared" si="90"/>
        <v>40693.208333333336</v>
      </c>
    </row>
    <row r="790" spans="1:23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84"/>
        <v>88.166666666666671</v>
      </c>
      <c r="G790" t="s">
        <v>47</v>
      </c>
      <c r="H790">
        <v>31</v>
      </c>
      <c r="I790" s="5">
        <f t="shared" si="85"/>
        <v>102.38709677419355</v>
      </c>
      <c r="J790" s="5" t="s">
        <v>2041</v>
      </c>
      <c r="K790" s="5" t="s">
        <v>2049</v>
      </c>
      <c r="L790" t="s">
        <v>21</v>
      </c>
      <c r="M790" t="s">
        <v>22</v>
      </c>
      <c r="N790">
        <v>1350709200</v>
      </c>
      <c r="O790">
        <v>1352527200</v>
      </c>
      <c r="P790" t="b">
        <v>0</v>
      </c>
      <c r="Q790" t="b">
        <v>0</v>
      </c>
      <c r="R790" s="6">
        <f t="shared" si="86"/>
        <v>25569</v>
      </c>
      <c r="S790" s="5">
        <f t="shared" si="87"/>
        <v>15633.208333333334</v>
      </c>
      <c r="T790" s="5">
        <f t="shared" si="88"/>
        <v>15654.25</v>
      </c>
      <c r="U790" t="s">
        <v>71</v>
      </c>
      <c r="V790" s="6">
        <f t="shared" si="89"/>
        <v>41202.208333333336</v>
      </c>
      <c r="W790" s="6">
        <f t="shared" si="90"/>
        <v>41223.25</v>
      </c>
    </row>
    <row r="791" spans="1:23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84"/>
        <v>37.233333333333334</v>
      </c>
      <c r="G791" t="s">
        <v>14</v>
      </c>
      <c r="H791">
        <v>45</v>
      </c>
      <c r="I791" s="5">
        <f t="shared" si="85"/>
        <v>74.466666666666669</v>
      </c>
      <c r="J791" s="5" t="s">
        <v>2039</v>
      </c>
      <c r="K791" s="5" t="s">
        <v>2040</v>
      </c>
      <c r="L791" t="s">
        <v>21</v>
      </c>
      <c r="M791" t="s">
        <v>22</v>
      </c>
      <c r="N791">
        <v>1401166800</v>
      </c>
      <c r="O791">
        <v>1404363600</v>
      </c>
      <c r="P791" t="b">
        <v>0</v>
      </c>
      <c r="Q791" t="b">
        <v>0</v>
      </c>
      <c r="R791" s="6">
        <f t="shared" si="86"/>
        <v>25569</v>
      </c>
      <c r="S791" s="5">
        <f t="shared" si="87"/>
        <v>16217.208333333334</v>
      </c>
      <c r="T791" s="5">
        <f t="shared" si="88"/>
        <v>16254.208333333334</v>
      </c>
      <c r="U791" t="s">
        <v>33</v>
      </c>
      <c r="V791" s="6">
        <f t="shared" si="89"/>
        <v>41786.208333333336</v>
      </c>
      <c r="W791" s="6">
        <f t="shared" si="90"/>
        <v>41823.208333333336</v>
      </c>
    </row>
    <row r="792" spans="1:23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84"/>
        <v>30.540075309306079</v>
      </c>
      <c r="G792" t="s">
        <v>74</v>
      </c>
      <c r="H792">
        <v>1113</v>
      </c>
      <c r="I792" s="5">
        <f t="shared" si="85"/>
        <v>51.009883198562441</v>
      </c>
      <c r="J792" s="5" t="s">
        <v>2039</v>
      </c>
      <c r="K792" s="5" t="s">
        <v>2040</v>
      </c>
      <c r="L792" t="s">
        <v>21</v>
      </c>
      <c r="M792" t="s">
        <v>22</v>
      </c>
      <c r="N792">
        <v>1266127200</v>
      </c>
      <c r="O792">
        <v>1266645600</v>
      </c>
      <c r="P792" t="b">
        <v>0</v>
      </c>
      <c r="Q792" t="b">
        <v>0</v>
      </c>
      <c r="R792" s="6">
        <f t="shared" si="86"/>
        <v>25569</v>
      </c>
      <c r="S792" s="5">
        <f t="shared" si="87"/>
        <v>14654.25</v>
      </c>
      <c r="T792" s="5">
        <f t="shared" si="88"/>
        <v>14660.25</v>
      </c>
      <c r="U792" t="s">
        <v>33</v>
      </c>
      <c r="V792" s="6">
        <f t="shared" si="89"/>
        <v>40223.25</v>
      </c>
      <c r="W792" s="6">
        <f t="shared" si="90"/>
        <v>40229.25</v>
      </c>
    </row>
    <row r="793" spans="1:23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84"/>
        <v>25.714285714285712</v>
      </c>
      <c r="G793" t="s">
        <v>14</v>
      </c>
      <c r="H793">
        <v>6</v>
      </c>
      <c r="I793" s="5">
        <f t="shared" si="85"/>
        <v>90</v>
      </c>
      <c r="J793" s="5" t="s">
        <v>2033</v>
      </c>
      <c r="K793" s="5" t="s">
        <v>2034</v>
      </c>
      <c r="L793" t="s">
        <v>21</v>
      </c>
      <c r="M793" t="s">
        <v>22</v>
      </c>
      <c r="N793">
        <v>1481436000</v>
      </c>
      <c r="O793">
        <v>1482818400</v>
      </c>
      <c r="P793" t="b">
        <v>0</v>
      </c>
      <c r="Q793" t="b">
        <v>0</v>
      </c>
      <c r="R793" s="6">
        <f t="shared" si="86"/>
        <v>25569</v>
      </c>
      <c r="S793" s="5">
        <f t="shared" si="87"/>
        <v>17146.25</v>
      </c>
      <c r="T793" s="5">
        <f t="shared" si="88"/>
        <v>17162.25</v>
      </c>
      <c r="U793" t="s">
        <v>17</v>
      </c>
      <c r="V793" s="6">
        <f t="shared" si="89"/>
        <v>42715.25</v>
      </c>
      <c r="W793" s="6">
        <f t="shared" si="90"/>
        <v>42731.25</v>
      </c>
    </row>
    <row r="794" spans="1:23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 s="5">
        <f t="shared" si="85"/>
        <v>97.142857142857139</v>
      </c>
      <c r="J794" s="5" t="s">
        <v>2039</v>
      </c>
      <c r="K794" s="5" t="s">
        <v>2040</v>
      </c>
      <c r="L794" t="s">
        <v>21</v>
      </c>
      <c r="M794" t="s">
        <v>22</v>
      </c>
      <c r="N794">
        <v>1372222800</v>
      </c>
      <c r="O794">
        <v>1374642000</v>
      </c>
      <c r="P794" t="b">
        <v>0</v>
      </c>
      <c r="Q794" t="b">
        <v>1</v>
      </c>
      <c r="R794" s="6">
        <f t="shared" si="86"/>
        <v>25569</v>
      </c>
      <c r="S794" s="5">
        <f t="shared" si="87"/>
        <v>15882.208333333334</v>
      </c>
      <c r="T794" s="5">
        <f t="shared" si="88"/>
        <v>15910.208333333334</v>
      </c>
      <c r="U794" t="s">
        <v>33</v>
      </c>
      <c r="V794" s="6">
        <f t="shared" si="89"/>
        <v>41451.208333333336</v>
      </c>
      <c r="W794" s="6">
        <f t="shared" si="90"/>
        <v>41479.208333333336</v>
      </c>
    </row>
    <row r="795" spans="1:23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84"/>
        <v>1185.909090909091</v>
      </c>
      <c r="G795" t="s">
        <v>20</v>
      </c>
      <c r="H795">
        <v>181</v>
      </c>
      <c r="I795" s="5">
        <f t="shared" si="85"/>
        <v>72.071823204419886</v>
      </c>
      <c r="J795" s="5" t="s">
        <v>2047</v>
      </c>
      <c r="K795" s="5" t="s">
        <v>2048</v>
      </c>
      <c r="L795" t="s">
        <v>98</v>
      </c>
      <c r="M795" t="s">
        <v>99</v>
      </c>
      <c r="N795">
        <v>1372136400</v>
      </c>
      <c r="O795">
        <v>1372482000</v>
      </c>
      <c r="P795" t="b">
        <v>0</v>
      </c>
      <c r="Q795" t="b">
        <v>0</v>
      </c>
      <c r="R795" s="6">
        <f t="shared" si="86"/>
        <v>25569</v>
      </c>
      <c r="S795" s="5">
        <f t="shared" si="87"/>
        <v>15881.208333333334</v>
      </c>
      <c r="T795" s="5">
        <f t="shared" si="88"/>
        <v>15885.208333333334</v>
      </c>
      <c r="U795" t="s">
        <v>68</v>
      </c>
      <c r="V795" s="6">
        <f t="shared" si="89"/>
        <v>41450.208333333336</v>
      </c>
      <c r="W795" s="6">
        <f t="shared" si="90"/>
        <v>41454.208333333336</v>
      </c>
    </row>
    <row r="796" spans="1:23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84"/>
        <v>125.39393939393939</v>
      </c>
      <c r="G796" t="s">
        <v>20</v>
      </c>
      <c r="H796">
        <v>110</v>
      </c>
      <c r="I796" s="5">
        <f t="shared" si="85"/>
        <v>75.236363636363635</v>
      </c>
      <c r="J796" s="5" t="s">
        <v>2035</v>
      </c>
      <c r="K796" s="5" t="s">
        <v>2036</v>
      </c>
      <c r="L796" t="s">
        <v>21</v>
      </c>
      <c r="M796" t="s">
        <v>22</v>
      </c>
      <c r="N796">
        <v>1513922400</v>
      </c>
      <c r="O796">
        <v>1514959200</v>
      </c>
      <c r="P796" t="b">
        <v>0</v>
      </c>
      <c r="Q796" t="b">
        <v>0</v>
      </c>
      <c r="R796" s="6">
        <f t="shared" si="86"/>
        <v>25569</v>
      </c>
      <c r="S796" s="5">
        <f t="shared" si="87"/>
        <v>17522.25</v>
      </c>
      <c r="T796" s="5">
        <f t="shared" si="88"/>
        <v>17534.25</v>
      </c>
      <c r="U796" t="s">
        <v>23</v>
      </c>
      <c r="V796" s="6">
        <f t="shared" si="89"/>
        <v>43091.25</v>
      </c>
      <c r="W796" s="6">
        <f t="shared" si="90"/>
        <v>43103.25</v>
      </c>
    </row>
    <row r="797" spans="1:23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84"/>
        <v>14.394366197183098</v>
      </c>
      <c r="G797" t="s">
        <v>14</v>
      </c>
      <c r="H797">
        <v>31</v>
      </c>
      <c r="I797" s="5">
        <f t="shared" si="85"/>
        <v>32.967741935483872</v>
      </c>
      <c r="J797" s="5" t="s">
        <v>2041</v>
      </c>
      <c r="K797" s="5" t="s">
        <v>2044</v>
      </c>
      <c r="L797" t="s">
        <v>21</v>
      </c>
      <c r="M797" t="s">
        <v>22</v>
      </c>
      <c r="N797">
        <v>1477976400</v>
      </c>
      <c r="O797">
        <v>1478235600</v>
      </c>
      <c r="P797" t="b">
        <v>0</v>
      </c>
      <c r="Q797" t="b">
        <v>0</v>
      </c>
      <c r="R797" s="6">
        <f t="shared" si="86"/>
        <v>25569</v>
      </c>
      <c r="S797" s="5">
        <f t="shared" si="87"/>
        <v>17106.208333333332</v>
      </c>
      <c r="T797" s="5">
        <f t="shared" si="88"/>
        <v>17109.208333333332</v>
      </c>
      <c r="U797" t="s">
        <v>53</v>
      </c>
      <c r="V797" s="6">
        <f t="shared" si="89"/>
        <v>42675.208333333328</v>
      </c>
      <c r="W797" s="6">
        <f t="shared" si="90"/>
        <v>42678.208333333328</v>
      </c>
    </row>
    <row r="798" spans="1:23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84"/>
        <v>54.807692307692314</v>
      </c>
      <c r="G798" t="s">
        <v>14</v>
      </c>
      <c r="H798">
        <v>78</v>
      </c>
      <c r="I798" s="5">
        <f t="shared" si="85"/>
        <v>54.807692307692307</v>
      </c>
      <c r="J798" s="5" t="s">
        <v>2050</v>
      </c>
      <c r="K798" s="5" t="s">
        <v>2061</v>
      </c>
      <c r="L798" t="s">
        <v>21</v>
      </c>
      <c r="M798" t="s">
        <v>22</v>
      </c>
      <c r="N798">
        <v>1407474000</v>
      </c>
      <c r="O798">
        <v>1408078800</v>
      </c>
      <c r="P798" t="b">
        <v>0</v>
      </c>
      <c r="Q798" t="b">
        <v>1</v>
      </c>
      <c r="R798" s="6">
        <f t="shared" si="86"/>
        <v>25569</v>
      </c>
      <c r="S798" s="5">
        <f t="shared" si="87"/>
        <v>16290.208333333334</v>
      </c>
      <c r="T798" s="5">
        <f t="shared" si="88"/>
        <v>16297.208333333334</v>
      </c>
      <c r="U798" t="s">
        <v>292</v>
      </c>
      <c r="V798" s="6">
        <f t="shared" si="89"/>
        <v>41859.208333333336</v>
      </c>
      <c r="W798" s="6">
        <f t="shared" si="90"/>
        <v>41866.208333333336</v>
      </c>
    </row>
    <row r="799" spans="1:23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84"/>
        <v>109.63157894736841</v>
      </c>
      <c r="G799" t="s">
        <v>20</v>
      </c>
      <c r="H799">
        <v>185</v>
      </c>
      <c r="I799" s="5">
        <f t="shared" si="85"/>
        <v>45.037837837837834</v>
      </c>
      <c r="J799" s="5" t="s">
        <v>2037</v>
      </c>
      <c r="K799" s="5" t="s">
        <v>2038</v>
      </c>
      <c r="L799" t="s">
        <v>21</v>
      </c>
      <c r="M799" t="s">
        <v>22</v>
      </c>
      <c r="N799">
        <v>1546149600</v>
      </c>
      <c r="O799">
        <v>1548136800</v>
      </c>
      <c r="P799" t="b">
        <v>0</v>
      </c>
      <c r="Q799" t="b">
        <v>0</v>
      </c>
      <c r="R799" s="6">
        <f t="shared" si="86"/>
        <v>25569</v>
      </c>
      <c r="S799" s="5">
        <f t="shared" si="87"/>
        <v>17895.25</v>
      </c>
      <c r="T799" s="5">
        <f t="shared" si="88"/>
        <v>17918.25</v>
      </c>
      <c r="U799" t="s">
        <v>28</v>
      </c>
      <c r="V799" s="6">
        <f t="shared" si="89"/>
        <v>43464.25</v>
      </c>
      <c r="W799" s="6">
        <f t="shared" si="90"/>
        <v>43487.25</v>
      </c>
    </row>
    <row r="800" spans="1:23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84"/>
        <v>188.47058823529412</v>
      </c>
      <c r="G800" t="s">
        <v>20</v>
      </c>
      <c r="H800">
        <v>121</v>
      </c>
      <c r="I800" s="5">
        <f t="shared" si="85"/>
        <v>52.958677685950413</v>
      </c>
      <c r="J800" s="5" t="s">
        <v>2039</v>
      </c>
      <c r="K800" s="5" t="s">
        <v>2040</v>
      </c>
      <c r="L800" t="s">
        <v>21</v>
      </c>
      <c r="M800" t="s">
        <v>22</v>
      </c>
      <c r="N800">
        <v>1338440400</v>
      </c>
      <c r="O800">
        <v>1340859600</v>
      </c>
      <c r="P800" t="b">
        <v>0</v>
      </c>
      <c r="Q800" t="b">
        <v>1</v>
      </c>
      <c r="R800" s="6">
        <f t="shared" si="86"/>
        <v>25569</v>
      </c>
      <c r="S800" s="5">
        <f t="shared" si="87"/>
        <v>15491.208333333334</v>
      </c>
      <c r="T800" s="5">
        <f t="shared" si="88"/>
        <v>15519.208333333334</v>
      </c>
      <c r="U800" t="s">
        <v>33</v>
      </c>
      <c r="V800" s="6">
        <f t="shared" si="89"/>
        <v>41060.208333333336</v>
      </c>
      <c r="W800" s="6">
        <f t="shared" si="90"/>
        <v>41088.208333333336</v>
      </c>
    </row>
    <row r="801" spans="1:23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84"/>
        <v>87.008284023668637</v>
      </c>
      <c r="G801" t="s">
        <v>14</v>
      </c>
      <c r="H801">
        <v>1225</v>
      </c>
      <c r="I801" s="5">
        <f t="shared" si="85"/>
        <v>60.017959183673469</v>
      </c>
      <c r="J801" s="5" t="s">
        <v>2039</v>
      </c>
      <c r="K801" s="5" t="s">
        <v>2040</v>
      </c>
      <c r="L801" t="s">
        <v>40</v>
      </c>
      <c r="M801" t="s">
        <v>41</v>
      </c>
      <c r="N801">
        <v>1454133600</v>
      </c>
      <c r="O801">
        <v>1454479200</v>
      </c>
      <c r="P801" t="b">
        <v>0</v>
      </c>
      <c r="Q801" t="b">
        <v>0</v>
      </c>
      <c r="R801" s="6">
        <f t="shared" si="86"/>
        <v>25569</v>
      </c>
      <c r="S801" s="5">
        <f t="shared" si="87"/>
        <v>16830.25</v>
      </c>
      <c r="T801" s="5">
        <f t="shared" si="88"/>
        <v>16834.25</v>
      </c>
      <c r="U801" t="s">
        <v>33</v>
      </c>
      <c r="V801" s="6">
        <f t="shared" si="89"/>
        <v>42399.25</v>
      </c>
      <c r="W801" s="6">
        <f t="shared" si="90"/>
        <v>42403.25</v>
      </c>
    </row>
    <row r="802" spans="1:23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 s="5">
        <f t="shared" si="85"/>
        <v>1</v>
      </c>
      <c r="J802" s="5" t="s">
        <v>2035</v>
      </c>
      <c r="K802" s="5" t="s">
        <v>2036</v>
      </c>
      <c r="L802" t="s">
        <v>98</v>
      </c>
      <c r="M802" t="s">
        <v>99</v>
      </c>
      <c r="N802">
        <v>1434085200</v>
      </c>
      <c r="O802">
        <v>1434430800</v>
      </c>
      <c r="P802" t="b">
        <v>0</v>
      </c>
      <c r="Q802" t="b">
        <v>0</v>
      </c>
      <c r="R802" s="6">
        <f t="shared" si="86"/>
        <v>25569</v>
      </c>
      <c r="S802" s="5">
        <f t="shared" si="87"/>
        <v>16598.208333333332</v>
      </c>
      <c r="T802" s="5">
        <f t="shared" si="88"/>
        <v>16602.208333333332</v>
      </c>
      <c r="U802" t="s">
        <v>23</v>
      </c>
      <c r="V802" s="6">
        <f t="shared" si="89"/>
        <v>42167.208333333328</v>
      </c>
      <c r="W802" s="6">
        <f t="shared" si="90"/>
        <v>42171.208333333328</v>
      </c>
    </row>
    <row r="803" spans="1:23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84"/>
        <v>202.9130434782609</v>
      </c>
      <c r="G803" t="s">
        <v>20</v>
      </c>
      <c r="H803">
        <v>106</v>
      </c>
      <c r="I803" s="5">
        <f t="shared" si="85"/>
        <v>44.028301886792455</v>
      </c>
      <c r="J803" s="5" t="s">
        <v>2054</v>
      </c>
      <c r="K803" s="5" t="s">
        <v>2055</v>
      </c>
      <c r="L803" t="s">
        <v>21</v>
      </c>
      <c r="M803" t="s">
        <v>22</v>
      </c>
      <c r="N803">
        <v>1577772000</v>
      </c>
      <c r="O803">
        <v>1579672800</v>
      </c>
      <c r="P803" t="b">
        <v>0</v>
      </c>
      <c r="Q803" t="b">
        <v>1</v>
      </c>
      <c r="R803" s="6">
        <f t="shared" si="86"/>
        <v>25569</v>
      </c>
      <c r="S803" s="5">
        <f t="shared" si="87"/>
        <v>18261.25</v>
      </c>
      <c r="T803" s="5">
        <f t="shared" si="88"/>
        <v>18283.25</v>
      </c>
      <c r="U803" t="s">
        <v>122</v>
      </c>
      <c r="V803" s="6">
        <f t="shared" si="89"/>
        <v>43830.25</v>
      </c>
      <c r="W803" s="6">
        <f t="shared" si="90"/>
        <v>43852.25</v>
      </c>
    </row>
    <row r="804" spans="1:23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84"/>
        <v>197.03225806451613</v>
      </c>
      <c r="G804" t="s">
        <v>20</v>
      </c>
      <c r="H804">
        <v>142</v>
      </c>
      <c r="I804" s="5">
        <f t="shared" si="85"/>
        <v>86.028169014084511</v>
      </c>
      <c r="J804" s="5" t="s">
        <v>2054</v>
      </c>
      <c r="K804" s="5" t="s">
        <v>2055</v>
      </c>
      <c r="L804" t="s">
        <v>21</v>
      </c>
      <c r="M804" t="s">
        <v>22</v>
      </c>
      <c r="N804">
        <v>1562216400</v>
      </c>
      <c r="O804">
        <v>1562389200</v>
      </c>
      <c r="P804" t="b">
        <v>0</v>
      </c>
      <c r="Q804" t="b">
        <v>0</v>
      </c>
      <c r="R804" s="6">
        <f t="shared" si="86"/>
        <v>25569</v>
      </c>
      <c r="S804" s="5">
        <f t="shared" si="87"/>
        <v>18081.208333333332</v>
      </c>
      <c r="T804" s="5">
        <f t="shared" si="88"/>
        <v>18083.208333333332</v>
      </c>
      <c r="U804" t="s">
        <v>122</v>
      </c>
      <c r="V804" s="6">
        <f t="shared" si="89"/>
        <v>43650.208333333328</v>
      </c>
      <c r="W804" s="6">
        <f t="shared" si="90"/>
        <v>43652.208333333328</v>
      </c>
    </row>
    <row r="805" spans="1:23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 s="5">
        <f t="shared" si="85"/>
        <v>28.012875536480685</v>
      </c>
      <c r="J805" s="5" t="s">
        <v>2039</v>
      </c>
      <c r="K805" s="5" t="s">
        <v>2040</v>
      </c>
      <c r="L805" t="s">
        <v>21</v>
      </c>
      <c r="M805" t="s">
        <v>22</v>
      </c>
      <c r="N805">
        <v>1548568800</v>
      </c>
      <c r="O805">
        <v>1551506400</v>
      </c>
      <c r="P805" t="b">
        <v>0</v>
      </c>
      <c r="Q805" t="b">
        <v>0</v>
      </c>
      <c r="R805" s="6">
        <f t="shared" si="86"/>
        <v>25569</v>
      </c>
      <c r="S805" s="5">
        <f t="shared" si="87"/>
        <v>17923.25</v>
      </c>
      <c r="T805" s="5">
        <f t="shared" si="88"/>
        <v>17957.25</v>
      </c>
      <c r="U805" t="s">
        <v>33</v>
      </c>
      <c r="V805" s="6">
        <f t="shared" si="89"/>
        <v>43492.25</v>
      </c>
      <c r="W805" s="6">
        <f t="shared" si="90"/>
        <v>43526.25</v>
      </c>
    </row>
    <row r="806" spans="1:23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84"/>
        <v>268.73076923076923</v>
      </c>
      <c r="G806" t="s">
        <v>20</v>
      </c>
      <c r="H806">
        <v>218</v>
      </c>
      <c r="I806" s="5">
        <f t="shared" si="85"/>
        <v>32.050458715596328</v>
      </c>
      <c r="J806" s="5" t="s">
        <v>2035</v>
      </c>
      <c r="K806" s="5" t="s">
        <v>2036</v>
      </c>
      <c r="L806" t="s">
        <v>21</v>
      </c>
      <c r="M806" t="s">
        <v>22</v>
      </c>
      <c r="N806">
        <v>1514872800</v>
      </c>
      <c r="O806">
        <v>1516600800</v>
      </c>
      <c r="P806" t="b">
        <v>0</v>
      </c>
      <c r="Q806" t="b">
        <v>0</v>
      </c>
      <c r="R806" s="6">
        <f t="shared" si="86"/>
        <v>25569</v>
      </c>
      <c r="S806" s="5">
        <f t="shared" si="87"/>
        <v>17533.25</v>
      </c>
      <c r="T806" s="5">
        <f t="shared" si="88"/>
        <v>17553.25</v>
      </c>
      <c r="U806" t="s">
        <v>23</v>
      </c>
      <c r="V806" s="6">
        <f t="shared" si="89"/>
        <v>43102.25</v>
      </c>
      <c r="W806" s="6">
        <f t="shared" si="90"/>
        <v>43122.25</v>
      </c>
    </row>
    <row r="807" spans="1:23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84"/>
        <v>50.845360824742272</v>
      </c>
      <c r="G807" t="s">
        <v>14</v>
      </c>
      <c r="H807">
        <v>67</v>
      </c>
      <c r="I807" s="5">
        <f t="shared" si="85"/>
        <v>73.611940298507463</v>
      </c>
      <c r="J807" s="5" t="s">
        <v>2041</v>
      </c>
      <c r="K807" s="5" t="s">
        <v>2042</v>
      </c>
      <c r="L807" t="s">
        <v>26</v>
      </c>
      <c r="M807" t="s">
        <v>27</v>
      </c>
      <c r="N807">
        <v>1416031200</v>
      </c>
      <c r="O807">
        <v>1420437600</v>
      </c>
      <c r="P807" t="b">
        <v>0</v>
      </c>
      <c r="Q807" t="b">
        <v>0</v>
      </c>
      <c r="R807" s="6">
        <f t="shared" si="86"/>
        <v>25569</v>
      </c>
      <c r="S807" s="5">
        <f t="shared" si="87"/>
        <v>16389.25</v>
      </c>
      <c r="T807" s="5">
        <f t="shared" si="88"/>
        <v>16440.25</v>
      </c>
      <c r="U807" t="s">
        <v>42</v>
      </c>
      <c r="V807" s="6">
        <f t="shared" si="89"/>
        <v>41958.25</v>
      </c>
      <c r="W807" s="6">
        <f t="shared" si="90"/>
        <v>42009.25</v>
      </c>
    </row>
    <row r="808" spans="1:23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84"/>
        <v>1180.2857142857142</v>
      </c>
      <c r="G808" t="s">
        <v>20</v>
      </c>
      <c r="H808">
        <v>76</v>
      </c>
      <c r="I808" s="5">
        <f t="shared" si="85"/>
        <v>108.71052631578948</v>
      </c>
      <c r="J808" s="5" t="s">
        <v>2041</v>
      </c>
      <c r="K808" s="5" t="s">
        <v>2044</v>
      </c>
      <c r="L808" t="s">
        <v>21</v>
      </c>
      <c r="M808" t="s">
        <v>22</v>
      </c>
      <c r="N808">
        <v>1330927200</v>
      </c>
      <c r="O808">
        <v>1332997200</v>
      </c>
      <c r="P808" t="b">
        <v>0</v>
      </c>
      <c r="Q808" t="b">
        <v>1</v>
      </c>
      <c r="R808" s="6">
        <f t="shared" si="86"/>
        <v>25569</v>
      </c>
      <c r="S808" s="5">
        <f t="shared" si="87"/>
        <v>15404.25</v>
      </c>
      <c r="T808" s="5">
        <f t="shared" si="88"/>
        <v>15428.208333333334</v>
      </c>
      <c r="U808" t="s">
        <v>53</v>
      </c>
      <c r="V808" s="6">
        <f t="shared" si="89"/>
        <v>40973.25</v>
      </c>
      <c r="W808" s="6">
        <f t="shared" si="90"/>
        <v>40997.208333333336</v>
      </c>
    </row>
    <row r="809" spans="1:23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 s="5">
        <f t="shared" si="85"/>
        <v>42.97674418604651</v>
      </c>
      <c r="J809" s="5" t="s">
        <v>2039</v>
      </c>
      <c r="K809" s="5" t="s">
        <v>2040</v>
      </c>
      <c r="L809" t="s">
        <v>21</v>
      </c>
      <c r="M809" t="s">
        <v>22</v>
      </c>
      <c r="N809">
        <v>1571115600</v>
      </c>
      <c r="O809">
        <v>1574920800</v>
      </c>
      <c r="P809" t="b">
        <v>0</v>
      </c>
      <c r="Q809" t="b">
        <v>1</v>
      </c>
      <c r="R809" s="6">
        <f t="shared" si="86"/>
        <v>25569</v>
      </c>
      <c r="S809" s="5">
        <f t="shared" si="87"/>
        <v>18184.208333333332</v>
      </c>
      <c r="T809" s="5">
        <f t="shared" si="88"/>
        <v>18228.25</v>
      </c>
      <c r="U809" t="s">
        <v>33</v>
      </c>
      <c r="V809" s="6">
        <f t="shared" si="89"/>
        <v>43753.208333333328</v>
      </c>
      <c r="W809" s="6">
        <f t="shared" si="90"/>
        <v>43797.25</v>
      </c>
    </row>
    <row r="810" spans="1:23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84"/>
        <v>30.44230769230769</v>
      </c>
      <c r="G810" t="s">
        <v>14</v>
      </c>
      <c r="H810">
        <v>19</v>
      </c>
      <c r="I810" s="5">
        <f t="shared" si="85"/>
        <v>83.315789473684205</v>
      </c>
      <c r="J810" s="5" t="s">
        <v>2033</v>
      </c>
      <c r="K810" s="5" t="s">
        <v>2034</v>
      </c>
      <c r="L810" t="s">
        <v>21</v>
      </c>
      <c r="M810" t="s">
        <v>22</v>
      </c>
      <c r="N810">
        <v>1463461200</v>
      </c>
      <c r="O810">
        <v>1464930000</v>
      </c>
      <c r="P810" t="b">
        <v>0</v>
      </c>
      <c r="Q810" t="b">
        <v>0</v>
      </c>
      <c r="R810" s="6">
        <f t="shared" si="86"/>
        <v>25569</v>
      </c>
      <c r="S810" s="5">
        <f t="shared" si="87"/>
        <v>16938.208333333332</v>
      </c>
      <c r="T810" s="5">
        <f t="shared" si="88"/>
        <v>16955.208333333332</v>
      </c>
      <c r="U810" t="s">
        <v>17</v>
      </c>
      <c r="V810" s="6">
        <f t="shared" si="89"/>
        <v>42507.208333333328</v>
      </c>
      <c r="W810" s="6">
        <f t="shared" si="90"/>
        <v>42524.208333333328</v>
      </c>
    </row>
    <row r="811" spans="1:23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84"/>
        <v>62.880681818181813</v>
      </c>
      <c r="G811" t="s">
        <v>14</v>
      </c>
      <c r="H811">
        <v>2108</v>
      </c>
      <c r="I811" s="5">
        <f t="shared" si="85"/>
        <v>42</v>
      </c>
      <c r="J811" s="5" t="s">
        <v>2041</v>
      </c>
      <c r="K811" s="5" t="s">
        <v>2042</v>
      </c>
      <c r="L811" t="s">
        <v>98</v>
      </c>
      <c r="M811" t="s">
        <v>99</v>
      </c>
      <c r="N811">
        <v>1344920400</v>
      </c>
      <c r="O811">
        <v>1345006800</v>
      </c>
      <c r="P811" t="b">
        <v>0</v>
      </c>
      <c r="Q811" t="b">
        <v>0</v>
      </c>
      <c r="R811" s="6">
        <f t="shared" si="86"/>
        <v>25569</v>
      </c>
      <c r="S811" s="5">
        <f t="shared" si="87"/>
        <v>15566.208333333334</v>
      </c>
      <c r="T811" s="5">
        <f t="shared" si="88"/>
        <v>15567.208333333334</v>
      </c>
      <c r="U811" t="s">
        <v>42</v>
      </c>
      <c r="V811" s="6">
        <f t="shared" si="89"/>
        <v>41135.208333333336</v>
      </c>
      <c r="W811" s="6">
        <f t="shared" si="90"/>
        <v>41136.208333333336</v>
      </c>
    </row>
    <row r="812" spans="1:23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84"/>
        <v>193.125</v>
      </c>
      <c r="G812" t="s">
        <v>20</v>
      </c>
      <c r="H812">
        <v>221</v>
      </c>
      <c r="I812" s="5">
        <f t="shared" si="85"/>
        <v>55.927601809954751</v>
      </c>
      <c r="J812" s="5" t="s">
        <v>2039</v>
      </c>
      <c r="K812" s="5" t="s">
        <v>2040</v>
      </c>
      <c r="L812" t="s">
        <v>21</v>
      </c>
      <c r="M812" t="s">
        <v>22</v>
      </c>
      <c r="N812">
        <v>1511848800</v>
      </c>
      <c r="O812">
        <v>1512712800</v>
      </c>
      <c r="P812" t="b">
        <v>0</v>
      </c>
      <c r="Q812" t="b">
        <v>1</v>
      </c>
      <c r="R812" s="6">
        <f t="shared" si="86"/>
        <v>25569</v>
      </c>
      <c r="S812" s="5">
        <f t="shared" si="87"/>
        <v>17498.25</v>
      </c>
      <c r="T812" s="5">
        <f t="shared" si="88"/>
        <v>17508.25</v>
      </c>
      <c r="U812" t="s">
        <v>33</v>
      </c>
      <c r="V812" s="6">
        <f t="shared" si="89"/>
        <v>43067.25</v>
      </c>
      <c r="W812" s="6">
        <f t="shared" si="90"/>
        <v>43077.25</v>
      </c>
    </row>
    <row r="813" spans="1:23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84"/>
        <v>77.102702702702715</v>
      </c>
      <c r="G813" t="s">
        <v>14</v>
      </c>
      <c r="H813">
        <v>679</v>
      </c>
      <c r="I813" s="5">
        <f t="shared" si="85"/>
        <v>105.03681885125184</v>
      </c>
      <c r="J813" s="5" t="s">
        <v>2050</v>
      </c>
      <c r="K813" s="5" t="s">
        <v>2051</v>
      </c>
      <c r="L813" t="s">
        <v>21</v>
      </c>
      <c r="M813" t="s">
        <v>22</v>
      </c>
      <c r="N813">
        <v>1452319200</v>
      </c>
      <c r="O813">
        <v>1452492000</v>
      </c>
      <c r="P813" t="b">
        <v>0</v>
      </c>
      <c r="Q813" t="b">
        <v>1</v>
      </c>
      <c r="R813" s="6">
        <f t="shared" si="86"/>
        <v>25569</v>
      </c>
      <c r="S813" s="5">
        <f t="shared" si="87"/>
        <v>16809.25</v>
      </c>
      <c r="T813" s="5">
        <f t="shared" si="88"/>
        <v>16811.25</v>
      </c>
      <c r="U813" t="s">
        <v>89</v>
      </c>
      <c r="V813" s="6">
        <f t="shared" si="89"/>
        <v>42378.25</v>
      </c>
      <c r="W813" s="6">
        <f t="shared" si="90"/>
        <v>42380.25</v>
      </c>
    </row>
    <row r="814" spans="1:23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84"/>
        <v>225.52763819095478</v>
      </c>
      <c r="G814" t="s">
        <v>20</v>
      </c>
      <c r="H814">
        <v>2805</v>
      </c>
      <c r="I814" s="5">
        <f t="shared" si="85"/>
        <v>48</v>
      </c>
      <c r="J814" s="5" t="s">
        <v>2047</v>
      </c>
      <c r="K814" s="5" t="s">
        <v>2048</v>
      </c>
      <c r="L814" t="s">
        <v>15</v>
      </c>
      <c r="M814" t="s">
        <v>16</v>
      </c>
      <c r="N814">
        <v>1523854800</v>
      </c>
      <c r="O814">
        <v>1524286800</v>
      </c>
      <c r="P814" t="b">
        <v>0</v>
      </c>
      <c r="Q814" t="b">
        <v>0</v>
      </c>
      <c r="R814" s="6">
        <f t="shared" si="86"/>
        <v>25569</v>
      </c>
      <c r="S814" s="5">
        <f t="shared" si="87"/>
        <v>17637.208333333332</v>
      </c>
      <c r="T814" s="5">
        <f t="shared" si="88"/>
        <v>17642.208333333332</v>
      </c>
      <c r="U814" t="s">
        <v>68</v>
      </c>
      <c r="V814" s="6">
        <f t="shared" si="89"/>
        <v>43206.208333333328</v>
      </c>
      <c r="W814" s="6">
        <f t="shared" si="90"/>
        <v>43211.208333333328</v>
      </c>
    </row>
    <row r="815" spans="1:23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84"/>
        <v>239.40625</v>
      </c>
      <c r="G815" t="s">
        <v>20</v>
      </c>
      <c r="H815">
        <v>68</v>
      </c>
      <c r="I815" s="5">
        <f t="shared" si="85"/>
        <v>112.66176470588235</v>
      </c>
      <c r="J815" s="5" t="s">
        <v>2050</v>
      </c>
      <c r="K815" s="5" t="s">
        <v>2051</v>
      </c>
      <c r="L815" t="s">
        <v>21</v>
      </c>
      <c r="M815" t="s">
        <v>22</v>
      </c>
      <c r="N815">
        <v>1346043600</v>
      </c>
      <c r="O815">
        <v>1346907600</v>
      </c>
      <c r="P815" t="b">
        <v>0</v>
      </c>
      <c r="Q815" t="b">
        <v>0</v>
      </c>
      <c r="R815" s="6">
        <f t="shared" si="86"/>
        <v>25569</v>
      </c>
      <c r="S815" s="5">
        <f t="shared" si="87"/>
        <v>15579.208333333334</v>
      </c>
      <c r="T815" s="5">
        <f t="shared" si="88"/>
        <v>15589.208333333334</v>
      </c>
      <c r="U815" t="s">
        <v>89</v>
      </c>
      <c r="V815" s="6">
        <f t="shared" si="89"/>
        <v>41148.208333333336</v>
      </c>
      <c r="W815" s="6">
        <f t="shared" si="90"/>
        <v>41158.208333333336</v>
      </c>
    </row>
    <row r="816" spans="1:23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84"/>
        <v>92.1875</v>
      </c>
      <c r="G816" t="s">
        <v>14</v>
      </c>
      <c r="H816">
        <v>36</v>
      </c>
      <c r="I816" s="5">
        <f t="shared" si="85"/>
        <v>81.944444444444443</v>
      </c>
      <c r="J816" s="5" t="s">
        <v>2035</v>
      </c>
      <c r="K816" s="5" t="s">
        <v>2036</v>
      </c>
      <c r="L816" t="s">
        <v>36</v>
      </c>
      <c r="M816" t="s">
        <v>37</v>
      </c>
      <c r="N816">
        <v>1464325200</v>
      </c>
      <c r="O816">
        <v>1464498000</v>
      </c>
      <c r="P816" t="b">
        <v>0</v>
      </c>
      <c r="Q816" t="b">
        <v>1</v>
      </c>
      <c r="R816" s="6">
        <f t="shared" si="86"/>
        <v>25569</v>
      </c>
      <c r="S816" s="5">
        <f t="shared" si="87"/>
        <v>16948.208333333332</v>
      </c>
      <c r="T816" s="5">
        <f t="shared" si="88"/>
        <v>16950.208333333332</v>
      </c>
      <c r="U816" t="s">
        <v>23</v>
      </c>
      <c r="V816" s="6">
        <f t="shared" si="89"/>
        <v>42517.208333333328</v>
      </c>
      <c r="W816" s="6">
        <f t="shared" si="90"/>
        <v>42519.208333333328</v>
      </c>
    </row>
    <row r="817" spans="1:23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84"/>
        <v>130.23333333333335</v>
      </c>
      <c r="G817" t="s">
        <v>20</v>
      </c>
      <c r="H817">
        <v>183</v>
      </c>
      <c r="I817" s="5">
        <f t="shared" si="85"/>
        <v>64.049180327868854</v>
      </c>
      <c r="J817" s="5" t="s">
        <v>2035</v>
      </c>
      <c r="K817" s="5" t="s">
        <v>2036</v>
      </c>
      <c r="L817" t="s">
        <v>15</v>
      </c>
      <c r="M817" t="s">
        <v>16</v>
      </c>
      <c r="N817">
        <v>1511935200</v>
      </c>
      <c r="O817">
        <v>1514181600</v>
      </c>
      <c r="P817" t="b">
        <v>0</v>
      </c>
      <c r="Q817" t="b">
        <v>0</v>
      </c>
      <c r="R817" s="6">
        <f t="shared" si="86"/>
        <v>25569</v>
      </c>
      <c r="S817" s="5">
        <f t="shared" si="87"/>
        <v>17499.25</v>
      </c>
      <c r="T817" s="5">
        <f t="shared" si="88"/>
        <v>17525.25</v>
      </c>
      <c r="U817" t="s">
        <v>23</v>
      </c>
      <c r="V817" s="6">
        <f t="shared" si="89"/>
        <v>43068.25</v>
      </c>
      <c r="W817" s="6">
        <f t="shared" si="90"/>
        <v>43094.25</v>
      </c>
    </row>
    <row r="818" spans="1:23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84"/>
        <v>615.21739130434787</v>
      </c>
      <c r="G818" t="s">
        <v>20</v>
      </c>
      <c r="H818">
        <v>133</v>
      </c>
      <c r="I818" s="5">
        <f t="shared" si="85"/>
        <v>106.39097744360902</v>
      </c>
      <c r="J818" s="5" t="s">
        <v>2039</v>
      </c>
      <c r="K818" s="5" t="s">
        <v>2040</v>
      </c>
      <c r="L818" t="s">
        <v>21</v>
      </c>
      <c r="M818" t="s">
        <v>22</v>
      </c>
      <c r="N818">
        <v>1392012000</v>
      </c>
      <c r="O818">
        <v>1392184800</v>
      </c>
      <c r="P818" t="b">
        <v>1</v>
      </c>
      <c r="Q818" t="b">
        <v>1</v>
      </c>
      <c r="R818" s="6">
        <f t="shared" si="86"/>
        <v>25569</v>
      </c>
      <c r="S818" s="5">
        <f t="shared" si="87"/>
        <v>16111.25</v>
      </c>
      <c r="T818" s="5">
        <f t="shared" si="88"/>
        <v>16113.25</v>
      </c>
      <c r="U818" t="s">
        <v>33</v>
      </c>
      <c r="V818" s="6">
        <f t="shared" si="89"/>
        <v>41680.25</v>
      </c>
      <c r="W818" s="6">
        <f t="shared" si="90"/>
        <v>41682.25</v>
      </c>
    </row>
    <row r="819" spans="1:23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84"/>
        <v>368.79532163742692</v>
      </c>
      <c r="G819" t="s">
        <v>20</v>
      </c>
      <c r="H819">
        <v>2489</v>
      </c>
      <c r="I819" s="5">
        <f t="shared" si="85"/>
        <v>76.011249497790274</v>
      </c>
      <c r="J819" s="5" t="s">
        <v>2047</v>
      </c>
      <c r="K819" s="5" t="s">
        <v>2048</v>
      </c>
      <c r="L819" t="s">
        <v>107</v>
      </c>
      <c r="M819" t="s">
        <v>108</v>
      </c>
      <c r="N819">
        <v>1556946000</v>
      </c>
      <c r="O819">
        <v>1559365200</v>
      </c>
      <c r="P819" t="b">
        <v>0</v>
      </c>
      <c r="Q819" t="b">
        <v>1</v>
      </c>
      <c r="R819" s="6">
        <f t="shared" si="86"/>
        <v>25569</v>
      </c>
      <c r="S819" s="5">
        <f t="shared" si="87"/>
        <v>18020.208333333332</v>
      </c>
      <c r="T819" s="5">
        <f t="shared" si="88"/>
        <v>18048.208333333332</v>
      </c>
      <c r="U819" t="s">
        <v>68</v>
      </c>
      <c r="V819" s="6">
        <f t="shared" si="89"/>
        <v>43589.208333333328</v>
      </c>
      <c r="W819" s="6">
        <f t="shared" si="90"/>
        <v>43617.208333333328</v>
      </c>
    </row>
    <row r="820" spans="1:23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84"/>
        <v>1094.8571428571429</v>
      </c>
      <c r="G820" t="s">
        <v>20</v>
      </c>
      <c r="H820">
        <v>69</v>
      </c>
      <c r="I820" s="5">
        <f t="shared" si="85"/>
        <v>111.07246376811594</v>
      </c>
      <c r="J820" s="5" t="s">
        <v>2039</v>
      </c>
      <c r="K820" s="5" t="s">
        <v>2040</v>
      </c>
      <c r="L820" t="s">
        <v>21</v>
      </c>
      <c r="M820" t="s">
        <v>22</v>
      </c>
      <c r="N820">
        <v>1548050400</v>
      </c>
      <c r="O820">
        <v>1549173600</v>
      </c>
      <c r="P820" t="b">
        <v>0</v>
      </c>
      <c r="Q820" t="b">
        <v>1</v>
      </c>
      <c r="R820" s="6">
        <f t="shared" si="86"/>
        <v>25569</v>
      </c>
      <c r="S820" s="5">
        <f t="shared" si="87"/>
        <v>17917.25</v>
      </c>
      <c r="T820" s="5">
        <f t="shared" si="88"/>
        <v>17930.25</v>
      </c>
      <c r="U820" t="s">
        <v>33</v>
      </c>
      <c r="V820" s="6">
        <f t="shared" si="89"/>
        <v>43486.25</v>
      </c>
      <c r="W820" s="6">
        <f t="shared" si="90"/>
        <v>43499.25</v>
      </c>
    </row>
    <row r="821" spans="1:23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84"/>
        <v>50.662921348314605</v>
      </c>
      <c r="G821" t="s">
        <v>14</v>
      </c>
      <c r="H821">
        <v>47</v>
      </c>
      <c r="I821" s="5">
        <f t="shared" si="85"/>
        <v>95.936170212765958</v>
      </c>
      <c r="J821" s="5" t="s">
        <v>2050</v>
      </c>
      <c r="K821" s="5" t="s">
        <v>2051</v>
      </c>
      <c r="L821" t="s">
        <v>21</v>
      </c>
      <c r="M821" t="s">
        <v>22</v>
      </c>
      <c r="N821">
        <v>1353736800</v>
      </c>
      <c r="O821">
        <v>1355032800</v>
      </c>
      <c r="P821" t="b">
        <v>1</v>
      </c>
      <c r="Q821" t="b">
        <v>0</v>
      </c>
      <c r="R821" s="6">
        <f t="shared" si="86"/>
        <v>25569</v>
      </c>
      <c r="S821" s="5">
        <f t="shared" si="87"/>
        <v>15668.25</v>
      </c>
      <c r="T821" s="5">
        <f t="shared" si="88"/>
        <v>15683.25</v>
      </c>
      <c r="U821" t="s">
        <v>89</v>
      </c>
      <c r="V821" s="6">
        <f t="shared" si="89"/>
        <v>41237.25</v>
      </c>
      <c r="W821" s="6">
        <f t="shared" si="90"/>
        <v>41252.25</v>
      </c>
    </row>
    <row r="822" spans="1:23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84"/>
        <v>800.6</v>
      </c>
      <c r="G822" t="s">
        <v>20</v>
      </c>
      <c r="H822">
        <v>279</v>
      </c>
      <c r="I822" s="5">
        <f t="shared" si="85"/>
        <v>43.043010752688176</v>
      </c>
      <c r="J822" s="5" t="s">
        <v>2035</v>
      </c>
      <c r="K822" s="5" t="s">
        <v>2036</v>
      </c>
      <c r="L822" t="s">
        <v>40</v>
      </c>
      <c r="M822" t="s">
        <v>41</v>
      </c>
      <c r="N822">
        <v>1532840400</v>
      </c>
      <c r="O822">
        <v>1533963600</v>
      </c>
      <c r="P822" t="b">
        <v>0</v>
      </c>
      <c r="Q822" t="b">
        <v>1</v>
      </c>
      <c r="R822" s="6">
        <f t="shared" si="86"/>
        <v>25569</v>
      </c>
      <c r="S822" s="5">
        <f t="shared" si="87"/>
        <v>17741.208333333332</v>
      </c>
      <c r="T822" s="5">
        <f t="shared" si="88"/>
        <v>17754.208333333332</v>
      </c>
      <c r="U822" t="s">
        <v>23</v>
      </c>
      <c r="V822" s="6">
        <f t="shared" si="89"/>
        <v>43310.208333333328</v>
      </c>
      <c r="W822" s="6">
        <f t="shared" si="90"/>
        <v>43323.208333333328</v>
      </c>
    </row>
    <row r="823" spans="1:23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84"/>
        <v>291.28571428571428</v>
      </c>
      <c r="G823" t="s">
        <v>20</v>
      </c>
      <c r="H823">
        <v>210</v>
      </c>
      <c r="I823" s="5">
        <f t="shared" si="85"/>
        <v>67.966666666666669</v>
      </c>
      <c r="J823" s="5" t="s">
        <v>2041</v>
      </c>
      <c r="K823" s="5" t="s">
        <v>2042</v>
      </c>
      <c r="L823" t="s">
        <v>21</v>
      </c>
      <c r="M823" t="s">
        <v>22</v>
      </c>
      <c r="N823">
        <v>1488261600</v>
      </c>
      <c r="O823">
        <v>1489381200</v>
      </c>
      <c r="P823" t="b">
        <v>0</v>
      </c>
      <c r="Q823" t="b">
        <v>0</v>
      </c>
      <c r="R823" s="6">
        <f t="shared" si="86"/>
        <v>25569</v>
      </c>
      <c r="S823" s="5">
        <f t="shared" si="87"/>
        <v>17225.25</v>
      </c>
      <c r="T823" s="5">
        <f t="shared" si="88"/>
        <v>17238.208333333332</v>
      </c>
      <c r="U823" t="s">
        <v>42</v>
      </c>
      <c r="V823" s="6">
        <f t="shared" si="89"/>
        <v>42794.25</v>
      </c>
      <c r="W823" s="6">
        <f t="shared" si="90"/>
        <v>42807.208333333328</v>
      </c>
    </row>
    <row r="824" spans="1:23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84"/>
        <v>349.9666666666667</v>
      </c>
      <c r="G824" t="s">
        <v>20</v>
      </c>
      <c r="H824">
        <v>2100</v>
      </c>
      <c r="I824" s="5">
        <f t="shared" si="85"/>
        <v>89.991428571428571</v>
      </c>
      <c r="J824" s="5" t="s">
        <v>2035</v>
      </c>
      <c r="K824" s="5" t="s">
        <v>2036</v>
      </c>
      <c r="L824" t="s">
        <v>21</v>
      </c>
      <c r="M824" t="s">
        <v>22</v>
      </c>
      <c r="N824">
        <v>1393567200</v>
      </c>
      <c r="O824">
        <v>1395032400</v>
      </c>
      <c r="P824" t="b">
        <v>0</v>
      </c>
      <c r="Q824" t="b">
        <v>0</v>
      </c>
      <c r="R824" s="6">
        <f t="shared" si="86"/>
        <v>25569</v>
      </c>
      <c r="S824" s="5">
        <f t="shared" si="87"/>
        <v>16129.25</v>
      </c>
      <c r="T824" s="5">
        <f t="shared" si="88"/>
        <v>16146.208333333334</v>
      </c>
      <c r="U824" t="s">
        <v>23</v>
      </c>
      <c r="V824" s="6">
        <f t="shared" si="89"/>
        <v>41698.25</v>
      </c>
      <c r="W824" s="6">
        <f t="shared" si="90"/>
        <v>41715.208333333336</v>
      </c>
    </row>
    <row r="825" spans="1:23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84"/>
        <v>357.07317073170731</v>
      </c>
      <c r="G825" t="s">
        <v>20</v>
      </c>
      <c r="H825">
        <v>252</v>
      </c>
      <c r="I825" s="5">
        <f t="shared" si="85"/>
        <v>58.095238095238095</v>
      </c>
      <c r="J825" s="5" t="s">
        <v>2035</v>
      </c>
      <c r="K825" s="5" t="s">
        <v>2036</v>
      </c>
      <c r="L825" t="s">
        <v>21</v>
      </c>
      <c r="M825" t="s">
        <v>22</v>
      </c>
      <c r="N825">
        <v>1410325200</v>
      </c>
      <c r="O825">
        <v>1412485200</v>
      </c>
      <c r="P825" t="b">
        <v>1</v>
      </c>
      <c r="Q825" t="b">
        <v>1</v>
      </c>
      <c r="R825" s="6">
        <f t="shared" si="86"/>
        <v>25569</v>
      </c>
      <c r="S825" s="5">
        <f t="shared" si="87"/>
        <v>16323.208333333334</v>
      </c>
      <c r="T825" s="5">
        <f t="shared" si="88"/>
        <v>16348.208333333334</v>
      </c>
      <c r="U825" t="s">
        <v>23</v>
      </c>
      <c r="V825" s="6">
        <f t="shared" si="89"/>
        <v>41892.208333333336</v>
      </c>
      <c r="W825" s="6">
        <f t="shared" si="90"/>
        <v>41917.208333333336</v>
      </c>
    </row>
    <row r="826" spans="1:23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84"/>
        <v>126.48941176470588</v>
      </c>
      <c r="G826" t="s">
        <v>20</v>
      </c>
      <c r="H826">
        <v>1280</v>
      </c>
      <c r="I826" s="5">
        <f t="shared" si="85"/>
        <v>83.996875000000003</v>
      </c>
      <c r="J826" s="5" t="s">
        <v>2047</v>
      </c>
      <c r="K826" s="5" t="s">
        <v>2048</v>
      </c>
      <c r="L826" t="s">
        <v>21</v>
      </c>
      <c r="M826" t="s">
        <v>22</v>
      </c>
      <c r="N826">
        <v>1276923600</v>
      </c>
      <c r="O826">
        <v>1279688400</v>
      </c>
      <c r="P826" t="b">
        <v>0</v>
      </c>
      <c r="Q826" t="b">
        <v>1</v>
      </c>
      <c r="R826" s="6">
        <f t="shared" si="86"/>
        <v>25569</v>
      </c>
      <c r="S826" s="5">
        <f t="shared" si="87"/>
        <v>14779.208333333334</v>
      </c>
      <c r="T826" s="5">
        <f t="shared" si="88"/>
        <v>14811.208333333334</v>
      </c>
      <c r="U826" t="s">
        <v>68</v>
      </c>
      <c r="V826" s="6">
        <f t="shared" si="89"/>
        <v>40348.208333333336</v>
      </c>
      <c r="W826" s="6">
        <f t="shared" si="90"/>
        <v>40380.208333333336</v>
      </c>
    </row>
    <row r="827" spans="1:23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84"/>
        <v>387.5</v>
      </c>
      <c r="G827" t="s">
        <v>20</v>
      </c>
      <c r="H827">
        <v>157</v>
      </c>
      <c r="I827" s="5">
        <f t="shared" si="85"/>
        <v>88.853503184713375</v>
      </c>
      <c r="J827" s="5" t="s">
        <v>2041</v>
      </c>
      <c r="K827" s="5" t="s">
        <v>2052</v>
      </c>
      <c r="L827" t="s">
        <v>40</v>
      </c>
      <c r="M827" t="s">
        <v>41</v>
      </c>
      <c r="N827">
        <v>1500958800</v>
      </c>
      <c r="O827">
        <v>1501995600</v>
      </c>
      <c r="P827" t="b">
        <v>0</v>
      </c>
      <c r="Q827" t="b">
        <v>0</v>
      </c>
      <c r="R827" s="6">
        <f t="shared" si="86"/>
        <v>25569</v>
      </c>
      <c r="S827" s="5">
        <f t="shared" si="87"/>
        <v>17372.208333333332</v>
      </c>
      <c r="T827" s="5">
        <f t="shared" si="88"/>
        <v>17384.208333333332</v>
      </c>
      <c r="U827" t="s">
        <v>100</v>
      </c>
      <c r="V827" s="6">
        <f t="shared" si="89"/>
        <v>42941.208333333328</v>
      </c>
      <c r="W827" s="6">
        <f t="shared" si="90"/>
        <v>42953.208333333328</v>
      </c>
    </row>
    <row r="828" spans="1:23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84"/>
        <v>457.03571428571428</v>
      </c>
      <c r="G828" t="s">
        <v>20</v>
      </c>
      <c r="H828">
        <v>194</v>
      </c>
      <c r="I828" s="5">
        <f t="shared" si="85"/>
        <v>65.963917525773198</v>
      </c>
      <c r="J828" s="5" t="s">
        <v>2039</v>
      </c>
      <c r="K828" s="5" t="s">
        <v>2040</v>
      </c>
      <c r="L828" t="s">
        <v>21</v>
      </c>
      <c r="M828" t="s">
        <v>22</v>
      </c>
      <c r="N828">
        <v>1292220000</v>
      </c>
      <c r="O828">
        <v>1294639200</v>
      </c>
      <c r="P828" t="b">
        <v>0</v>
      </c>
      <c r="Q828" t="b">
        <v>1</v>
      </c>
      <c r="R828" s="6">
        <f t="shared" si="86"/>
        <v>25569</v>
      </c>
      <c r="S828" s="5">
        <f t="shared" si="87"/>
        <v>14956.25</v>
      </c>
      <c r="T828" s="5">
        <f t="shared" si="88"/>
        <v>14984.25</v>
      </c>
      <c r="U828" t="s">
        <v>33</v>
      </c>
      <c r="V828" s="6">
        <f t="shared" si="89"/>
        <v>40525.25</v>
      </c>
      <c r="W828" s="6">
        <f t="shared" si="90"/>
        <v>40553.25</v>
      </c>
    </row>
    <row r="829" spans="1:23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84"/>
        <v>266.69565217391306</v>
      </c>
      <c r="G829" t="s">
        <v>20</v>
      </c>
      <c r="H829">
        <v>82</v>
      </c>
      <c r="I829" s="5">
        <f t="shared" si="85"/>
        <v>74.804878048780495</v>
      </c>
      <c r="J829" s="5" t="s">
        <v>2041</v>
      </c>
      <c r="K829" s="5" t="s">
        <v>2044</v>
      </c>
      <c r="L829" t="s">
        <v>26</v>
      </c>
      <c r="M829" t="s">
        <v>27</v>
      </c>
      <c r="N829">
        <v>1304398800</v>
      </c>
      <c r="O829">
        <v>1305435600</v>
      </c>
      <c r="P829" t="b">
        <v>0</v>
      </c>
      <c r="Q829" t="b">
        <v>1</v>
      </c>
      <c r="R829" s="6">
        <f t="shared" si="86"/>
        <v>25569</v>
      </c>
      <c r="S829" s="5">
        <f t="shared" si="87"/>
        <v>15097.208333333334</v>
      </c>
      <c r="T829" s="5">
        <f t="shared" si="88"/>
        <v>15109.208333333334</v>
      </c>
      <c r="U829" t="s">
        <v>53</v>
      </c>
      <c r="V829" s="6">
        <f t="shared" si="89"/>
        <v>40666.208333333336</v>
      </c>
      <c r="W829" s="6">
        <f t="shared" si="90"/>
        <v>40678.208333333336</v>
      </c>
    </row>
    <row r="830" spans="1:23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 s="5">
        <f t="shared" si="85"/>
        <v>69.98571428571428</v>
      </c>
      <c r="J830" s="5" t="s">
        <v>2039</v>
      </c>
      <c r="K830" s="5" t="s">
        <v>2040</v>
      </c>
      <c r="L830" t="s">
        <v>21</v>
      </c>
      <c r="M830" t="s">
        <v>22</v>
      </c>
      <c r="N830">
        <v>1535432400</v>
      </c>
      <c r="O830">
        <v>1537592400</v>
      </c>
      <c r="P830" t="b">
        <v>0</v>
      </c>
      <c r="Q830" t="b">
        <v>0</v>
      </c>
      <c r="R830" s="6">
        <f t="shared" si="86"/>
        <v>25569</v>
      </c>
      <c r="S830" s="5">
        <f t="shared" si="87"/>
        <v>17771.208333333332</v>
      </c>
      <c r="T830" s="5">
        <f t="shared" si="88"/>
        <v>17796.208333333332</v>
      </c>
      <c r="U830" t="s">
        <v>33</v>
      </c>
      <c r="V830" s="6">
        <f t="shared" si="89"/>
        <v>43340.208333333328</v>
      </c>
      <c r="W830" s="6">
        <f t="shared" si="90"/>
        <v>43365.208333333328</v>
      </c>
    </row>
    <row r="831" spans="1:23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84"/>
        <v>51.34375</v>
      </c>
      <c r="G831" t="s">
        <v>14</v>
      </c>
      <c r="H831">
        <v>154</v>
      </c>
      <c r="I831" s="5">
        <f t="shared" si="85"/>
        <v>32.006493506493506</v>
      </c>
      <c r="J831" s="5" t="s">
        <v>2039</v>
      </c>
      <c r="K831" s="5" t="s">
        <v>2040</v>
      </c>
      <c r="L831" t="s">
        <v>21</v>
      </c>
      <c r="M831" t="s">
        <v>22</v>
      </c>
      <c r="N831">
        <v>1433826000</v>
      </c>
      <c r="O831">
        <v>1435122000</v>
      </c>
      <c r="P831" t="b">
        <v>0</v>
      </c>
      <c r="Q831" t="b">
        <v>0</v>
      </c>
      <c r="R831" s="6">
        <f t="shared" si="86"/>
        <v>25569</v>
      </c>
      <c r="S831" s="5">
        <f t="shared" si="87"/>
        <v>16595.208333333332</v>
      </c>
      <c r="T831" s="5">
        <f t="shared" si="88"/>
        <v>16610.208333333332</v>
      </c>
      <c r="U831" t="s">
        <v>33</v>
      </c>
      <c r="V831" s="6">
        <f t="shared" si="89"/>
        <v>42164.208333333328</v>
      </c>
      <c r="W831" s="6">
        <f t="shared" si="90"/>
        <v>42179.208333333328</v>
      </c>
    </row>
    <row r="832" spans="1:23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84"/>
        <v>1.1710526315789473</v>
      </c>
      <c r="G832" t="s">
        <v>14</v>
      </c>
      <c r="H832">
        <v>22</v>
      </c>
      <c r="I832" s="5">
        <f t="shared" si="85"/>
        <v>64.727272727272734</v>
      </c>
      <c r="J832" s="5" t="s">
        <v>2039</v>
      </c>
      <c r="K832" s="5" t="s">
        <v>2040</v>
      </c>
      <c r="L832" t="s">
        <v>21</v>
      </c>
      <c r="M832" t="s">
        <v>22</v>
      </c>
      <c r="N832">
        <v>1514959200</v>
      </c>
      <c r="O832">
        <v>1520056800</v>
      </c>
      <c r="P832" t="b">
        <v>0</v>
      </c>
      <c r="Q832" t="b">
        <v>0</v>
      </c>
      <c r="R832" s="6">
        <f t="shared" si="86"/>
        <v>25569</v>
      </c>
      <c r="S832" s="5">
        <f t="shared" si="87"/>
        <v>17534.25</v>
      </c>
      <c r="T832" s="5">
        <f t="shared" si="88"/>
        <v>17593.25</v>
      </c>
      <c r="U832" t="s">
        <v>33</v>
      </c>
      <c r="V832" s="6">
        <f t="shared" si="89"/>
        <v>43103.25</v>
      </c>
      <c r="W832" s="6">
        <f t="shared" si="90"/>
        <v>43162.25</v>
      </c>
    </row>
    <row r="833" spans="1:23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84"/>
        <v>108.97734294541709</v>
      </c>
      <c r="G833" t="s">
        <v>20</v>
      </c>
      <c r="H833">
        <v>4233</v>
      </c>
      <c r="I833" s="5">
        <f t="shared" si="85"/>
        <v>24.998110087408456</v>
      </c>
      <c r="J833" s="5" t="s">
        <v>2054</v>
      </c>
      <c r="K833" s="5" t="s">
        <v>2055</v>
      </c>
      <c r="L833" t="s">
        <v>21</v>
      </c>
      <c r="M833" t="s">
        <v>22</v>
      </c>
      <c r="N833">
        <v>1332738000</v>
      </c>
      <c r="O833">
        <v>1335675600</v>
      </c>
      <c r="P833" t="b">
        <v>0</v>
      </c>
      <c r="Q833" t="b">
        <v>0</v>
      </c>
      <c r="R833" s="6">
        <f t="shared" si="86"/>
        <v>25569</v>
      </c>
      <c r="S833" s="5">
        <f t="shared" si="87"/>
        <v>15425.208333333334</v>
      </c>
      <c r="T833" s="5">
        <f t="shared" si="88"/>
        <v>15459.208333333334</v>
      </c>
      <c r="U833" t="s">
        <v>122</v>
      </c>
      <c r="V833" s="6">
        <f t="shared" si="89"/>
        <v>40994.208333333336</v>
      </c>
      <c r="W833" s="6">
        <f t="shared" si="90"/>
        <v>41028.208333333336</v>
      </c>
    </row>
    <row r="834" spans="1:23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84"/>
        <v>315.17592592592592</v>
      </c>
      <c r="G834" t="s">
        <v>20</v>
      </c>
      <c r="H834">
        <v>1297</v>
      </c>
      <c r="I834" s="5">
        <f t="shared" si="85"/>
        <v>104.97764070932922</v>
      </c>
      <c r="J834" s="5" t="s">
        <v>2047</v>
      </c>
      <c r="K834" s="5" t="s">
        <v>2059</v>
      </c>
      <c r="L834" t="s">
        <v>36</v>
      </c>
      <c r="M834" t="s">
        <v>37</v>
      </c>
      <c r="N834">
        <v>1445490000</v>
      </c>
      <c r="O834">
        <v>1448431200</v>
      </c>
      <c r="P834" t="b">
        <v>1</v>
      </c>
      <c r="Q834" t="b">
        <v>0</v>
      </c>
      <c r="R834" s="6">
        <f t="shared" si="86"/>
        <v>25569</v>
      </c>
      <c r="S834" s="5">
        <f t="shared" si="87"/>
        <v>16730.208333333332</v>
      </c>
      <c r="T834" s="5">
        <f t="shared" si="88"/>
        <v>16764.25</v>
      </c>
      <c r="U834" t="s">
        <v>206</v>
      </c>
      <c r="V834" s="6">
        <f t="shared" si="89"/>
        <v>42299.208333333328</v>
      </c>
      <c r="W834" s="6">
        <f t="shared" si="90"/>
        <v>42333.25</v>
      </c>
    </row>
    <row r="835" spans="1:23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91">(E835/D835)*100</f>
        <v>157.69117647058823</v>
      </c>
      <c r="G835" t="s">
        <v>20</v>
      </c>
      <c r="H835">
        <v>165</v>
      </c>
      <c r="I835" s="5">
        <f t="shared" ref="I835:I898" si="92">IF(H835=0,0,E835/H835)</f>
        <v>64.987878787878785</v>
      </c>
      <c r="J835" s="5" t="s">
        <v>2047</v>
      </c>
      <c r="K835" s="5" t="s">
        <v>2059</v>
      </c>
      <c r="L835" t="s">
        <v>36</v>
      </c>
      <c r="M835" t="s">
        <v>37</v>
      </c>
      <c r="N835">
        <v>1297663200</v>
      </c>
      <c r="O835">
        <v>1298613600</v>
      </c>
      <c r="P835" t="b">
        <v>0</v>
      </c>
      <c r="Q835" t="b">
        <v>0</v>
      </c>
      <c r="R835" s="6">
        <f t="shared" ref="R835:R898" si="93">DATE(1970,1,1)</f>
        <v>25569</v>
      </c>
      <c r="S835" s="5">
        <f t="shared" ref="S835:S898" si="94">N835/86400</f>
        <v>15019.25</v>
      </c>
      <c r="T835" s="5">
        <f t="shared" ref="T835:T898" si="95">O835/86400</f>
        <v>15030.25</v>
      </c>
      <c r="U835" t="s">
        <v>206</v>
      </c>
      <c r="V835" s="6">
        <f t="shared" ref="V835:V898" si="96">DATE(1970,1,1)+S835</f>
        <v>40588.25</v>
      </c>
      <c r="W835" s="6">
        <f t="shared" ref="W835:W898" si="97">DATE(1970,1,1)+T835</f>
        <v>40599.25</v>
      </c>
    </row>
    <row r="836" spans="1:23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91"/>
        <v>153.8082191780822</v>
      </c>
      <c r="G836" t="s">
        <v>20</v>
      </c>
      <c r="H836">
        <v>119</v>
      </c>
      <c r="I836" s="5">
        <f t="shared" si="92"/>
        <v>94.352941176470594</v>
      </c>
      <c r="J836" s="5" t="s">
        <v>2039</v>
      </c>
      <c r="K836" s="5" t="s">
        <v>2040</v>
      </c>
      <c r="L836" t="s">
        <v>21</v>
      </c>
      <c r="M836" t="s">
        <v>22</v>
      </c>
      <c r="N836">
        <v>1371963600</v>
      </c>
      <c r="O836">
        <v>1372482000</v>
      </c>
      <c r="P836" t="b">
        <v>0</v>
      </c>
      <c r="Q836" t="b">
        <v>0</v>
      </c>
      <c r="R836" s="6">
        <f t="shared" si="93"/>
        <v>25569</v>
      </c>
      <c r="S836" s="5">
        <f t="shared" si="94"/>
        <v>15879.208333333334</v>
      </c>
      <c r="T836" s="5">
        <f t="shared" si="95"/>
        <v>15885.208333333334</v>
      </c>
      <c r="U836" t="s">
        <v>33</v>
      </c>
      <c r="V836" s="6">
        <f t="shared" si="96"/>
        <v>41448.208333333336</v>
      </c>
      <c r="W836" s="6">
        <f t="shared" si="97"/>
        <v>41454.208333333336</v>
      </c>
    </row>
    <row r="837" spans="1:23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91"/>
        <v>89.738979118329468</v>
      </c>
      <c r="G837" t="s">
        <v>14</v>
      </c>
      <c r="H837">
        <v>1758</v>
      </c>
      <c r="I837" s="5">
        <f t="shared" si="92"/>
        <v>44.001706484641637</v>
      </c>
      <c r="J837" s="5" t="s">
        <v>2037</v>
      </c>
      <c r="K837" s="5" t="s">
        <v>2038</v>
      </c>
      <c r="L837" t="s">
        <v>21</v>
      </c>
      <c r="M837" t="s">
        <v>22</v>
      </c>
      <c r="N837">
        <v>1425103200</v>
      </c>
      <c r="O837">
        <v>1425621600</v>
      </c>
      <c r="P837" t="b">
        <v>0</v>
      </c>
      <c r="Q837" t="b">
        <v>0</v>
      </c>
      <c r="R837" s="6">
        <f t="shared" si="93"/>
        <v>25569</v>
      </c>
      <c r="S837" s="5">
        <f t="shared" si="94"/>
        <v>16494.25</v>
      </c>
      <c r="T837" s="5">
        <f t="shared" si="95"/>
        <v>16500.25</v>
      </c>
      <c r="U837" t="s">
        <v>28</v>
      </c>
      <c r="V837" s="6">
        <f t="shared" si="96"/>
        <v>42063.25</v>
      </c>
      <c r="W837" s="6">
        <f t="shared" si="97"/>
        <v>42069.25</v>
      </c>
    </row>
    <row r="838" spans="1:23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91"/>
        <v>75.135802469135797</v>
      </c>
      <c r="G838" t="s">
        <v>14</v>
      </c>
      <c r="H838">
        <v>94</v>
      </c>
      <c r="I838" s="5">
        <f t="shared" si="92"/>
        <v>64.744680851063833</v>
      </c>
      <c r="J838" s="5" t="s">
        <v>2035</v>
      </c>
      <c r="K838" s="5" t="s">
        <v>2045</v>
      </c>
      <c r="L838" t="s">
        <v>21</v>
      </c>
      <c r="M838" t="s">
        <v>22</v>
      </c>
      <c r="N838">
        <v>1265349600</v>
      </c>
      <c r="O838">
        <v>1266300000</v>
      </c>
      <c r="P838" t="b">
        <v>0</v>
      </c>
      <c r="Q838" t="b">
        <v>0</v>
      </c>
      <c r="R838" s="6">
        <f t="shared" si="93"/>
        <v>25569</v>
      </c>
      <c r="S838" s="5">
        <f t="shared" si="94"/>
        <v>14645.25</v>
      </c>
      <c r="T838" s="5">
        <f t="shared" si="95"/>
        <v>14656.25</v>
      </c>
      <c r="U838" t="s">
        <v>60</v>
      </c>
      <c r="V838" s="6">
        <f t="shared" si="96"/>
        <v>40214.25</v>
      </c>
      <c r="W838" s="6">
        <f t="shared" si="97"/>
        <v>40225.25</v>
      </c>
    </row>
    <row r="839" spans="1:23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91"/>
        <v>852.88135593220341</v>
      </c>
      <c r="G839" t="s">
        <v>20</v>
      </c>
      <c r="H839">
        <v>1797</v>
      </c>
      <c r="I839" s="5">
        <f t="shared" si="92"/>
        <v>84.00667779632721</v>
      </c>
      <c r="J839" s="5" t="s">
        <v>2035</v>
      </c>
      <c r="K839" s="5" t="s">
        <v>2058</v>
      </c>
      <c r="L839" t="s">
        <v>21</v>
      </c>
      <c r="M839" t="s">
        <v>22</v>
      </c>
      <c r="N839">
        <v>1301202000</v>
      </c>
      <c r="O839">
        <v>1305867600</v>
      </c>
      <c r="P839" t="b">
        <v>0</v>
      </c>
      <c r="Q839" t="b">
        <v>0</v>
      </c>
      <c r="R839" s="6">
        <f t="shared" si="93"/>
        <v>25569</v>
      </c>
      <c r="S839" s="5">
        <f t="shared" si="94"/>
        <v>15060.208333333334</v>
      </c>
      <c r="T839" s="5">
        <f t="shared" si="95"/>
        <v>15114.208333333334</v>
      </c>
      <c r="U839" t="s">
        <v>159</v>
      </c>
      <c r="V839" s="6">
        <f t="shared" si="96"/>
        <v>40629.208333333336</v>
      </c>
      <c r="W839" s="6">
        <f t="shared" si="97"/>
        <v>40683.208333333336</v>
      </c>
    </row>
    <row r="840" spans="1:23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91"/>
        <v>138.90625</v>
      </c>
      <c r="G840" t="s">
        <v>20</v>
      </c>
      <c r="H840">
        <v>261</v>
      </c>
      <c r="I840" s="5">
        <f t="shared" si="92"/>
        <v>34.061302681992338</v>
      </c>
      <c r="J840" s="5" t="s">
        <v>2039</v>
      </c>
      <c r="K840" s="5" t="s">
        <v>2040</v>
      </c>
      <c r="L840" t="s">
        <v>21</v>
      </c>
      <c r="M840" t="s">
        <v>22</v>
      </c>
      <c r="N840">
        <v>1538024400</v>
      </c>
      <c r="O840">
        <v>1538802000</v>
      </c>
      <c r="P840" t="b">
        <v>0</v>
      </c>
      <c r="Q840" t="b">
        <v>0</v>
      </c>
      <c r="R840" s="6">
        <f t="shared" si="93"/>
        <v>25569</v>
      </c>
      <c r="S840" s="5">
        <f t="shared" si="94"/>
        <v>17801.208333333332</v>
      </c>
      <c r="T840" s="5">
        <f t="shared" si="95"/>
        <v>17810.208333333332</v>
      </c>
      <c r="U840" t="s">
        <v>33</v>
      </c>
      <c r="V840" s="6">
        <f t="shared" si="96"/>
        <v>43370.208333333328</v>
      </c>
      <c r="W840" s="6">
        <f t="shared" si="97"/>
        <v>43379.208333333328</v>
      </c>
    </row>
    <row r="841" spans="1:23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91"/>
        <v>190.18181818181819</v>
      </c>
      <c r="G841" t="s">
        <v>20</v>
      </c>
      <c r="H841">
        <v>157</v>
      </c>
      <c r="I841" s="5">
        <f t="shared" si="92"/>
        <v>93.273885350318466</v>
      </c>
      <c r="J841" s="5" t="s">
        <v>2041</v>
      </c>
      <c r="K841" s="5" t="s">
        <v>2042</v>
      </c>
      <c r="L841" t="s">
        <v>21</v>
      </c>
      <c r="M841" t="s">
        <v>22</v>
      </c>
      <c r="N841">
        <v>1395032400</v>
      </c>
      <c r="O841">
        <v>1398920400</v>
      </c>
      <c r="P841" t="b">
        <v>0</v>
      </c>
      <c r="Q841" t="b">
        <v>1</v>
      </c>
      <c r="R841" s="6">
        <f t="shared" si="93"/>
        <v>25569</v>
      </c>
      <c r="S841" s="5">
        <f t="shared" si="94"/>
        <v>16146.208333333334</v>
      </c>
      <c r="T841" s="5">
        <f t="shared" si="95"/>
        <v>16191.208333333334</v>
      </c>
      <c r="U841" t="s">
        <v>42</v>
      </c>
      <c r="V841" s="6">
        <f t="shared" si="96"/>
        <v>41715.208333333336</v>
      </c>
      <c r="W841" s="6">
        <f t="shared" si="97"/>
        <v>41760.208333333336</v>
      </c>
    </row>
    <row r="842" spans="1:23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91"/>
        <v>100.24333619948409</v>
      </c>
      <c r="G842" t="s">
        <v>20</v>
      </c>
      <c r="H842">
        <v>3533</v>
      </c>
      <c r="I842" s="5">
        <f t="shared" si="92"/>
        <v>32.998301726577978</v>
      </c>
      <c r="J842" s="5" t="s">
        <v>2039</v>
      </c>
      <c r="K842" s="5" t="s">
        <v>2040</v>
      </c>
      <c r="L842" t="s">
        <v>21</v>
      </c>
      <c r="M842" t="s">
        <v>22</v>
      </c>
      <c r="N842">
        <v>1405486800</v>
      </c>
      <c r="O842">
        <v>1405659600</v>
      </c>
      <c r="P842" t="b">
        <v>0</v>
      </c>
      <c r="Q842" t="b">
        <v>1</v>
      </c>
      <c r="R842" s="6">
        <f t="shared" si="93"/>
        <v>25569</v>
      </c>
      <c r="S842" s="5">
        <f t="shared" si="94"/>
        <v>16267.208333333334</v>
      </c>
      <c r="T842" s="5">
        <f t="shared" si="95"/>
        <v>16269.208333333334</v>
      </c>
      <c r="U842" t="s">
        <v>33</v>
      </c>
      <c r="V842" s="6">
        <f t="shared" si="96"/>
        <v>41836.208333333336</v>
      </c>
      <c r="W842" s="6">
        <f t="shared" si="97"/>
        <v>41838.208333333336</v>
      </c>
    </row>
    <row r="843" spans="1:23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91"/>
        <v>142.75824175824175</v>
      </c>
      <c r="G843" t="s">
        <v>20</v>
      </c>
      <c r="H843">
        <v>155</v>
      </c>
      <c r="I843" s="5">
        <f t="shared" si="92"/>
        <v>83.812903225806451</v>
      </c>
      <c r="J843" s="5" t="s">
        <v>2037</v>
      </c>
      <c r="K843" s="5" t="s">
        <v>2038</v>
      </c>
      <c r="L843" t="s">
        <v>21</v>
      </c>
      <c r="M843" t="s">
        <v>22</v>
      </c>
      <c r="N843">
        <v>1455861600</v>
      </c>
      <c r="O843">
        <v>1457244000</v>
      </c>
      <c r="P843" t="b">
        <v>0</v>
      </c>
      <c r="Q843" t="b">
        <v>0</v>
      </c>
      <c r="R843" s="6">
        <f t="shared" si="93"/>
        <v>25569</v>
      </c>
      <c r="S843" s="5">
        <f t="shared" si="94"/>
        <v>16850.25</v>
      </c>
      <c r="T843" s="5">
        <f t="shared" si="95"/>
        <v>16866.25</v>
      </c>
      <c r="U843" t="s">
        <v>28</v>
      </c>
      <c r="V843" s="6">
        <f t="shared" si="96"/>
        <v>42419.25</v>
      </c>
      <c r="W843" s="6">
        <f t="shared" si="97"/>
        <v>42435.25</v>
      </c>
    </row>
    <row r="844" spans="1:23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91"/>
        <v>563.13333333333333</v>
      </c>
      <c r="G844" t="s">
        <v>20</v>
      </c>
      <c r="H844">
        <v>132</v>
      </c>
      <c r="I844" s="5">
        <f t="shared" si="92"/>
        <v>63.992424242424242</v>
      </c>
      <c r="J844" s="5" t="s">
        <v>2037</v>
      </c>
      <c r="K844" s="5" t="s">
        <v>2046</v>
      </c>
      <c r="L844" t="s">
        <v>107</v>
      </c>
      <c r="M844" t="s">
        <v>108</v>
      </c>
      <c r="N844">
        <v>1529038800</v>
      </c>
      <c r="O844">
        <v>1529298000</v>
      </c>
      <c r="P844" t="b">
        <v>0</v>
      </c>
      <c r="Q844" t="b">
        <v>0</v>
      </c>
      <c r="R844" s="6">
        <f t="shared" si="93"/>
        <v>25569</v>
      </c>
      <c r="S844" s="5">
        <f t="shared" si="94"/>
        <v>17697.208333333332</v>
      </c>
      <c r="T844" s="5">
        <f t="shared" si="95"/>
        <v>17700.208333333332</v>
      </c>
      <c r="U844" t="s">
        <v>65</v>
      </c>
      <c r="V844" s="6">
        <f t="shared" si="96"/>
        <v>43266.208333333328</v>
      </c>
      <c r="W844" s="6">
        <f t="shared" si="97"/>
        <v>43269.208333333328</v>
      </c>
    </row>
    <row r="845" spans="1:23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91"/>
        <v>30.715909090909086</v>
      </c>
      <c r="G845" t="s">
        <v>14</v>
      </c>
      <c r="H845">
        <v>33</v>
      </c>
      <c r="I845" s="5">
        <f t="shared" si="92"/>
        <v>81.909090909090907</v>
      </c>
      <c r="J845" s="5" t="s">
        <v>2054</v>
      </c>
      <c r="K845" s="5" t="s">
        <v>2055</v>
      </c>
      <c r="L845" t="s">
        <v>21</v>
      </c>
      <c r="M845" t="s">
        <v>22</v>
      </c>
      <c r="N845">
        <v>1535259600</v>
      </c>
      <c r="O845">
        <v>1535778000</v>
      </c>
      <c r="P845" t="b">
        <v>0</v>
      </c>
      <c r="Q845" t="b">
        <v>0</v>
      </c>
      <c r="R845" s="6">
        <f t="shared" si="93"/>
        <v>25569</v>
      </c>
      <c r="S845" s="5">
        <f t="shared" si="94"/>
        <v>17769.208333333332</v>
      </c>
      <c r="T845" s="5">
        <f t="shared" si="95"/>
        <v>17775.208333333332</v>
      </c>
      <c r="U845" t="s">
        <v>122</v>
      </c>
      <c r="V845" s="6">
        <f t="shared" si="96"/>
        <v>43338.208333333328</v>
      </c>
      <c r="W845" s="6">
        <f t="shared" si="97"/>
        <v>43344.208333333328</v>
      </c>
    </row>
    <row r="846" spans="1:23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91"/>
        <v>99.39772727272728</v>
      </c>
      <c r="G846" t="s">
        <v>74</v>
      </c>
      <c r="H846">
        <v>94</v>
      </c>
      <c r="I846" s="5">
        <f t="shared" si="92"/>
        <v>93.053191489361708</v>
      </c>
      <c r="J846" s="5" t="s">
        <v>2041</v>
      </c>
      <c r="K846" s="5" t="s">
        <v>2042</v>
      </c>
      <c r="L846" t="s">
        <v>21</v>
      </c>
      <c r="M846" t="s">
        <v>22</v>
      </c>
      <c r="N846">
        <v>1327212000</v>
      </c>
      <c r="O846">
        <v>1327471200</v>
      </c>
      <c r="P846" t="b">
        <v>0</v>
      </c>
      <c r="Q846" t="b">
        <v>0</v>
      </c>
      <c r="R846" s="6">
        <f t="shared" si="93"/>
        <v>25569</v>
      </c>
      <c r="S846" s="5">
        <f t="shared" si="94"/>
        <v>15361.25</v>
      </c>
      <c r="T846" s="5">
        <f t="shared" si="95"/>
        <v>15364.25</v>
      </c>
      <c r="U846" t="s">
        <v>42</v>
      </c>
      <c r="V846" s="6">
        <f t="shared" si="96"/>
        <v>40930.25</v>
      </c>
      <c r="W846" s="6">
        <f t="shared" si="97"/>
        <v>40933.25</v>
      </c>
    </row>
    <row r="847" spans="1:23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91"/>
        <v>197.54935622317598</v>
      </c>
      <c r="G847" t="s">
        <v>20</v>
      </c>
      <c r="H847">
        <v>1354</v>
      </c>
      <c r="I847" s="5">
        <f t="shared" si="92"/>
        <v>101.98449039881831</v>
      </c>
      <c r="J847" s="5" t="s">
        <v>2037</v>
      </c>
      <c r="K847" s="5" t="s">
        <v>2038</v>
      </c>
      <c r="L847" t="s">
        <v>40</v>
      </c>
      <c r="M847" t="s">
        <v>41</v>
      </c>
      <c r="N847">
        <v>1526360400</v>
      </c>
      <c r="O847">
        <v>1529557200</v>
      </c>
      <c r="P847" t="b">
        <v>0</v>
      </c>
      <c r="Q847" t="b">
        <v>0</v>
      </c>
      <c r="R847" s="6">
        <f t="shared" si="93"/>
        <v>25569</v>
      </c>
      <c r="S847" s="5">
        <f t="shared" si="94"/>
        <v>17666.208333333332</v>
      </c>
      <c r="T847" s="5">
        <f t="shared" si="95"/>
        <v>17703.208333333332</v>
      </c>
      <c r="U847" t="s">
        <v>28</v>
      </c>
      <c r="V847" s="6">
        <f t="shared" si="96"/>
        <v>43235.208333333328</v>
      </c>
      <c r="W847" s="6">
        <f t="shared" si="97"/>
        <v>43272.208333333328</v>
      </c>
    </row>
    <row r="848" spans="1:23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91"/>
        <v>508.5</v>
      </c>
      <c r="G848" t="s">
        <v>20</v>
      </c>
      <c r="H848">
        <v>48</v>
      </c>
      <c r="I848" s="5">
        <f t="shared" si="92"/>
        <v>105.9375</v>
      </c>
      <c r="J848" s="5" t="s">
        <v>2037</v>
      </c>
      <c r="K848" s="5" t="s">
        <v>2038</v>
      </c>
      <c r="L848" t="s">
        <v>21</v>
      </c>
      <c r="M848" t="s">
        <v>22</v>
      </c>
      <c r="N848">
        <v>1532149200</v>
      </c>
      <c r="O848">
        <v>1535259600</v>
      </c>
      <c r="P848" t="b">
        <v>1</v>
      </c>
      <c r="Q848" t="b">
        <v>1</v>
      </c>
      <c r="R848" s="6">
        <f t="shared" si="93"/>
        <v>25569</v>
      </c>
      <c r="S848" s="5">
        <f t="shared" si="94"/>
        <v>17733.208333333332</v>
      </c>
      <c r="T848" s="5">
        <f t="shared" si="95"/>
        <v>17769.208333333332</v>
      </c>
      <c r="U848" t="s">
        <v>28</v>
      </c>
      <c r="V848" s="6">
        <f t="shared" si="96"/>
        <v>43302.208333333328</v>
      </c>
      <c r="W848" s="6">
        <f t="shared" si="97"/>
        <v>43338.208333333328</v>
      </c>
    </row>
    <row r="849" spans="1:23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91"/>
        <v>237.74468085106383</v>
      </c>
      <c r="G849" t="s">
        <v>20</v>
      </c>
      <c r="H849">
        <v>110</v>
      </c>
      <c r="I849" s="5">
        <f t="shared" si="92"/>
        <v>101.58181818181818</v>
      </c>
      <c r="J849" s="5" t="s">
        <v>2033</v>
      </c>
      <c r="K849" s="5" t="s">
        <v>2034</v>
      </c>
      <c r="L849" t="s">
        <v>21</v>
      </c>
      <c r="M849" t="s">
        <v>22</v>
      </c>
      <c r="N849">
        <v>1515304800</v>
      </c>
      <c r="O849">
        <v>1515564000</v>
      </c>
      <c r="P849" t="b">
        <v>0</v>
      </c>
      <c r="Q849" t="b">
        <v>0</v>
      </c>
      <c r="R849" s="6">
        <f t="shared" si="93"/>
        <v>25569</v>
      </c>
      <c r="S849" s="5">
        <f t="shared" si="94"/>
        <v>17538.25</v>
      </c>
      <c r="T849" s="5">
        <f t="shared" si="95"/>
        <v>17541.25</v>
      </c>
      <c r="U849" t="s">
        <v>17</v>
      </c>
      <c r="V849" s="6">
        <f t="shared" si="96"/>
        <v>43107.25</v>
      </c>
      <c r="W849" s="6">
        <f t="shared" si="97"/>
        <v>43110.25</v>
      </c>
    </row>
    <row r="850" spans="1:23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91"/>
        <v>338.46875</v>
      </c>
      <c r="G850" t="s">
        <v>20</v>
      </c>
      <c r="H850">
        <v>172</v>
      </c>
      <c r="I850" s="5">
        <f t="shared" si="92"/>
        <v>62.970930232558139</v>
      </c>
      <c r="J850" s="5" t="s">
        <v>2041</v>
      </c>
      <c r="K850" s="5" t="s">
        <v>2044</v>
      </c>
      <c r="L850" t="s">
        <v>21</v>
      </c>
      <c r="M850" t="s">
        <v>22</v>
      </c>
      <c r="N850">
        <v>1276318800</v>
      </c>
      <c r="O850">
        <v>1277096400</v>
      </c>
      <c r="P850" t="b">
        <v>0</v>
      </c>
      <c r="Q850" t="b">
        <v>0</v>
      </c>
      <c r="R850" s="6">
        <f t="shared" si="93"/>
        <v>25569</v>
      </c>
      <c r="S850" s="5">
        <f t="shared" si="94"/>
        <v>14772.208333333334</v>
      </c>
      <c r="T850" s="5">
        <f t="shared" si="95"/>
        <v>14781.208333333334</v>
      </c>
      <c r="U850" t="s">
        <v>53</v>
      </c>
      <c r="V850" s="6">
        <f t="shared" si="96"/>
        <v>40341.208333333336</v>
      </c>
      <c r="W850" s="6">
        <f t="shared" si="97"/>
        <v>40350.208333333336</v>
      </c>
    </row>
    <row r="851" spans="1:23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91"/>
        <v>133.08955223880596</v>
      </c>
      <c r="G851" t="s">
        <v>20</v>
      </c>
      <c r="H851">
        <v>307</v>
      </c>
      <c r="I851" s="5">
        <f t="shared" si="92"/>
        <v>29.045602605863191</v>
      </c>
      <c r="J851" s="5" t="s">
        <v>2035</v>
      </c>
      <c r="K851" s="5" t="s">
        <v>2045</v>
      </c>
      <c r="L851" t="s">
        <v>21</v>
      </c>
      <c r="M851" t="s">
        <v>22</v>
      </c>
      <c r="N851">
        <v>1328767200</v>
      </c>
      <c r="O851">
        <v>1329026400</v>
      </c>
      <c r="P851" t="b">
        <v>0</v>
      </c>
      <c r="Q851" t="b">
        <v>1</v>
      </c>
      <c r="R851" s="6">
        <f t="shared" si="93"/>
        <v>25569</v>
      </c>
      <c r="S851" s="5">
        <f t="shared" si="94"/>
        <v>15379.25</v>
      </c>
      <c r="T851" s="5">
        <f t="shared" si="95"/>
        <v>15382.25</v>
      </c>
      <c r="U851" t="s">
        <v>60</v>
      </c>
      <c r="V851" s="6">
        <f t="shared" si="96"/>
        <v>40948.25</v>
      </c>
      <c r="W851" s="6">
        <f t="shared" si="97"/>
        <v>40951.25</v>
      </c>
    </row>
    <row r="852" spans="1:23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 s="5">
        <f t="shared" si="92"/>
        <v>1</v>
      </c>
      <c r="J852" s="5" t="s">
        <v>2035</v>
      </c>
      <c r="K852" s="5" t="s">
        <v>2036</v>
      </c>
      <c r="L852" t="s">
        <v>21</v>
      </c>
      <c r="M852" t="s">
        <v>22</v>
      </c>
      <c r="N852">
        <v>1321682400</v>
      </c>
      <c r="O852">
        <v>1322978400</v>
      </c>
      <c r="P852" t="b">
        <v>1</v>
      </c>
      <c r="Q852" t="b">
        <v>0</v>
      </c>
      <c r="R852" s="6">
        <f t="shared" si="93"/>
        <v>25569</v>
      </c>
      <c r="S852" s="5">
        <f t="shared" si="94"/>
        <v>15297.25</v>
      </c>
      <c r="T852" s="5">
        <f t="shared" si="95"/>
        <v>15312.25</v>
      </c>
      <c r="U852" t="s">
        <v>23</v>
      </c>
      <c r="V852" s="6">
        <f t="shared" si="96"/>
        <v>40866.25</v>
      </c>
      <c r="W852" s="6">
        <f t="shared" si="97"/>
        <v>40881.25</v>
      </c>
    </row>
    <row r="853" spans="1:23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91"/>
        <v>207.79999999999998</v>
      </c>
      <c r="G853" t="s">
        <v>20</v>
      </c>
      <c r="H853">
        <v>160</v>
      </c>
      <c r="I853" s="5">
        <f t="shared" si="92"/>
        <v>77.924999999999997</v>
      </c>
      <c r="J853" s="5" t="s">
        <v>2035</v>
      </c>
      <c r="K853" s="5" t="s">
        <v>2043</v>
      </c>
      <c r="L853" t="s">
        <v>21</v>
      </c>
      <c r="M853" t="s">
        <v>22</v>
      </c>
      <c r="N853">
        <v>1335934800</v>
      </c>
      <c r="O853">
        <v>1338786000</v>
      </c>
      <c r="P853" t="b">
        <v>0</v>
      </c>
      <c r="Q853" t="b">
        <v>0</v>
      </c>
      <c r="R853" s="6">
        <f t="shared" si="93"/>
        <v>25569</v>
      </c>
      <c r="S853" s="5">
        <f t="shared" si="94"/>
        <v>15462.208333333334</v>
      </c>
      <c r="T853" s="5">
        <f t="shared" si="95"/>
        <v>15495.208333333334</v>
      </c>
      <c r="U853" t="s">
        <v>50</v>
      </c>
      <c r="V853" s="6">
        <f t="shared" si="96"/>
        <v>41031.208333333336</v>
      </c>
      <c r="W853" s="6">
        <f t="shared" si="97"/>
        <v>41064.208333333336</v>
      </c>
    </row>
    <row r="854" spans="1:23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91"/>
        <v>51.122448979591837</v>
      </c>
      <c r="G854" t="s">
        <v>14</v>
      </c>
      <c r="H854">
        <v>31</v>
      </c>
      <c r="I854" s="5">
        <f t="shared" si="92"/>
        <v>80.806451612903231</v>
      </c>
      <c r="J854" s="5" t="s">
        <v>2050</v>
      </c>
      <c r="K854" s="5" t="s">
        <v>2051</v>
      </c>
      <c r="L854" t="s">
        <v>21</v>
      </c>
      <c r="M854" t="s">
        <v>22</v>
      </c>
      <c r="N854">
        <v>1310792400</v>
      </c>
      <c r="O854">
        <v>1311656400</v>
      </c>
      <c r="P854" t="b">
        <v>0</v>
      </c>
      <c r="Q854" t="b">
        <v>1</v>
      </c>
      <c r="R854" s="6">
        <f t="shared" si="93"/>
        <v>25569</v>
      </c>
      <c r="S854" s="5">
        <f t="shared" si="94"/>
        <v>15171.208333333334</v>
      </c>
      <c r="T854" s="5">
        <f t="shared" si="95"/>
        <v>15181.208333333334</v>
      </c>
      <c r="U854" t="s">
        <v>89</v>
      </c>
      <c r="V854" s="6">
        <f t="shared" si="96"/>
        <v>40740.208333333336</v>
      </c>
      <c r="W854" s="6">
        <f t="shared" si="97"/>
        <v>40750.208333333336</v>
      </c>
    </row>
    <row r="855" spans="1:23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91"/>
        <v>652.05847953216369</v>
      </c>
      <c r="G855" t="s">
        <v>20</v>
      </c>
      <c r="H855">
        <v>1467</v>
      </c>
      <c r="I855" s="5">
        <f t="shared" si="92"/>
        <v>76.006816632583508</v>
      </c>
      <c r="J855" s="5" t="s">
        <v>2035</v>
      </c>
      <c r="K855" s="5" t="s">
        <v>2045</v>
      </c>
      <c r="L855" t="s">
        <v>15</v>
      </c>
      <c r="M855" t="s">
        <v>16</v>
      </c>
      <c r="N855">
        <v>1308546000</v>
      </c>
      <c r="O855">
        <v>1308978000</v>
      </c>
      <c r="P855" t="b">
        <v>0</v>
      </c>
      <c r="Q855" t="b">
        <v>1</v>
      </c>
      <c r="R855" s="6">
        <f t="shared" si="93"/>
        <v>25569</v>
      </c>
      <c r="S855" s="5">
        <f t="shared" si="94"/>
        <v>15145.208333333334</v>
      </c>
      <c r="T855" s="5">
        <f t="shared" si="95"/>
        <v>15150.208333333334</v>
      </c>
      <c r="U855" t="s">
        <v>60</v>
      </c>
      <c r="V855" s="6">
        <f t="shared" si="96"/>
        <v>40714.208333333336</v>
      </c>
      <c r="W855" s="6">
        <f t="shared" si="97"/>
        <v>40719.208333333336</v>
      </c>
    </row>
    <row r="856" spans="1:23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91"/>
        <v>113.63099415204678</v>
      </c>
      <c r="G856" t="s">
        <v>20</v>
      </c>
      <c r="H856">
        <v>2662</v>
      </c>
      <c r="I856" s="5">
        <f t="shared" si="92"/>
        <v>72.993613824192337</v>
      </c>
      <c r="J856" s="5" t="s">
        <v>2047</v>
      </c>
      <c r="K856" s="5" t="s">
        <v>2053</v>
      </c>
      <c r="L856" t="s">
        <v>15</v>
      </c>
      <c r="M856" t="s">
        <v>16</v>
      </c>
      <c r="N856">
        <v>1574056800</v>
      </c>
      <c r="O856">
        <v>1576389600</v>
      </c>
      <c r="P856" t="b">
        <v>0</v>
      </c>
      <c r="Q856" t="b">
        <v>0</v>
      </c>
      <c r="R856" s="6">
        <f t="shared" si="93"/>
        <v>25569</v>
      </c>
      <c r="S856" s="5">
        <f t="shared" si="94"/>
        <v>18218.25</v>
      </c>
      <c r="T856" s="5">
        <f t="shared" si="95"/>
        <v>18245.25</v>
      </c>
      <c r="U856" t="s">
        <v>119</v>
      </c>
      <c r="V856" s="6">
        <f t="shared" si="96"/>
        <v>43787.25</v>
      </c>
      <c r="W856" s="6">
        <f t="shared" si="97"/>
        <v>43814.25</v>
      </c>
    </row>
    <row r="857" spans="1:23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91"/>
        <v>102.37606837606839</v>
      </c>
      <c r="G857" t="s">
        <v>20</v>
      </c>
      <c r="H857">
        <v>452</v>
      </c>
      <c r="I857" s="5">
        <f t="shared" si="92"/>
        <v>53</v>
      </c>
      <c r="J857" s="5" t="s">
        <v>2039</v>
      </c>
      <c r="K857" s="5" t="s">
        <v>2040</v>
      </c>
      <c r="L857" t="s">
        <v>26</v>
      </c>
      <c r="M857" t="s">
        <v>27</v>
      </c>
      <c r="N857">
        <v>1308373200</v>
      </c>
      <c r="O857">
        <v>1311051600</v>
      </c>
      <c r="P857" t="b">
        <v>0</v>
      </c>
      <c r="Q857" t="b">
        <v>0</v>
      </c>
      <c r="R857" s="6">
        <f t="shared" si="93"/>
        <v>25569</v>
      </c>
      <c r="S857" s="5">
        <f t="shared" si="94"/>
        <v>15143.208333333334</v>
      </c>
      <c r="T857" s="5">
        <f t="shared" si="95"/>
        <v>15174.208333333334</v>
      </c>
      <c r="U857" t="s">
        <v>33</v>
      </c>
      <c r="V857" s="6">
        <f t="shared" si="96"/>
        <v>40712.208333333336</v>
      </c>
      <c r="W857" s="6">
        <f t="shared" si="97"/>
        <v>40743.208333333336</v>
      </c>
    </row>
    <row r="858" spans="1:23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91"/>
        <v>356.58333333333331</v>
      </c>
      <c r="G858" t="s">
        <v>20</v>
      </c>
      <c r="H858">
        <v>158</v>
      </c>
      <c r="I858" s="5">
        <f t="shared" si="92"/>
        <v>54.164556962025316</v>
      </c>
      <c r="J858" s="5" t="s">
        <v>2033</v>
      </c>
      <c r="K858" s="5" t="s">
        <v>2034</v>
      </c>
      <c r="L858" t="s">
        <v>21</v>
      </c>
      <c r="M858" t="s">
        <v>22</v>
      </c>
      <c r="N858">
        <v>1335243600</v>
      </c>
      <c r="O858">
        <v>1336712400</v>
      </c>
      <c r="P858" t="b">
        <v>0</v>
      </c>
      <c r="Q858" t="b">
        <v>0</v>
      </c>
      <c r="R858" s="6">
        <f t="shared" si="93"/>
        <v>25569</v>
      </c>
      <c r="S858" s="5">
        <f t="shared" si="94"/>
        <v>15454.208333333334</v>
      </c>
      <c r="T858" s="5">
        <f t="shared" si="95"/>
        <v>15471.208333333334</v>
      </c>
      <c r="U858" t="s">
        <v>17</v>
      </c>
      <c r="V858" s="6">
        <f t="shared" si="96"/>
        <v>41023.208333333336</v>
      </c>
      <c r="W858" s="6">
        <f t="shared" si="97"/>
        <v>41040.208333333336</v>
      </c>
    </row>
    <row r="859" spans="1:23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91"/>
        <v>139.86792452830187</v>
      </c>
      <c r="G859" t="s">
        <v>20</v>
      </c>
      <c r="H859">
        <v>225</v>
      </c>
      <c r="I859" s="5">
        <f t="shared" si="92"/>
        <v>32.946666666666665</v>
      </c>
      <c r="J859" s="5" t="s">
        <v>2041</v>
      </c>
      <c r="K859" s="5" t="s">
        <v>2052</v>
      </c>
      <c r="L859" t="s">
        <v>98</v>
      </c>
      <c r="M859" t="s">
        <v>99</v>
      </c>
      <c r="N859">
        <v>1328421600</v>
      </c>
      <c r="O859">
        <v>1330408800</v>
      </c>
      <c r="P859" t="b">
        <v>1</v>
      </c>
      <c r="Q859" t="b">
        <v>0</v>
      </c>
      <c r="R859" s="6">
        <f t="shared" si="93"/>
        <v>25569</v>
      </c>
      <c r="S859" s="5">
        <f t="shared" si="94"/>
        <v>15375.25</v>
      </c>
      <c r="T859" s="5">
        <f t="shared" si="95"/>
        <v>15398.25</v>
      </c>
      <c r="U859" t="s">
        <v>100</v>
      </c>
      <c r="V859" s="6">
        <f t="shared" si="96"/>
        <v>40944.25</v>
      </c>
      <c r="W859" s="6">
        <f t="shared" si="97"/>
        <v>40967.25</v>
      </c>
    </row>
    <row r="860" spans="1:23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91"/>
        <v>69.45</v>
      </c>
      <c r="G860" t="s">
        <v>14</v>
      </c>
      <c r="H860">
        <v>35</v>
      </c>
      <c r="I860" s="5">
        <f t="shared" si="92"/>
        <v>79.371428571428567</v>
      </c>
      <c r="J860" s="5" t="s">
        <v>2033</v>
      </c>
      <c r="K860" s="5" t="s">
        <v>2034</v>
      </c>
      <c r="L860" t="s">
        <v>21</v>
      </c>
      <c r="M860" t="s">
        <v>22</v>
      </c>
      <c r="N860">
        <v>1524286800</v>
      </c>
      <c r="O860">
        <v>1524891600</v>
      </c>
      <c r="P860" t="b">
        <v>1</v>
      </c>
      <c r="Q860" t="b">
        <v>0</v>
      </c>
      <c r="R860" s="6">
        <f t="shared" si="93"/>
        <v>25569</v>
      </c>
      <c r="S860" s="5">
        <f t="shared" si="94"/>
        <v>17642.208333333332</v>
      </c>
      <c r="T860" s="5">
        <f t="shared" si="95"/>
        <v>17649.208333333332</v>
      </c>
      <c r="U860" t="s">
        <v>17</v>
      </c>
      <c r="V860" s="6">
        <f t="shared" si="96"/>
        <v>43211.208333333328</v>
      </c>
      <c r="W860" s="6">
        <f t="shared" si="97"/>
        <v>43218.208333333328</v>
      </c>
    </row>
    <row r="861" spans="1:23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91"/>
        <v>35.534246575342465</v>
      </c>
      <c r="G861" t="s">
        <v>14</v>
      </c>
      <c r="H861">
        <v>63</v>
      </c>
      <c r="I861" s="5">
        <f t="shared" si="92"/>
        <v>41.174603174603178</v>
      </c>
      <c r="J861" s="5" t="s">
        <v>2039</v>
      </c>
      <c r="K861" s="5" t="s">
        <v>2040</v>
      </c>
      <c r="L861" t="s">
        <v>21</v>
      </c>
      <c r="M861" t="s">
        <v>22</v>
      </c>
      <c r="N861">
        <v>1362117600</v>
      </c>
      <c r="O861">
        <v>1363669200</v>
      </c>
      <c r="P861" t="b">
        <v>0</v>
      </c>
      <c r="Q861" t="b">
        <v>1</v>
      </c>
      <c r="R861" s="6">
        <f t="shared" si="93"/>
        <v>25569</v>
      </c>
      <c r="S861" s="5">
        <f t="shared" si="94"/>
        <v>15765.25</v>
      </c>
      <c r="T861" s="5">
        <f t="shared" si="95"/>
        <v>15783.208333333334</v>
      </c>
      <c r="U861" t="s">
        <v>33</v>
      </c>
      <c r="V861" s="6">
        <f t="shared" si="96"/>
        <v>41334.25</v>
      </c>
      <c r="W861" s="6">
        <f t="shared" si="97"/>
        <v>41352.208333333336</v>
      </c>
    </row>
    <row r="862" spans="1:23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91"/>
        <v>251.65</v>
      </c>
      <c r="G862" t="s">
        <v>20</v>
      </c>
      <c r="H862">
        <v>65</v>
      </c>
      <c r="I862" s="5">
        <f t="shared" si="92"/>
        <v>77.430769230769229</v>
      </c>
      <c r="J862" s="5" t="s">
        <v>2037</v>
      </c>
      <c r="K862" s="5" t="s">
        <v>2046</v>
      </c>
      <c r="L862" t="s">
        <v>21</v>
      </c>
      <c r="M862" t="s">
        <v>22</v>
      </c>
      <c r="N862">
        <v>1550556000</v>
      </c>
      <c r="O862">
        <v>1551420000</v>
      </c>
      <c r="P862" t="b">
        <v>0</v>
      </c>
      <c r="Q862" t="b">
        <v>1</v>
      </c>
      <c r="R862" s="6">
        <f t="shared" si="93"/>
        <v>25569</v>
      </c>
      <c r="S862" s="5">
        <f t="shared" si="94"/>
        <v>17946.25</v>
      </c>
      <c r="T862" s="5">
        <f t="shared" si="95"/>
        <v>17956.25</v>
      </c>
      <c r="U862" t="s">
        <v>65</v>
      </c>
      <c r="V862" s="6">
        <f t="shared" si="96"/>
        <v>43515.25</v>
      </c>
      <c r="W862" s="6">
        <f t="shared" si="97"/>
        <v>43525.25</v>
      </c>
    </row>
    <row r="863" spans="1:23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91"/>
        <v>105.87500000000001</v>
      </c>
      <c r="G863" t="s">
        <v>20</v>
      </c>
      <c r="H863">
        <v>163</v>
      </c>
      <c r="I863" s="5">
        <f t="shared" si="92"/>
        <v>57.159509202453989</v>
      </c>
      <c r="J863" s="5" t="s">
        <v>2039</v>
      </c>
      <c r="K863" s="5" t="s">
        <v>2040</v>
      </c>
      <c r="L863" t="s">
        <v>21</v>
      </c>
      <c r="M863" t="s">
        <v>22</v>
      </c>
      <c r="N863">
        <v>1269147600</v>
      </c>
      <c r="O863">
        <v>1269838800</v>
      </c>
      <c r="P863" t="b">
        <v>0</v>
      </c>
      <c r="Q863" t="b">
        <v>0</v>
      </c>
      <c r="R863" s="6">
        <f t="shared" si="93"/>
        <v>25569</v>
      </c>
      <c r="S863" s="5">
        <f t="shared" si="94"/>
        <v>14689.208333333334</v>
      </c>
      <c r="T863" s="5">
        <f t="shared" si="95"/>
        <v>14697.208333333334</v>
      </c>
      <c r="U863" t="s">
        <v>33</v>
      </c>
      <c r="V863" s="6">
        <f t="shared" si="96"/>
        <v>40258.208333333336</v>
      </c>
      <c r="W863" s="6">
        <f t="shared" si="97"/>
        <v>40266.208333333336</v>
      </c>
    </row>
    <row r="864" spans="1:23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91"/>
        <v>187.42857142857144</v>
      </c>
      <c r="G864" t="s">
        <v>20</v>
      </c>
      <c r="H864">
        <v>85</v>
      </c>
      <c r="I864" s="5">
        <f t="shared" si="92"/>
        <v>77.17647058823529</v>
      </c>
      <c r="J864" s="5" t="s">
        <v>2039</v>
      </c>
      <c r="K864" s="5" t="s">
        <v>2040</v>
      </c>
      <c r="L864" t="s">
        <v>21</v>
      </c>
      <c r="M864" t="s">
        <v>22</v>
      </c>
      <c r="N864">
        <v>1312174800</v>
      </c>
      <c r="O864">
        <v>1312520400</v>
      </c>
      <c r="P864" t="b">
        <v>0</v>
      </c>
      <c r="Q864" t="b">
        <v>0</v>
      </c>
      <c r="R864" s="6">
        <f t="shared" si="93"/>
        <v>25569</v>
      </c>
      <c r="S864" s="5">
        <f t="shared" si="94"/>
        <v>15187.208333333334</v>
      </c>
      <c r="T864" s="5">
        <f t="shared" si="95"/>
        <v>15191.208333333334</v>
      </c>
      <c r="U864" t="s">
        <v>33</v>
      </c>
      <c r="V864" s="6">
        <f t="shared" si="96"/>
        <v>40756.208333333336</v>
      </c>
      <c r="W864" s="6">
        <f t="shared" si="97"/>
        <v>40760.208333333336</v>
      </c>
    </row>
    <row r="865" spans="1:23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91"/>
        <v>386.78571428571428</v>
      </c>
      <c r="G865" t="s">
        <v>20</v>
      </c>
      <c r="H865">
        <v>217</v>
      </c>
      <c r="I865" s="5">
        <f t="shared" si="92"/>
        <v>24.953917050691246</v>
      </c>
      <c r="J865" s="5" t="s">
        <v>2041</v>
      </c>
      <c r="K865" s="5" t="s">
        <v>2060</v>
      </c>
      <c r="L865" t="s">
        <v>21</v>
      </c>
      <c r="M865" t="s">
        <v>22</v>
      </c>
      <c r="N865">
        <v>1434517200</v>
      </c>
      <c r="O865">
        <v>1436504400</v>
      </c>
      <c r="P865" t="b">
        <v>0</v>
      </c>
      <c r="Q865" t="b">
        <v>1</v>
      </c>
      <c r="R865" s="6">
        <f t="shared" si="93"/>
        <v>25569</v>
      </c>
      <c r="S865" s="5">
        <f t="shared" si="94"/>
        <v>16603.208333333332</v>
      </c>
      <c r="T865" s="5">
        <f t="shared" si="95"/>
        <v>16626.208333333332</v>
      </c>
      <c r="U865" t="s">
        <v>269</v>
      </c>
      <c r="V865" s="6">
        <f t="shared" si="96"/>
        <v>42172.208333333328</v>
      </c>
      <c r="W865" s="6">
        <f t="shared" si="97"/>
        <v>42195.208333333328</v>
      </c>
    </row>
    <row r="866" spans="1:23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91"/>
        <v>347.07142857142856</v>
      </c>
      <c r="G866" t="s">
        <v>20</v>
      </c>
      <c r="H866">
        <v>150</v>
      </c>
      <c r="I866" s="5">
        <f t="shared" si="92"/>
        <v>97.18</v>
      </c>
      <c r="J866" s="5" t="s">
        <v>2041</v>
      </c>
      <c r="K866" s="5" t="s">
        <v>2052</v>
      </c>
      <c r="L866" t="s">
        <v>21</v>
      </c>
      <c r="M866" t="s">
        <v>22</v>
      </c>
      <c r="N866">
        <v>1471582800</v>
      </c>
      <c r="O866">
        <v>1472014800</v>
      </c>
      <c r="P866" t="b">
        <v>0</v>
      </c>
      <c r="Q866" t="b">
        <v>0</v>
      </c>
      <c r="R866" s="6">
        <f t="shared" si="93"/>
        <v>25569</v>
      </c>
      <c r="S866" s="5">
        <f t="shared" si="94"/>
        <v>17032.208333333332</v>
      </c>
      <c r="T866" s="5">
        <f t="shared" si="95"/>
        <v>17037.208333333332</v>
      </c>
      <c r="U866" t="s">
        <v>100</v>
      </c>
      <c r="V866" s="6">
        <f t="shared" si="96"/>
        <v>42601.208333333328</v>
      </c>
      <c r="W866" s="6">
        <f t="shared" si="97"/>
        <v>42606.208333333328</v>
      </c>
    </row>
    <row r="867" spans="1:23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91"/>
        <v>185.82098765432099</v>
      </c>
      <c r="G867" t="s">
        <v>20</v>
      </c>
      <c r="H867">
        <v>3272</v>
      </c>
      <c r="I867" s="5">
        <f t="shared" si="92"/>
        <v>46.000916870415651</v>
      </c>
      <c r="J867" s="5" t="s">
        <v>2039</v>
      </c>
      <c r="K867" s="5" t="s">
        <v>2040</v>
      </c>
      <c r="L867" t="s">
        <v>21</v>
      </c>
      <c r="M867" t="s">
        <v>22</v>
      </c>
      <c r="N867">
        <v>1410757200</v>
      </c>
      <c r="O867">
        <v>1411534800</v>
      </c>
      <c r="P867" t="b">
        <v>0</v>
      </c>
      <c r="Q867" t="b">
        <v>0</v>
      </c>
      <c r="R867" s="6">
        <f t="shared" si="93"/>
        <v>25569</v>
      </c>
      <c r="S867" s="5">
        <f t="shared" si="94"/>
        <v>16328.208333333334</v>
      </c>
      <c r="T867" s="5">
        <f t="shared" si="95"/>
        <v>16337.208333333334</v>
      </c>
      <c r="U867" t="s">
        <v>33</v>
      </c>
      <c r="V867" s="6">
        <f t="shared" si="96"/>
        <v>41897.208333333336</v>
      </c>
      <c r="W867" s="6">
        <f t="shared" si="97"/>
        <v>41906.208333333336</v>
      </c>
    </row>
    <row r="868" spans="1:23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91"/>
        <v>43.241247264770237</v>
      </c>
      <c r="G868" t="s">
        <v>74</v>
      </c>
      <c r="H868">
        <v>898</v>
      </c>
      <c r="I868" s="5">
        <f t="shared" si="92"/>
        <v>88.023385300668153</v>
      </c>
      <c r="J868" s="5" t="s">
        <v>2054</v>
      </c>
      <c r="K868" s="5" t="s">
        <v>2055</v>
      </c>
      <c r="L868" t="s">
        <v>21</v>
      </c>
      <c r="M868" t="s">
        <v>22</v>
      </c>
      <c r="N868">
        <v>1304830800</v>
      </c>
      <c r="O868">
        <v>1304917200</v>
      </c>
      <c r="P868" t="b">
        <v>0</v>
      </c>
      <c r="Q868" t="b">
        <v>0</v>
      </c>
      <c r="R868" s="6">
        <f t="shared" si="93"/>
        <v>25569</v>
      </c>
      <c r="S868" s="5">
        <f t="shared" si="94"/>
        <v>15102.208333333334</v>
      </c>
      <c r="T868" s="5">
        <f t="shared" si="95"/>
        <v>15103.208333333334</v>
      </c>
      <c r="U868" t="s">
        <v>122</v>
      </c>
      <c r="V868" s="6">
        <f t="shared" si="96"/>
        <v>40671.208333333336</v>
      </c>
      <c r="W868" s="6">
        <f t="shared" si="97"/>
        <v>40672.208333333336</v>
      </c>
    </row>
    <row r="869" spans="1:23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91"/>
        <v>162.4375</v>
      </c>
      <c r="G869" t="s">
        <v>20</v>
      </c>
      <c r="H869">
        <v>300</v>
      </c>
      <c r="I869" s="5">
        <f t="shared" si="92"/>
        <v>25.99</v>
      </c>
      <c r="J869" s="5" t="s">
        <v>2033</v>
      </c>
      <c r="K869" s="5" t="s">
        <v>2034</v>
      </c>
      <c r="L869" t="s">
        <v>21</v>
      </c>
      <c r="M869" t="s">
        <v>22</v>
      </c>
      <c r="N869">
        <v>1539061200</v>
      </c>
      <c r="O869">
        <v>1539579600</v>
      </c>
      <c r="P869" t="b">
        <v>0</v>
      </c>
      <c r="Q869" t="b">
        <v>0</v>
      </c>
      <c r="R869" s="6">
        <f t="shared" si="93"/>
        <v>25569</v>
      </c>
      <c r="S869" s="5">
        <f t="shared" si="94"/>
        <v>17813.208333333332</v>
      </c>
      <c r="T869" s="5">
        <f t="shared" si="95"/>
        <v>17819.208333333332</v>
      </c>
      <c r="U869" t="s">
        <v>17</v>
      </c>
      <c r="V869" s="6">
        <f t="shared" si="96"/>
        <v>43382.208333333328</v>
      </c>
      <c r="W869" s="6">
        <f t="shared" si="97"/>
        <v>43388.208333333328</v>
      </c>
    </row>
    <row r="870" spans="1:23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91"/>
        <v>184.84285714285716</v>
      </c>
      <c r="G870" t="s">
        <v>20</v>
      </c>
      <c r="H870">
        <v>126</v>
      </c>
      <c r="I870" s="5">
        <f t="shared" si="92"/>
        <v>102.69047619047619</v>
      </c>
      <c r="J870" s="5" t="s">
        <v>2039</v>
      </c>
      <c r="K870" s="5" t="s">
        <v>2040</v>
      </c>
      <c r="L870" t="s">
        <v>21</v>
      </c>
      <c r="M870" t="s">
        <v>22</v>
      </c>
      <c r="N870">
        <v>1381554000</v>
      </c>
      <c r="O870">
        <v>1382504400</v>
      </c>
      <c r="P870" t="b">
        <v>0</v>
      </c>
      <c r="Q870" t="b">
        <v>0</v>
      </c>
      <c r="R870" s="6">
        <f t="shared" si="93"/>
        <v>25569</v>
      </c>
      <c r="S870" s="5">
        <f t="shared" si="94"/>
        <v>15990.208333333334</v>
      </c>
      <c r="T870" s="5">
        <f t="shared" si="95"/>
        <v>16001.208333333334</v>
      </c>
      <c r="U870" t="s">
        <v>33</v>
      </c>
      <c r="V870" s="6">
        <f t="shared" si="96"/>
        <v>41559.208333333336</v>
      </c>
      <c r="W870" s="6">
        <f t="shared" si="97"/>
        <v>41570.208333333336</v>
      </c>
    </row>
    <row r="871" spans="1:23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91"/>
        <v>23.703520691785052</v>
      </c>
      <c r="G871" t="s">
        <v>14</v>
      </c>
      <c r="H871">
        <v>526</v>
      </c>
      <c r="I871" s="5">
        <f t="shared" si="92"/>
        <v>72.958174904942965</v>
      </c>
      <c r="J871" s="5" t="s">
        <v>2041</v>
      </c>
      <c r="K871" s="5" t="s">
        <v>2044</v>
      </c>
      <c r="L871" t="s">
        <v>21</v>
      </c>
      <c r="M871" t="s">
        <v>22</v>
      </c>
      <c r="N871">
        <v>1277096400</v>
      </c>
      <c r="O871">
        <v>1278306000</v>
      </c>
      <c r="P871" t="b">
        <v>0</v>
      </c>
      <c r="Q871" t="b">
        <v>0</v>
      </c>
      <c r="R871" s="6">
        <f t="shared" si="93"/>
        <v>25569</v>
      </c>
      <c r="S871" s="5">
        <f t="shared" si="94"/>
        <v>14781.208333333334</v>
      </c>
      <c r="T871" s="5">
        <f t="shared" si="95"/>
        <v>14795.208333333334</v>
      </c>
      <c r="U871" t="s">
        <v>53</v>
      </c>
      <c r="V871" s="6">
        <f t="shared" si="96"/>
        <v>40350.208333333336</v>
      </c>
      <c r="W871" s="6">
        <f t="shared" si="97"/>
        <v>40364.208333333336</v>
      </c>
    </row>
    <row r="872" spans="1:23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91"/>
        <v>89.870129870129873</v>
      </c>
      <c r="G872" t="s">
        <v>14</v>
      </c>
      <c r="H872">
        <v>121</v>
      </c>
      <c r="I872" s="5">
        <f t="shared" si="92"/>
        <v>57.190082644628099</v>
      </c>
      <c r="J872" s="5" t="s">
        <v>2039</v>
      </c>
      <c r="K872" s="5" t="s">
        <v>2040</v>
      </c>
      <c r="L872" t="s">
        <v>21</v>
      </c>
      <c r="M872" t="s">
        <v>22</v>
      </c>
      <c r="N872">
        <v>1440392400</v>
      </c>
      <c r="O872">
        <v>1442552400</v>
      </c>
      <c r="P872" t="b">
        <v>0</v>
      </c>
      <c r="Q872" t="b">
        <v>0</v>
      </c>
      <c r="R872" s="6">
        <f t="shared" si="93"/>
        <v>25569</v>
      </c>
      <c r="S872" s="5">
        <f t="shared" si="94"/>
        <v>16671.208333333332</v>
      </c>
      <c r="T872" s="5">
        <f t="shared" si="95"/>
        <v>16696.208333333332</v>
      </c>
      <c r="U872" t="s">
        <v>33</v>
      </c>
      <c r="V872" s="6">
        <f t="shared" si="96"/>
        <v>42240.208333333328</v>
      </c>
      <c r="W872" s="6">
        <f t="shared" si="97"/>
        <v>42265.208333333328</v>
      </c>
    </row>
    <row r="873" spans="1:23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91"/>
        <v>272.6041958041958</v>
      </c>
      <c r="G873" t="s">
        <v>20</v>
      </c>
      <c r="H873">
        <v>2320</v>
      </c>
      <c r="I873" s="5">
        <f t="shared" si="92"/>
        <v>84.013793103448279</v>
      </c>
      <c r="J873" s="5" t="s">
        <v>2039</v>
      </c>
      <c r="K873" s="5" t="s">
        <v>2040</v>
      </c>
      <c r="L873" t="s">
        <v>21</v>
      </c>
      <c r="M873" t="s">
        <v>22</v>
      </c>
      <c r="N873">
        <v>1509512400</v>
      </c>
      <c r="O873">
        <v>1511071200</v>
      </c>
      <c r="P873" t="b">
        <v>0</v>
      </c>
      <c r="Q873" t="b">
        <v>1</v>
      </c>
      <c r="R873" s="6">
        <f t="shared" si="93"/>
        <v>25569</v>
      </c>
      <c r="S873" s="5">
        <f t="shared" si="94"/>
        <v>17471.208333333332</v>
      </c>
      <c r="T873" s="5">
        <f t="shared" si="95"/>
        <v>17489.25</v>
      </c>
      <c r="U873" t="s">
        <v>33</v>
      </c>
      <c r="V873" s="6">
        <f t="shared" si="96"/>
        <v>43040.208333333328</v>
      </c>
      <c r="W873" s="6">
        <f t="shared" si="97"/>
        <v>43058.25</v>
      </c>
    </row>
    <row r="874" spans="1:23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91"/>
        <v>170.04255319148936</v>
      </c>
      <c r="G874" t="s">
        <v>20</v>
      </c>
      <c r="H874">
        <v>81</v>
      </c>
      <c r="I874" s="5">
        <f t="shared" si="92"/>
        <v>98.666666666666671</v>
      </c>
      <c r="J874" s="5" t="s">
        <v>2041</v>
      </c>
      <c r="K874" s="5" t="s">
        <v>2063</v>
      </c>
      <c r="L874" t="s">
        <v>26</v>
      </c>
      <c r="M874" t="s">
        <v>27</v>
      </c>
      <c r="N874">
        <v>1535950800</v>
      </c>
      <c r="O874">
        <v>1536382800</v>
      </c>
      <c r="P874" t="b">
        <v>0</v>
      </c>
      <c r="Q874" t="b">
        <v>0</v>
      </c>
      <c r="R874" s="6">
        <f t="shared" si="93"/>
        <v>25569</v>
      </c>
      <c r="S874" s="5">
        <f t="shared" si="94"/>
        <v>17777.208333333332</v>
      </c>
      <c r="T874" s="5">
        <f t="shared" si="95"/>
        <v>17782.208333333332</v>
      </c>
      <c r="U874" t="s">
        <v>474</v>
      </c>
      <c r="V874" s="6">
        <f t="shared" si="96"/>
        <v>43346.208333333328</v>
      </c>
      <c r="W874" s="6">
        <f t="shared" si="97"/>
        <v>43351.208333333328</v>
      </c>
    </row>
    <row r="875" spans="1:23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91"/>
        <v>188.28503562945369</v>
      </c>
      <c r="G875" t="s">
        <v>20</v>
      </c>
      <c r="H875">
        <v>1887</v>
      </c>
      <c r="I875" s="5">
        <f t="shared" si="92"/>
        <v>42.007419183889773</v>
      </c>
      <c r="J875" s="5" t="s">
        <v>2054</v>
      </c>
      <c r="K875" s="5" t="s">
        <v>2055</v>
      </c>
      <c r="L875" t="s">
        <v>21</v>
      </c>
      <c r="M875" t="s">
        <v>22</v>
      </c>
      <c r="N875">
        <v>1389160800</v>
      </c>
      <c r="O875">
        <v>1389592800</v>
      </c>
      <c r="P875" t="b">
        <v>0</v>
      </c>
      <c r="Q875" t="b">
        <v>0</v>
      </c>
      <c r="R875" s="6">
        <f t="shared" si="93"/>
        <v>25569</v>
      </c>
      <c r="S875" s="5">
        <f t="shared" si="94"/>
        <v>16078.25</v>
      </c>
      <c r="T875" s="5">
        <f t="shared" si="95"/>
        <v>16083.25</v>
      </c>
      <c r="U875" t="s">
        <v>122</v>
      </c>
      <c r="V875" s="6">
        <f t="shared" si="96"/>
        <v>41647.25</v>
      </c>
      <c r="W875" s="6">
        <f t="shared" si="97"/>
        <v>41652.25</v>
      </c>
    </row>
    <row r="876" spans="1:23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91"/>
        <v>346.93532338308455</v>
      </c>
      <c r="G876" t="s">
        <v>20</v>
      </c>
      <c r="H876">
        <v>4358</v>
      </c>
      <c r="I876" s="5">
        <f t="shared" si="92"/>
        <v>32.002753556677376</v>
      </c>
      <c r="J876" s="5" t="s">
        <v>2054</v>
      </c>
      <c r="K876" s="5" t="s">
        <v>2055</v>
      </c>
      <c r="L876" t="s">
        <v>21</v>
      </c>
      <c r="M876" t="s">
        <v>22</v>
      </c>
      <c r="N876">
        <v>1271998800</v>
      </c>
      <c r="O876">
        <v>1275282000</v>
      </c>
      <c r="P876" t="b">
        <v>0</v>
      </c>
      <c r="Q876" t="b">
        <v>1</v>
      </c>
      <c r="R876" s="6">
        <f t="shared" si="93"/>
        <v>25569</v>
      </c>
      <c r="S876" s="5">
        <f t="shared" si="94"/>
        <v>14722.208333333334</v>
      </c>
      <c r="T876" s="5">
        <f t="shared" si="95"/>
        <v>14760.208333333334</v>
      </c>
      <c r="U876" t="s">
        <v>122</v>
      </c>
      <c r="V876" s="6">
        <f t="shared" si="96"/>
        <v>40291.208333333336</v>
      </c>
      <c r="W876" s="6">
        <f t="shared" si="97"/>
        <v>40329.208333333336</v>
      </c>
    </row>
    <row r="877" spans="1:23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91"/>
        <v>69.177215189873422</v>
      </c>
      <c r="G877" t="s">
        <v>14</v>
      </c>
      <c r="H877">
        <v>67</v>
      </c>
      <c r="I877" s="5">
        <f t="shared" si="92"/>
        <v>81.567164179104481</v>
      </c>
      <c r="J877" s="5" t="s">
        <v>2035</v>
      </c>
      <c r="K877" s="5" t="s">
        <v>2036</v>
      </c>
      <c r="L877" t="s">
        <v>21</v>
      </c>
      <c r="M877" t="s">
        <v>22</v>
      </c>
      <c r="N877">
        <v>1294898400</v>
      </c>
      <c r="O877">
        <v>1294984800</v>
      </c>
      <c r="P877" t="b">
        <v>0</v>
      </c>
      <c r="Q877" t="b">
        <v>0</v>
      </c>
      <c r="R877" s="6">
        <f t="shared" si="93"/>
        <v>25569</v>
      </c>
      <c r="S877" s="5">
        <f t="shared" si="94"/>
        <v>14987.25</v>
      </c>
      <c r="T877" s="5">
        <f t="shared" si="95"/>
        <v>14988.25</v>
      </c>
      <c r="U877" t="s">
        <v>23</v>
      </c>
      <c r="V877" s="6">
        <f t="shared" si="96"/>
        <v>40556.25</v>
      </c>
      <c r="W877" s="6">
        <f t="shared" si="97"/>
        <v>40557.25</v>
      </c>
    </row>
    <row r="878" spans="1:23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91"/>
        <v>25.433734939759034</v>
      </c>
      <c r="G878" t="s">
        <v>14</v>
      </c>
      <c r="H878">
        <v>57</v>
      </c>
      <c r="I878" s="5">
        <f t="shared" si="92"/>
        <v>37.035087719298247</v>
      </c>
      <c r="J878" s="5" t="s">
        <v>2054</v>
      </c>
      <c r="K878" s="5" t="s">
        <v>2055</v>
      </c>
      <c r="L878" t="s">
        <v>15</v>
      </c>
      <c r="M878" t="s">
        <v>16</v>
      </c>
      <c r="N878">
        <v>1559970000</v>
      </c>
      <c r="O878">
        <v>1562043600</v>
      </c>
      <c r="P878" t="b">
        <v>0</v>
      </c>
      <c r="Q878" t="b">
        <v>0</v>
      </c>
      <c r="R878" s="6">
        <f t="shared" si="93"/>
        <v>25569</v>
      </c>
      <c r="S878" s="5">
        <f t="shared" si="94"/>
        <v>18055.208333333332</v>
      </c>
      <c r="T878" s="5">
        <f t="shared" si="95"/>
        <v>18079.208333333332</v>
      </c>
      <c r="U878" t="s">
        <v>122</v>
      </c>
      <c r="V878" s="6">
        <f t="shared" si="96"/>
        <v>43624.208333333328</v>
      </c>
      <c r="W878" s="6">
        <f t="shared" si="97"/>
        <v>43648.208333333328</v>
      </c>
    </row>
    <row r="879" spans="1:23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91"/>
        <v>77.400977995110026</v>
      </c>
      <c r="G879" t="s">
        <v>14</v>
      </c>
      <c r="H879">
        <v>1229</v>
      </c>
      <c r="I879" s="5">
        <f t="shared" si="92"/>
        <v>103.033360455655</v>
      </c>
      <c r="J879" s="5" t="s">
        <v>2033</v>
      </c>
      <c r="K879" s="5" t="s">
        <v>2034</v>
      </c>
      <c r="L879" t="s">
        <v>21</v>
      </c>
      <c r="M879" t="s">
        <v>22</v>
      </c>
      <c r="N879">
        <v>1469509200</v>
      </c>
      <c r="O879">
        <v>1469595600</v>
      </c>
      <c r="P879" t="b">
        <v>0</v>
      </c>
      <c r="Q879" t="b">
        <v>0</v>
      </c>
      <c r="R879" s="6">
        <f t="shared" si="93"/>
        <v>25569</v>
      </c>
      <c r="S879" s="5">
        <f t="shared" si="94"/>
        <v>17008.208333333332</v>
      </c>
      <c r="T879" s="5">
        <f t="shared" si="95"/>
        <v>17009.208333333332</v>
      </c>
      <c r="U879" t="s">
        <v>17</v>
      </c>
      <c r="V879" s="6">
        <f t="shared" si="96"/>
        <v>42577.208333333328</v>
      </c>
      <c r="W879" s="6">
        <f t="shared" si="97"/>
        <v>42578.208333333328</v>
      </c>
    </row>
    <row r="880" spans="1:23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91"/>
        <v>37.481481481481481</v>
      </c>
      <c r="G880" t="s">
        <v>14</v>
      </c>
      <c r="H880">
        <v>12</v>
      </c>
      <c r="I880" s="5">
        <f t="shared" si="92"/>
        <v>84.333333333333329</v>
      </c>
      <c r="J880" s="5" t="s">
        <v>2035</v>
      </c>
      <c r="K880" s="5" t="s">
        <v>2057</v>
      </c>
      <c r="L880" t="s">
        <v>107</v>
      </c>
      <c r="M880" t="s">
        <v>108</v>
      </c>
      <c r="N880">
        <v>1579068000</v>
      </c>
      <c r="O880">
        <v>1581141600</v>
      </c>
      <c r="P880" t="b">
        <v>0</v>
      </c>
      <c r="Q880" t="b">
        <v>0</v>
      </c>
      <c r="R880" s="6">
        <f t="shared" si="93"/>
        <v>25569</v>
      </c>
      <c r="S880" s="5">
        <f t="shared" si="94"/>
        <v>18276.25</v>
      </c>
      <c r="T880" s="5">
        <f t="shared" si="95"/>
        <v>18300.25</v>
      </c>
      <c r="U880" t="s">
        <v>148</v>
      </c>
      <c r="V880" s="6">
        <f t="shared" si="96"/>
        <v>43845.25</v>
      </c>
      <c r="W880" s="6">
        <f t="shared" si="97"/>
        <v>43869.25</v>
      </c>
    </row>
    <row r="881" spans="1:23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91"/>
        <v>543.79999999999995</v>
      </c>
      <c r="G881" t="s">
        <v>20</v>
      </c>
      <c r="H881">
        <v>53</v>
      </c>
      <c r="I881" s="5">
        <f t="shared" si="92"/>
        <v>102.60377358490567</v>
      </c>
      <c r="J881" s="5" t="s">
        <v>2047</v>
      </c>
      <c r="K881" s="5" t="s">
        <v>2048</v>
      </c>
      <c r="L881" t="s">
        <v>21</v>
      </c>
      <c r="M881" t="s">
        <v>22</v>
      </c>
      <c r="N881">
        <v>1487743200</v>
      </c>
      <c r="O881">
        <v>1488520800</v>
      </c>
      <c r="P881" t="b">
        <v>0</v>
      </c>
      <c r="Q881" t="b">
        <v>0</v>
      </c>
      <c r="R881" s="6">
        <f t="shared" si="93"/>
        <v>25569</v>
      </c>
      <c r="S881" s="5">
        <f t="shared" si="94"/>
        <v>17219.25</v>
      </c>
      <c r="T881" s="5">
        <f t="shared" si="95"/>
        <v>17228.25</v>
      </c>
      <c r="U881" t="s">
        <v>68</v>
      </c>
      <c r="V881" s="6">
        <f t="shared" si="96"/>
        <v>42788.25</v>
      </c>
      <c r="W881" s="6">
        <f t="shared" si="97"/>
        <v>42797.25</v>
      </c>
    </row>
    <row r="882" spans="1:23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91"/>
        <v>228.52189349112427</v>
      </c>
      <c r="G882" t="s">
        <v>20</v>
      </c>
      <c r="H882">
        <v>2414</v>
      </c>
      <c r="I882" s="5">
        <f t="shared" si="92"/>
        <v>79.992129246064621</v>
      </c>
      <c r="J882" s="5" t="s">
        <v>2035</v>
      </c>
      <c r="K882" s="5" t="s">
        <v>2043</v>
      </c>
      <c r="L882" t="s">
        <v>21</v>
      </c>
      <c r="M882" t="s">
        <v>22</v>
      </c>
      <c r="N882">
        <v>1563685200</v>
      </c>
      <c r="O882">
        <v>1563858000</v>
      </c>
      <c r="P882" t="b">
        <v>0</v>
      </c>
      <c r="Q882" t="b">
        <v>0</v>
      </c>
      <c r="R882" s="6">
        <f t="shared" si="93"/>
        <v>25569</v>
      </c>
      <c r="S882" s="5">
        <f t="shared" si="94"/>
        <v>18098.208333333332</v>
      </c>
      <c r="T882" s="5">
        <f t="shared" si="95"/>
        <v>18100.208333333332</v>
      </c>
      <c r="U882" t="s">
        <v>50</v>
      </c>
      <c r="V882" s="6">
        <f t="shared" si="96"/>
        <v>43667.208333333328</v>
      </c>
      <c r="W882" s="6">
        <f t="shared" si="97"/>
        <v>43669.208333333328</v>
      </c>
    </row>
    <row r="883" spans="1:23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91"/>
        <v>38.948339483394832</v>
      </c>
      <c r="G883" t="s">
        <v>14</v>
      </c>
      <c r="H883">
        <v>452</v>
      </c>
      <c r="I883" s="5">
        <f t="shared" si="92"/>
        <v>70.055309734513273</v>
      </c>
      <c r="J883" s="5" t="s">
        <v>2039</v>
      </c>
      <c r="K883" s="5" t="s">
        <v>2040</v>
      </c>
      <c r="L883" t="s">
        <v>21</v>
      </c>
      <c r="M883" t="s">
        <v>22</v>
      </c>
      <c r="N883">
        <v>1436418000</v>
      </c>
      <c r="O883">
        <v>1438923600</v>
      </c>
      <c r="P883" t="b">
        <v>0</v>
      </c>
      <c r="Q883" t="b">
        <v>1</v>
      </c>
      <c r="R883" s="6">
        <f t="shared" si="93"/>
        <v>25569</v>
      </c>
      <c r="S883" s="5">
        <f t="shared" si="94"/>
        <v>16625.208333333332</v>
      </c>
      <c r="T883" s="5">
        <f t="shared" si="95"/>
        <v>16654.208333333332</v>
      </c>
      <c r="U883" t="s">
        <v>33</v>
      </c>
      <c r="V883" s="6">
        <f t="shared" si="96"/>
        <v>42194.208333333328</v>
      </c>
      <c r="W883" s="6">
        <f t="shared" si="97"/>
        <v>42223.208333333328</v>
      </c>
    </row>
    <row r="884" spans="1:23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 s="5">
        <f t="shared" si="92"/>
        <v>37</v>
      </c>
      <c r="J884" s="5" t="s">
        <v>2039</v>
      </c>
      <c r="K884" s="5" t="s">
        <v>2040</v>
      </c>
      <c r="L884" t="s">
        <v>21</v>
      </c>
      <c r="M884" t="s">
        <v>22</v>
      </c>
      <c r="N884">
        <v>1421820000</v>
      </c>
      <c r="O884">
        <v>1422165600</v>
      </c>
      <c r="P884" t="b">
        <v>0</v>
      </c>
      <c r="Q884" t="b">
        <v>0</v>
      </c>
      <c r="R884" s="6">
        <f t="shared" si="93"/>
        <v>25569</v>
      </c>
      <c r="S884" s="5">
        <f t="shared" si="94"/>
        <v>16456.25</v>
      </c>
      <c r="T884" s="5">
        <f t="shared" si="95"/>
        <v>16460.25</v>
      </c>
      <c r="U884" t="s">
        <v>33</v>
      </c>
      <c r="V884" s="6">
        <f t="shared" si="96"/>
        <v>42025.25</v>
      </c>
      <c r="W884" s="6">
        <f t="shared" si="97"/>
        <v>42029.25</v>
      </c>
    </row>
    <row r="885" spans="1:23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91"/>
        <v>237.91176470588232</v>
      </c>
      <c r="G885" t="s">
        <v>20</v>
      </c>
      <c r="H885">
        <v>193</v>
      </c>
      <c r="I885" s="5">
        <f t="shared" si="92"/>
        <v>41.911917098445599</v>
      </c>
      <c r="J885" s="5" t="s">
        <v>2041</v>
      </c>
      <c r="K885" s="5" t="s">
        <v>2052</v>
      </c>
      <c r="L885" t="s">
        <v>21</v>
      </c>
      <c r="M885" t="s">
        <v>22</v>
      </c>
      <c r="N885">
        <v>1274763600</v>
      </c>
      <c r="O885">
        <v>1277874000</v>
      </c>
      <c r="P885" t="b">
        <v>0</v>
      </c>
      <c r="Q885" t="b">
        <v>0</v>
      </c>
      <c r="R885" s="6">
        <f t="shared" si="93"/>
        <v>25569</v>
      </c>
      <c r="S885" s="5">
        <f t="shared" si="94"/>
        <v>14754.208333333334</v>
      </c>
      <c r="T885" s="5">
        <f t="shared" si="95"/>
        <v>14790.208333333334</v>
      </c>
      <c r="U885" t="s">
        <v>100</v>
      </c>
      <c r="V885" s="6">
        <f t="shared" si="96"/>
        <v>40323.208333333336</v>
      </c>
      <c r="W885" s="6">
        <f t="shared" si="97"/>
        <v>40359.208333333336</v>
      </c>
    </row>
    <row r="886" spans="1:23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91"/>
        <v>64.036299765807954</v>
      </c>
      <c r="G886" t="s">
        <v>14</v>
      </c>
      <c r="H886">
        <v>1886</v>
      </c>
      <c r="I886" s="5">
        <f t="shared" si="92"/>
        <v>57.992576882290564</v>
      </c>
      <c r="J886" s="5" t="s">
        <v>2039</v>
      </c>
      <c r="K886" s="5" t="s">
        <v>2040</v>
      </c>
      <c r="L886" t="s">
        <v>21</v>
      </c>
      <c r="M886" t="s">
        <v>22</v>
      </c>
      <c r="N886">
        <v>1399179600</v>
      </c>
      <c r="O886">
        <v>1399352400</v>
      </c>
      <c r="P886" t="b">
        <v>0</v>
      </c>
      <c r="Q886" t="b">
        <v>1</v>
      </c>
      <c r="R886" s="6">
        <f t="shared" si="93"/>
        <v>25569</v>
      </c>
      <c r="S886" s="5">
        <f t="shared" si="94"/>
        <v>16194.208333333334</v>
      </c>
      <c r="T886" s="5">
        <f t="shared" si="95"/>
        <v>16196.208333333334</v>
      </c>
      <c r="U886" t="s">
        <v>33</v>
      </c>
      <c r="V886" s="6">
        <f t="shared" si="96"/>
        <v>41763.208333333336</v>
      </c>
      <c r="W886" s="6">
        <f t="shared" si="97"/>
        <v>41765.208333333336</v>
      </c>
    </row>
    <row r="887" spans="1:23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91"/>
        <v>118.27777777777777</v>
      </c>
      <c r="G887" t="s">
        <v>20</v>
      </c>
      <c r="H887">
        <v>52</v>
      </c>
      <c r="I887" s="5">
        <f t="shared" si="92"/>
        <v>40.942307692307693</v>
      </c>
      <c r="J887" s="5" t="s">
        <v>2039</v>
      </c>
      <c r="K887" s="5" t="s">
        <v>2040</v>
      </c>
      <c r="L887" t="s">
        <v>21</v>
      </c>
      <c r="M887" t="s">
        <v>22</v>
      </c>
      <c r="N887">
        <v>1275800400</v>
      </c>
      <c r="O887">
        <v>1279083600</v>
      </c>
      <c r="P887" t="b">
        <v>0</v>
      </c>
      <c r="Q887" t="b">
        <v>0</v>
      </c>
      <c r="R887" s="6">
        <f t="shared" si="93"/>
        <v>25569</v>
      </c>
      <c r="S887" s="5">
        <f t="shared" si="94"/>
        <v>14766.208333333334</v>
      </c>
      <c r="T887" s="5">
        <f t="shared" si="95"/>
        <v>14804.208333333334</v>
      </c>
      <c r="U887" t="s">
        <v>33</v>
      </c>
      <c r="V887" s="6">
        <f t="shared" si="96"/>
        <v>40335.208333333336</v>
      </c>
      <c r="W887" s="6">
        <f t="shared" si="97"/>
        <v>40373.208333333336</v>
      </c>
    </row>
    <row r="888" spans="1:23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91"/>
        <v>84.824037184594957</v>
      </c>
      <c r="G888" t="s">
        <v>14</v>
      </c>
      <c r="H888">
        <v>1825</v>
      </c>
      <c r="I888" s="5">
        <f t="shared" si="92"/>
        <v>69.9972602739726</v>
      </c>
      <c r="J888" s="5" t="s">
        <v>2035</v>
      </c>
      <c r="K888" s="5" t="s">
        <v>2045</v>
      </c>
      <c r="L888" t="s">
        <v>21</v>
      </c>
      <c r="M888" t="s">
        <v>22</v>
      </c>
      <c r="N888">
        <v>1282798800</v>
      </c>
      <c r="O888">
        <v>1284354000</v>
      </c>
      <c r="P888" t="b">
        <v>0</v>
      </c>
      <c r="Q888" t="b">
        <v>0</v>
      </c>
      <c r="R888" s="6">
        <f t="shared" si="93"/>
        <v>25569</v>
      </c>
      <c r="S888" s="5">
        <f t="shared" si="94"/>
        <v>14847.208333333334</v>
      </c>
      <c r="T888" s="5">
        <f t="shared" si="95"/>
        <v>14865.208333333334</v>
      </c>
      <c r="U888" t="s">
        <v>60</v>
      </c>
      <c r="V888" s="6">
        <f t="shared" si="96"/>
        <v>40416.208333333336</v>
      </c>
      <c r="W888" s="6">
        <f t="shared" si="97"/>
        <v>40434.208333333336</v>
      </c>
    </row>
    <row r="889" spans="1:23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91"/>
        <v>29.346153846153843</v>
      </c>
      <c r="G889" t="s">
        <v>14</v>
      </c>
      <c r="H889">
        <v>31</v>
      </c>
      <c r="I889" s="5">
        <f t="shared" si="92"/>
        <v>73.838709677419359</v>
      </c>
      <c r="J889" s="5" t="s">
        <v>2039</v>
      </c>
      <c r="K889" s="5" t="s">
        <v>2040</v>
      </c>
      <c r="L889" t="s">
        <v>21</v>
      </c>
      <c r="M889" t="s">
        <v>22</v>
      </c>
      <c r="N889">
        <v>1437109200</v>
      </c>
      <c r="O889">
        <v>1441170000</v>
      </c>
      <c r="P889" t="b">
        <v>0</v>
      </c>
      <c r="Q889" t="b">
        <v>1</v>
      </c>
      <c r="R889" s="6">
        <f t="shared" si="93"/>
        <v>25569</v>
      </c>
      <c r="S889" s="5">
        <f t="shared" si="94"/>
        <v>16633.208333333332</v>
      </c>
      <c r="T889" s="5">
        <f t="shared" si="95"/>
        <v>16680.208333333332</v>
      </c>
      <c r="U889" t="s">
        <v>33</v>
      </c>
      <c r="V889" s="6">
        <f t="shared" si="96"/>
        <v>42202.208333333328</v>
      </c>
      <c r="W889" s="6">
        <f t="shared" si="97"/>
        <v>42249.208333333328</v>
      </c>
    </row>
    <row r="890" spans="1:23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91"/>
        <v>209.89655172413794</v>
      </c>
      <c r="G890" t="s">
        <v>20</v>
      </c>
      <c r="H890">
        <v>290</v>
      </c>
      <c r="I890" s="5">
        <f t="shared" si="92"/>
        <v>41.979310344827589</v>
      </c>
      <c r="J890" s="5" t="s">
        <v>2039</v>
      </c>
      <c r="K890" s="5" t="s">
        <v>2040</v>
      </c>
      <c r="L890" t="s">
        <v>21</v>
      </c>
      <c r="M890" t="s">
        <v>22</v>
      </c>
      <c r="N890">
        <v>1491886800</v>
      </c>
      <c r="O890">
        <v>1493528400</v>
      </c>
      <c r="P890" t="b">
        <v>0</v>
      </c>
      <c r="Q890" t="b">
        <v>0</v>
      </c>
      <c r="R890" s="6">
        <f t="shared" si="93"/>
        <v>25569</v>
      </c>
      <c r="S890" s="5">
        <f t="shared" si="94"/>
        <v>17267.208333333332</v>
      </c>
      <c r="T890" s="5">
        <f t="shared" si="95"/>
        <v>17286.208333333332</v>
      </c>
      <c r="U890" t="s">
        <v>33</v>
      </c>
      <c r="V890" s="6">
        <f t="shared" si="96"/>
        <v>42836.208333333328</v>
      </c>
      <c r="W890" s="6">
        <f t="shared" si="97"/>
        <v>42855.208333333328</v>
      </c>
    </row>
    <row r="891" spans="1:23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91"/>
        <v>169.78571428571431</v>
      </c>
      <c r="G891" t="s">
        <v>20</v>
      </c>
      <c r="H891">
        <v>122</v>
      </c>
      <c r="I891" s="5">
        <f t="shared" si="92"/>
        <v>77.93442622950819</v>
      </c>
      <c r="J891" s="5" t="s">
        <v>2035</v>
      </c>
      <c r="K891" s="5" t="s">
        <v>2043</v>
      </c>
      <c r="L891" t="s">
        <v>21</v>
      </c>
      <c r="M891" t="s">
        <v>22</v>
      </c>
      <c r="N891">
        <v>1394600400</v>
      </c>
      <c r="O891">
        <v>1395205200</v>
      </c>
      <c r="P891" t="b">
        <v>0</v>
      </c>
      <c r="Q891" t="b">
        <v>1</v>
      </c>
      <c r="R891" s="6">
        <f t="shared" si="93"/>
        <v>25569</v>
      </c>
      <c r="S891" s="5">
        <f t="shared" si="94"/>
        <v>16141.208333333334</v>
      </c>
      <c r="T891" s="5">
        <f t="shared" si="95"/>
        <v>16148.208333333334</v>
      </c>
      <c r="U891" t="s">
        <v>50</v>
      </c>
      <c r="V891" s="6">
        <f t="shared" si="96"/>
        <v>41710.208333333336</v>
      </c>
      <c r="W891" s="6">
        <f t="shared" si="97"/>
        <v>41717.208333333336</v>
      </c>
    </row>
    <row r="892" spans="1:23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91"/>
        <v>115.95907738095239</v>
      </c>
      <c r="G892" t="s">
        <v>20</v>
      </c>
      <c r="H892">
        <v>1470</v>
      </c>
      <c r="I892" s="5">
        <f t="shared" si="92"/>
        <v>106.01972789115646</v>
      </c>
      <c r="J892" s="5" t="s">
        <v>2035</v>
      </c>
      <c r="K892" s="5" t="s">
        <v>2045</v>
      </c>
      <c r="L892" t="s">
        <v>21</v>
      </c>
      <c r="M892" t="s">
        <v>22</v>
      </c>
      <c r="N892">
        <v>1561352400</v>
      </c>
      <c r="O892">
        <v>1561438800</v>
      </c>
      <c r="P892" t="b">
        <v>0</v>
      </c>
      <c r="Q892" t="b">
        <v>0</v>
      </c>
      <c r="R892" s="6">
        <f t="shared" si="93"/>
        <v>25569</v>
      </c>
      <c r="S892" s="5">
        <f t="shared" si="94"/>
        <v>18071.208333333332</v>
      </c>
      <c r="T892" s="5">
        <f t="shared" si="95"/>
        <v>18072.208333333332</v>
      </c>
      <c r="U892" t="s">
        <v>60</v>
      </c>
      <c r="V892" s="6">
        <f t="shared" si="96"/>
        <v>43640.208333333328</v>
      </c>
      <c r="W892" s="6">
        <f t="shared" si="97"/>
        <v>43641.208333333328</v>
      </c>
    </row>
    <row r="893" spans="1:23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91"/>
        <v>258.59999999999997</v>
      </c>
      <c r="G893" t="s">
        <v>20</v>
      </c>
      <c r="H893">
        <v>165</v>
      </c>
      <c r="I893" s="5">
        <f t="shared" si="92"/>
        <v>47.018181818181816</v>
      </c>
      <c r="J893" s="5" t="s">
        <v>2041</v>
      </c>
      <c r="K893" s="5" t="s">
        <v>2042</v>
      </c>
      <c r="L893" t="s">
        <v>15</v>
      </c>
      <c r="M893" t="s">
        <v>16</v>
      </c>
      <c r="N893">
        <v>1322892000</v>
      </c>
      <c r="O893">
        <v>1326693600</v>
      </c>
      <c r="P893" t="b">
        <v>0</v>
      </c>
      <c r="Q893" t="b">
        <v>0</v>
      </c>
      <c r="R893" s="6">
        <f t="shared" si="93"/>
        <v>25569</v>
      </c>
      <c r="S893" s="5">
        <f t="shared" si="94"/>
        <v>15311.25</v>
      </c>
      <c r="T893" s="5">
        <f t="shared" si="95"/>
        <v>15355.25</v>
      </c>
      <c r="U893" t="s">
        <v>42</v>
      </c>
      <c r="V893" s="6">
        <f t="shared" si="96"/>
        <v>40880.25</v>
      </c>
      <c r="W893" s="6">
        <f t="shared" si="97"/>
        <v>40924.25</v>
      </c>
    </row>
    <row r="894" spans="1:23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91"/>
        <v>230.58333333333331</v>
      </c>
      <c r="G894" t="s">
        <v>20</v>
      </c>
      <c r="H894">
        <v>182</v>
      </c>
      <c r="I894" s="5">
        <f t="shared" si="92"/>
        <v>76.016483516483518</v>
      </c>
      <c r="J894" s="5" t="s">
        <v>2047</v>
      </c>
      <c r="K894" s="5" t="s">
        <v>2059</v>
      </c>
      <c r="L894" t="s">
        <v>21</v>
      </c>
      <c r="M894" t="s">
        <v>22</v>
      </c>
      <c r="N894">
        <v>1274418000</v>
      </c>
      <c r="O894">
        <v>1277960400</v>
      </c>
      <c r="P894" t="b">
        <v>0</v>
      </c>
      <c r="Q894" t="b">
        <v>0</v>
      </c>
      <c r="R894" s="6">
        <f t="shared" si="93"/>
        <v>25569</v>
      </c>
      <c r="S894" s="5">
        <f t="shared" si="94"/>
        <v>14750.208333333334</v>
      </c>
      <c r="T894" s="5">
        <f t="shared" si="95"/>
        <v>14791.208333333334</v>
      </c>
      <c r="U894" t="s">
        <v>206</v>
      </c>
      <c r="V894" s="6">
        <f t="shared" si="96"/>
        <v>40319.208333333336</v>
      </c>
      <c r="W894" s="6">
        <f t="shared" si="97"/>
        <v>40360.208333333336</v>
      </c>
    </row>
    <row r="895" spans="1:23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91"/>
        <v>128.21428571428572</v>
      </c>
      <c r="G895" t="s">
        <v>20</v>
      </c>
      <c r="H895">
        <v>199</v>
      </c>
      <c r="I895" s="5">
        <f t="shared" si="92"/>
        <v>54.120603015075375</v>
      </c>
      <c r="J895" s="5" t="s">
        <v>2041</v>
      </c>
      <c r="K895" s="5" t="s">
        <v>2042</v>
      </c>
      <c r="L895" t="s">
        <v>107</v>
      </c>
      <c r="M895" t="s">
        <v>108</v>
      </c>
      <c r="N895">
        <v>1434344400</v>
      </c>
      <c r="O895">
        <v>1434690000</v>
      </c>
      <c r="P895" t="b">
        <v>0</v>
      </c>
      <c r="Q895" t="b">
        <v>1</v>
      </c>
      <c r="R895" s="6">
        <f t="shared" si="93"/>
        <v>25569</v>
      </c>
      <c r="S895" s="5">
        <f t="shared" si="94"/>
        <v>16601.208333333332</v>
      </c>
      <c r="T895" s="5">
        <f t="shared" si="95"/>
        <v>16605.208333333332</v>
      </c>
      <c r="U895" t="s">
        <v>42</v>
      </c>
      <c r="V895" s="6">
        <f t="shared" si="96"/>
        <v>42170.208333333328</v>
      </c>
      <c r="W895" s="6">
        <f t="shared" si="97"/>
        <v>42174.208333333328</v>
      </c>
    </row>
    <row r="896" spans="1:23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91"/>
        <v>188.70588235294116</v>
      </c>
      <c r="G896" t="s">
        <v>20</v>
      </c>
      <c r="H896">
        <v>56</v>
      </c>
      <c r="I896" s="5">
        <f t="shared" si="92"/>
        <v>57.285714285714285</v>
      </c>
      <c r="J896" s="5" t="s">
        <v>2041</v>
      </c>
      <c r="K896" s="5" t="s">
        <v>2060</v>
      </c>
      <c r="L896" t="s">
        <v>40</v>
      </c>
      <c r="M896" t="s">
        <v>41</v>
      </c>
      <c r="N896">
        <v>1373518800</v>
      </c>
      <c r="O896">
        <v>1376110800</v>
      </c>
      <c r="P896" t="b">
        <v>0</v>
      </c>
      <c r="Q896" t="b">
        <v>1</v>
      </c>
      <c r="R896" s="6">
        <f t="shared" si="93"/>
        <v>25569</v>
      </c>
      <c r="S896" s="5">
        <f t="shared" si="94"/>
        <v>15897.208333333334</v>
      </c>
      <c r="T896" s="5">
        <f t="shared" si="95"/>
        <v>15927.208333333334</v>
      </c>
      <c r="U896" t="s">
        <v>269</v>
      </c>
      <c r="V896" s="6">
        <f t="shared" si="96"/>
        <v>41466.208333333336</v>
      </c>
      <c r="W896" s="6">
        <f t="shared" si="97"/>
        <v>41496.208333333336</v>
      </c>
    </row>
    <row r="897" spans="1:23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91"/>
        <v>6.9511889862327907</v>
      </c>
      <c r="G897" t="s">
        <v>14</v>
      </c>
      <c r="H897">
        <v>107</v>
      </c>
      <c r="I897" s="5">
        <f t="shared" si="92"/>
        <v>103.81308411214954</v>
      </c>
      <c r="J897" s="5" t="s">
        <v>2039</v>
      </c>
      <c r="K897" s="5" t="s">
        <v>2040</v>
      </c>
      <c r="L897" t="s">
        <v>21</v>
      </c>
      <c r="M897" t="s">
        <v>22</v>
      </c>
      <c r="N897">
        <v>1517637600</v>
      </c>
      <c r="O897">
        <v>1518415200</v>
      </c>
      <c r="P897" t="b">
        <v>0</v>
      </c>
      <c r="Q897" t="b">
        <v>0</v>
      </c>
      <c r="R897" s="6">
        <f t="shared" si="93"/>
        <v>25569</v>
      </c>
      <c r="S897" s="5">
        <f t="shared" si="94"/>
        <v>17565.25</v>
      </c>
      <c r="T897" s="5">
        <f t="shared" si="95"/>
        <v>17574.25</v>
      </c>
      <c r="U897" t="s">
        <v>33</v>
      </c>
      <c r="V897" s="6">
        <f t="shared" si="96"/>
        <v>43134.25</v>
      </c>
      <c r="W897" s="6">
        <f t="shared" si="97"/>
        <v>43143.25</v>
      </c>
    </row>
    <row r="898" spans="1:23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91"/>
        <v>774.43434343434342</v>
      </c>
      <c r="G898" t="s">
        <v>20</v>
      </c>
      <c r="H898">
        <v>1460</v>
      </c>
      <c r="I898" s="5">
        <f t="shared" si="92"/>
        <v>105.02602739726028</v>
      </c>
      <c r="J898" s="5" t="s">
        <v>2033</v>
      </c>
      <c r="K898" s="5" t="s">
        <v>2034</v>
      </c>
      <c r="L898" t="s">
        <v>26</v>
      </c>
      <c r="M898" t="s">
        <v>27</v>
      </c>
      <c r="N898">
        <v>1310619600</v>
      </c>
      <c r="O898">
        <v>1310878800</v>
      </c>
      <c r="P898" t="b">
        <v>0</v>
      </c>
      <c r="Q898" t="b">
        <v>1</v>
      </c>
      <c r="R898" s="6">
        <f t="shared" si="93"/>
        <v>25569</v>
      </c>
      <c r="S898" s="5">
        <f t="shared" si="94"/>
        <v>15169.208333333334</v>
      </c>
      <c r="T898" s="5">
        <f t="shared" si="95"/>
        <v>15172.208333333334</v>
      </c>
      <c r="U898" t="s">
        <v>17</v>
      </c>
      <c r="V898" s="6">
        <f t="shared" si="96"/>
        <v>40738.208333333336</v>
      </c>
      <c r="W898" s="6">
        <f t="shared" si="97"/>
        <v>40741.208333333336</v>
      </c>
    </row>
    <row r="899" spans="1:23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98">(E899/D899)*100</f>
        <v>27.693181818181817</v>
      </c>
      <c r="G899" t="s">
        <v>14</v>
      </c>
      <c r="H899">
        <v>27</v>
      </c>
      <c r="I899" s="5">
        <f t="shared" ref="I899:I962" si="99">IF(H899=0,0,E899/H899)</f>
        <v>90.259259259259252</v>
      </c>
      <c r="J899" s="5" t="s">
        <v>2039</v>
      </c>
      <c r="K899" s="5" t="s">
        <v>2040</v>
      </c>
      <c r="L899" t="s">
        <v>21</v>
      </c>
      <c r="M899" t="s">
        <v>22</v>
      </c>
      <c r="N899">
        <v>1556427600</v>
      </c>
      <c r="O899">
        <v>1556600400</v>
      </c>
      <c r="P899" t="b">
        <v>0</v>
      </c>
      <c r="Q899" t="b">
        <v>0</v>
      </c>
      <c r="R899" s="6">
        <f t="shared" ref="R899:R962" si="100">DATE(1970,1,1)</f>
        <v>25569</v>
      </c>
      <c r="S899" s="5">
        <f t="shared" ref="S899:S962" si="101">N899/86400</f>
        <v>18014.208333333332</v>
      </c>
      <c r="T899" s="5">
        <f t="shared" ref="T899:T962" si="102">O899/86400</f>
        <v>18016.208333333332</v>
      </c>
      <c r="U899" t="s">
        <v>33</v>
      </c>
      <c r="V899" s="6">
        <f t="shared" ref="V899:V962" si="103">DATE(1970,1,1)+S899</f>
        <v>43583.208333333328</v>
      </c>
      <c r="W899" s="6">
        <f t="shared" ref="W899:W962" si="104">DATE(1970,1,1)+T899</f>
        <v>43585.208333333328</v>
      </c>
    </row>
    <row r="900" spans="1:23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98"/>
        <v>52.479620323841424</v>
      </c>
      <c r="G900" t="s">
        <v>14</v>
      </c>
      <c r="H900">
        <v>1221</v>
      </c>
      <c r="I900" s="5">
        <f t="shared" si="99"/>
        <v>76.978705978705975</v>
      </c>
      <c r="J900" s="5" t="s">
        <v>2041</v>
      </c>
      <c r="K900" s="5" t="s">
        <v>2042</v>
      </c>
      <c r="L900" t="s">
        <v>21</v>
      </c>
      <c r="M900" t="s">
        <v>22</v>
      </c>
      <c r="N900">
        <v>1576476000</v>
      </c>
      <c r="O900">
        <v>1576994400</v>
      </c>
      <c r="P900" t="b">
        <v>0</v>
      </c>
      <c r="Q900" t="b">
        <v>0</v>
      </c>
      <c r="R900" s="6">
        <f t="shared" si="100"/>
        <v>25569</v>
      </c>
      <c r="S900" s="5">
        <f t="shared" si="101"/>
        <v>18246.25</v>
      </c>
      <c r="T900" s="5">
        <f t="shared" si="102"/>
        <v>18252.25</v>
      </c>
      <c r="U900" t="s">
        <v>42</v>
      </c>
      <c r="V900" s="6">
        <f t="shared" si="103"/>
        <v>43815.25</v>
      </c>
      <c r="W900" s="6">
        <f t="shared" si="104"/>
        <v>43821.25</v>
      </c>
    </row>
    <row r="901" spans="1:23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98"/>
        <v>407.09677419354841</v>
      </c>
      <c r="G901" t="s">
        <v>20</v>
      </c>
      <c r="H901">
        <v>123</v>
      </c>
      <c r="I901" s="5">
        <f t="shared" si="99"/>
        <v>102.60162601626017</v>
      </c>
      <c r="J901" s="5" t="s">
        <v>2035</v>
      </c>
      <c r="K901" s="5" t="s">
        <v>2058</v>
      </c>
      <c r="L901" t="s">
        <v>98</v>
      </c>
      <c r="M901" t="s">
        <v>99</v>
      </c>
      <c r="N901">
        <v>1381122000</v>
      </c>
      <c r="O901">
        <v>1382677200</v>
      </c>
      <c r="P901" t="b">
        <v>0</v>
      </c>
      <c r="Q901" t="b">
        <v>0</v>
      </c>
      <c r="R901" s="6">
        <f t="shared" si="100"/>
        <v>25569</v>
      </c>
      <c r="S901" s="5">
        <f t="shared" si="101"/>
        <v>15985.208333333334</v>
      </c>
      <c r="T901" s="5">
        <f t="shared" si="102"/>
        <v>16003.208333333334</v>
      </c>
      <c r="U901" t="s">
        <v>159</v>
      </c>
      <c r="V901" s="6">
        <f t="shared" si="103"/>
        <v>41554.208333333336</v>
      </c>
      <c r="W901" s="6">
        <f t="shared" si="104"/>
        <v>41572.208333333336</v>
      </c>
    </row>
    <row r="902" spans="1:23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 s="5">
        <f t="shared" si="99"/>
        <v>2</v>
      </c>
      <c r="J902" s="5" t="s">
        <v>2037</v>
      </c>
      <c r="K902" s="5" t="s">
        <v>2038</v>
      </c>
      <c r="L902" t="s">
        <v>21</v>
      </c>
      <c r="M902" t="s">
        <v>22</v>
      </c>
      <c r="N902">
        <v>1411102800</v>
      </c>
      <c r="O902">
        <v>1411189200</v>
      </c>
      <c r="P902" t="b">
        <v>0</v>
      </c>
      <c r="Q902" t="b">
        <v>1</v>
      </c>
      <c r="R902" s="6">
        <f t="shared" si="100"/>
        <v>25569</v>
      </c>
      <c r="S902" s="5">
        <f t="shared" si="101"/>
        <v>16332.208333333334</v>
      </c>
      <c r="T902" s="5">
        <f t="shared" si="102"/>
        <v>16333.208333333334</v>
      </c>
      <c r="U902" t="s">
        <v>28</v>
      </c>
      <c r="V902" s="6">
        <f t="shared" si="103"/>
        <v>41901.208333333336</v>
      </c>
      <c r="W902" s="6">
        <f t="shared" si="104"/>
        <v>41902.208333333336</v>
      </c>
    </row>
    <row r="903" spans="1:23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98"/>
        <v>156.17857142857144</v>
      </c>
      <c r="G903" t="s">
        <v>20</v>
      </c>
      <c r="H903">
        <v>159</v>
      </c>
      <c r="I903" s="5">
        <f t="shared" si="99"/>
        <v>55.0062893081761</v>
      </c>
      <c r="J903" s="5" t="s">
        <v>2035</v>
      </c>
      <c r="K903" s="5" t="s">
        <v>2036</v>
      </c>
      <c r="L903" t="s">
        <v>21</v>
      </c>
      <c r="M903" t="s">
        <v>22</v>
      </c>
      <c r="N903">
        <v>1531803600</v>
      </c>
      <c r="O903">
        <v>1534654800</v>
      </c>
      <c r="P903" t="b">
        <v>0</v>
      </c>
      <c r="Q903" t="b">
        <v>1</v>
      </c>
      <c r="R903" s="6">
        <f t="shared" si="100"/>
        <v>25569</v>
      </c>
      <c r="S903" s="5">
        <f t="shared" si="101"/>
        <v>17729.208333333332</v>
      </c>
      <c r="T903" s="5">
        <f t="shared" si="102"/>
        <v>17762.208333333332</v>
      </c>
      <c r="U903" t="s">
        <v>23</v>
      </c>
      <c r="V903" s="6">
        <f t="shared" si="103"/>
        <v>43298.208333333328</v>
      </c>
      <c r="W903" s="6">
        <f t="shared" si="104"/>
        <v>43331.208333333328</v>
      </c>
    </row>
    <row r="904" spans="1:23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98"/>
        <v>252.42857142857144</v>
      </c>
      <c r="G904" t="s">
        <v>20</v>
      </c>
      <c r="H904">
        <v>110</v>
      </c>
      <c r="I904" s="5">
        <f t="shared" si="99"/>
        <v>32.127272727272725</v>
      </c>
      <c r="J904" s="5" t="s">
        <v>2037</v>
      </c>
      <c r="K904" s="5" t="s">
        <v>2038</v>
      </c>
      <c r="L904" t="s">
        <v>21</v>
      </c>
      <c r="M904" t="s">
        <v>22</v>
      </c>
      <c r="N904">
        <v>1454133600</v>
      </c>
      <c r="O904">
        <v>1457762400</v>
      </c>
      <c r="P904" t="b">
        <v>0</v>
      </c>
      <c r="Q904" t="b">
        <v>0</v>
      </c>
      <c r="R904" s="6">
        <f t="shared" si="100"/>
        <v>25569</v>
      </c>
      <c r="S904" s="5">
        <f t="shared" si="101"/>
        <v>16830.25</v>
      </c>
      <c r="T904" s="5">
        <f t="shared" si="102"/>
        <v>16872.25</v>
      </c>
      <c r="U904" t="s">
        <v>28</v>
      </c>
      <c r="V904" s="6">
        <f t="shared" si="103"/>
        <v>42399.25</v>
      </c>
      <c r="W904" s="6">
        <f t="shared" si="104"/>
        <v>42441.25</v>
      </c>
    </row>
    <row r="905" spans="1:23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98"/>
        <v>1.729268292682927</v>
      </c>
      <c r="G905" t="s">
        <v>47</v>
      </c>
      <c r="H905">
        <v>14</v>
      </c>
      <c r="I905" s="5">
        <f t="shared" si="99"/>
        <v>50.642857142857146</v>
      </c>
      <c r="J905" s="5" t="s">
        <v>2047</v>
      </c>
      <c r="K905" s="5" t="s">
        <v>2048</v>
      </c>
      <c r="L905" t="s">
        <v>21</v>
      </c>
      <c r="M905" t="s">
        <v>22</v>
      </c>
      <c r="N905">
        <v>1336194000</v>
      </c>
      <c r="O905">
        <v>1337490000</v>
      </c>
      <c r="P905" t="b">
        <v>0</v>
      </c>
      <c r="Q905" t="b">
        <v>1</v>
      </c>
      <c r="R905" s="6">
        <f t="shared" si="100"/>
        <v>25569</v>
      </c>
      <c r="S905" s="5">
        <f t="shared" si="101"/>
        <v>15465.208333333334</v>
      </c>
      <c r="T905" s="5">
        <f t="shared" si="102"/>
        <v>15480.208333333334</v>
      </c>
      <c r="U905" t="s">
        <v>68</v>
      </c>
      <c r="V905" s="6">
        <f t="shared" si="103"/>
        <v>41034.208333333336</v>
      </c>
      <c r="W905" s="6">
        <f t="shared" si="104"/>
        <v>41049.208333333336</v>
      </c>
    </row>
    <row r="906" spans="1:23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98"/>
        <v>12.230769230769232</v>
      </c>
      <c r="G906" t="s">
        <v>14</v>
      </c>
      <c r="H906">
        <v>16</v>
      </c>
      <c r="I906" s="5">
        <f t="shared" si="99"/>
        <v>49.6875</v>
      </c>
      <c r="J906" s="5" t="s">
        <v>2047</v>
      </c>
      <c r="K906" s="5" t="s">
        <v>2056</v>
      </c>
      <c r="L906" t="s">
        <v>21</v>
      </c>
      <c r="M906" t="s">
        <v>22</v>
      </c>
      <c r="N906">
        <v>1349326800</v>
      </c>
      <c r="O906">
        <v>1349672400</v>
      </c>
      <c r="P906" t="b">
        <v>0</v>
      </c>
      <c r="Q906" t="b">
        <v>0</v>
      </c>
      <c r="R906" s="6">
        <f t="shared" si="100"/>
        <v>25569</v>
      </c>
      <c r="S906" s="5">
        <f t="shared" si="101"/>
        <v>15617.208333333334</v>
      </c>
      <c r="T906" s="5">
        <f t="shared" si="102"/>
        <v>15621.208333333334</v>
      </c>
      <c r="U906" t="s">
        <v>133</v>
      </c>
      <c r="V906" s="6">
        <f t="shared" si="103"/>
        <v>41186.208333333336</v>
      </c>
      <c r="W906" s="6">
        <f t="shared" si="104"/>
        <v>41190.208333333336</v>
      </c>
    </row>
    <row r="907" spans="1:23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98"/>
        <v>163.98734177215189</v>
      </c>
      <c r="G907" t="s">
        <v>20</v>
      </c>
      <c r="H907">
        <v>236</v>
      </c>
      <c r="I907" s="5">
        <f t="shared" si="99"/>
        <v>54.894067796610166</v>
      </c>
      <c r="J907" s="5" t="s">
        <v>2039</v>
      </c>
      <c r="K907" s="5" t="s">
        <v>2040</v>
      </c>
      <c r="L907" t="s">
        <v>21</v>
      </c>
      <c r="M907" t="s">
        <v>22</v>
      </c>
      <c r="N907">
        <v>1379566800</v>
      </c>
      <c r="O907">
        <v>1379826000</v>
      </c>
      <c r="P907" t="b">
        <v>0</v>
      </c>
      <c r="Q907" t="b">
        <v>0</v>
      </c>
      <c r="R907" s="6">
        <f t="shared" si="100"/>
        <v>25569</v>
      </c>
      <c r="S907" s="5">
        <f t="shared" si="101"/>
        <v>15967.208333333334</v>
      </c>
      <c r="T907" s="5">
        <f t="shared" si="102"/>
        <v>15970.208333333334</v>
      </c>
      <c r="U907" t="s">
        <v>33</v>
      </c>
      <c r="V907" s="6">
        <f t="shared" si="103"/>
        <v>41536.208333333336</v>
      </c>
      <c r="W907" s="6">
        <f t="shared" si="104"/>
        <v>41539.208333333336</v>
      </c>
    </row>
    <row r="908" spans="1:23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98"/>
        <v>162.98181818181817</v>
      </c>
      <c r="G908" t="s">
        <v>20</v>
      </c>
      <c r="H908">
        <v>191</v>
      </c>
      <c r="I908" s="5">
        <f t="shared" si="99"/>
        <v>46.931937172774866</v>
      </c>
      <c r="J908" s="5" t="s">
        <v>2041</v>
      </c>
      <c r="K908" s="5" t="s">
        <v>2042</v>
      </c>
      <c r="L908" t="s">
        <v>21</v>
      </c>
      <c r="M908" t="s">
        <v>22</v>
      </c>
      <c r="N908">
        <v>1494651600</v>
      </c>
      <c r="O908">
        <v>1497762000</v>
      </c>
      <c r="P908" t="b">
        <v>1</v>
      </c>
      <c r="Q908" t="b">
        <v>1</v>
      </c>
      <c r="R908" s="6">
        <f t="shared" si="100"/>
        <v>25569</v>
      </c>
      <c r="S908" s="5">
        <f t="shared" si="101"/>
        <v>17299.208333333332</v>
      </c>
      <c r="T908" s="5">
        <f t="shared" si="102"/>
        <v>17335.208333333332</v>
      </c>
      <c r="U908" t="s">
        <v>42</v>
      </c>
      <c r="V908" s="6">
        <f t="shared" si="103"/>
        <v>42868.208333333328</v>
      </c>
      <c r="W908" s="6">
        <f t="shared" si="104"/>
        <v>42904.208333333328</v>
      </c>
    </row>
    <row r="909" spans="1:23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98"/>
        <v>20.252747252747252</v>
      </c>
      <c r="G909" t="s">
        <v>14</v>
      </c>
      <c r="H909">
        <v>41</v>
      </c>
      <c r="I909" s="5">
        <f t="shared" si="99"/>
        <v>44.951219512195124</v>
      </c>
      <c r="J909" s="5" t="s">
        <v>2039</v>
      </c>
      <c r="K909" s="5" t="s">
        <v>2040</v>
      </c>
      <c r="L909" t="s">
        <v>21</v>
      </c>
      <c r="M909" t="s">
        <v>22</v>
      </c>
      <c r="N909">
        <v>1303880400</v>
      </c>
      <c r="O909">
        <v>1304485200</v>
      </c>
      <c r="P909" t="b">
        <v>0</v>
      </c>
      <c r="Q909" t="b">
        <v>0</v>
      </c>
      <c r="R909" s="6">
        <f t="shared" si="100"/>
        <v>25569</v>
      </c>
      <c r="S909" s="5">
        <f t="shared" si="101"/>
        <v>15091.208333333334</v>
      </c>
      <c r="T909" s="5">
        <f t="shared" si="102"/>
        <v>15098.208333333334</v>
      </c>
      <c r="U909" t="s">
        <v>33</v>
      </c>
      <c r="V909" s="6">
        <f t="shared" si="103"/>
        <v>40660.208333333336</v>
      </c>
      <c r="W909" s="6">
        <f t="shared" si="104"/>
        <v>40667.208333333336</v>
      </c>
    </row>
    <row r="910" spans="1:23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98"/>
        <v>319.24083769633506</v>
      </c>
      <c r="G910" t="s">
        <v>20</v>
      </c>
      <c r="H910">
        <v>3934</v>
      </c>
      <c r="I910" s="5">
        <f t="shared" si="99"/>
        <v>30.99898322318251</v>
      </c>
      <c r="J910" s="5" t="s">
        <v>2050</v>
      </c>
      <c r="K910" s="5" t="s">
        <v>2051</v>
      </c>
      <c r="L910" t="s">
        <v>21</v>
      </c>
      <c r="M910" t="s">
        <v>22</v>
      </c>
      <c r="N910">
        <v>1335934800</v>
      </c>
      <c r="O910">
        <v>1336885200</v>
      </c>
      <c r="P910" t="b">
        <v>0</v>
      </c>
      <c r="Q910" t="b">
        <v>0</v>
      </c>
      <c r="R910" s="6">
        <f t="shared" si="100"/>
        <v>25569</v>
      </c>
      <c r="S910" s="5">
        <f t="shared" si="101"/>
        <v>15462.208333333334</v>
      </c>
      <c r="T910" s="5">
        <f t="shared" si="102"/>
        <v>15473.208333333334</v>
      </c>
      <c r="U910" t="s">
        <v>89</v>
      </c>
      <c r="V910" s="6">
        <f t="shared" si="103"/>
        <v>41031.208333333336</v>
      </c>
      <c r="W910" s="6">
        <f t="shared" si="104"/>
        <v>41042.208333333336</v>
      </c>
    </row>
    <row r="911" spans="1:23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98"/>
        <v>478.94444444444446</v>
      </c>
      <c r="G911" t="s">
        <v>20</v>
      </c>
      <c r="H911">
        <v>80</v>
      </c>
      <c r="I911" s="5">
        <f t="shared" si="99"/>
        <v>107.7625</v>
      </c>
      <c r="J911" s="5" t="s">
        <v>2039</v>
      </c>
      <c r="K911" s="5" t="s">
        <v>2040</v>
      </c>
      <c r="L911" t="s">
        <v>15</v>
      </c>
      <c r="M911" t="s">
        <v>16</v>
      </c>
      <c r="N911">
        <v>1528088400</v>
      </c>
      <c r="O911">
        <v>1530421200</v>
      </c>
      <c r="P911" t="b">
        <v>0</v>
      </c>
      <c r="Q911" t="b">
        <v>1</v>
      </c>
      <c r="R911" s="6">
        <f t="shared" si="100"/>
        <v>25569</v>
      </c>
      <c r="S911" s="5">
        <f t="shared" si="101"/>
        <v>17686.208333333332</v>
      </c>
      <c r="T911" s="5">
        <f t="shared" si="102"/>
        <v>17713.208333333332</v>
      </c>
      <c r="U911" t="s">
        <v>33</v>
      </c>
      <c r="V911" s="6">
        <f t="shared" si="103"/>
        <v>43255.208333333328</v>
      </c>
      <c r="W911" s="6">
        <f t="shared" si="104"/>
        <v>43282.208333333328</v>
      </c>
    </row>
    <row r="912" spans="1:23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98"/>
        <v>19.556634304207122</v>
      </c>
      <c r="G912" t="s">
        <v>74</v>
      </c>
      <c r="H912">
        <v>296</v>
      </c>
      <c r="I912" s="5">
        <f t="shared" si="99"/>
        <v>102.07770270270271</v>
      </c>
      <c r="J912" s="5" t="s">
        <v>2039</v>
      </c>
      <c r="K912" s="5" t="s">
        <v>2040</v>
      </c>
      <c r="L912" t="s">
        <v>21</v>
      </c>
      <c r="M912" t="s">
        <v>22</v>
      </c>
      <c r="N912">
        <v>1421906400</v>
      </c>
      <c r="O912">
        <v>1421992800</v>
      </c>
      <c r="P912" t="b">
        <v>0</v>
      </c>
      <c r="Q912" t="b">
        <v>0</v>
      </c>
      <c r="R912" s="6">
        <f t="shared" si="100"/>
        <v>25569</v>
      </c>
      <c r="S912" s="5">
        <f t="shared" si="101"/>
        <v>16457.25</v>
      </c>
      <c r="T912" s="5">
        <f t="shared" si="102"/>
        <v>16458.25</v>
      </c>
      <c r="U912" t="s">
        <v>33</v>
      </c>
      <c r="V912" s="6">
        <f t="shared" si="103"/>
        <v>42026.25</v>
      </c>
      <c r="W912" s="6">
        <f t="shared" si="104"/>
        <v>42027.25</v>
      </c>
    </row>
    <row r="913" spans="1:23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98"/>
        <v>198.94827586206895</v>
      </c>
      <c r="G913" t="s">
        <v>20</v>
      </c>
      <c r="H913">
        <v>462</v>
      </c>
      <c r="I913" s="5">
        <f t="shared" si="99"/>
        <v>24.976190476190474</v>
      </c>
      <c r="J913" s="5" t="s">
        <v>2037</v>
      </c>
      <c r="K913" s="5" t="s">
        <v>2038</v>
      </c>
      <c r="L913" t="s">
        <v>21</v>
      </c>
      <c r="M913" t="s">
        <v>22</v>
      </c>
      <c r="N913">
        <v>1568005200</v>
      </c>
      <c r="O913">
        <v>1568178000</v>
      </c>
      <c r="P913" t="b">
        <v>1</v>
      </c>
      <c r="Q913" t="b">
        <v>0</v>
      </c>
      <c r="R913" s="6">
        <f t="shared" si="100"/>
        <v>25569</v>
      </c>
      <c r="S913" s="5">
        <f t="shared" si="101"/>
        <v>18148.208333333332</v>
      </c>
      <c r="T913" s="5">
        <f t="shared" si="102"/>
        <v>18150.208333333332</v>
      </c>
      <c r="U913" t="s">
        <v>28</v>
      </c>
      <c r="V913" s="6">
        <f t="shared" si="103"/>
        <v>43717.208333333328</v>
      </c>
      <c r="W913" s="6">
        <f t="shared" si="104"/>
        <v>43719.208333333328</v>
      </c>
    </row>
    <row r="914" spans="1:23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 s="5">
        <f t="shared" si="99"/>
        <v>79.944134078212286</v>
      </c>
      <c r="J914" s="5" t="s">
        <v>2041</v>
      </c>
      <c r="K914" s="5" t="s">
        <v>2044</v>
      </c>
      <c r="L914" t="s">
        <v>21</v>
      </c>
      <c r="M914" t="s">
        <v>22</v>
      </c>
      <c r="N914">
        <v>1346821200</v>
      </c>
      <c r="O914">
        <v>1347944400</v>
      </c>
      <c r="P914" t="b">
        <v>1</v>
      </c>
      <c r="Q914" t="b">
        <v>0</v>
      </c>
      <c r="R914" s="6">
        <f t="shared" si="100"/>
        <v>25569</v>
      </c>
      <c r="S914" s="5">
        <f t="shared" si="101"/>
        <v>15588.208333333334</v>
      </c>
      <c r="T914" s="5">
        <f t="shared" si="102"/>
        <v>15601.208333333334</v>
      </c>
      <c r="U914" t="s">
        <v>53</v>
      </c>
      <c r="V914" s="6">
        <f t="shared" si="103"/>
        <v>41157.208333333336</v>
      </c>
      <c r="W914" s="6">
        <f t="shared" si="104"/>
        <v>41170.208333333336</v>
      </c>
    </row>
    <row r="915" spans="1:23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98"/>
        <v>50.621082621082621</v>
      </c>
      <c r="G915" t="s">
        <v>14</v>
      </c>
      <c r="H915">
        <v>523</v>
      </c>
      <c r="I915" s="5">
        <f t="shared" si="99"/>
        <v>67.946462715105156</v>
      </c>
      <c r="J915" s="5" t="s">
        <v>2041</v>
      </c>
      <c r="K915" s="5" t="s">
        <v>2044</v>
      </c>
      <c r="L915" t="s">
        <v>26</v>
      </c>
      <c r="M915" t="s">
        <v>27</v>
      </c>
      <c r="N915">
        <v>1557637200</v>
      </c>
      <c r="O915">
        <v>1558760400</v>
      </c>
      <c r="P915" t="b">
        <v>0</v>
      </c>
      <c r="Q915" t="b">
        <v>0</v>
      </c>
      <c r="R915" s="6">
        <f t="shared" si="100"/>
        <v>25569</v>
      </c>
      <c r="S915" s="5">
        <f t="shared" si="101"/>
        <v>18028.208333333332</v>
      </c>
      <c r="T915" s="5">
        <f t="shared" si="102"/>
        <v>18041.208333333332</v>
      </c>
      <c r="U915" t="s">
        <v>53</v>
      </c>
      <c r="V915" s="6">
        <f t="shared" si="103"/>
        <v>43597.208333333328</v>
      </c>
      <c r="W915" s="6">
        <f t="shared" si="104"/>
        <v>43610.208333333328</v>
      </c>
    </row>
    <row r="916" spans="1:23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98"/>
        <v>57.4375</v>
      </c>
      <c r="G916" t="s">
        <v>14</v>
      </c>
      <c r="H916">
        <v>141</v>
      </c>
      <c r="I916" s="5">
        <f t="shared" si="99"/>
        <v>26.070921985815602</v>
      </c>
      <c r="J916" s="5" t="s">
        <v>2039</v>
      </c>
      <c r="K916" s="5" t="s">
        <v>2040</v>
      </c>
      <c r="L916" t="s">
        <v>40</v>
      </c>
      <c r="M916" t="s">
        <v>41</v>
      </c>
      <c r="N916">
        <v>1375592400</v>
      </c>
      <c r="O916">
        <v>1376629200</v>
      </c>
      <c r="P916" t="b">
        <v>0</v>
      </c>
      <c r="Q916" t="b">
        <v>0</v>
      </c>
      <c r="R916" s="6">
        <f t="shared" si="100"/>
        <v>25569</v>
      </c>
      <c r="S916" s="5">
        <f t="shared" si="101"/>
        <v>15921.208333333334</v>
      </c>
      <c r="T916" s="5">
        <f t="shared" si="102"/>
        <v>15933.208333333334</v>
      </c>
      <c r="U916" t="s">
        <v>33</v>
      </c>
      <c r="V916" s="6">
        <f t="shared" si="103"/>
        <v>41490.208333333336</v>
      </c>
      <c r="W916" s="6">
        <f t="shared" si="104"/>
        <v>41502.208333333336</v>
      </c>
    </row>
    <row r="917" spans="1:23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98"/>
        <v>155.62827640984909</v>
      </c>
      <c r="G917" t="s">
        <v>20</v>
      </c>
      <c r="H917">
        <v>1866</v>
      </c>
      <c r="I917" s="5">
        <f t="shared" si="99"/>
        <v>105.0032154340836</v>
      </c>
      <c r="J917" s="5" t="s">
        <v>2041</v>
      </c>
      <c r="K917" s="5" t="s">
        <v>2060</v>
      </c>
      <c r="L917" t="s">
        <v>40</v>
      </c>
      <c r="M917" t="s">
        <v>41</v>
      </c>
      <c r="N917">
        <v>1503982800</v>
      </c>
      <c r="O917">
        <v>1504760400</v>
      </c>
      <c r="P917" t="b">
        <v>0</v>
      </c>
      <c r="Q917" t="b">
        <v>0</v>
      </c>
      <c r="R917" s="6">
        <f t="shared" si="100"/>
        <v>25569</v>
      </c>
      <c r="S917" s="5">
        <f t="shared" si="101"/>
        <v>17407.208333333332</v>
      </c>
      <c r="T917" s="5">
        <f t="shared" si="102"/>
        <v>17416.208333333332</v>
      </c>
      <c r="U917" t="s">
        <v>269</v>
      </c>
      <c r="V917" s="6">
        <f t="shared" si="103"/>
        <v>42976.208333333328</v>
      </c>
      <c r="W917" s="6">
        <f t="shared" si="104"/>
        <v>42985.208333333328</v>
      </c>
    </row>
    <row r="918" spans="1:23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98"/>
        <v>36.297297297297298</v>
      </c>
      <c r="G918" t="s">
        <v>14</v>
      </c>
      <c r="H918">
        <v>52</v>
      </c>
      <c r="I918" s="5">
        <f t="shared" si="99"/>
        <v>25.826923076923077</v>
      </c>
      <c r="J918" s="5" t="s">
        <v>2054</v>
      </c>
      <c r="K918" s="5" t="s">
        <v>2055</v>
      </c>
      <c r="L918" t="s">
        <v>21</v>
      </c>
      <c r="M918" t="s">
        <v>22</v>
      </c>
      <c r="N918">
        <v>1418882400</v>
      </c>
      <c r="O918">
        <v>1419660000</v>
      </c>
      <c r="P918" t="b">
        <v>0</v>
      </c>
      <c r="Q918" t="b">
        <v>0</v>
      </c>
      <c r="R918" s="6">
        <f t="shared" si="100"/>
        <v>25569</v>
      </c>
      <c r="S918" s="5">
        <f t="shared" si="101"/>
        <v>16422.25</v>
      </c>
      <c r="T918" s="5">
        <f t="shared" si="102"/>
        <v>16431.25</v>
      </c>
      <c r="U918" t="s">
        <v>122</v>
      </c>
      <c r="V918" s="6">
        <f t="shared" si="103"/>
        <v>41991.25</v>
      </c>
      <c r="W918" s="6">
        <f t="shared" si="104"/>
        <v>42000.25</v>
      </c>
    </row>
    <row r="919" spans="1:23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98"/>
        <v>58.25</v>
      </c>
      <c r="G919" t="s">
        <v>47</v>
      </c>
      <c r="H919">
        <v>27</v>
      </c>
      <c r="I919" s="5">
        <f t="shared" si="99"/>
        <v>77.666666666666671</v>
      </c>
      <c r="J919" s="5" t="s">
        <v>2041</v>
      </c>
      <c r="K919" s="5" t="s">
        <v>2052</v>
      </c>
      <c r="L919" t="s">
        <v>40</v>
      </c>
      <c r="M919" t="s">
        <v>41</v>
      </c>
      <c r="N919">
        <v>1309237200</v>
      </c>
      <c r="O919">
        <v>1311310800</v>
      </c>
      <c r="P919" t="b">
        <v>0</v>
      </c>
      <c r="Q919" t="b">
        <v>1</v>
      </c>
      <c r="R919" s="6">
        <f t="shared" si="100"/>
        <v>25569</v>
      </c>
      <c r="S919" s="5">
        <f t="shared" si="101"/>
        <v>15153.208333333334</v>
      </c>
      <c r="T919" s="5">
        <f t="shared" si="102"/>
        <v>15177.208333333334</v>
      </c>
      <c r="U919" t="s">
        <v>100</v>
      </c>
      <c r="V919" s="6">
        <f t="shared" si="103"/>
        <v>40722.208333333336</v>
      </c>
      <c r="W919" s="6">
        <f t="shared" si="104"/>
        <v>40746.208333333336</v>
      </c>
    </row>
    <row r="920" spans="1:23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98"/>
        <v>237.39473684210526</v>
      </c>
      <c r="G920" t="s">
        <v>20</v>
      </c>
      <c r="H920">
        <v>156</v>
      </c>
      <c r="I920" s="5">
        <f t="shared" si="99"/>
        <v>57.82692307692308</v>
      </c>
      <c r="J920" s="5" t="s">
        <v>2047</v>
      </c>
      <c r="K920" s="5" t="s">
        <v>2056</v>
      </c>
      <c r="L920" t="s">
        <v>98</v>
      </c>
      <c r="M920" t="s">
        <v>99</v>
      </c>
      <c r="N920">
        <v>1343365200</v>
      </c>
      <c r="O920">
        <v>1344315600</v>
      </c>
      <c r="P920" t="b">
        <v>0</v>
      </c>
      <c r="Q920" t="b">
        <v>0</v>
      </c>
      <c r="R920" s="6">
        <f t="shared" si="100"/>
        <v>25569</v>
      </c>
      <c r="S920" s="5">
        <f t="shared" si="101"/>
        <v>15548.208333333334</v>
      </c>
      <c r="T920" s="5">
        <f t="shared" si="102"/>
        <v>15559.208333333334</v>
      </c>
      <c r="U920" t="s">
        <v>133</v>
      </c>
      <c r="V920" s="6">
        <f t="shared" si="103"/>
        <v>41117.208333333336</v>
      </c>
      <c r="W920" s="6">
        <f t="shared" si="104"/>
        <v>41128.208333333336</v>
      </c>
    </row>
    <row r="921" spans="1:23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98"/>
        <v>58.75</v>
      </c>
      <c r="G921" t="s">
        <v>14</v>
      </c>
      <c r="H921">
        <v>225</v>
      </c>
      <c r="I921" s="5">
        <f t="shared" si="99"/>
        <v>92.955555555555549</v>
      </c>
      <c r="J921" s="5" t="s">
        <v>2039</v>
      </c>
      <c r="K921" s="5" t="s">
        <v>2040</v>
      </c>
      <c r="L921" t="s">
        <v>26</v>
      </c>
      <c r="M921" t="s">
        <v>27</v>
      </c>
      <c r="N921">
        <v>1507957200</v>
      </c>
      <c r="O921">
        <v>1510725600</v>
      </c>
      <c r="P921" t="b">
        <v>0</v>
      </c>
      <c r="Q921" t="b">
        <v>1</v>
      </c>
      <c r="R921" s="6">
        <f t="shared" si="100"/>
        <v>25569</v>
      </c>
      <c r="S921" s="5">
        <f t="shared" si="101"/>
        <v>17453.208333333332</v>
      </c>
      <c r="T921" s="5">
        <f t="shared" si="102"/>
        <v>17485.25</v>
      </c>
      <c r="U921" t="s">
        <v>33</v>
      </c>
      <c r="V921" s="6">
        <f t="shared" si="103"/>
        <v>43022.208333333328</v>
      </c>
      <c r="W921" s="6">
        <f t="shared" si="104"/>
        <v>43054.25</v>
      </c>
    </row>
    <row r="922" spans="1:23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98"/>
        <v>182.56603773584905</v>
      </c>
      <c r="G922" t="s">
        <v>20</v>
      </c>
      <c r="H922">
        <v>255</v>
      </c>
      <c r="I922" s="5">
        <f t="shared" si="99"/>
        <v>37.945098039215686</v>
      </c>
      <c r="J922" s="5" t="s">
        <v>2041</v>
      </c>
      <c r="K922" s="5" t="s">
        <v>2049</v>
      </c>
      <c r="L922" t="s">
        <v>21</v>
      </c>
      <c r="M922" t="s">
        <v>22</v>
      </c>
      <c r="N922">
        <v>1549519200</v>
      </c>
      <c r="O922">
        <v>1551247200</v>
      </c>
      <c r="P922" t="b">
        <v>1</v>
      </c>
      <c r="Q922" t="b">
        <v>0</v>
      </c>
      <c r="R922" s="6">
        <f t="shared" si="100"/>
        <v>25569</v>
      </c>
      <c r="S922" s="5">
        <f t="shared" si="101"/>
        <v>17934.25</v>
      </c>
      <c r="T922" s="5">
        <f t="shared" si="102"/>
        <v>17954.25</v>
      </c>
      <c r="U922" t="s">
        <v>71</v>
      </c>
      <c r="V922" s="6">
        <f t="shared" si="103"/>
        <v>43503.25</v>
      </c>
      <c r="W922" s="6">
        <f t="shared" si="104"/>
        <v>43523.25</v>
      </c>
    </row>
    <row r="923" spans="1:23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98"/>
        <v>0.75436408977556113</v>
      </c>
      <c r="G923" t="s">
        <v>14</v>
      </c>
      <c r="H923">
        <v>38</v>
      </c>
      <c r="I923" s="5">
        <f t="shared" si="99"/>
        <v>31.842105263157894</v>
      </c>
      <c r="J923" s="5" t="s">
        <v>2037</v>
      </c>
      <c r="K923" s="5" t="s">
        <v>2038</v>
      </c>
      <c r="L923" t="s">
        <v>21</v>
      </c>
      <c r="M923" t="s">
        <v>22</v>
      </c>
      <c r="N923">
        <v>1329026400</v>
      </c>
      <c r="O923">
        <v>1330236000</v>
      </c>
      <c r="P923" t="b">
        <v>0</v>
      </c>
      <c r="Q923" t="b">
        <v>0</v>
      </c>
      <c r="R923" s="6">
        <f t="shared" si="100"/>
        <v>25569</v>
      </c>
      <c r="S923" s="5">
        <f t="shared" si="101"/>
        <v>15382.25</v>
      </c>
      <c r="T923" s="5">
        <f t="shared" si="102"/>
        <v>15396.25</v>
      </c>
      <c r="U923" t="s">
        <v>28</v>
      </c>
      <c r="V923" s="6">
        <f t="shared" si="103"/>
        <v>40951.25</v>
      </c>
      <c r="W923" s="6">
        <f t="shared" si="104"/>
        <v>40965.25</v>
      </c>
    </row>
    <row r="924" spans="1:23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98"/>
        <v>175.95330739299609</v>
      </c>
      <c r="G924" t="s">
        <v>20</v>
      </c>
      <c r="H924">
        <v>2261</v>
      </c>
      <c r="I924" s="5">
        <f t="shared" si="99"/>
        <v>40</v>
      </c>
      <c r="J924" s="5" t="s">
        <v>2035</v>
      </c>
      <c r="K924" s="5" t="s">
        <v>2062</v>
      </c>
      <c r="L924" t="s">
        <v>21</v>
      </c>
      <c r="M924" t="s">
        <v>22</v>
      </c>
      <c r="N924">
        <v>1544335200</v>
      </c>
      <c r="O924">
        <v>1545112800</v>
      </c>
      <c r="P924" t="b">
        <v>0</v>
      </c>
      <c r="Q924" t="b">
        <v>1</v>
      </c>
      <c r="R924" s="6">
        <f t="shared" si="100"/>
        <v>25569</v>
      </c>
      <c r="S924" s="5">
        <f t="shared" si="101"/>
        <v>17874.25</v>
      </c>
      <c r="T924" s="5">
        <f t="shared" si="102"/>
        <v>17883.25</v>
      </c>
      <c r="U924" t="s">
        <v>319</v>
      </c>
      <c r="V924" s="6">
        <f t="shared" si="103"/>
        <v>43443.25</v>
      </c>
      <c r="W924" s="6">
        <f t="shared" si="104"/>
        <v>43452.25</v>
      </c>
    </row>
    <row r="925" spans="1:23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98"/>
        <v>237.88235294117646</v>
      </c>
      <c r="G925" t="s">
        <v>20</v>
      </c>
      <c r="H925">
        <v>40</v>
      </c>
      <c r="I925" s="5">
        <f t="shared" si="99"/>
        <v>101.1</v>
      </c>
      <c r="J925" s="5" t="s">
        <v>2039</v>
      </c>
      <c r="K925" s="5" t="s">
        <v>2040</v>
      </c>
      <c r="L925" t="s">
        <v>21</v>
      </c>
      <c r="M925" t="s">
        <v>22</v>
      </c>
      <c r="N925">
        <v>1279083600</v>
      </c>
      <c r="O925">
        <v>1279170000</v>
      </c>
      <c r="P925" t="b">
        <v>0</v>
      </c>
      <c r="Q925" t="b">
        <v>0</v>
      </c>
      <c r="R925" s="6">
        <f t="shared" si="100"/>
        <v>25569</v>
      </c>
      <c r="S925" s="5">
        <f t="shared" si="101"/>
        <v>14804.208333333334</v>
      </c>
      <c r="T925" s="5">
        <f t="shared" si="102"/>
        <v>14805.208333333334</v>
      </c>
      <c r="U925" t="s">
        <v>33</v>
      </c>
      <c r="V925" s="6">
        <f t="shared" si="103"/>
        <v>40373.208333333336</v>
      </c>
      <c r="W925" s="6">
        <f t="shared" si="104"/>
        <v>40374.208333333336</v>
      </c>
    </row>
    <row r="926" spans="1:23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98"/>
        <v>488.05076142131981</v>
      </c>
      <c r="G926" t="s">
        <v>20</v>
      </c>
      <c r="H926">
        <v>2289</v>
      </c>
      <c r="I926" s="5">
        <f t="shared" si="99"/>
        <v>84.006989951944078</v>
      </c>
      <c r="J926" s="5" t="s">
        <v>2039</v>
      </c>
      <c r="K926" s="5" t="s">
        <v>2040</v>
      </c>
      <c r="L926" t="s">
        <v>107</v>
      </c>
      <c r="M926" t="s">
        <v>108</v>
      </c>
      <c r="N926">
        <v>1572498000</v>
      </c>
      <c r="O926">
        <v>1573452000</v>
      </c>
      <c r="P926" t="b">
        <v>0</v>
      </c>
      <c r="Q926" t="b">
        <v>0</v>
      </c>
      <c r="R926" s="6">
        <f t="shared" si="100"/>
        <v>25569</v>
      </c>
      <c r="S926" s="5">
        <f t="shared" si="101"/>
        <v>18200.208333333332</v>
      </c>
      <c r="T926" s="5">
        <f t="shared" si="102"/>
        <v>18211.25</v>
      </c>
      <c r="U926" t="s">
        <v>33</v>
      </c>
      <c r="V926" s="6">
        <f t="shared" si="103"/>
        <v>43769.208333333328</v>
      </c>
      <c r="W926" s="6">
        <f t="shared" si="104"/>
        <v>43780.25</v>
      </c>
    </row>
    <row r="927" spans="1:23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98"/>
        <v>224.06666666666669</v>
      </c>
      <c r="G927" t="s">
        <v>20</v>
      </c>
      <c r="H927">
        <v>65</v>
      </c>
      <c r="I927" s="5">
        <f t="shared" si="99"/>
        <v>103.41538461538461</v>
      </c>
      <c r="J927" s="5" t="s">
        <v>2039</v>
      </c>
      <c r="K927" s="5" t="s">
        <v>2040</v>
      </c>
      <c r="L927" t="s">
        <v>21</v>
      </c>
      <c r="M927" t="s">
        <v>22</v>
      </c>
      <c r="N927">
        <v>1506056400</v>
      </c>
      <c r="O927">
        <v>1507093200</v>
      </c>
      <c r="P927" t="b">
        <v>0</v>
      </c>
      <c r="Q927" t="b">
        <v>0</v>
      </c>
      <c r="R927" s="6">
        <f t="shared" si="100"/>
        <v>25569</v>
      </c>
      <c r="S927" s="5">
        <f t="shared" si="101"/>
        <v>17431.208333333332</v>
      </c>
      <c r="T927" s="5">
        <f t="shared" si="102"/>
        <v>17443.208333333332</v>
      </c>
      <c r="U927" t="s">
        <v>33</v>
      </c>
      <c r="V927" s="6">
        <f t="shared" si="103"/>
        <v>43000.208333333328</v>
      </c>
      <c r="W927" s="6">
        <f t="shared" si="104"/>
        <v>43012.208333333328</v>
      </c>
    </row>
    <row r="928" spans="1:23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98"/>
        <v>18.126436781609197</v>
      </c>
      <c r="G928" t="s">
        <v>14</v>
      </c>
      <c r="H928">
        <v>15</v>
      </c>
      <c r="I928" s="5">
        <f t="shared" si="99"/>
        <v>105.13333333333334</v>
      </c>
      <c r="J928" s="5" t="s">
        <v>2033</v>
      </c>
      <c r="K928" s="5" t="s">
        <v>2034</v>
      </c>
      <c r="L928" t="s">
        <v>21</v>
      </c>
      <c r="M928" t="s">
        <v>22</v>
      </c>
      <c r="N928">
        <v>1463029200</v>
      </c>
      <c r="O928">
        <v>1463374800</v>
      </c>
      <c r="P928" t="b">
        <v>0</v>
      </c>
      <c r="Q928" t="b">
        <v>0</v>
      </c>
      <c r="R928" s="6">
        <f t="shared" si="100"/>
        <v>25569</v>
      </c>
      <c r="S928" s="5">
        <f t="shared" si="101"/>
        <v>16933.208333333332</v>
      </c>
      <c r="T928" s="5">
        <f t="shared" si="102"/>
        <v>16937.208333333332</v>
      </c>
      <c r="U928" t="s">
        <v>17</v>
      </c>
      <c r="V928" s="6">
        <f t="shared" si="103"/>
        <v>42502.208333333328</v>
      </c>
      <c r="W928" s="6">
        <f t="shared" si="104"/>
        <v>42506.208333333328</v>
      </c>
    </row>
    <row r="929" spans="1:23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98"/>
        <v>45.847222222222221</v>
      </c>
      <c r="G929" t="s">
        <v>14</v>
      </c>
      <c r="H929">
        <v>37</v>
      </c>
      <c r="I929" s="5">
        <f t="shared" si="99"/>
        <v>89.21621621621621</v>
      </c>
      <c r="J929" s="5" t="s">
        <v>2039</v>
      </c>
      <c r="K929" s="5" t="s">
        <v>2040</v>
      </c>
      <c r="L929" t="s">
        <v>21</v>
      </c>
      <c r="M929" t="s">
        <v>22</v>
      </c>
      <c r="N929">
        <v>1342069200</v>
      </c>
      <c r="O929">
        <v>1344574800</v>
      </c>
      <c r="P929" t="b">
        <v>0</v>
      </c>
      <c r="Q929" t="b">
        <v>0</v>
      </c>
      <c r="R929" s="6">
        <f t="shared" si="100"/>
        <v>25569</v>
      </c>
      <c r="S929" s="5">
        <f t="shared" si="101"/>
        <v>15533.208333333334</v>
      </c>
      <c r="T929" s="5">
        <f t="shared" si="102"/>
        <v>15562.208333333334</v>
      </c>
      <c r="U929" t="s">
        <v>33</v>
      </c>
      <c r="V929" s="6">
        <f t="shared" si="103"/>
        <v>41102.208333333336</v>
      </c>
      <c r="W929" s="6">
        <f t="shared" si="104"/>
        <v>41131.208333333336</v>
      </c>
    </row>
    <row r="930" spans="1:23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98"/>
        <v>117.31541218637993</v>
      </c>
      <c r="G930" t="s">
        <v>20</v>
      </c>
      <c r="H930">
        <v>3777</v>
      </c>
      <c r="I930" s="5">
        <f t="shared" si="99"/>
        <v>51.995234312946785</v>
      </c>
      <c r="J930" s="5" t="s">
        <v>2037</v>
      </c>
      <c r="K930" s="5" t="s">
        <v>2038</v>
      </c>
      <c r="L930" t="s">
        <v>107</v>
      </c>
      <c r="M930" t="s">
        <v>108</v>
      </c>
      <c r="N930">
        <v>1388296800</v>
      </c>
      <c r="O930">
        <v>1389074400</v>
      </c>
      <c r="P930" t="b">
        <v>0</v>
      </c>
      <c r="Q930" t="b">
        <v>0</v>
      </c>
      <c r="R930" s="6">
        <f t="shared" si="100"/>
        <v>25569</v>
      </c>
      <c r="S930" s="5">
        <f t="shared" si="101"/>
        <v>16068.25</v>
      </c>
      <c r="T930" s="5">
        <f t="shared" si="102"/>
        <v>16077.25</v>
      </c>
      <c r="U930" t="s">
        <v>28</v>
      </c>
      <c r="V930" s="6">
        <f t="shared" si="103"/>
        <v>41637.25</v>
      </c>
      <c r="W930" s="6">
        <f t="shared" si="104"/>
        <v>41646.25</v>
      </c>
    </row>
    <row r="931" spans="1:23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98"/>
        <v>217.30909090909088</v>
      </c>
      <c r="G931" t="s">
        <v>20</v>
      </c>
      <c r="H931">
        <v>184</v>
      </c>
      <c r="I931" s="5">
        <f t="shared" si="99"/>
        <v>64.956521739130437</v>
      </c>
      <c r="J931" s="5" t="s">
        <v>2039</v>
      </c>
      <c r="K931" s="5" t="s">
        <v>2040</v>
      </c>
      <c r="L931" t="s">
        <v>40</v>
      </c>
      <c r="M931" t="s">
        <v>41</v>
      </c>
      <c r="N931">
        <v>1493787600</v>
      </c>
      <c r="O931">
        <v>1494997200</v>
      </c>
      <c r="P931" t="b">
        <v>0</v>
      </c>
      <c r="Q931" t="b">
        <v>0</v>
      </c>
      <c r="R931" s="6">
        <f t="shared" si="100"/>
        <v>25569</v>
      </c>
      <c r="S931" s="5">
        <f t="shared" si="101"/>
        <v>17289.208333333332</v>
      </c>
      <c r="T931" s="5">
        <f t="shared" si="102"/>
        <v>17303.208333333332</v>
      </c>
      <c r="U931" t="s">
        <v>33</v>
      </c>
      <c r="V931" s="6">
        <f t="shared" si="103"/>
        <v>42858.208333333328</v>
      </c>
      <c r="W931" s="6">
        <f t="shared" si="104"/>
        <v>42872.208333333328</v>
      </c>
    </row>
    <row r="932" spans="1:23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98"/>
        <v>112.28571428571428</v>
      </c>
      <c r="G932" t="s">
        <v>20</v>
      </c>
      <c r="H932">
        <v>85</v>
      </c>
      <c r="I932" s="5">
        <f t="shared" si="99"/>
        <v>46.235294117647058</v>
      </c>
      <c r="J932" s="5" t="s">
        <v>2039</v>
      </c>
      <c r="K932" s="5" t="s">
        <v>2040</v>
      </c>
      <c r="L932" t="s">
        <v>21</v>
      </c>
      <c r="M932" t="s">
        <v>22</v>
      </c>
      <c r="N932">
        <v>1424844000</v>
      </c>
      <c r="O932">
        <v>1425448800</v>
      </c>
      <c r="P932" t="b">
        <v>0</v>
      </c>
      <c r="Q932" t="b">
        <v>1</v>
      </c>
      <c r="R932" s="6">
        <f t="shared" si="100"/>
        <v>25569</v>
      </c>
      <c r="S932" s="5">
        <f t="shared" si="101"/>
        <v>16491.25</v>
      </c>
      <c r="T932" s="5">
        <f t="shared" si="102"/>
        <v>16498.25</v>
      </c>
      <c r="U932" t="s">
        <v>33</v>
      </c>
      <c r="V932" s="6">
        <f t="shared" si="103"/>
        <v>42060.25</v>
      </c>
      <c r="W932" s="6">
        <f t="shared" si="104"/>
        <v>42067.25</v>
      </c>
    </row>
    <row r="933" spans="1:23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98"/>
        <v>72.51898734177216</v>
      </c>
      <c r="G933" t="s">
        <v>14</v>
      </c>
      <c r="H933">
        <v>112</v>
      </c>
      <c r="I933" s="5">
        <f t="shared" si="99"/>
        <v>51.151785714285715</v>
      </c>
      <c r="J933" s="5" t="s">
        <v>2039</v>
      </c>
      <c r="K933" s="5" t="s">
        <v>2040</v>
      </c>
      <c r="L933" t="s">
        <v>21</v>
      </c>
      <c r="M933" t="s">
        <v>22</v>
      </c>
      <c r="N933">
        <v>1403931600</v>
      </c>
      <c r="O933">
        <v>1404104400</v>
      </c>
      <c r="P933" t="b">
        <v>0</v>
      </c>
      <c r="Q933" t="b">
        <v>1</v>
      </c>
      <c r="R933" s="6">
        <f t="shared" si="100"/>
        <v>25569</v>
      </c>
      <c r="S933" s="5">
        <f t="shared" si="101"/>
        <v>16249.208333333334</v>
      </c>
      <c r="T933" s="5">
        <f t="shared" si="102"/>
        <v>16251.208333333334</v>
      </c>
      <c r="U933" t="s">
        <v>33</v>
      </c>
      <c r="V933" s="6">
        <f t="shared" si="103"/>
        <v>41818.208333333336</v>
      </c>
      <c r="W933" s="6">
        <f t="shared" si="104"/>
        <v>41820.208333333336</v>
      </c>
    </row>
    <row r="934" spans="1:23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98"/>
        <v>212.30434782608697</v>
      </c>
      <c r="G934" t="s">
        <v>20</v>
      </c>
      <c r="H934">
        <v>144</v>
      </c>
      <c r="I934" s="5">
        <f t="shared" si="99"/>
        <v>33.909722222222221</v>
      </c>
      <c r="J934" s="5" t="s">
        <v>2035</v>
      </c>
      <c r="K934" s="5" t="s">
        <v>2036</v>
      </c>
      <c r="L934" t="s">
        <v>21</v>
      </c>
      <c r="M934" t="s">
        <v>22</v>
      </c>
      <c r="N934">
        <v>1394514000</v>
      </c>
      <c r="O934">
        <v>1394773200</v>
      </c>
      <c r="P934" t="b">
        <v>0</v>
      </c>
      <c r="Q934" t="b">
        <v>0</v>
      </c>
      <c r="R934" s="6">
        <f t="shared" si="100"/>
        <v>25569</v>
      </c>
      <c r="S934" s="5">
        <f t="shared" si="101"/>
        <v>16140.208333333334</v>
      </c>
      <c r="T934" s="5">
        <f t="shared" si="102"/>
        <v>16143.208333333334</v>
      </c>
      <c r="U934" t="s">
        <v>23</v>
      </c>
      <c r="V934" s="6">
        <f t="shared" si="103"/>
        <v>41709.208333333336</v>
      </c>
      <c r="W934" s="6">
        <f t="shared" si="104"/>
        <v>41712.208333333336</v>
      </c>
    </row>
    <row r="935" spans="1:23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98"/>
        <v>239.74657534246577</v>
      </c>
      <c r="G935" t="s">
        <v>20</v>
      </c>
      <c r="H935">
        <v>1902</v>
      </c>
      <c r="I935" s="5">
        <f t="shared" si="99"/>
        <v>92.016298633017882</v>
      </c>
      <c r="J935" s="5" t="s">
        <v>2039</v>
      </c>
      <c r="K935" s="5" t="s">
        <v>2040</v>
      </c>
      <c r="L935" t="s">
        <v>21</v>
      </c>
      <c r="M935" t="s">
        <v>22</v>
      </c>
      <c r="N935">
        <v>1365397200</v>
      </c>
      <c r="O935">
        <v>1366520400</v>
      </c>
      <c r="P935" t="b">
        <v>0</v>
      </c>
      <c r="Q935" t="b">
        <v>0</v>
      </c>
      <c r="R935" s="6">
        <f t="shared" si="100"/>
        <v>25569</v>
      </c>
      <c r="S935" s="5">
        <f t="shared" si="101"/>
        <v>15803.208333333334</v>
      </c>
      <c r="T935" s="5">
        <f t="shared" si="102"/>
        <v>15816.208333333334</v>
      </c>
      <c r="U935" t="s">
        <v>33</v>
      </c>
      <c r="V935" s="6">
        <f t="shared" si="103"/>
        <v>41372.208333333336</v>
      </c>
      <c r="W935" s="6">
        <f t="shared" si="104"/>
        <v>41385.208333333336</v>
      </c>
    </row>
    <row r="936" spans="1:23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98"/>
        <v>181.93548387096774</v>
      </c>
      <c r="G936" t="s">
        <v>20</v>
      </c>
      <c r="H936">
        <v>105</v>
      </c>
      <c r="I936" s="5">
        <f t="shared" si="99"/>
        <v>107.42857142857143</v>
      </c>
      <c r="J936" s="5" t="s">
        <v>2039</v>
      </c>
      <c r="K936" s="5" t="s">
        <v>2040</v>
      </c>
      <c r="L936" t="s">
        <v>21</v>
      </c>
      <c r="M936" t="s">
        <v>22</v>
      </c>
      <c r="N936">
        <v>1456120800</v>
      </c>
      <c r="O936">
        <v>1456639200</v>
      </c>
      <c r="P936" t="b">
        <v>0</v>
      </c>
      <c r="Q936" t="b">
        <v>0</v>
      </c>
      <c r="R936" s="6">
        <f t="shared" si="100"/>
        <v>25569</v>
      </c>
      <c r="S936" s="5">
        <f t="shared" si="101"/>
        <v>16853.25</v>
      </c>
      <c r="T936" s="5">
        <f t="shared" si="102"/>
        <v>16859.25</v>
      </c>
      <c r="U936" t="s">
        <v>33</v>
      </c>
      <c r="V936" s="6">
        <f t="shared" si="103"/>
        <v>42422.25</v>
      </c>
      <c r="W936" s="6">
        <f t="shared" si="104"/>
        <v>42428.25</v>
      </c>
    </row>
    <row r="937" spans="1:23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98"/>
        <v>164.13114754098362</v>
      </c>
      <c r="G937" t="s">
        <v>20</v>
      </c>
      <c r="H937">
        <v>132</v>
      </c>
      <c r="I937" s="5">
        <f t="shared" si="99"/>
        <v>75.848484848484844</v>
      </c>
      <c r="J937" s="5" t="s">
        <v>2039</v>
      </c>
      <c r="K937" s="5" t="s">
        <v>2040</v>
      </c>
      <c r="L937" t="s">
        <v>21</v>
      </c>
      <c r="M937" t="s">
        <v>22</v>
      </c>
      <c r="N937">
        <v>1437714000</v>
      </c>
      <c r="O937">
        <v>1438318800</v>
      </c>
      <c r="P937" t="b">
        <v>0</v>
      </c>
      <c r="Q937" t="b">
        <v>0</v>
      </c>
      <c r="R937" s="6">
        <f t="shared" si="100"/>
        <v>25569</v>
      </c>
      <c r="S937" s="5">
        <f t="shared" si="101"/>
        <v>16640.208333333332</v>
      </c>
      <c r="T937" s="5">
        <f t="shared" si="102"/>
        <v>16647.208333333332</v>
      </c>
      <c r="U937" t="s">
        <v>33</v>
      </c>
      <c r="V937" s="6">
        <f t="shared" si="103"/>
        <v>42209.208333333328</v>
      </c>
      <c r="W937" s="6">
        <f t="shared" si="104"/>
        <v>42216.208333333328</v>
      </c>
    </row>
    <row r="938" spans="1:23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98"/>
        <v>1.6375968992248062</v>
      </c>
      <c r="G938" t="s">
        <v>14</v>
      </c>
      <c r="H938">
        <v>21</v>
      </c>
      <c r="I938" s="5">
        <f t="shared" si="99"/>
        <v>80.476190476190482</v>
      </c>
      <c r="J938" s="5" t="s">
        <v>2039</v>
      </c>
      <c r="K938" s="5" t="s">
        <v>2040</v>
      </c>
      <c r="L938" t="s">
        <v>21</v>
      </c>
      <c r="M938" t="s">
        <v>22</v>
      </c>
      <c r="N938">
        <v>1563771600</v>
      </c>
      <c r="O938">
        <v>1564030800</v>
      </c>
      <c r="P938" t="b">
        <v>1</v>
      </c>
      <c r="Q938" t="b">
        <v>0</v>
      </c>
      <c r="R938" s="6">
        <f t="shared" si="100"/>
        <v>25569</v>
      </c>
      <c r="S938" s="5">
        <f t="shared" si="101"/>
        <v>18099.208333333332</v>
      </c>
      <c r="T938" s="5">
        <f t="shared" si="102"/>
        <v>18102.208333333332</v>
      </c>
      <c r="U938" t="s">
        <v>33</v>
      </c>
      <c r="V938" s="6">
        <f t="shared" si="103"/>
        <v>43668.208333333328</v>
      </c>
      <c r="W938" s="6">
        <f t="shared" si="104"/>
        <v>43671.208333333328</v>
      </c>
    </row>
    <row r="939" spans="1:23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98"/>
        <v>49.64385964912281</v>
      </c>
      <c r="G939" t="s">
        <v>74</v>
      </c>
      <c r="H939">
        <v>976</v>
      </c>
      <c r="I939" s="5">
        <f t="shared" si="99"/>
        <v>86.978483606557376</v>
      </c>
      <c r="J939" s="5" t="s">
        <v>2041</v>
      </c>
      <c r="K939" s="5" t="s">
        <v>2042</v>
      </c>
      <c r="L939" t="s">
        <v>21</v>
      </c>
      <c r="M939" t="s">
        <v>22</v>
      </c>
      <c r="N939">
        <v>1448517600</v>
      </c>
      <c r="O939">
        <v>1449295200</v>
      </c>
      <c r="P939" t="b">
        <v>0</v>
      </c>
      <c r="Q939" t="b">
        <v>0</v>
      </c>
      <c r="R939" s="6">
        <f t="shared" si="100"/>
        <v>25569</v>
      </c>
      <c r="S939" s="5">
        <f t="shared" si="101"/>
        <v>16765.25</v>
      </c>
      <c r="T939" s="5">
        <f t="shared" si="102"/>
        <v>16774.25</v>
      </c>
      <c r="U939" t="s">
        <v>42</v>
      </c>
      <c r="V939" s="6">
        <f t="shared" si="103"/>
        <v>42334.25</v>
      </c>
      <c r="W939" s="6">
        <f t="shared" si="104"/>
        <v>42343.25</v>
      </c>
    </row>
    <row r="940" spans="1:23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98"/>
        <v>109.70652173913042</v>
      </c>
      <c r="G940" t="s">
        <v>20</v>
      </c>
      <c r="H940">
        <v>96</v>
      </c>
      <c r="I940" s="5">
        <f t="shared" si="99"/>
        <v>105.13541666666667</v>
      </c>
      <c r="J940" s="5" t="s">
        <v>2047</v>
      </c>
      <c r="K940" s="5" t="s">
        <v>2053</v>
      </c>
      <c r="L940" t="s">
        <v>21</v>
      </c>
      <c r="M940" t="s">
        <v>22</v>
      </c>
      <c r="N940">
        <v>1528779600</v>
      </c>
      <c r="O940">
        <v>1531890000</v>
      </c>
      <c r="P940" t="b">
        <v>0</v>
      </c>
      <c r="Q940" t="b">
        <v>1</v>
      </c>
      <c r="R940" s="6">
        <f t="shared" si="100"/>
        <v>25569</v>
      </c>
      <c r="S940" s="5">
        <f t="shared" si="101"/>
        <v>17694.208333333332</v>
      </c>
      <c r="T940" s="5">
        <f t="shared" si="102"/>
        <v>17730.208333333332</v>
      </c>
      <c r="U940" t="s">
        <v>119</v>
      </c>
      <c r="V940" s="6">
        <f t="shared" si="103"/>
        <v>43263.208333333328</v>
      </c>
      <c r="W940" s="6">
        <f t="shared" si="104"/>
        <v>43299.208333333328</v>
      </c>
    </row>
    <row r="941" spans="1:23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98"/>
        <v>49.217948717948715</v>
      </c>
      <c r="G941" t="s">
        <v>14</v>
      </c>
      <c r="H941">
        <v>67</v>
      </c>
      <c r="I941" s="5">
        <f t="shared" si="99"/>
        <v>57.298507462686565</v>
      </c>
      <c r="J941" s="5" t="s">
        <v>2050</v>
      </c>
      <c r="K941" s="5" t="s">
        <v>2051</v>
      </c>
      <c r="L941" t="s">
        <v>21</v>
      </c>
      <c r="M941" t="s">
        <v>22</v>
      </c>
      <c r="N941">
        <v>1304744400</v>
      </c>
      <c r="O941">
        <v>1306213200</v>
      </c>
      <c r="P941" t="b">
        <v>0</v>
      </c>
      <c r="Q941" t="b">
        <v>1</v>
      </c>
      <c r="R941" s="6">
        <f t="shared" si="100"/>
        <v>25569</v>
      </c>
      <c r="S941" s="5">
        <f t="shared" si="101"/>
        <v>15101.208333333334</v>
      </c>
      <c r="T941" s="5">
        <f t="shared" si="102"/>
        <v>15118.208333333334</v>
      </c>
      <c r="U941" t="s">
        <v>89</v>
      </c>
      <c r="V941" s="6">
        <f t="shared" si="103"/>
        <v>40670.208333333336</v>
      </c>
      <c r="W941" s="6">
        <f t="shared" si="104"/>
        <v>40687.208333333336</v>
      </c>
    </row>
    <row r="942" spans="1:23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98"/>
        <v>62.232323232323225</v>
      </c>
      <c r="G942" t="s">
        <v>47</v>
      </c>
      <c r="H942">
        <v>66</v>
      </c>
      <c r="I942" s="5">
        <f t="shared" si="99"/>
        <v>93.348484848484844</v>
      </c>
      <c r="J942" s="5" t="s">
        <v>2037</v>
      </c>
      <c r="K942" s="5" t="s">
        <v>2038</v>
      </c>
      <c r="L942" t="s">
        <v>15</v>
      </c>
      <c r="M942" t="s">
        <v>16</v>
      </c>
      <c r="N942">
        <v>1354341600</v>
      </c>
      <c r="O942">
        <v>1356242400</v>
      </c>
      <c r="P942" t="b">
        <v>0</v>
      </c>
      <c r="Q942" t="b">
        <v>0</v>
      </c>
      <c r="R942" s="6">
        <f t="shared" si="100"/>
        <v>25569</v>
      </c>
      <c r="S942" s="5">
        <f t="shared" si="101"/>
        <v>15675.25</v>
      </c>
      <c r="T942" s="5">
        <f t="shared" si="102"/>
        <v>15697.25</v>
      </c>
      <c r="U942" t="s">
        <v>28</v>
      </c>
      <c r="V942" s="6">
        <f t="shared" si="103"/>
        <v>41244.25</v>
      </c>
      <c r="W942" s="6">
        <f t="shared" si="104"/>
        <v>41266.25</v>
      </c>
    </row>
    <row r="943" spans="1:23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98"/>
        <v>13.05813953488372</v>
      </c>
      <c r="G943" t="s">
        <v>14</v>
      </c>
      <c r="H943">
        <v>78</v>
      </c>
      <c r="I943" s="5">
        <f t="shared" si="99"/>
        <v>71.987179487179489</v>
      </c>
      <c r="J943" s="5" t="s">
        <v>2039</v>
      </c>
      <c r="K943" s="5" t="s">
        <v>2040</v>
      </c>
      <c r="L943" t="s">
        <v>21</v>
      </c>
      <c r="M943" t="s">
        <v>22</v>
      </c>
      <c r="N943">
        <v>1294552800</v>
      </c>
      <c r="O943">
        <v>1297576800</v>
      </c>
      <c r="P943" t="b">
        <v>1</v>
      </c>
      <c r="Q943" t="b">
        <v>0</v>
      </c>
      <c r="R943" s="6">
        <f t="shared" si="100"/>
        <v>25569</v>
      </c>
      <c r="S943" s="5">
        <f t="shared" si="101"/>
        <v>14983.25</v>
      </c>
      <c r="T943" s="5">
        <f t="shared" si="102"/>
        <v>15018.25</v>
      </c>
      <c r="U943" t="s">
        <v>33</v>
      </c>
      <c r="V943" s="6">
        <f t="shared" si="103"/>
        <v>40552.25</v>
      </c>
      <c r="W943" s="6">
        <f t="shared" si="104"/>
        <v>40587.25</v>
      </c>
    </row>
    <row r="944" spans="1:23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98"/>
        <v>64.635416666666671</v>
      </c>
      <c r="G944" t="s">
        <v>14</v>
      </c>
      <c r="H944">
        <v>67</v>
      </c>
      <c r="I944" s="5">
        <f t="shared" si="99"/>
        <v>92.611940298507463</v>
      </c>
      <c r="J944" s="5" t="s">
        <v>2039</v>
      </c>
      <c r="K944" s="5" t="s">
        <v>2040</v>
      </c>
      <c r="L944" t="s">
        <v>26</v>
      </c>
      <c r="M944" t="s">
        <v>27</v>
      </c>
      <c r="N944">
        <v>1295935200</v>
      </c>
      <c r="O944">
        <v>1296194400</v>
      </c>
      <c r="P944" t="b">
        <v>0</v>
      </c>
      <c r="Q944" t="b">
        <v>0</v>
      </c>
      <c r="R944" s="6">
        <f t="shared" si="100"/>
        <v>25569</v>
      </c>
      <c r="S944" s="5">
        <f t="shared" si="101"/>
        <v>14999.25</v>
      </c>
      <c r="T944" s="5">
        <f t="shared" si="102"/>
        <v>15002.25</v>
      </c>
      <c r="U944" t="s">
        <v>33</v>
      </c>
      <c r="V944" s="6">
        <f t="shared" si="103"/>
        <v>40568.25</v>
      </c>
      <c r="W944" s="6">
        <f t="shared" si="104"/>
        <v>40571.25</v>
      </c>
    </row>
    <row r="945" spans="1:23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98"/>
        <v>159.58666666666667</v>
      </c>
      <c r="G945" t="s">
        <v>20</v>
      </c>
      <c r="H945">
        <v>114</v>
      </c>
      <c r="I945" s="5">
        <f t="shared" si="99"/>
        <v>104.99122807017544</v>
      </c>
      <c r="J945" s="5" t="s">
        <v>2033</v>
      </c>
      <c r="K945" s="5" t="s">
        <v>2034</v>
      </c>
      <c r="L945" t="s">
        <v>21</v>
      </c>
      <c r="M945" t="s">
        <v>22</v>
      </c>
      <c r="N945">
        <v>1411534800</v>
      </c>
      <c r="O945">
        <v>1414558800</v>
      </c>
      <c r="P945" t="b">
        <v>0</v>
      </c>
      <c r="Q945" t="b">
        <v>0</v>
      </c>
      <c r="R945" s="6">
        <f t="shared" si="100"/>
        <v>25569</v>
      </c>
      <c r="S945" s="5">
        <f t="shared" si="101"/>
        <v>16337.208333333334</v>
      </c>
      <c r="T945" s="5">
        <f t="shared" si="102"/>
        <v>16372.208333333334</v>
      </c>
      <c r="U945" t="s">
        <v>17</v>
      </c>
      <c r="V945" s="6">
        <f t="shared" si="103"/>
        <v>41906.208333333336</v>
      </c>
      <c r="W945" s="6">
        <f t="shared" si="104"/>
        <v>41941.208333333336</v>
      </c>
    </row>
    <row r="946" spans="1:23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98"/>
        <v>81.42</v>
      </c>
      <c r="G946" t="s">
        <v>14</v>
      </c>
      <c r="H946">
        <v>263</v>
      </c>
      <c r="I946" s="5">
        <f t="shared" si="99"/>
        <v>30.958174904942965</v>
      </c>
      <c r="J946" s="5" t="s">
        <v>2054</v>
      </c>
      <c r="K946" s="5" t="s">
        <v>2055</v>
      </c>
      <c r="L946" t="s">
        <v>26</v>
      </c>
      <c r="M946" t="s">
        <v>27</v>
      </c>
      <c r="N946">
        <v>1486706400</v>
      </c>
      <c r="O946">
        <v>1488348000</v>
      </c>
      <c r="P946" t="b">
        <v>0</v>
      </c>
      <c r="Q946" t="b">
        <v>0</v>
      </c>
      <c r="R946" s="6">
        <f t="shared" si="100"/>
        <v>25569</v>
      </c>
      <c r="S946" s="5">
        <f t="shared" si="101"/>
        <v>17207.25</v>
      </c>
      <c r="T946" s="5">
        <f t="shared" si="102"/>
        <v>17226.25</v>
      </c>
      <c r="U946" t="s">
        <v>122</v>
      </c>
      <c r="V946" s="6">
        <f t="shared" si="103"/>
        <v>42776.25</v>
      </c>
      <c r="W946" s="6">
        <f t="shared" si="104"/>
        <v>42795.25</v>
      </c>
    </row>
    <row r="947" spans="1:23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98"/>
        <v>32.444767441860463</v>
      </c>
      <c r="G947" t="s">
        <v>14</v>
      </c>
      <c r="H947">
        <v>1691</v>
      </c>
      <c r="I947" s="5">
        <f t="shared" si="99"/>
        <v>33.001182732111175</v>
      </c>
      <c r="J947" s="5" t="s">
        <v>2054</v>
      </c>
      <c r="K947" s="5" t="s">
        <v>2055</v>
      </c>
      <c r="L947" t="s">
        <v>21</v>
      </c>
      <c r="M947" t="s">
        <v>22</v>
      </c>
      <c r="N947">
        <v>1333602000</v>
      </c>
      <c r="O947">
        <v>1334898000</v>
      </c>
      <c r="P947" t="b">
        <v>1</v>
      </c>
      <c r="Q947" t="b">
        <v>0</v>
      </c>
      <c r="R947" s="6">
        <f t="shared" si="100"/>
        <v>25569</v>
      </c>
      <c r="S947" s="5">
        <f t="shared" si="101"/>
        <v>15435.208333333334</v>
      </c>
      <c r="T947" s="5">
        <f t="shared" si="102"/>
        <v>15450.208333333334</v>
      </c>
      <c r="U947" t="s">
        <v>122</v>
      </c>
      <c r="V947" s="6">
        <f t="shared" si="103"/>
        <v>41004.208333333336</v>
      </c>
      <c r="W947" s="6">
        <f t="shared" si="104"/>
        <v>41019.208333333336</v>
      </c>
    </row>
    <row r="948" spans="1:23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98"/>
        <v>9.9141184124918666</v>
      </c>
      <c r="G948" t="s">
        <v>14</v>
      </c>
      <c r="H948">
        <v>181</v>
      </c>
      <c r="I948" s="5">
        <f t="shared" si="99"/>
        <v>84.187845303867405</v>
      </c>
      <c r="J948" s="5" t="s">
        <v>2039</v>
      </c>
      <c r="K948" s="5" t="s">
        <v>2040</v>
      </c>
      <c r="L948" t="s">
        <v>21</v>
      </c>
      <c r="M948" t="s">
        <v>22</v>
      </c>
      <c r="N948">
        <v>1308200400</v>
      </c>
      <c r="O948">
        <v>1308373200</v>
      </c>
      <c r="P948" t="b">
        <v>0</v>
      </c>
      <c r="Q948" t="b">
        <v>0</v>
      </c>
      <c r="R948" s="6">
        <f t="shared" si="100"/>
        <v>25569</v>
      </c>
      <c r="S948" s="5">
        <f t="shared" si="101"/>
        <v>15141.208333333334</v>
      </c>
      <c r="T948" s="5">
        <f t="shared" si="102"/>
        <v>15143.208333333334</v>
      </c>
      <c r="U948" t="s">
        <v>33</v>
      </c>
      <c r="V948" s="6">
        <f t="shared" si="103"/>
        <v>40710.208333333336</v>
      </c>
      <c r="W948" s="6">
        <f t="shared" si="104"/>
        <v>40712.208333333336</v>
      </c>
    </row>
    <row r="949" spans="1:23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98"/>
        <v>26.694444444444443</v>
      </c>
      <c r="G949" t="s">
        <v>14</v>
      </c>
      <c r="H949">
        <v>13</v>
      </c>
      <c r="I949" s="5">
        <f t="shared" si="99"/>
        <v>73.92307692307692</v>
      </c>
      <c r="J949" s="5" t="s">
        <v>2039</v>
      </c>
      <c r="K949" s="5" t="s">
        <v>2040</v>
      </c>
      <c r="L949" t="s">
        <v>21</v>
      </c>
      <c r="M949" t="s">
        <v>22</v>
      </c>
      <c r="N949">
        <v>1411707600</v>
      </c>
      <c r="O949">
        <v>1412312400</v>
      </c>
      <c r="P949" t="b">
        <v>0</v>
      </c>
      <c r="Q949" t="b">
        <v>0</v>
      </c>
      <c r="R949" s="6">
        <f t="shared" si="100"/>
        <v>25569</v>
      </c>
      <c r="S949" s="5">
        <f t="shared" si="101"/>
        <v>16339.208333333334</v>
      </c>
      <c r="T949" s="5">
        <f t="shared" si="102"/>
        <v>16346.208333333334</v>
      </c>
      <c r="U949" t="s">
        <v>33</v>
      </c>
      <c r="V949" s="6">
        <f t="shared" si="103"/>
        <v>41908.208333333336</v>
      </c>
      <c r="W949" s="6">
        <f t="shared" si="104"/>
        <v>41915.208333333336</v>
      </c>
    </row>
    <row r="950" spans="1:23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98"/>
        <v>62.957446808510639</v>
      </c>
      <c r="G950" t="s">
        <v>74</v>
      </c>
      <c r="H950">
        <v>160</v>
      </c>
      <c r="I950" s="5">
        <f t="shared" si="99"/>
        <v>36.987499999999997</v>
      </c>
      <c r="J950" s="5" t="s">
        <v>2041</v>
      </c>
      <c r="K950" s="5" t="s">
        <v>2042</v>
      </c>
      <c r="L950" t="s">
        <v>21</v>
      </c>
      <c r="M950" t="s">
        <v>22</v>
      </c>
      <c r="N950">
        <v>1418364000</v>
      </c>
      <c r="O950">
        <v>1419228000</v>
      </c>
      <c r="P950" t="b">
        <v>1</v>
      </c>
      <c r="Q950" t="b">
        <v>1</v>
      </c>
      <c r="R950" s="6">
        <f t="shared" si="100"/>
        <v>25569</v>
      </c>
      <c r="S950" s="5">
        <f t="shared" si="101"/>
        <v>16416.25</v>
      </c>
      <c r="T950" s="5">
        <f t="shared" si="102"/>
        <v>16426.25</v>
      </c>
      <c r="U950" t="s">
        <v>42</v>
      </c>
      <c r="V950" s="6">
        <f t="shared" si="103"/>
        <v>41985.25</v>
      </c>
      <c r="W950" s="6">
        <f t="shared" si="104"/>
        <v>41995.25</v>
      </c>
    </row>
    <row r="951" spans="1:23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98"/>
        <v>161.35593220338984</v>
      </c>
      <c r="G951" t="s">
        <v>20</v>
      </c>
      <c r="H951">
        <v>203</v>
      </c>
      <c r="I951" s="5">
        <f t="shared" si="99"/>
        <v>46.896551724137929</v>
      </c>
      <c r="J951" s="5" t="s">
        <v>2037</v>
      </c>
      <c r="K951" s="5" t="s">
        <v>2038</v>
      </c>
      <c r="L951" t="s">
        <v>21</v>
      </c>
      <c r="M951" t="s">
        <v>22</v>
      </c>
      <c r="N951">
        <v>1429333200</v>
      </c>
      <c r="O951">
        <v>1430974800</v>
      </c>
      <c r="P951" t="b">
        <v>0</v>
      </c>
      <c r="Q951" t="b">
        <v>0</v>
      </c>
      <c r="R951" s="6">
        <f t="shared" si="100"/>
        <v>25569</v>
      </c>
      <c r="S951" s="5">
        <f t="shared" si="101"/>
        <v>16543.208333333332</v>
      </c>
      <c r="T951" s="5">
        <f t="shared" si="102"/>
        <v>16562.208333333332</v>
      </c>
      <c r="U951" t="s">
        <v>28</v>
      </c>
      <c r="V951" s="6">
        <f t="shared" si="103"/>
        <v>42112.208333333328</v>
      </c>
      <c r="W951" s="6">
        <f t="shared" si="104"/>
        <v>42131.208333333328</v>
      </c>
    </row>
    <row r="952" spans="1:23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 s="5">
        <f t="shared" si="99"/>
        <v>5</v>
      </c>
      <c r="J952" s="5" t="s">
        <v>2039</v>
      </c>
      <c r="K952" s="5" t="s">
        <v>2040</v>
      </c>
      <c r="L952" t="s">
        <v>21</v>
      </c>
      <c r="M952" t="s">
        <v>22</v>
      </c>
      <c r="N952">
        <v>1555390800</v>
      </c>
      <c r="O952">
        <v>1555822800</v>
      </c>
      <c r="P952" t="b">
        <v>0</v>
      </c>
      <c r="Q952" t="b">
        <v>1</v>
      </c>
      <c r="R952" s="6">
        <f t="shared" si="100"/>
        <v>25569</v>
      </c>
      <c r="S952" s="5">
        <f t="shared" si="101"/>
        <v>18002.208333333332</v>
      </c>
      <c r="T952" s="5">
        <f t="shared" si="102"/>
        <v>18007.208333333332</v>
      </c>
      <c r="U952" t="s">
        <v>33</v>
      </c>
      <c r="V952" s="6">
        <f t="shared" si="103"/>
        <v>43571.208333333328</v>
      </c>
      <c r="W952" s="6">
        <f t="shared" si="104"/>
        <v>43576.208333333328</v>
      </c>
    </row>
    <row r="953" spans="1:23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98"/>
        <v>1096.9379310344827</v>
      </c>
      <c r="G953" t="s">
        <v>20</v>
      </c>
      <c r="H953">
        <v>1559</v>
      </c>
      <c r="I953" s="5">
        <f t="shared" si="99"/>
        <v>102.02437459910199</v>
      </c>
      <c r="J953" s="5" t="s">
        <v>2035</v>
      </c>
      <c r="K953" s="5" t="s">
        <v>2036</v>
      </c>
      <c r="L953" t="s">
        <v>21</v>
      </c>
      <c r="M953" t="s">
        <v>22</v>
      </c>
      <c r="N953">
        <v>1482732000</v>
      </c>
      <c r="O953">
        <v>1482818400</v>
      </c>
      <c r="P953" t="b">
        <v>0</v>
      </c>
      <c r="Q953" t="b">
        <v>1</v>
      </c>
      <c r="R953" s="6">
        <f t="shared" si="100"/>
        <v>25569</v>
      </c>
      <c r="S953" s="5">
        <f t="shared" si="101"/>
        <v>17161.25</v>
      </c>
      <c r="T953" s="5">
        <f t="shared" si="102"/>
        <v>17162.25</v>
      </c>
      <c r="U953" t="s">
        <v>23</v>
      </c>
      <c r="V953" s="6">
        <f t="shared" si="103"/>
        <v>42730.25</v>
      </c>
      <c r="W953" s="6">
        <f t="shared" si="104"/>
        <v>42731.25</v>
      </c>
    </row>
    <row r="954" spans="1:23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98"/>
        <v>70.094158075601371</v>
      </c>
      <c r="G954" t="s">
        <v>74</v>
      </c>
      <c r="H954">
        <v>2266</v>
      </c>
      <c r="I954" s="5">
        <f t="shared" si="99"/>
        <v>45.007502206531335</v>
      </c>
      <c r="J954" s="5" t="s">
        <v>2041</v>
      </c>
      <c r="K954" s="5" t="s">
        <v>2042</v>
      </c>
      <c r="L954" t="s">
        <v>21</v>
      </c>
      <c r="M954" t="s">
        <v>22</v>
      </c>
      <c r="N954">
        <v>1470718800</v>
      </c>
      <c r="O954">
        <v>1471928400</v>
      </c>
      <c r="P954" t="b">
        <v>0</v>
      </c>
      <c r="Q954" t="b">
        <v>0</v>
      </c>
      <c r="R954" s="6">
        <f t="shared" si="100"/>
        <v>25569</v>
      </c>
      <c r="S954" s="5">
        <f t="shared" si="101"/>
        <v>17022.208333333332</v>
      </c>
      <c r="T954" s="5">
        <f t="shared" si="102"/>
        <v>17036.208333333332</v>
      </c>
      <c r="U954" t="s">
        <v>42</v>
      </c>
      <c r="V954" s="6">
        <f t="shared" si="103"/>
        <v>42591.208333333328</v>
      </c>
      <c r="W954" s="6">
        <f t="shared" si="104"/>
        <v>42605.208333333328</v>
      </c>
    </row>
    <row r="955" spans="1:23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 s="5">
        <f t="shared" si="99"/>
        <v>94.285714285714292</v>
      </c>
      <c r="J955" s="5" t="s">
        <v>2041</v>
      </c>
      <c r="K955" s="5" t="s">
        <v>2063</v>
      </c>
      <c r="L955" t="s">
        <v>21</v>
      </c>
      <c r="M955" t="s">
        <v>22</v>
      </c>
      <c r="N955">
        <v>1450591200</v>
      </c>
      <c r="O955">
        <v>1453701600</v>
      </c>
      <c r="P955" t="b">
        <v>0</v>
      </c>
      <c r="Q955" t="b">
        <v>1</v>
      </c>
      <c r="R955" s="6">
        <f t="shared" si="100"/>
        <v>25569</v>
      </c>
      <c r="S955" s="5">
        <f t="shared" si="101"/>
        <v>16789.25</v>
      </c>
      <c r="T955" s="5">
        <f t="shared" si="102"/>
        <v>16825.25</v>
      </c>
      <c r="U955" t="s">
        <v>474</v>
      </c>
      <c r="V955" s="6">
        <f t="shared" si="103"/>
        <v>42358.25</v>
      </c>
      <c r="W955" s="6">
        <f t="shared" si="104"/>
        <v>42394.25</v>
      </c>
    </row>
    <row r="956" spans="1:23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98"/>
        <v>367.0985915492958</v>
      </c>
      <c r="G956" t="s">
        <v>20</v>
      </c>
      <c r="H956">
        <v>1548</v>
      </c>
      <c r="I956" s="5">
        <f t="shared" si="99"/>
        <v>101.02325581395348</v>
      </c>
      <c r="J956" s="5" t="s">
        <v>2037</v>
      </c>
      <c r="K956" s="5" t="s">
        <v>2038</v>
      </c>
      <c r="L956" t="s">
        <v>26</v>
      </c>
      <c r="M956" t="s">
        <v>27</v>
      </c>
      <c r="N956">
        <v>1348290000</v>
      </c>
      <c r="O956">
        <v>1350363600</v>
      </c>
      <c r="P956" t="b">
        <v>0</v>
      </c>
      <c r="Q956" t="b">
        <v>0</v>
      </c>
      <c r="R956" s="6">
        <f t="shared" si="100"/>
        <v>25569</v>
      </c>
      <c r="S956" s="5">
        <f t="shared" si="101"/>
        <v>15605.208333333334</v>
      </c>
      <c r="T956" s="5">
        <f t="shared" si="102"/>
        <v>15629.208333333334</v>
      </c>
      <c r="U956" t="s">
        <v>28</v>
      </c>
      <c r="V956" s="6">
        <f t="shared" si="103"/>
        <v>41174.208333333336</v>
      </c>
      <c r="W956" s="6">
        <f t="shared" si="104"/>
        <v>41198.208333333336</v>
      </c>
    </row>
    <row r="957" spans="1:23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 s="5">
        <f t="shared" si="99"/>
        <v>97.037499999999994</v>
      </c>
      <c r="J957" s="5" t="s">
        <v>2039</v>
      </c>
      <c r="K957" s="5" t="s">
        <v>2040</v>
      </c>
      <c r="L957" t="s">
        <v>21</v>
      </c>
      <c r="M957" t="s">
        <v>22</v>
      </c>
      <c r="N957">
        <v>1353823200</v>
      </c>
      <c r="O957">
        <v>1353996000</v>
      </c>
      <c r="P957" t="b">
        <v>0</v>
      </c>
      <c r="Q957" t="b">
        <v>0</v>
      </c>
      <c r="R957" s="6">
        <f t="shared" si="100"/>
        <v>25569</v>
      </c>
      <c r="S957" s="5">
        <f t="shared" si="101"/>
        <v>15669.25</v>
      </c>
      <c r="T957" s="5">
        <f t="shared" si="102"/>
        <v>15671.25</v>
      </c>
      <c r="U957" t="s">
        <v>33</v>
      </c>
      <c r="V957" s="6">
        <f t="shared" si="103"/>
        <v>41238.25</v>
      </c>
      <c r="W957" s="6">
        <f t="shared" si="104"/>
        <v>41240.25</v>
      </c>
    </row>
    <row r="958" spans="1:23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98"/>
        <v>19.028784648187631</v>
      </c>
      <c r="G958" t="s">
        <v>14</v>
      </c>
      <c r="H958">
        <v>830</v>
      </c>
      <c r="I958" s="5">
        <f t="shared" si="99"/>
        <v>43.00963855421687</v>
      </c>
      <c r="J958" s="5" t="s">
        <v>2041</v>
      </c>
      <c r="K958" s="5" t="s">
        <v>2063</v>
      </c>
      <c r="L958" t="s">
        <v>21</v>
      </c>
      <c r="M958" t="s">
        <v>22</v>
      </c>
      <c r="N958">
        <v>1450764000</v>
      </c>
      <c r="O958">
        <v>1451109600</v>
      </c>
      <c r="P958" t="b">
        <v>0</v>
      </c>
      <c r="Q958" t="b">
        <v>0</v>
      </c>
      <c r="R958" s="6">
        <f t="shared" si="100"/>
        <v>25569</v>
      </c>
      <c r="S958" s="5">
        <f t="shared" si="101"/>
        <v>16791.25</v>
      </c>
      <c r="T958" s="5">
        <f t="shared" si="102"/>
        <v>16795.25</v>
      </c>
      <c r="U958" t="s">
        <v>474</v>
      </c>
      <c r="V958" s="6">
        <f t="shared" si="103"/>
        <v>42360.25</v>
      </c>
      <c r="W958" s="6">
        <f t="shared" si="104"/>
        <v>42364.25</v>
      </c>
    </row>
    <row r="959" spans="1:23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98"/>
        <v>126.87755102040816</v>
      </c>
      <c r="G959" t="s">
        <v>20</v>
      </c>
      <c r="H959">
        <v>131</v>
      </c>
      <c r="I959" s="5">
        <f t="shared" si="99"/>
        <v>94.916030534351151</v>
      </c>
      <c r="J959" s="5" t="s">
        <v>2039</v>
      </c>
      <c r="K959" s="5" t="s">
        <v>2040</v>
      </c>
      <c r="L959" t="s">
        <v>21</v>
      </c>
      <c r="M959" t="s">
        <v>22</v>
      </c>
      <c r="N959">
        <v>1329372000</v>
      </c>
      <c r="O959">
        <v>1329631200</v>
      </c>
      <c r="P959" t="b">
        <v>0</v>
      </c>
      <c r="Q959" t="b">
        <v>0</v>
      </c>
      <c r="R959" s="6">
        <f t="shared" si="100"/>
        <v>25569</v>
      </c>
      <c r="S959" s="5">
        <f t="shared" si="101"/>
        <v>15386.25</v>
      </c>
      <c r="T959" s="5">
        <f t="shared" si="102"/>
        <v>15389.25</v>
      </c>
      <c r="U959" t="s">
        <v>33</v>
      </c>
      <c r="V959" s="6">
        <f t="shared" si="103"/>
        <v>40955.25</v>
      </c>
      <c r="W959" s="6">
        <f t="shared" si="104"/>
        <v>40958.25</v>
      </c>
    </row>
    <row r="960" spans="1:23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98"/>
        <v>734.63636363636363</v>
      </c>
      <c r="G960" t="s">
        <v>20</v>
      </c>
      <c r="H960">
        <v>112</v>
      </c>
      <c r="I960" s="5">
        <f t="shared" si="99"/>
        <v>72.151785714285708</v>
      </c>
      <c r="J960" s="5" t="s">
        <v>2041</v>
      </c>
      <c r="K960" s="5" t="s">
        <v>2049</v>
      </c>
      <c r="L960" t="s">
        <v>21</v>
      </c>
      <c r="M960" t="s">
        <v>22</v>
      </c>
      <c r="N960">
        <v>1277096400</v>
      </c>
      <c r="O960">
        <v>1278997200</v>
      </c>
      <c r="P960" t="b">
        <v>0</v>
      </c>
      <c r="Q960" t="b">
        <v>0</v>
      </c>
      <c r="R960" s="6">
        <f t="shared" si="100"/>
        <v>25569</v>
      </c>
      <c r="S960" s="5">
        <f t="shared" si="101"/>
        <v>14781.208333333334</v>
      </c>
      <c r="T960" s="5">
        <f t="shared" si="102"/>
        <v>14803.208333333334</v>
      </c>
      <c r="U960" t="s">
        <v>71</v>
      </c>
      <c r="V960" s="6">
        <f t="shared" si="103"/>
        <v>40350.208333333336</v>
      </c>
      <c r="W960" s="6">
        <f t="shared" si="104"/>
        <v>40372.208333333336</v>
      </c>
    </row>
    <row r="961" spans="1:23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98"/>
        <v>4.5731034482758623</v>
      </c>
      <c r="G961" t="s">
        <v>14</v>
      </c>
      <c r="H961">
        <v>130</v>
      </c>
      <c r="I961" s="5">
        <f t="shared" si="99"/>
        <v>51.007692307692309</v>
      </c>
      <c r="J961" s="5" t="s">
        <v>2047</v>
      </c>
      <c r="K961" s="5" t="s">
        <v>2059</v>
      </c>
      <c r="L961" t="s">
        <v>21</v>
      </c>
      <c r="M961" t="s">
        <v>22</v>
      </c>
      <c r="N961">
        <v>1277701200</v>
      </c>
      <c r="O961">
        <v>1280120400</v>
      </c>
      <c r="P961" t="b">
        <v>0</v>
      </c>
      <c r="Q961" t="b">
        <v>0</v>
      </c>
      <c r="R961" s="6">
        <f t="shared" si="100"/>
        <v>25569</v>
      </c>
      <c r="S961" s="5">
        <f t="shared" si="101"/>
        <v>14788.208333333334</v>
      </c>
      <c r="T961" s="5">
        <f t="shared" si="102"/>
        <v>14816.208333333334</v>
      </c>
      <c r="U961" t="s">
        <v>206</v>
      </c>
      <c r="V961" s="6">
        <f t="shared" si="103"/>
        <v>40357.208333333336</v>
      </c>
      <c r="W961" s="6">
        <f t="shared" si="104"/>
        <v>40385.208333333336</v>
      </c>
    </row>
    <row r="962" spans="1:23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98"/>
        <v>85.054545454545448</v>
      </c>
      <c r="G962" t="s">
        <v>14</v>
      </c>
      <c r="H962">
        <v>55</v>
      </c>
      <c r="I962" s="5">
        <f t="shared" si="99"/>
        <v>85.054545454545448</v>
      </c>
      <c r="J962" s="5" t="s">
        <v>2037</v>
      </c>
      <c r="K962" s="5" t="s">
        <v>2038</v>
      </c>
      <c r="L962" t="s">
        <v>21</v>
      </c>
      <c r="M962" t="s">
        <v>22</v>
      </c>
      <c r="N962">
        <v>1454911200</v>
      </c>
      <c r="O962">
        <v>1458104400</v>
      </c>
      <c r="P962" t="b">
        <v>0</v>
      </c>
      <c r="Q962" t="b">
        <v>0</v>
      </c>
      <c r="R962" s="6">
        <f t="shared" si="100"/>
        <v>25569</v>
      </c>
      <c r="S962" s="5">
        <f t="shared" si="101"/>
        <v>16839.25</v>
      </c>
      <c r="T962" s="5">
        <f t="shared" si="102"/>
        <v>16876.208333333332</v>
      </c>
      <c r="U962" t="s">
        <v>28</v>
      </c>
      <c r="V962" s="6">
        <f t="shared" si="103"/>
        <v>42408.25</v>
      </c>
      <c r="W962" s="6">
        <f t="shared" si="104"/>
        <v>42445.208333333328</v>
      </c>
    </row>
    <row r="963" spans="1:23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105">(E963/D963)*100</f>
        <v>119.29824561403508</v>
      </c>
      <c r="G963" t="s">
        <v>20</v>
      </c>
      <c r="H963">
        <v>155</v>
      </c>
      <c r="I963" s="5">
        <f t="shared" ref="I963:I1001" si="106">IF(H963=0,0,E963/H963)</f>
        <v>43.87096774193548</v>
      </c>
      <c r="J963" s="5" t="s">
        <v>2047</v>
      </c>
      <c r="K963" s="5" t="s">
        <v>2059</v>
      </c>
      <c r="L963" t="s">
        <v>21</v>
      </c>
      <c r="M963" t="s">
        <v>22</v>
      </c>
      <c r="N963">
        <v>1297922400</v>
      </c>
      <c r="O963">
        <v>1298268000</v>
      </c>
      <c r="P963" t="b">
        <v>0</v>
      </c>
      <c r="Q963" t="b">
        <v>0</v>
      </c>
      <c r="R963" s="6">
        <f t="shared" ref="R963:R1001" si="107">DATE(1970,1,1)</f>
        <v>25569</v>
      </c>
      <c r="S963" s="5">
        <f t="shared" ref="S963:S1001" si="108">N963/86400</f>
        <v>15022.25</v>
      </c>
      <c r="T963" s="5">
        <f t="shared" ref="T963:T1001" si="109">O963/86400</f>
        <v>15026.25</v>
      </c>
      <c r="U963" t="s">
        <v>206</v>
      </c>
      <c r="V963" s="6">
        <f t="shared" ref="V963:V1001" si="110">DATE(1970,1,1)+S963</f>
        <v>40591.25</v>
      </c>
      <c r="W963" s="6">
        <f t="shared" ref="W963:W1001" si="111">DATE(1970,1,1)+T963</f>
        <v>40595.25</v>
      </c>
    </row>
    <row r="964" spans="1:23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105"/>
        <v>296.02777777777777</v>
      </c>
      <c r="G964" t="s">
        <v>20</v>
      </c>
      <c r="H964">
        <v>266</v>
      </c>
      <c r="I964" s="5">
        <f t="shared" si="106"/>
        <v>40.063909774436091</v>
      </c>
      <c r="J964" s="5" t="s">
        <v>2033</v>
      </c>
      <c r="K964" s="5" t="s">
        <v>2034</v>
      </c>
      <c r="L964" t="s">
        <v>21</v>
      </c>
      <c r="M964" t="s">
        <v>22</v>
      </c>
      <c r="N964">
        <v>1384408800</v>
      </c>
      <c r="O964">
        <v>1386223200</v>
      </c>
      <c r="P964" t="b">
        <v>0</v>
      </c>
      <c r="Q964" t="b">
        <v>0</v>
      </c>
      <c r="R964" s="6">
        <f t="shared" si="107"/>
        <v>25569</v>
      </c>
      <c r="S964" s="5">
        <f t="shared" si="108"/>
        <v>16023.25</v>
      </c>
      <c r="T964" s="5">
        <f t="shared" si="109"/>
        <v>16044.25</v>
      </c>
      <c r="U964" t="s">
        <v>17</v>
      </c>
      <c r="V964" s="6">
        <f t="shared" si="110"/>
        <v>41592.25</v>
      </c>
      <c r="W964" s="6">
        <f t="shared" si="111"/>
        <v>41613.25</v>
      </c>
    </row>
    <row r="965" spans="1:23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105"/>
        <v>84.694915254237287</v>
      </c>
      <c r="G965" t="s">
        <v>14</v>
      </c>
      <c r="H965">
        <v>114</v>
      </c>
      <c r="I965" s="5">
        <f t="shared" si="106"/>
        <v>43.833333333333336</v>
      </c>
      <c r="J965" s="5" t="s">
        <v>2054</v>
      </c>
      <c r="K965" s="5" t="s">
        <v>2055</v>
      </c>
      <c r="L965" t="s">
        <v>107</v>
      </c>
      <c r="M965" t="s">
        <v>108</v>
      </c>
      <c r="N965">
        <v>1299304800</v>
      </c>
      <c r="O965">
        <v>1299823200</v>
      </c>
      <c r="P965" t="b">
        <v>0</v>
      </c>
      <c r="Q965" t="b">
        <v>1</v>
      </c>
      <c r="R965" s="6">
        <f t="shared" si="107"/>
        <v>25569</v>
      </c>
      <c r="S965" s="5">
        <f t="shared" si="108"/>
        <v>15038.25</v>
      </c>
      <c r="T965" s="5">
        <f t="shared" si="109"/>
        <v>15044.25</v>
      </c>
      <c r="U965" t="s">
        <v>122</v>
      </c>
      <c r="V965" s="6">
        <f t="shared" si="110"/>
        <v>40607.25</v>
      </c>
      <c r="W965" s="6">
        <f t="shared" si="111"/>
        <v>40613.25</v>
      </c>
    </row>
    <row r="966" spans="1:23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105"/>
        <v>355.7837837837838</v>
      </c>
      <c r="G966" t="s">
        <v>20</v>
      </c>
      <c r="H966">
        <v>155</v>
      </c>
      <c r="I966" s="5">
        <f t="shared" si="106"/>
        <v>84.92903225806451</v>
      </c>
      <c r="J966" s="5" t="s">
        <v>2039</v>
      </c>
      <c r="K966" s="5" t="s">
        <v>2040</v>
      </c>
      <c r="L966" t="s">
        <v>21</v>
      </c>
      <c r="M966" t="s">
        <v>22</v>
      </c>
      <c r="N966">
        <v>1431320400</v>
      </c>
      <c r="O966">
        <v>1431752400</v>
      </c>
      <c r="P966" t="b">
        <v>0</v>
      </c>
      <c r="Q966" t="b">
        <v>0</v>
      </c>
      <c r="R966" s="6">
        <f t="shared" si="107"/>
        <v>25569</v>
      </c>
      <c r="S966" s="5">
        <f t="shared" si="108"/>
        <v>16566.208333333332</v>
      </c>
      <c r="T966" s="5">
        <f t="shared" si="109"/>
        <v>16571.208333333332</v>
      </c>
      <c r="U966" t="s">
        <v>33</v>
      </c>
      <c r="V966" s="6">
        <f t="shared" si="110"/>
        <v>42135.208333333328</v>
      </c>
      <c r="W966" s="6">
        <f t="shared" si="111"/>
        <v>42140.208333333328</v>
      </c>
    </row>
    <row r="967" spans="1:23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105"/>
        <v>386.40909090909093</v>
      </c>
      <c r="G967" t="s">
        <v>20</v>
      </c>
      <c r="H967">
        <v>207</v>
      </c>
      <c r="I967" s="5">
        <f t="shared" si="106"/>
        <v>41.067632850241544</v>
      </c>
      <c r="J967" s="5" t="s">
        <v>2035</v>
      </c>
      <c r="K967" s="5" t="s">
        <v>2036</v>
      </c>
      <c r="L967" t="s">
        <v>40</v>
      </c>
      <c r="M967" t="s">
        <v>41</v>
      </c>
      <c r="N967">
        <v>1264399200</v>
      </c>
      <c r="O967">
        <v>1267855200</v>
      </c>
      <c r="P967" t="b">
        <v>0</v>
      </c>
      <c r="Q967" t="b">
        <v>0</v>
      </c>
      <c r="R967" s="6">
        <f t="shared" si="107"/>
        <v>25569</v>
      </c>
      <c r="S967" s="5">
        <f t="shared" si="108"/>
        <v>14634.25</v>
      </c>
      <c r="T967" s="5">
        <f t="shared" si="109"/>
        <v>14674.25</v>
      </c>
      <c r="U967" t="s">
        <v>23</v>
      </c>
      <c r="V967" s="6">
        <f t="shared" si="110"/>
        <v>40203.25</v>
      </c>
      <c r="W967" s="6">
        <f t="shared" si="111"/>
        <v>40243.25</v>
      </c>
    </row>
    <row r="968" spans="1:23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105"/>
        <v>792.23529411764707</v>
      </c>
      <c r="G968" t="s">
        <v>20</v>
      </c>
      <c r="H968">
        <v>245</v>
      </c>
      <c r="I968" s="5">
        <f t="shared" si="106"/>
        <v>54.971428571428568</v>
      </c>
      <c r="J968" s="5" t="s">
        <v>2039</v>
      </c>
      <c r="K968" s="5" t="s">
        <v>2040</v>
      </c>
      <c r="L968" t="s">
        <v>21</v>
      </c>
      <c r="M968" t="s">
        <v>22</v>
      </c>
      <c r="N968">
        <v>1497502800</v>
      </c>
      <c r="O968">
        <v>1497675600</v>
      </c>
      <c r="P968" t="b">
        <v>0</v>
      </c>
      <c r="Q968" t="b">
        <v>0</v>
      </c>
      <c r="R968" s="6">
        <f t="shared" si="107"/>
        <v>25569</v>
      </c>
      <c r="S968" s="5">
        <f t="shared" si="108"/>
        <v>17332.208333333332</v>
      </c>
      <c r="T968" s="5">
        <f t="shared" si="109"/>
        <v>17334.208333333332</v>
      </c>
      <c r="U968" t="s">
        <v>33</v>
      </c>
      <c r="V968" s="6">
        <f t="shared" si="110"/>
        <v>42901.208333333328</v>
      </c>
      <c r="W968" s="6">
        <f t="shared" si="111"/>
        <v>42903.208333333328</v>
      </c>
    </row>
    <row r="969" spans="1:23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105"/>
        <v>137.03393665158373</v>
      </c>
      <c r="G969" t="s">
        <v>20</v>
      </c>
      <c r="H969">
        <v>1573</v>
      </c>
      <c r="I969" s="5">
        <f t="shared" si="106"/>
        <v>77.010807374443743</v>
      </c>
      <c r="J969" s="5" t="s">
        <v>2035</v>
      </c>
      <c r="K969" s="5" t="s">
        <v>2062</v>
      </c>
      <c r="L969" t="s">
        <v>21</v>
      </c>
      <c r="M969" t="s">
        <v>22</v>
      </c>
      <c r="N969">
        <v>1333688400</v>
      </c>
      <c r="O969">
        <v>1336885200</v>
      </c>
      <c r="P969" t="b">
        <v>0</v>
      </c>
      <c r="Q969" t="b">
        <v>0</v>
      </c>
      <c r="R969" s="6">
        <f t="shared" si="107"/>
        <v>25569</v>
      </c>
      <c r="S969" s="5">
        <f t="shared" si="108"/>
        <v>15436.208333333334</v>
      </c>
      <c r="T969" s="5">
        <f t="shared" si="109"/>
        <v>15473.208333333334</v>
      </c>
      <c r="U969" t="s">
        <v>319</v>
      </c>
      <c r="V969" s="6">
        <f t="shared" si="110"/>
        <v>41005.208333333336</v>
      </c>
      <c r="W969" s="6">
        <f t="shared" si="111"/>
        <v>41042.208333333336</v>
      </c>
    </row>
    <row r="970" spans="1:23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105"/>
        <v>338.20833333333337</v>
      </c>
      <c r="G970" t="s">
        <v>20</v>
      </c>
      <c r="H970">
        <v>114</v>
      </c>
      <c r="I970" s="5">
        <f t="shared" si="106"/>
        <v>71.201754385964918</v>
      </c>
      <c r="J970" s="5" t="s">
        <v>2033</v>
      </c>
      <c r="K970" s="5" t="s">
        <v>2034</v>
      </c>
      <c r="L970" t="s">
        <v>21</v>
      </c>
      <c r="M970" t="s">
        <v>22</v>
      </c>
      <c r="N970">
        <v>1293861600</v>
      </c>
      <c r="O970">
        <v>1295157600</v>
      </c>
      <c r="P970" t="b">
        <v>0</v>
      </c>
      <c r="Q970" t="b">
        <v>0</v>
      </c>
      <c r="R970" s="6">
        <f t="shared" si="107"/>
        <v>25569</v>
      </c>
      <c r="S970" s="5">
        <f t="shared" si="108"/>
        <v>14975.25</v>
      </c>
      <c r="T970" s="5">
        <f t="shared" si="109"/>
        <v>14990.25</v>
      </c>
      <c r="U970" t="s">
        <v>17</v>
      </c>
      <c r="V970" s="6">
        <f t="shared" si="110"/>
        <v>40544.25</v>
      </c>
      <c r="W970" s="6">
        <f t="shared" si="111"/>
        <v>40559.25</v>
      </c>
    </row>
    <row r="971" spans="1:23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105"/>
        <v>108.22784810126582</v>
      </c>
      <c r="G971" t="s">
        <v>20</v>
      </c>
      <c r="H971">
        <v>93</v>
      </c>
      <c r="I971" s="5">
        <f t="shared" si="106"/>
        <v>91.935483870967744</v>
      </c>
      <c r="J971" s="5" t="s">
        <v>2039</v>
      </c>
      <c r="K971" s="5" t="s">
        <v>2040</v>
      </c>
      <c r="L971" t="s">
        <v>21</v>
      </c>
      <c r="M971" t="s">
        <v>22</v>
      </c>
      <c r="N971">
        <v>1576994400</v>
      </c>
      <c r="O971">
        <v>1577599200</v>
      </c>
      <c r="P971" t="b">
        <v>0</v>
      </c>
      <c r="Q971" t="b">
        <v>0</v>
      </c>
      <c r="R971" s="6">
        <f t="shared" si="107"/>
        <v>25569</v>
      </c>
      <c r="S971" s="5">
        <f t="shared" si="108"/>
        <v>18252.25</v>
      </c>
      <c r="T971" s="5">
        <f t="shared" si="109"/>
        <v>18259.25</v>
      </c>
      <c r="U971" t="s">
        <v>33</v>
      </c>
      <c r="V971" s="6">
        <f t="shared" si="110"/>
        <v>43821.25</v>
      </c>
      <c r="W971" s="6">
        <f t="shared" si="111"/>
        <v>43828.25</v>
      </c>
    </row>
    <row r="972" spans="1:23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105"/>
        <v>60.757639620653315</v>
      </c>
      <c r="G972" t="s">
        <v>14</v>
      </c>
      <c r="H972">
        <v>594</v>
      </c>
      <c r="I972" s="5">
        <f t="shared" si="106"/>
        <v>97.069023569023571</v>
      </c>
      <c r="J972" s="5" t="s">
        <v>2039</v>
      </c>
      <c r="K972" s="5" t="s">
        <v>2040</v>
      </c>
      <c r="L972" t="s">
        <v>21</v>
      </c>
      <c r="M972" t="s">
        <v>22</v>
      </c>
      <c r="N972">
        <v>1304917200</v>
      </c>
      <c r="O972">
        <v>1305003600</v>
      </c>
      <c r="P972" t="b">
        <v>0</v>
      </c>
      <c r="Q972" t="b">
        <v>0</v>
      </c>
      <c r="R972" s="6">
        <f t="shared" si="107"/>
        <v>25569</v>
      </c>
      <c r="S972" s="5">
        <f t="shared" si="108"/>
        <v>15103.208333333334</v>
      </c>
      <c r="T972" s="5">
        <f t="shared" si="109"/>
        <v>15104.208333333334</v>
      </c>
      <c r="U972" t="s">
        <v>33</v>
      </c>
      <c r="V972" s="6">
        <f t="shared" si="110"/>
        <v>40672.208333333336</v>
      </c>
      <c r="W972" s="6">
        <f t="shared" si="111"/>
        <v>40673.208333333336</v>
      </c>
    </row>
    <row r="973" spans="1:23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105"/>
        <v>27.725490196078432</v>
      </c>
      <c r="G973" t="s">
        <v>14</v>
      </c>
      <c r="H973">
        <v>24</v>
      </c>
      <c r="I973" s="5">
        <f t="shared" si="106"/>
        <v>58.916666666666664</v>
      </c>
      <c r="J973" s="5" t="s">
        <v>2041</v>
      </c>
      <c r="K973" s="5" t="s">
        <v>2060</v>
      </c>
      <c r="L973" t="s">
        <v>21</v>
      </c>
      <c r="M973" t="s">
        <v>22</v>
      </c>
      <c r="N973">
        <v>1381208400</v>
      </c>
      <c r="O973">
        <v>1381726800</v>
      </c>
      <c r="P973" t="b">
        <v>0</v>
      </c>
      <c r="Q973" t="b">
        <v>0</v>
      </c>
      <c r="R973" s="6">
        <f t="shared" si="107"/>
        <v>25569</v>
      </c>
      <c r="S973" s="5">
        <f t="shared" si="108"/>
        <v>15986.208333333334</v>
      </c>
      <c r="T973" s="5">
        <f t="shared" si="109"/>
        <v>15992.208333333334</v>
      </c>
      <c r="U973" t="s">
        <v>269</v>
      </c>
      <c r="V973" s="6">
        <f t="shared" si="110"/>
        <v>41555.208333333336</v>
      </c>
      <c r="W973" s="6">
        <f t="shared" si="111"/>
        <v>41561.208333333336</v>
      </c>
    </row>
    <row r="974" spans="1:23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105"/>
        <v>228.3934426229508</v>
      </c>
      <c r="G974" t="s">
        <v>20</v>
      </c>
      <c r="H974">
        <v>1681</v>
      </c>
      <c r="I974" s="5">
        <f t="shared" si="106"/>
        <v>58.015466983938133</v>
      </c>
      <c r="J974" s="5" t="s">
        <v>2037</v>
      </c>
      <c r="K974" s="5" t="s">
        <v>2038</v>
      </c>
      <c r="L974" t="s">
        <v>21</v>
      </c>
      <c r="M974" t="s">
        <v>22</v>
      </c>
      <c r="N974">
        <v>1401685200</v>
      </c>
      <c r="O974">
        <v>1402462800</v>
      </c>
      <c r="P974" t="b">
        <v>0</v>
      </c>
      <c r="Q974" t="b">
        <v>1</v>
      </c>
      <c r="R974" s="6">
        <f t="shared" si="107"/>
        <v>25569</v>
      </c>
      <c r="S974" s="5">
        <f t="shared" si="108"/>
        <v>16223.208333333334</v>
      </c>
      <c r="T974" s="5">
        <f t="shared" si="109"/>
        <v>16232.208333333334</v>
      </c>
      <c r="U974" t="s">
        <v>28</v>
      </c>
      <c r="V974" s="6">
        <f t="shared" si="110"/>
        <v>41792.208333333336</v>
      </c>
      <c r="W974" s="6">
        <f t="shared" si="111"/>
        <v>41801.208333333336</v>
      </c>
    </row>
    <row r="975" spans="1:23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105"/>
        <v>21.615194054500414</v>
      </c>
      <c r="G975" t="s">
        <v>14</v>
      </c>
      <c r="H975">
        <v>252</v>
      </c>
      <c r="I975" s="5">
        <f t="shared" si="106"/>
        <v>103.87301587301587</v>
      </c>
      <c r="J975" s="5" t="s">
        <v>2039</v>
      </c>
      <c r="K975" s="5" t="s">
        <v>2040</v>
      </c>
      <c r="L975" t="s">
        <v>21</v>
      </c>
      <c r="M975" t="s">
        <v>22</v>
      </c>
      <c r="N975">
        <v>1291960800</v>
      </c>
      <c r="O975">
        <v>1292133600</v>
      </c>
      <c r="P975" t="b">
        <v>0</v>
      </c>
      <c r="Q975" t="b">
        <v>1</v>
      </c>
      <c r="R975" s="6">
        <f t="shared" si="107"/>
        <v>25569</v>
      </c>
      <c r="S975" s="5">
        <f t="shared" si="108"/>
        <v>14953.25</v>
      </c>
      <c r="T975" s="5">
        <f t="shared" si="109"/>
        <v>14955.25</v>
      </c>
      <c r="U975" t="s">
        <v>33</v>
      </c>
      <c r="V975" s="6">
        <f t="shared" si="110"/>
        <v>40522.25</v>
      </c>
      <c r="W975" s="6">
        <f t="shared" si="111"/>
        <v>40524.25</v>
      </c>
    </row>
    <row r="976" spans="1:23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105"/>
        <v>373.875</v>
      </c>
      <c r="G976" t="s">
        <v>20</v>
      </c>
      <c r="H976">
        <v>32</v>
      </c>
      <c r="I976" s="5">
        <f t="shared" si="106"/>
        <v>93.46875</v>
      </c>
      <c r="J976" s="5" t="s">
        <v>2035</v>
      </c>
      <c r="K976" s="5" t="s">
        <v>2045</v>
      </c>
      <c r="L976" t="s">
        <v>21</v>
      </c>
      <c r="M976" t="s">
        <v>22</v>
      </c>
      <c r="N976">
        <v>1368853200</v>
      </c>
      <c r="O976">
        <v>1368939600</v>
      </c>
      <c r="P976" t="b">
        <v>0</v>
      </c>
      <c r="Q976" t="b">
        <v>0</v>
      </c>
      <c r="R976" s="6">
        <f t="shared" si="107"/>
        <v>25569</v>
      </c>
      <c r="S976" s="5">
        <f t="shared" si="108"/>
        <v>15843.208333333334</v>
      </c>
      <c r="T976" s="5">
        <f t="shared" si="109"/>
        <v>15844.208333333334</v>
      </c>
      <c r="U976" t="s">
        <v>60</v>
      </c>
      <c r="V976" s="6">
        <f t="shared" si="110"/>
        <v>41412.208333333336</v>
      </c>
      <c r="W976" s="6">
        <f t="shared" si="111"/>
        <v>41413.208333333336</v>
      </c>
    </row>
    <row r="977" spans="1:23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105"/>
        <v>154.92592592592592</v>
      </c>
      <c r="G977" t="s">
        <v>20</v>
      </c>
      <c r="H977">
        <v>135</v>
      </c>
      <c r="I977" s="5">
        <f t="shared" si="106"/>
        <v>61.970370370370368</v>
      </c>
      <c r="J977" s="5" t="s">
        <v>2039</v>
      </c>
      <c r="K977" s="5" t="s">
        <v>2040</v>
      </c>
      <c r="L977" t="s">
        <v>21</v>
      </c>
      <c r="M977" t="s">
        <v>22</v>
      </c>
      <c r="N977">
        <v>1448776800</v>
      </c>
      <c r="O977">
        <v>1452146400</v>
      </c>
      <c r="P977" t="b">
        <v>0</v>
      </c>
      <c r="Q977" t="b">
        <v>1</v>
      </c>
      <c r="R977" s="6">
        <f t="shared" si="107"/>
        <v>25569</v>
      </c>
      <c r="S977" s="5">
        <f t="shared" si="108"/>
        <v>16768.25</v>
      </c>
      <c r="T977" s="5">
        <f t="shared" si="109"/>
        <v>16807.25</v>
      </c>
      <c r="U977" t="s">
        <v>33</v>
      </c>
      <c r="V977" s="6">
        <f t="shared" si="110"/>
        <v>42337.25</v>
      </c>
      <c r="W977" s="6">
        <f t="shared" si="111"/>
        <v>42376.25</v>
      </c>
    </row>
    <row r="978" spans="1:23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105"/>
        <v>322.14999999999998</v>
      </c>
      <c r="G978" t="s">
        <v>20</v>
      </c>
      <c r="H978">
        <v>140</v>
      </c>
      <c r="I978" s="5">
        <f t="shared" si="106"/>
        <v>92.042857142857144</v>
      </c>
      <c r="J978" s="5" t="s">
        <v>2039</v>
      </c>
      <c r="K978" s="5" t="s">
        <v>2040</v>
      </c>
      <c r="L978" t="s">
        <v>21</v>
      </c>
      <c r="M978" t="s">
        <v>22</v>
      </c>
      <c r="N978">
        <v>1296194400</v>
      </c>
      <c r="O978">
        <v>1296712800</v>
      </c>
      <c r="P978" t="b">
        <v>0</v>
      </c>
      <c r="Q978" t="b">
        <v>1</v>
      </c>
      <c r="R978" s="6">
        <f t="shared" si="107"/>
        <v>25569</v>
      </c>
      <c r="S978" s="5">
        <f t="shared" si="108"/>
        <v>15002.25</v>
      </c>
      <c r="T978" s="5">
        <f t="shared" si="109"/>
        <v>15008.25</v>
      </c>
      <c r="U978" t="s">
        <v>33</v>
      </c>
      <c r="V978" s="6">
        <f t="shared" si="110"/>
        <v>40571.25</v>
      </c>
      <c r="W978" s="6">
        <f t="shared" si="111"/>
        <v>40577.25</v>
      </c>
    </row>
    <row r="979" spans="1:23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105"/>
        <v>73.957142857142856</v>
      </c>
      <c r="G979" t="s">
        <v>14</v>
      </c>
      <c r="H979">
        <v>67</v>
      </c>
      <c r="I979" s="5">
        <f t="shared" si="106"/>
        <v>77.268656716417908</v>
      </c>
      <c r="J979" s="5" t="s">
        <v>2033</v>
      </c>
      <c r="K979" s="5" t="s">
        <v>2034</v>
      </c>
      <c r="L979" t="s">
        <v>21</v>
      </c>
      <c r="M979" t="s">
        <v>22</v>
      </c>
      <c r="N979">
        <v>1517983200</v>
      </c>
      <c r="O979">
        <v>1520748000</v>
      </c>
      <c r="P979" t="b">
        <v>0</v>
      </c>
      <c r="Q979" t="b">
        <v>0</v>
      </c>
      <c r="R979" s="6">
        <f t="shared" si="107"/>
        <v>25569</v>
      </c>
      <c r="S979" s="5">
        <f t="shared" si="108"/>
        <v>17569.25</v>
      </c>
      <c r="T979" s="5">
        <f t="shared" si="109"/>
        <v>17601.25</v>
      </c>
      <c r="U979" t="s">
        <v>17</v>
      </c>
      <c r="V979" s="6">
        <f t="shared" si="110"/>
        <v>43138.25</v>
      </c>
      <c r="W979" s="6">
        <f t="shared" si="111"/>
        <v>43170.25</v>
      </c>
    </row>
    <row r="980" spans="1:23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105"/>
        <v>864.1</v>
      </c>
      <c r="G980" t="s">
        <v>20</v>
      </c>
      <c r="H980">
        <v>92</v>
      </c>
      <c r="I980" s="5">
        <f t="shared" si="106"/>
        <v>93.923913043478265</v>
      </c>
      <c r="J980" s="5" t="s">
        <v>2050</v>
      </c>
      <c r="K980" s="5" t="s">
        <v>2051</v>
      </c>
      <c r="L980" t="s">
        <v>21</v>
      </c>
      <c r="M980" t="s">
        <v>22</v>
      </c>
      <c r="N980">
        <v>1478930400</v>
      </c>
      <c r="O980">
        <v>1480831200</v>
      </c>
      <c r="P980" t="b">
        <v>0</v>
      </c>
      <c r="Q980" t="b">
        <v>0</v>
      </c>
      <c r="R980" s="6">
        <f t="shared" si="107"/>
        <v>25569</v>
      </c>
      <c r="S980" s="5">
        <f t="shared" si="108"/>
        <v>17117.25</v>
      </c>
      <c r="T980" s="5">
        <f t="shared" si="109"/>
        <v>17139.25</v>
      </c>
      <c r="U980" t="s">
        <v>89</v>
      </c>
      <c r="V980" s="6">
        <f t="shared" si="110"/>
        <v>42686.25</v>
      </c>
      <c r="W980" s="6">
        <f t="shared" si="111"/>
        <v>42708.25</v>
      </c>
    </row>
    <row r="981" spans="1:23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105"/>
        <v>143.26245847176079</v>
      </c>
      <c r="G981" t="s">
        <v>20</v>
      </c>
      <c r="H981">
        <v>1015</v>
      </c>
      <c r="I981" s="5">
        <f t="shared" si="106"/>
        <v>84.969458128078813</v>
      </c>
      <c r="J981" s="5" t="s">
        <v>2039</v>
      </c>
      <c r="K981" s="5" t="s">
        <v>2040</v>
      </c>
      <c r="L981" t="s">
        <v>40</v>
      </c>
      <c r="M981" t="s">
        <v>41</v>
      </c>
      <c r="N981">
        <v>1426395600</v>
      </c>
      <c r="O981">
        <v>1426914000</v>
      </c>
      <c r="P981" t="b">
        <v>0</v>
      </c>
      <c r="Q981" t="b">
        <v>0</v>
      </c>
      <c r="R981" s="6">
        <f t="shared" si="107"/>
        <v>25569</v>
      </c>
      <c r="S981" s="5">
        <f t="shared" si="108"/>
        <v>16509.208333333332</v>
      </c>
      <c r="T981" s="5">
        <f t="shared" si="109"/>
        <v>16515.208333333332</v>
      </c>
      <c r="U981" t="s">
        <v>33</v>
      </c>
      <c r="V981" s="6">
        <f t="shared" si="110"/>
        <v>42078.208333333328</v>
      </c>
      <c r="W981" s="6">
        <f t="shared" si="111"/>
        <v>42084.208333333328</v>
      </c>
    </row>
    <row r="982" spans="1:23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105"/>
        <v>40.281762295081968</v>
      </c>
      <c r="G982" t="s">
        <v>14</v>
      </c>
      <c r="H982">
        <v>742</v>
      </c>
      <c r="I982" s="5">
        <f t="shared" si="106"/>
        <v>105.97035040431267</v>
      </c>
      <c r="J982" s="5" t="s">
        <v>2047</v>
      </c>
      <c r="K982" s="5" t="s">
        <v>2048</v>
      </c>
      <c r="L982" t="s">
        <v>21</v>
      </c>
      <c r="M982" t="s">
        <v>22</v>
      </c>
      <c r="N982">
        <v>1446181200</v>
      </c>
      <c r="O982">
        <v>1446616800</v>
      </c>
      <c r="P982" t="b">
        <v>1</v>
      </c>
      <c r="Q982" t="b">
        <v>0</v>
      </c>
      <c r="R982" s="6">
        <f t="shared" si="107"/>
        <v>25569</v>
      </c>
      <c r="S982" s="5">
        <f t="shared" si="108"/>
        <v>16738.208333333332</v>
      </c>
      <c r="T982" s="5">
        <f t="shared" si="109"/>
        <v>16743.25</v>
      </c>
      <c r="U982" t="s">
        <v>68</v>
      </c>
      <c r="V982" s="6">
        <f t="shared" si="110"/>
        <v>42307.208333333328</v>
      </c>
      <c r="W982" s="6">
        <f t="shared" si="111"/>
        <v>42312.25</v>
      </c>
    </row>
    <row r="983" spans="1:23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105"/>
        <v>178.22388059701493</v>
      </c>
      <c r="G983" t="s">
        <v>20</v>
      </c>
      <c r="H983">
        <v>323</v>
      </c>
      <c r="I983" s="5">
        <f t="shared" si="106"/>
        <v>36.969040247678016</v>
      </c>
      <c r="J983" s="5" t="s">
        <v>2037</v>
      </c>
      <c r="K983" s="5" t="s">
        <v>2038</v>
      </c>
      <c r="L983" t="s">
        <v>21</v>
      </c>
      <c r="M983" t="s">
        <v>22</v>
      </c>
      <c r="N983">
        <v>1514181600</v>
      </c>
      <c r="O983">
        <v>1517032800</v>
      </c>
      <c r="P983" t="b">
        <v>0</v>
      </c>
      <c r="Q983" t="b">
        <v>0</v>
      </c>
      <c r="R983" s="6">
        <f t="shared" si="107"/>
        <v>25569</v>
      </c>
      <c r="S983" s="5">
        <f t="shared" si="108"/>
        <v>17525.25</v>
      </c>
      <c r="T983" s="5">
        <f t="shared" si="109"/>
        <v>17558.25</v>
      </c>
      <c r="U983" t="s">
        <v>28</v>
      </c>
      <c r="V983" s="6">
        <f t="shared" si="110"/>
        <v>43094.25</v>
      </c>
      <c r="W983" s="6">
        <f t="shared" si="111"/>
        <v>43127.25</v>
      </c>
    </row>
    <row r="984" spans="1:23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105"/>
        <v>84.930555555555557</v>
      </c>
      <c r="G984" t="s">
        <v>14</v>
      </c>
      <c r="H984">
        <v>75</v>
      </c>
      <c r="I984" s="5">
        <f t="shared" si="106"/>
        <v>81.533333333333331</v>
      </c>
      <c r="J984" s="5" t="s">
        <v>2041</v>
      </c>
      <c r="K984" s="5" t="s">
        <v>2042</v>
      </c>
      <c r="L984" t="s">
        <v>21</v>
      </c>
      <c r="M984" t="s">
        <v>22</v>
      </c>
      <c r="N984">
        <v>1311051600</v>
      </c>
      <c r="O984">
        <v>1311224400</v>
      </c>
      <c r="P984" t="b">
        <v>0</v>
      </c>
      <c r="Q984" t="b">
        <v>1</v>
      </c>
      <c r="R984" s="6">
        <f t="shared" si="107"/>
        <v>25569</v>
      </c>
      <c r="S984" s="5">
        <f t="shared" si="108"/>
        <v>15174.208333333334</v>
      </c>
      <c r="T984" s="5">
        <f t="shared" si="109"/>
        <v>15176.208333333334</v>
      </c>
      <c r="U984" t="s">
        <v>42</v>
      </c>
      <c r="V984" s="6">
        <f t="shared" si="110"/>
        <v>40743.208333333336</v>
      </c>
      <c r="W984" s="6">
        <f t="shared" si="111"/>
        <v>40745.208333333336</v>
      </c>
    </row>
    <row r="985" spans="1:23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105"/>
        <v>145.93648334624322</v>
      </c>
      <c r="G985" t="s">
        <v>20</v>
      </c>
      <c r="H985">
        <v>2326</v>
      </c>
      <c r="I985" s="5">
        <f t="shared" si="106"/>
        <v>80.999140154772135</v>
      </c>
      <c r="J985" s="5" t="s">
        <v>2041</v>
      </c>
      <c r="K985" s="5" t="s">
        <v>2042</v>
      </c>
      <c r="L985" t="s">
        <v>21</v>
      </c>
      <c r="M985" t="s">
        <v>22</v>
      </c>
      <c r="N985">
        <v>1564894800</v>
      </c>
      <c r="O985">
        <v>1566190800</v>
      </c>
      <c r="P985" t="b">
        <v>0</v>
      </c>
      <c r="Q985" t="b">
        <v>0</v>
      </c>
      <c r="R985" s="6">
        <f t="shared" si="107"/>
        <v>25569</v>
      </c>
      <c r="S985" s="5">
        <f t="shared" si="108"/>
        <v>18112.208333333332</v>
      </c>
      <c r="T985" s="5">
        <f t="shared" si="109"/>
        <v>18127.208333333332</v>
      </c>
      <c r="U985" t="s">
        <v>42</v>
      </c>
      <c r="V985" s="6">
        <f t="shared" si="110"/>
        <v>43681.208333333328</v>
      </c>
      <c r="W985" s="6">
        <f t="shared" si="111"/>
        <v>43696.208333333328</v>
      </c>
    </row>
    <row r="986" spans="1:23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105"/>
        <v>152.46153846153848</v>
      </c>
      <c r="G986" t="s">
        <v>20</v>
      </c>
      <c r="H986">
        <v>381</v>
      </c>
      <c r="I986" s="5">
        <f t="shared" si="106"/>
        <v>26.010498687664043</v>
      </c>
      <c r="J986" s="5" t="s">
        <v>2039</v>
      </c>
      <c r="K986" s="5" t="s">
        <v>2040</v>
      </c>
      <c r="L986" t="s">
        <v>21</v>
      </c>
      <c r="M986" t="s">
        <v>22</v>
      </c>
      <c r="N986">
        <v>1567918800</v>
      </c>
      <c r="O986">
        <v>1570165200</v>
      </c>
      <c r="P986" t="b">
        <v>0</v>
      </c>
      <c r="Q986" t="b">
        <v>0</v>
      </c>
      <c r="R986" s="6">
        <f t="shared" si="107"/>
        <v>25569</v>
      </c>
      <c r="S986" s="5">
        <f t="shared" si="108"/>
        <v>18147.208333333332</v>
      </c>
      <c r="T986" s="5">
        <f t="shared" si="109"/>
        <v>18173.208333333332</v>
      </c>
      <c r="U986" t="s">
        <v>33</v>
      </c>
      <c r="V986" s="6">
        <f t="shared" si="110"/>
        <v>43716.208333333328</v>
      </c>
      <c r="W986" s="6">
        <f t="shared" si="111"/>
        <v>43742.208333333328</v>
      </c>
    </row>
    <row r="987" spans="1:23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105"/>
        <v>67.129542790152414</v>
      </c>
      <c r="G987" t="s">
        <v>14</v>
      </c>
      <c r="H987">
        <v>4405</v>
      </c>
      <c r="I987" s="5">
        <f t="shared" si="106"/>
        <v>25.998410896708286</v>
      </c>
      <c r="J987" s="5" t="s">
        <v>2035</v>
      </c>
      <c r="K987" s="5" t="s">
        <v>2036</v>
      </c>
      <c r="L987" t="s">
        <v>21</v>
      </c>
      <c r="M987" t="s">
        <v>22</v>
      </c>
      <c r="N987">
        <v>1386309600</v>
      </c>
      <c r="O987">
        <v>1388556000</v>
      </c>
      <c r="P987" t="b">
        <v>0</v>
      </c>
      <c r="Q987" t="b">
        <v>1</v>
      </c>
      <c r="R987" s="6">
        <f t="shared" si="107"/>
        <v>25569</v>
      </c>
      <c r="S987" s="5">
        <f t="shared" si="108"/>
        <v>16045.25</v>
      </c>
      <c r="T987" s="5">
        <f t="shared" si="109"/>
        <v>16071.25</v>
      </c>
      <c r="U987" t="s">
        <v>23</v>
      </c>
      <c r="V987" s="6">
        <f t="shared" si="110"/>
        <v>41614.25</v>
      </c>
      <c r="W987" s="6">
        <f t="shared" si="111"/>
        <v>41640.25</v>
      </c>
    </row>
    <row r="988" spans="1:23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105"/>
        <v>40.307692307692307</v>
      </c>
      <c r="G988" t="s">
        <v>14</v>
      </c>
      <c r="H988">
        <v>92</v>
      </c>
      <c r="I988" s="5">
        <f t="shared" si="106"/>
        <v>34.173913043478258</v>
      </c>
      <c r="J988" s="5" t="s">
        <v>2035</v>
      </c>
      <c r="K988" s="5" t="s">
        <v>2036</v>
      </c>
      <c r="L988" t="s">
        <v>21</v>
      </c>
      <c r="M988" t="s">
        <v>22</v>
      </c>
      <c r="N988">
        <v>1301979600</v>
      </c>
      <c r="O988">
        <v>1303189200</v>
      </c>
      <c r="P988" t="b">
        <v>0</v>
      </c>
      <c r="Q988" t="b">
        <v>0</v>
      </c>
      <c r="R988" s="6">
        <f t="shared" si="107"/>
        <v>25569</v>
      </c>
      <c r="S988" s="5">
        <f t="shared" si="108"/>
        <v>15069.208333333334</v>
      </c>
      <c r="T988" s="5">
        <f t="shared" si="109"/>
        <v>15083.208333333334</v>
      </c>
      <c r="U988" t="s">
        <v>23</v>
      </c>
      <c r="V988" s="6">
        <f t="shared" si="110"/>
        <v>40638.208333333336</v>
      </c>
      <c r="W988" s="6">
        <f t="shared" si="111"/>
        <v>40652.208333333336</v>
      </c>
    </row>
    <row r="989" spans="1:23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105"/>
        <v>216.79032258064518</v>
      </c>
      <c r="G989" t="s">
        <v>20</v>
      </c>
      <c r="H989">
        <v>480</v>
      </c>
      <c r="I989" s="5">
        <f t="shared" si="106"/>
        <v>28.002083333333335</v>
      </c>
      <c r="J989" s="5" t="s">
        <v>2041</v>
      </c>
      <c r="K989" s="5" t="s">
        <v>2042</v>
      </c>
      <c r="L989" t="s">
        <v>21</v>
      </c>
      <c r="M989" t="s">
        <v>22</v>
      </c>
      <c r="N989">
        <v>1493269200</v>
      </c>
      <c r="O989">
        <v>1494478800</v>
      </c>
      <c r="P989" t="b">
        <v>0</v>
      </c>
      <c r="Q989" t="b">
        <v>0</v>
      </c>
      <c r="R989" s="6">
        <f t="shared" si="107"/>
        <v>25569</v>
      </c>
      <c r="S989" s="5">
        <f t="shared" si="108"/>
        <v>17283.208333333332</v>
      </c>
      <c r="T989" s="5">
        <f t="shared" si="109"/>
        <v>17297.208333333332</v>
      </c>
      <c r="U989" t="s">
        <v>42</v>
      </c>
      <c r="V989" s="6">
        <f t="shared" si="110"/>
        <v>42852.208333333328</v>
      </c>
      <c r="W989" s="6">
        <f t="shared" si="111"/>
        <v>42866.208333333328</v>
      </c>
    </row>
    <row r="990" spans="1:23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105"/>
        <v>52.117021276595743</v>
      </c>
      <c r="G990" t="s">
        <v>14</v>
      </c>
      <c r="H990">
        <v>64</v>
      </c>
      <c r="I990" s="5">
        <f t="shared" si="106"/>
        <v>76.546875</v>
      </c>
      <c r="J990" s="5" t="s">
        <v>2047</v>
      </c>
      <c r="K990" s="5" t="s">
        <v>2056</v>
      </c>
      <c r="L990" t="s">
        <v>21</v>
      </c>
      <c r="M990" t="s">
        <v>22</v>
      </c>
      <c r="N990">
        <v>1478930400</v>
      </c>
      <c r="O990">
        <v>1480744800</v>
      </c>
      <c r="P990" t="b">
        <v>0</v>
      </c>
      <c r="Q990" t="b">
        <v>0</v>
      </c>
      <c r="R990" s="6">
        <f t="shared" si="107"/>
        <v>25569</v>
      </c>
      <c r="S990" s="5">
        <f t="shared" si="108"/>
        <v>17117.25</v>
      </c>
      <c r="T990" s="5">
        <f t="shared" si="109"/>
        <v>17138.25</v>
      </c>
      <c r="U990" t="s">
        <v>133</v>
      </c>
      <c r="V990" s="6">
        <f t="shared" si="110"/>
        <v>42686.25</v>
      </c>
      <c r="W990" s="6">
        <f t="shared" si="111"/>
        <v>42707.25</v>
      </c>
    </row>
    <row r="991" spans="1:23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105"/>
        <v>499.58333333333337</v>
      </c>
      <c r="G991" t="s">
        <v>20</v>
      </c>
      <c r="H991">
        <v>226</v>
      </c>
      <c r="I991" s="5">
        <f t="shared" si="106"/>
        <v>53.053097345132741</v>
      </c>
      <c r="J991" s="5" t="s">
        <v>2047</v>
      </c>
      <c r="K991" s="5" t="s">
        <v>2059</v>
      </c>
      <c r="L991" t="s">
        <v>21</v>
      </c>
      <c r="M991" t="s">
        <v>22</v>
      </c>
      <c r="N991">
        <v>1555390800</v>
      </c>
      <c r="O991">
        <v>1555822800</v>
      </c>
      <c r="P991" t="b">
        <v>0</v>
      </c>
      <c r="Q991" t="b">
        <v>0</v>
      </c>
      <c r="R991" s="6">
        <f t="shared" si="107"/>
        <v>25569</v>
      </c>
      <c r="S991" s="5">
        <f t="shared" si="108"/>
        <v>18002.208333333332</v>
      </c>
      <c r="T991" s="5">
        <f t="shared" si="109"/>
        <v>18007.208333333332</v>
      </c>
      <c r="U991" t="s">
        <v>206</v>
      </c>
      <c r="V991" s="6">
        <f t="shared" si="110"/>
        <v>43571.208333333328</v>
      </c>
      <c r="W991" s="6">
        <f t="shared" si="111"/>
        <v>43576.208333333328</v>
      </c>
    </row>
    <row r="992" spans="1:23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105"/>
        <v>87.679487179487182</v>
      </c>
      <c r="G992" t="s">
        <v>14</v>
      </c>
      <c r="H992">
        <v>64</v>
      </c>
      <c r="I992" s="5">
        <f t="shared" si="106"/>
        <v>106.859375</v>
      </c>
      <c r="J992" s="5" t="s">
        <v>2041</v>
      </c>
      <c r="K992" s="5" t="s">
        <v>2044</v>
      </c>
      <c r="L992" t="s">
        <v>21</v>
      </c>
      <c r="M992" t="s">
        <v>22</v>
      </c>
      <c r="N992">
        <v>1456984800</v>
      </c>
      <c r="O992">
        <v>1458882000</v>
      </c>
      <c r="P992" t="b">
        <v>0</v>
      </c>
      <c r="Q992" t="b">
        <v>1</v>
      </c>
      <c r="R992" s="6">
        <f t="shared" si="107"/>
        <v>25569</v>
      </c>
      <c r="S992" s="5">
        <f t="shared" si="108"/>
        <v>16863.25</v>
      </c>
      <c r="T992" s="5">
        <f t="shared" si="109"/>
        <v>16885.208333333332</v>
      </c>
      <c r="U992" t="s">
        <v>53</v>
      </c>
      <c r="V992" s="6">
        <f t="shared" si="110"/>
        <v>42432.25</v>
      </c>
      <c r="W992" s="6">
        <f t="shared" si="111"/>
        <v>42454.208333333328</v>
      </c>
    </row>
    <row r="993" spans="1:23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105"/>
        <v>113.17346938775511</v>
      </c>
      <c r="G993" t="s">
        <v>20</v>
      </c>
      <c r="H993">
        <v>241</v>
      </c>
      <c r="I993" s="5">
        <f t="shared" si="106"/>
        <v>46.020746887966808</v>
      </c>
      <c r="J993" s="5" t="s">
        <v>2035</v>
      </c>
      <c r="K993" s="5" t="s">
        <v>2036</v>
      </c>
      <c r="L993" t="s">
        <v>21</v>
      </c>
      <c r="M993" t="s">
        <v>22</v>
      </c>
      <c r="N993">
        <v>1411621200</v>
      </c>
      <c r="O993">
        <v>1411966800</v>
      </c>
      <c r="P993" t="b">
        <v>0</v>
      </c>
      <c r="Q993" t="b">
        <v>1</v>
      </c>
      <c r="R993" s="6">
        <f t="shared" si="107"/>
        <v>25569</v>
      </c>
      <c r="S993" s="5">
        <f t="shared" si="108"/>
        <v>16338.208333333334</v>
      </c>
      <c r="T993" s="5">
        <f t="shared" si="109"/>
        <v>16342.208333333334</v>
      </c>
      <c r="U993" t="s">
        <v>23</v>
      </c>
      <c r="V993" s="6">
        <f t="shared" si="110"/>
        <v>41907.208333333336</v>
      </c>
      <c r="W993" s="6">
        <f t="shared" si="111"/>
        <v>41911.208333333336</v>
      </c>
    </row>
    <row r="994" spans="1:23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105"/>
        <v>426.54838709677421</v>
      </c>
      <c r="G994" t="s">
        <v>20</v>
      </c>
      <c r="H994">
        <v>132</v>
      </c>
      <c r="I994" s="5">
        <f t="shared" si="106"/>
        <v>100.17424242424242</v>
      </c>
      <c r="J994" s="5" t="s">
        <v>2041</v>
      </c>
      <c r="K994" s="5" t="s">
        <v>2044</v>
      </c>
      <c r="L994" t="s">
        <v>21</v>
      </c>
      <c r="M994" t="s">
        <v>22</v>
      </c>
      <c r="N994">
        <v>1525669200</v>
      </c>
      <c r="O994">
        <v>1526878800</v>
      </c>
      <c r="P994" t="b">
        <v>0</v>
      </c>
      <c r="Q994" t="b">
        <v>1</v>
      </c>
      <c r="R994" s="6">
        <f t="shared" si="107"/>
        <v>25569</v>
      </c>
      <c r="S994" s="5">
        <f t="shared" si="108"/>
        <v>17658.208333333332</v>
      </c>
      <c r="T994" s="5">
        <f t="shared" si="109"/>
        <v>17672.208333333332</v>
      </c>
      <c r="U994" t="s">
        <v>53</v>
      </c>
      <c r="V994" s="6">
        <f t="shared" si="110"/>
        <v>43227.208333333328</v>
      </c>
      <c r="W994" s="6">
        <f t="shared" si="111"/>
        <v>43241.208333333328</v>
      </c>
    </row>
    <row r="995" spans="1:23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105"/>
        <v>77.632653061224488</v>
      </c>
      <c r="G995" t="s">
        <v>74</v>
      </c>
      <c r="H995">
        <v>75</v>
      </c>
      <c r="I995" s="5">
        <f t="shared" si="106"/>
        <v>101.44</v>
      </c>
      <c r="J995" s="5" t="s">
        <v>2054</v>
      </c>
      <c r="K995" s="5" t="s">
        <v>2055</v>
      </c>
      <c r="L995" t="s">
        <v>107</v>
      </c>
      <c r="M995" t="s">
        <v>108</v>
      </c>
      <c r="N995">
        <v>1450936800</v>
      </c>
      <c r="O995">
        <v>1452405600</v>
      </c>
      <c r="P995" t="b">
        <v>0</v>
      </c>
      <c r="Q995" t="b">
        <v>1</v>
      </c>
      <c r="R995" s="6">
        <f t="shared" si="107"/>
        <v>25569</v>
      </c>
      <c r="S995" s="5">
        <f t="shared" si="108"/>
        <v>16793.25</v>
      </c>
      <c r="T995" s="5">
        <f t="shared" si="109"/>
        <v>16810.25</v>
      </c>
      <c r="U995" t="s">
        <v>122</v>
      </c>
      <c r="V995" s="6">
        <f t="shared" si="110"/>
        <v>42362.25</v>
      </c>
      <c r="W995" s="6">
        <f t="shared" si="111"/>
        <v>42379.25</v>
      </c>
    </row>
    <row r="996" spans="1:23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105"/>
        <v>52.496810772501767</v>
      </c>
      <c r="G996" t="s">
        <v>14</v>
      </c>
      <c r="H996">
        <v>842</v>
      </c>
      <c r="I996" s="5">
        <f t="shared" si="106"/>
        <v>87.972684085510693</v>
      </c>
      <c r="J996" s="5" t="s">
        <v>2047</v>
      </c>
      <c r="K996" s="5" t="s">
        <v>2059</v>
      </c>
      <c r="L996" t="s">
        <v>21</v>
      </c>
      <c r="M996" t="s">
        <v>22</v>
      </c>
      <c r="N996">
        <v>1413522000</v>
      </c>
      <c r="O996">
        <v>1414040400</v>
      </c>
      <c r="P996" t="b">
        <v>0</v>
      </c>
      <c r="Q996" t="b">
        <v>1</v>
      </c>
      <c r="R996" s="6">
        <f t="shared" si="107"/>
        <v>25569</v>
      </c>
      <c r="S996" s="5">
        <f t="shared" si="108"/>
        <v>16360.208333333334</v>
      </c>
      <c r="T996" s="5">
        <f t="shared" si="109"/>
        <v>16366.208333333334</v>
      </c>
      <c r="U996" t="s">
        <v>206</v>
      </c>
      <c r="V996" s="6">
        <f t="shared" si="110"/>
        <v>41929.208333333336</v>
      </c>
      <c r="W996" s="6">
        <f t="shared" si="111"/>
        <v>41935.208333333336</v>
      </c>
    </row>
    <row r="997" spans="1:23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105"/>
        <v>157.46762589928059</v>
      </c>
      <c r="G997" t="s">
        <v>20</v>
      </c>
      <c r="H997">
        <v>2043</v>
      </c>
      <c r="I997" s="5">
        <f t="shared" si="106"/>
        <v>74.995594713656388</v>
      </c>
      <c r="J997" s="5" t="s">
        <v>2033</v>
      </c>
      <c r="K997" s="5" t="s">
        <v>2034</v>
      </c>
      <c r="L997" t="s">
        <v>21</v>
      </c>
      <c r="M997" t="s">
        <v>22</v>
      </c>
      <c r="N997">
        <v>1541307600</v>
      </c>
      <c r="O997">
        <v>1543816800</v>
      </c>
      <c r="P997" t="b">
        <v>0</v>
      </c>
      <c r="Q997" t="b">
        <v>1</v>
      </c>
      <c r="R997" s="6">
        <f t="shared" si="107"/>
        <v>25569</v>
      </c>
      <c r="S997" s="5">
        <f t="shared" si="108"/>
        <v>17839.208333333332</v>
      </c>
      <c r="T997" s="5">
        <f t="shared" si="109"/>
        <v>17868.25</v>
      </c>
      <c r="U997" t="s">
        <v>17</v>
      </c>
      <c r="V997" s="6">
        <f t="shared" si="110"/>
        <v>43408.208333333328</v>
      </c>
      <c r="W997" s="6">
        <f t="shared" si="111"/>
        <v>43437.25</v>
      </c>
    </row>
    <row r="998" spans="1:23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105"/>
        <v>72.939393939393938</v>
      </c>
      <c r="G998" t="s">
        <v>14</v>
      </c>
      <c r="H998">
        <v>112</v>
      </c>
      <c r="I998" s="5">
        <f t="shared" si="106"/>
        <v>42.982142857142854</v>
      </c>
      <c r="J998" s="5" t="s">
        <v>2039</v>
      </c>
      <c r="K998" s="5" t="s">
        <v>2040</v>
      </c>
      <c r="L998" t="s">
        <v>21</v>
      </c>
      <c r="M998" t="s">
        <v>22</v>
      </c>
      <c r="N998">
        <v>1357106400</v>
      </c>
      <c r="O998">
        <v>1359698400</v>
      </c>
      <c r="P998" t="b">
        <v>0</v>
      </c>
      <c r="Q998" t="b">
        <v>0</v>
      </c>
      <c r="R998" s="6">
        <f t="shared" si="107"/>
        <v>25569</v>
      </c>
      <c r="S998" s="5">
        <f t="shared" si="108"/>
        <v>15707.25</v>
      </c>
      <c r="T998" s="5">
        <f t="shared" si="109"/>
        <v>15737.25</v>
      </c>
      <c r="U998" t="s">
        <v>33</v>
      </c>
      <c r="V998" s="6">
        <f t="shared" si="110"/>
        <v>41276.25</v>
      </c>
      <c r="W998" s="6">
        <f t="shared" si="111"/>
        <v>41306.25</v>
      </c>
    </row>
    <row r="999" spans="1:23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105"/>
        <v>60.565789473684205</v>
      </c>
      <c r="G999" t="s">
        <v>74</v>
      </c>
      <c r="H999">
        <v>139</v>
      </c>
      <c r="I999" s="5">
        <f t="shared" si="106"/>
        <v>33.115107913669064</v>
      </c>
      <c r="J999" s="5" t="s">
        <v>2039</v>
      </c>
      <c r="K999" s="5" t="s">
        <v>2040</v>
      </c>
      <c r="L999" t="s">
        <v>107</v>
      </c>
      <c r="M999" t="s">
        <v>108</v>
      </c>
      <c r="N999">
        <v>1390197600</v>
      </c>
      <c r="O999">
        <v>1390629600</v>
      </c>
      <c r="P999" t="b">
        <v>0</v>
      </c>
      <c r="Q999" t="b">
        <v>0</v>
      </c>
      <c r="R999" s="6">
        <f t="shared" si="107"/>
        <v>25569</v>
      </c>
      <c r="S999" s="5">
        <f t="shared" si="108"/>
        <v>16090.25</v>
      </c>
      <c r="T999" s="5">
        <f t="shared" si="109"/>
        <v>16095.25</v>
      </c>
      <c r="U999" t="s">
        <v>33</v>
      </c>
      <c r="V999" s="6">
        <f t="shared" si="110"/>
        <v>41659.25</v>
      </c>
      <c r="W999" s="6">
        <f t="shared" si="111"/>
        <v>41664.25</v>
      </c>
    </row>
    <row r="1000" spans="1:23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105"/>
        <v>56.791291291291287</v>
      </c>
      <c r="G1000" t="s">
        <v>14</v>
      </c>
      <c r="H1000">
        <v>374</v>
      </c>
      <c r="I1000" s="5">
        <f t="shared" si="106"/>
        <v>101.13101604278074</v>
      </c>
      <c r="J1000" s="5" t="s">
        <v>2035</v>
      </c>
      <c r="K1000" s="5" t="s">
        <v>2045</v>
      </c>
      <c r="L1000" t="s">
        <v>21</v>
      </c>
      <c r="M1000" t="s">
        <v>22</v>
      </c>
      <c r="N1000">
        <v>1265868000</v>
      </c>
      <c r="O1000">
        <v>1267077600</v>
      </c>
      <c r="P1000" t="b">
        <v>0</v>
      </c>
      <c r="Q1000" t="b">
        <v>1</v>
      </c>
      <c r="R1000" s="6">
        <f t="shared" si="107"/>
        <v>25569</v>
      </c>
      <c r="S1000" s="5">
        <f t="shared" si="108"/>
        <v>14651.25</v>
      </c>
      <c r="T1000" s="5">
        <f t="shared" si="109"/>
        <v>14665.25</v>
      </c>
      <c r="U1000" t="s">
        <v>60</v>
      </c>
      <c r="V1000" s="6">
        <f t="shared" si="110"/>
        <v>40220.25</v>
      </c>
      <c r="W1000" s="6">
        <f t="shared" si="111"/>
        <v>40234.25</v>
      </c>
    </row>
    <row r="1001" spans="1:23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105"/>
        <v>56.542754275427541</v>
      </c>
      <c r="G1001" t="s">
        <v>74</v>
      </c>
      <c r="H1001">
        <v>1122</v>
      </c>
      <c r="I1001" s="5">
        <f t="shared" si="106"/>
        <v>55.98841354723708</v>
      </c>
      <c r="J1001" s="5" t="s">
        <v>2033</v>
      </c>
      <c r="K1001" s="5" t="s">
        <v>2034</v>
      </c>
      <c r="L1001" t="s">
        <v>21</v>
      </c>
      <c r="M1001" t="s">
        <v>22</v>
      </c>
      <c r="N1001">
        <v>1467176400</v>
      </c>
      <c r="O1001">
        <v>1467781200</v>
      </c>
      <c r="P1001" t="b">
        <v>0</v>
      </c>
      <c r="Q1001" t="b">
        <v>0</v>
      </c>
      <c r="R1001" s="6">
        <f t="shared" si="107"/>
        <v>25569</v>
      </c>
      <c r="S1001" s="5">
        <f t="shared" si="108"/>
        <v>16981.208333333332</v>
      </c>
      <c r="T1001" s="5">
        <f t="shared" si="109"/>
        <v>16988.208333333332</v>
      </c>
      <c r="U1001" t="s">
        <v>17</v>
      </c>
      <c r="V1001" s="6">
        <f t="shared" si="110"/>
        <v>42550.208333333328</v>
      </c>
      <c r="W1001" s="6">
        <f t="shared" si="111"/>
        <v>42557.208333333328</v>
      </c>
    </row>
    <row r="1002" spans="1:23" x14ac:dyDescent="0.25">
      <c r="I1002" s="5"/>
      <c r="J1002" s="5"/>
      <c r="K1002" s="5"/>
    </row>
    <row r="1003" spans="1:23" x14ac:dyDescent="0.25">
      <c r="I1003" s="5"/>
      <c r="J1003" s="5"/>
      <c r="K1003" s="5"/>
    </row>
  </sheetData>
  <conditionalFormatting sqref="G1:G1048576">
    <cfRule type="containsText" dxfId="5" priority="5" operator="containsText" text="live">
      <formula>NOT(ISERROR(SEARCH("live",G1)))</formula>
    </cfRule>
    <cfRule type="colorScale" priority="10">
      <colorScale>
        <cfvo type="formula" val="&quot;failed&quot;"/>
        <cfvo type="formula" val="&quot;successful&quot;"/>
        <color rgb="FFF8696B"/>
        <color rgb="FF63BE7B"/>
      </colorScale>
    </cfRule>
  </conditionalFormatting>
  <conditionalFormatting sqref="G2:G1001">
    <cfRule type="containsText" dxfId="4" priority="6" operator="containsText" text="currently live">
      <formula>NOT(ISERROR(SEARCH("currently live",G2)))</formula>
    </cfRule>
    <cfRule type="containsText" dxfId="3" priority="7" operator="containsText" text="canceled">
      <formula>NOT(ISERROR(SEARCH("canceled",G2)))</formula>
    </cfRule>
    <cfRule type="containsText" dxfId="2" priority="8" operator="containsText" text="successful">
      <formula>NOT(ISERROR(SEARCH("successful",G2)))</formula>
    </cfRule>
    <cfRule type="containsText" dxfId="1" priority="9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8A9F-FAF9-4C8E-83F6-07AFAC12C35D}">
  <dimension ref="A2:F15"/>
  <sheetViews>
    <sheetView workbookViewId="0">
      <selection activeCell="F22" sqref="F22"/>
    </sheetView>
  </sheetViews>
  <sheetFormatPr defaultRowHeight="15.75" x14ac:dyDescent="0.25"/>
  <cols>
    <col min="1" max="1" width="2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2" width="11.875" bestFit="1" customWidth="1"/>
    <col min="13" max="13" width="1.875" bestFit="1" customWidth="1"/>
    <col min="14" max="14" width="10.875" bestFit="1" customWidth="1"/>
    <col min="15" max="16" width="11.875" bestFit="1" customWidth="1"/>
    <col min="17" max="17" width="5.875" bestFit="1" customWidth="1"/>
    <col min="18" max="19" width="11.875" bestFit="1" customWidth="1"/>
    <col min="20" max="20" width="1.875" bestFit="1" customWidth="1"/>
    <col min="21" max="22" width="11.875" bestFit="1" customWidth="1"/>
    <col min="23" max="23" width="1.875" bestFit="1" customWidth="1"/>
    <col min="24" max="28" width="11.875" bestFit="1" customWidth="1"/>
    <col min="29" max="29" width="4.875" bestFit="1" customWidth="1"/>
    <col min="30" max="37" width="11.875" bestFit="1" customWidth="1"/>
    <col min="38" max="38" width="10.875" bestFit="1" customWidth="1"/>
    <col min="39" max="48" width="11.875" bestFit="1" customWidth="1"/>
    <col min="49" max="49" width="4.875" bestFit="1" customWidth="1"/>
    <col min="50" max="52" width="11.875" bestFit="1" customWidth="1"/>
    <col min="53" max="53" width="10.875" bestFit="1" customWidth="1"/>
    <col min="54" max="54" width="11.875" bestFit="1" customWidth="1"/>
    <col min="55" max="55" width="10.875" bestFit="1" customWidth="1"/>
    <col min="56" max="59" width="11.875" bestFit="1" customWidth="1"/>
    <col min="60" max="60" width="10.875" bestFit="1" customWidth="1"/>
    <col min="61" max="62" width="11.875" bestFit="1" customWidth="1"/>
    <col min="63" max="63" width="5.875" bestFit="1" customWidth="1"/>
    <col min="64" max="64" width="11.875" bestFit="1" customWidth="1"/>
    <col min="65" max="65" width="4.875" bestFit="1" customWidth="1"/>
    <col min="66" max="72" width="11.875" bestFit="1" customWidth="1"/>
    <col min="73" max="73" width="10.875" bestFit="1" customWidth="1"/>
    <col min="74" max="84" width="11.875" bestFit="1" customWidth="1"/>
    <col min="85" max="85" width="10.875" bestFit="1" customWidth="1"/>
    <col min="86" max="94" width="11.875" bestFit="1" customWidth="1"/>
    <col min="95" max="95" width="5.875" bestFit="1" customWidth="1"/>
    <col min="96" max="98" width="11.875" bestFit="1" customWidth="1"/>
    <col min="99" max="99" width="10.875" bestFit="1" customWidth="1"/>
    <col min="100" max="100" width="5.875" bestFit="1" customWidth="1"/>
    <col min="101" max="103" width="11.875" bestFit="1" customWidth="1"/>
    <col min="104" max="104" width="10.875" bestFit="1" customWidth="1"/>
    <col min="105" max="121" width="11.875" bestFit="1" customWidth="1"/>
    <col min="122" max="122" width="10.875" bestFit="1" customWidth="1"/>
    <col min="123" max="126" width="11.875" bestFit="1" customWidth="1"/>
    <col min="127" max="127" width="2.875" bestFit="1" customWidth="1"/>
    <col min="128" max="130" width="11.875" bestFit="1" customWidth="1"/>
    <col min="131" max="131" width="6.875" bestFit="1" customWidth="1"/>
    <col min="132" max="137" width="11.875" bestFit="1" customWidth="1"/>
    <col min="138" max="138" width="10.875" bestFit="1" customWidth="1"/>
    <col min="139" max="158" width="11.875" bestFit="1" customWidth="1"/>
    <col min="159" max="159" width="4.875" bestFit="1" customWidth="1"/>
    <col min="160" max="160" width="11.875" bestFit="1" customWidth="1"/>
    <col min="161" max="161" width="4.875" bestFit="1" customWidth="1"/>
    <col min="162" max="162" width="11.875" bestFit="1" customWidth="1"/>
    <col min="163" max="163" width="10.875" bestFit="1" customWidth="1"/>
    <col min="164" max="164" width="11.875" bestFit="1" customWidth="1"/>
    <col min="165" max="165" width="9.875" bestFit="1" customWidth="1"/>
    <col min="166" max="170" width="11.875" bestFit="1" customWidth="1"/>
    <col min="171" max="171" width="6.875" bestFit="1" customWidth="1"/>
    <col min="172" max="183" width="11.875" bestFit="1" customWidth="1"/>
    <col min="184" max="184" width="10.875" bestFit="1" customWidth="1"/>
    <col min="185" max="186" width="11.875" bestFit="1" customWidth="1"/>
    <col min="187" max="187" width="9.875" bestFit="1" customWidth="1"/>
    <col min="188" max="188" width="7.875" bestFit="1" customWidth="1"/>
    <col min="189" max="200" width="11.875" bestFit="1" customWidth="1"/>
    <col min="201" max="201" width="8.875" bestFit="1" customWidth="1"/>
    <col min="202" max="218" width="11.875" bestFit="1" customWidth="1"/>
    <col min="219" max="219" width="4.875" bestFit="1" customWidth="1"/>
    <col min="220" max="227" width="11.875" bestFit="1" customWidth="1"/>
    <col min="228" max="228" width="10.875" bestFit="1" customWidth="1"/>
    <col min="229" max="231" width="11.875" bestFit="1" customWidth="1"/>
    <col min="232" max="232" width="10.875" bestFit="1" customWidth="1"/>
    <col min="233" max="233" width="7.875" bestFit="1" customWidth="1"/>
    <col min="234" max="234" width="5.875" bestFit="1" customWidth="1"/>
    <col min="235" max="235" width="11.875" bestFit="1" customWidth="1"/>
    <col min="236" max="236" width="5.875" bestFit="1" customWidth="1"/>
    <col min="237" max="241" width="11.875" bestFit="1" customWidth="1"/>
    <col min="242" max="242" width="2.875" bestFit="1" customWidth="1"/>
    <col min="243" max="247" width="11.875" bestFit="1" customWidth="1"/>
    <col min="248" max="248" width="2.875" bestFit="1" customWidth="1"/>
    <col min="249" max="256" width="11.875" bestFit="1" customWidth="1"/>
    <col min="257" max="257" width="7.875" bestFit="1" customWidth="1"/>
    <col min="258" max="260" width="11.875" bestFit="1" customWidth="1"/>
    <col min="261" max="261" width="10.875" bestFit="1" customWidth="1"/>
    <col min="262" max="285" width="11.875" bestFit="1" customWidth="1"/>
    <col min="286" max="286" width="2.875" bestFit="1" customWidth="1"/>
    <col min="287" max="295" width="11.875" bestFit="1" customWidth="1"/>
    <col min="296" max="296" width="4.875" bestFit="1" customWidth="1"/>
    <col min="297" max="309" width="11.875" bestFit="1" customWidth="1"/>
    <col min="310" max="310" width="10.875" bestFit="1" customWidth="1"/>
    <col min="311" max="311" width="5.875" bestFit="1" customWidth="1"/>
    <col min="312" max="312" width="11.875" bestFit="1" customWidth="1"/>
    <col min="313" max="313" width="9.875" bestFit="1" customWidth="1"/>
    <col min="314" max="317" width="11.875" bestFit="1" customWidth="1"/>
    <col min="318" max="318" width="10.875" bestFit="1" customWidth="1"/>
    <col min="319" max="320" width="11.875" bestFit="1" customWidth="1"/>
    <col min="321" max="321" width="5.875" bestFit="1" customWidth="1"/>
    <col min="322" max="322" width="10.875" bestFit="1" customWidth="1"/>
    <col min="323" max="323" width="4.875" bestFit="1" customWidth="1"/>
    <col min="324" max="325" width="11.875" bestFit="1" customWidth="1"/>
    <col min="326" max="326" width="5.875" bestFit="1" customWidth="1"/>
    <col min="327" max="330" width="11.875" bestFit="1" customWidth="1"/>
    <col min="331" max="331" width="6.875" bestFit="1" customWidth="1"/>
    <col min="332" max="345" width="11.875" bestFit="1" customWidth="1"/>
    <col min="346" max="346" width="10.875" bestFit="1" customWidth="1"/>
    <col min="347" max="352" width="11.875" bestFit="1" customWidth="1"/>
    <col min="353" max="353" width="2.875" bestFit="1" customWidth="1"/>
    <col min="354" max="366" width="11.875" bestFit="1" customWidth="1"/>
    <col min="367" max="367" width="5.875" bestFit="1" customWidth="1"/>
    <col min="368" max="374" width="11.875" bestFit="1" customWidth="1"/>
    <col min="375" max="375" width="7.875" bestFit="1" customWidth="1"/>
    <col min="376" max="376" width="5.875" bestFit="1" customWidth="1"/>
    <col min="377" max="382" width="11.875" bestFit="1" customWidth="1"/>
    <col min="383" max="383" width="10.875" bestFit="1" customWidth="1"/>
    <col min="384" max="384" width="11.875" bestFit="1" customWidth="1"/>
    <col min="385" max="385" width="10.875" bestFit="1" customWidth="1"/>
    <col min="386" max="387" width="11.875" bestFit="1" customWidth="1"/>
    <col min="388" max="388" width="2.875" bestFit="1" customWidth="1"/>
    <col min="389" max="389" width="11.875" bestFit="1" customWidth="1"/>
    <col min="390" max="390" width="4.875" bestFit="1" customWidth="1"/>
    <col min="391" max="393" width="11.875" bestFit="1" customWidth="1"/>
    <col min="394" max="394" width="8.875" bestFit="1" customWidth="1"/>
    <col min="395" max="401" width="11.875" bestFit="1" customWidth="1"/>
    <col min="402" max="402" width="10.875" bestFit="1" customWidth="1"/>
    <col min="403" max="408" width="11.875" bestFit="1" customWidth="1"/>
    <col min="409" max="409" width="10.875" bestFit="1" customWidth="1"/>
    <col min="410" max="420" width="11.875" bestFit="1" customWidth="1"/>
    <col min="421" max="421" width="7.875" bestFit="1" customWidth="1"/>
    <col min="422" max="422" width="11.875" bestFit="1" customWidth="1"/>
    <col min="423" max="423" width="3.875" bestFit="1" customWidth="1"/>
    <col min="424" max="424" width="10.875" bestFit="1" customWidth="1"/>
    <col min="425" max="425" width="11.875" bestFit="1" customWidth="1"/>
    <col min="426" max="426" width="10.875" bestFit="1" customWidth="1"/>
    <col min="427" max="428" width="11.875" bestFit="1" customWidth="1"/>
    <col min="429" max="429" width="6.875" bestFit="1" customWidth="1"/>
    <col min="430" max="431" width="11.875" bestFit="1" customWidth="1"/>
    <col min="432" max="432" width="10.875" bestFit="1" customWidth="1"/>
    <col min="433" max="433" width="3.875" bestFit="1" customWidth="1"/>
    <col min="434" max="438" width="11.875" bestFit="1" customWidth="1"/>
    <col min="439" max="439" width="10.875" bestFit="1" customWidth="1"/>
    <col min="440" max="440" width="3.875" bestFit="1" customWidth="1"/>
    <col min="441" max="464" width="11.875" bestFit="1" customWidth="1"/>
    <col min="465" max="465" width="6.875" bestFit="1" customWidth="1"/>
    <col min="466" max="483" width="11.875" bestFit="1" customWidth="1"/>
    <col min="484" max="484" width="6.875" bestFit="1" customWidth="1"/>
    <col min="485" max="485" width="10.875" bestFit="1" customWidth="1"/>
    <col min="486" max="489" width="11.875" bestFit="1" customWidth="1"/>
    <col min="490" max="490" width="10.875" bestFit="1" customWidth="1"/>
    <col min="491" max="492" width="11.875" bestFit="1" customWidth="1"/>
    <col min="493" max="493" width="6.875" bestFit="1" customWidth="1"/>
    <col min="494" max="494" width="5.875" bestFit="1" customWidth="1"/>
    <col min="495" max="503" width="11.875" bestFit="1" customWidth="1"/>
    <col min="504" max="504" width="9.875" bestFit="1" customWidth="1"/>
    <col min="505" max="506" width="11.875" bestFit="1" customWidth="1"/>
    <col min="507" max="507" width="5.875" bestFit="1" customWidth="1"/>
    <col min="508" max="514" width="11.875" bestFit="1" customWidth="1"/>
    <col min="515" max="515" width="10.875" bestFit="1" customWidth="1"/>
    <col min="516" max="516" width="9.875" bestFit="1" customWidth="1"/>
    <col min="517" max="526" width="11.875" bestFit="1" customWidth="1"/>
    <col min="527" max="527" width="8.875" bestFit="1" customWidth="1"/>
    <col min="528" max="533" width="11.875" bestFit="1" customWidth="1"/>
    <col min="534" max="534" width="3.875" bestFit="1" customWidth="1"/>
    <col min="535" max="549" width="11.875" bestFit="1" customWidth="1"/>
    <col min="550" max="550" width="3.875" bestFit="1" customWidth="1"/>
    <col min="551" max="554" width="11.875" bestFit="1" customWidth="1"/>
    <col min="555" max="555" width="9.875" bestFit="1" customWidth="1"/>
    <col min="556" max="556" width="10.875" bestFit="1" customWidth="1"/>
    <col min="557" max="570" width="11.875" bestFit="1" customWidth="1"/>
    <col min="571" max="571" width="10.875" bestFit="1" customWidth="1"/>
    <col min="572" max="573" width="11.875" bestFit="1" customWidth="1"/>
    <col min="574" max="574" width="10.875" bestFit="1" customWidth="1"/>
    <col min="575" max="575" width="11.875" bestFit="1" customWidth="1"/>
    <col min="576" max="576" width="6.875" bestFit="1" customWidth="1"/>
    <col min="577" max="579" width="11.875" bestFit="1" customWidth="1"/>
    <col min="580" max="580" width="10.875" bestFit="1" customWidth="1"/>
    <col min="581" max="581" width="11.875" bestFit="1" customWidth="1"/>
    <col min="582" max="582" width="8.875" bestFit="1" customWidth="1"/>
    <col min="583" max="583" width="11.875" bestFit="1" customWidth="1"/>
    <col min="584" max="584" width="8.875" bestFit="1" customWidth="1"/>
    <col min="585" max="587" width="11.875" bestFit="1" customWidth="1"/>
    <col min="588" max="588" width="10.875" bestFit="1" customWidth="1"/>
    <col min="589" max="589" width="11.875" bestFit="1" customWidth="1"/>
    <col min="590" max="590" width="3.875" bestFit="1" customWidth="1"/>
    <col min="591" max="591" width="10.875" bestFit="1" customWidth="1"/>
    <col min="592" max="599" width="11.875" bestFit="1" customWidth="1"/>
    <col min="600" max="600" width="5.875" bestFit="1" customWidth="1"/>
    <col min="601" max="602" width="11.875" bestFit="1" customWidth="1"/>
    <col min="603" max="603" width="7.875" bestFit="1" customWidth="1"/>
    <col min="604" max="607" width="11.875" bestFit="1" customWidth="1"/>
    <col min="608" max="608" width="3.875" bestFit="1" customWidth="1"/>
    <col min="609" max="612" width="11.875" bestFit="1" customWidth="1"/>
    <col min="613" max="613" width="10.875" bestFit="1" customWidth="1"/>
    <col min="614" max="614" width="6.875" bestFit="1" customWidth="1"/>
    <col min="615" max="641" width="11.875" bestFit="1" customWidth="1"/>
    <col min="642" max="642" width="10.875" bestFit="1" customWidth="1"/>
    <col min="643" max="643" width="7.875" bestFit="1" customWidth="1"/>
    <col min="644" max="646" width="11.875" bestFit="1" customWidth="1"/>
    <col min="647" max="647" width="5.875" bestFit="1" customWidth="1"/>
    <col min="648" max="648" width="11.875" bestFit="1" customWidth="1"/>
    <col min="649" max="649" width="10.875" bestFit="1" customWidth="1"/>
    <col min="650" max="650" width="7.875" bestFit="1" customWidth="1"/>
    <col min="651" max="658" width="11.875" bestFit="1" customWidth="1"/>
    <col min="659" max="659" width="10.875" bestFit="1" customWidth="1"/>
    <col min="660" max="662" width="11.875" bestFit="1" customWidth="1"/>
    <col min="663" max="663" width="10.875" bestFit="1" customWidth="1"/>
    <col min="664" max="664" width="5.875" bestFit="1" customWidth="1"/>
    <col min="665" max="671" width="11.875" bestFit="1" customWidth="1"/>
    <col min="672" max="672" width="6.875" bestFit="1" customWidth="1"/>
    <col min="673" max="683" width="11.875" bestFit="1" customWidth="1"/>
    <col min="684" max="684" width="10.875" bestFit="1" customWidth="1"/>
    <col min="685" max="699" width="11.875" bestFit="1" customWidth="1"/>
    <col min="700" max="700" width="6.875" bestFit="1" customWidth="1"/>
    <col min="701" max="701" width="11.875" bestFit="1" customWidth="1"/>
    <col min="702" max="702" width="3.875" bestFit="1" customWidth="1"/>
    <col min="703" max="703" width="11.875" bestFit="1" customWidth="1"/>
    <col min="704" max="704" width="10.875" bestFit="1" customWidth="1"/>
    <col min="705" max="705" width="11.875" bestFit="1" customWidth="1"/>
    <col min="706" max="706" width="7.875" bestFit="1" customWidth="1"/>
    <col min="707" max="711" width="11.875" bestFit="1" customWidth="1"/>
    <col min="712" max="712" width="9.875" bestFit="1" customWidth="1"/>
    <col min="713" max="714" width="11.875" bestFit="1" customWidth="1"/>
    <col min="715" max="715" width="6.875" bestFit="1" customWidth="1"/>
    <col min="716" max="719" width="11.875" bestFit="1" customWidth="1"/>
    <col min="720" max="720" width="6.875" bestFit="1" customWidth="1"/>
    <col min="721" max="726" width="11.875" bestFit="1" customWidth="1"/>
    <col min="727" max="727" width="5.875" bestFit="1" customWidth="1"/>
    <col min="728" max="728" width="7.875" bestFit="1" customWidth="1"/>
    <col min="729" max="729" width="11.875" bestFit="1" customWidth="1"/>
    <col min="730" max="730" width="6.875" bestFit="1" customWidth="1"/>
    <col min="731" max="731" width="11.875" bestFit="1" customWidth="1"/>
    <col min="732" max="732" width="3.875" bestFit="1" customWidth="1"/>
    <col min="733" max="736" width="11.875" bestFit="1" customWidth="1"/>
    <col min="737" max="737" width="6.875" bestFit="1" customWidth="1"/>
    <col min="738" max="740" width="11.875" bestFit="1" customWidth="1"/>
    <col min="741" max="742" width="10.875" bestFit="1" customWidth="1"/>
    <col min="743" max="746" width="11.875" bestFit="1" customWidth="1"/>
    <col min="747" max="747" width="5.875" bestFit="1" customWidth="1"/>
    <col min="748" max="750" width="11.875" bestFit="1" customWidth="1"/>
    <col min="751" max="751" width="10.875" bestFit="1" customWidth="1"/>
    <col min="752" max="760" width="11.875" bestFit="1" customWidth="1"/>
    <col min="761" max="762" width="5.875" bestFit="1" customWidth="1"/>
    <col min="763" max="764" width="11.875" bestFit="1" customWidth="1"/>
    <col min="765" max="765" width="10.875" bestFit="1" customWidth="1"/>
    <col min="766" max="767" width="11.875" bestFit="1" customWidth="1"/>
    <col min="768" max="768" width="3.875" bestFit="1" customWidth="1"/>
    <col min="769" max="773" width="11.875" bestFit="1" customWidth="1"/>
    <col min="774" max="774" width="3.875" bestFit="1" customWidth="1"/>
    <col min="775" max="776" width="11.875" bestFit="1" customWidth="1"/>
    <col min="777" max="777" width="6.875" bestFit="1" customWidth="1"/>
    <col min="778" max="783" width="11.875" bestFit="1" customWidth="1"/>
    <col min="784" max="784" width="3.875" bestFit="1" customWidth="1"/>
    <col min="785" max="787" width="11.875" bestFit="1" customWidth="1"/>
    <col min="788" max="788" width="9.875" bestFit="1" customWidth="1"/>
    <col min="789" max="800" width="11.875" bestFit="1" customWidth="1"/>
    <col min="801" max="801" width="10.875" bestFit="1" customWidth="1"/>
    <col min="802" max="805" width="11.875" bestFit="1" customWidth="1"/>
    <col min="806" max="806" width="6.875" bestFit="1" customWidth="1"/>
    <col min="807" max="811" width="11.875" bestFit="1" customWidth="1"/>
    <col min="812" max="812" width="5.875" bestFit="1" customWidth="1"/>
    <col min="813" max="813" width="3.875" bestFit="1" customWidth="1"/>
    <col min="814" max="815" width="11.875" bestFit="1" customWidth="1"/>
    <col min="816" max="816" width="7.875" bestFit="1" customWidth="1"/>
    <col min="817" max="820" width="11.875" bestFit="1" customWidth="1"/>
    <col min="821" max="821" width="10.875" bestFit="1" customWidth="1"/>
    <col min="822" max="822" width="5.875" bestFit="1" customWidth="1"/>
    <col min="823" max="828" width="11.875" bestFit="1" customWidth="1"/>
    <col min="829" max="829" width="5.875" bestFit="1" customWidth="1"/>
    <col min="830" max="837" width="11.875" bestFit="1" customWidth="1"/>
    <col min="838" max="838" width="5.875" bestFit="1" customWidth="1"/>
    <col min="839" max="839" width="6.875" bestFit="1" customWidth="1"/>
    <col min="840" max="847" width="11.875" bestFit="1" customWidth="1"/>
    <col min="848" max="848" width="7.875" bestFit="1" customWidth="1"/>
    <col min="849" max="854" width="11.875" bestFit="1" customWidth="1"/>
    <col min="855" max="855" width="7.875" bestFit="1" customWidth="1"/>
    <col min="856" max="859" width="11.875" bestFit="1" customWidth="1"/>
    <col min="860" max="860" width="6.875" bestFit="1" customWidth="1"/>
    <col min="861" max="863" width="11.875" bestFit="1" customWidth="1"/>
    <col min="864" max="864" width="5.875" bestFit="1" customWidth="1"/>
    <col min="865" max="865" width="11.875" bestFit="1" customWidth="1"/>
    <col min="866" max="866" width="6.875" bestFit="1" customWidth="1"/>
    <col min="867" max="871" width="11.875" bestFit="1" customWidth="1"/>
    <col min="872" max="872" width="6.875" bestFit="1" customWidth="1"/>
    <col min="873" max="875" width="11.875" bestFit="1" customWidth="1"/>
    <col min="876" max="876" width="5.875" bestFit="1" customWidth="1"/>
    <col min="877" max="880" width="11.875" bestFit="1" customWidth="1"/>
    <col min="881" max="881" width="8.875" bestFit="1" customWidth="1"/>
    <col min="882" max="888" width="11.875" bestFit="1" customWidth="1"/>
    <col min="889" max="889" width="3.875" bestFit="1" customWidth="1"/>
    <col min="890" max="891" width="11.875" bestFit="1" customWidth="1"/>
    <col min="892" max="892" width="5.875" bestFit="1" customWidth="1"/>
    <col min="893" max="897" width="11.875" bestFit="1" customWidth="1"/>
    <col min="898" max="898" width="8.875" bestFit="1" customWidth="1"/>
    <col min="899" max="903" width="11.875" bestFit="1" customWidth="1"/>
    <col min="904" max="904" width="6.875" bestFit="1" customWidth="1"/>
    <col min="905" max="905" width="5.875" bestFit="1" customWidth="1"/>
    <col min="906" max="906" width="11.875" bestFit="1" customWidth="1"/>
    <col min="907" max="907" width="5.875" bestFit="1" customWidth="1"/>
    <col min="908" max="910" width="11.875" bestFit="1" customWidth="1"/>
    <col min="911" max="911" width="3.875" bestFit="1" customWidth="1"/>
    <col min="912" max="913" width="11.875" bestFit="1" customWidth="1"/>
    <col min="914" max="915" width="3.875" bestFit="1" customWidth="1"/>
    <col min="916" max="917" width="11.875" bestFit="1" customWidth="1"/>
    <col min="918" max="918" width="6.875" bestFit="1" customWidth="1"/>
    <col min="919" max="919" width="11.875" bestFit="1" customWidth="1"/>
    <col min="920" max="920" width="4.875" bestFit="1" customWidth="1"/>
    <col min="921" max="924" width="11.875" bestFit="1" customWidth="1"/>
    <col min="925" max="925" width="4.875" bestFit="1" customWidth="1"/>
    <col min="926" max="932" width="11.875" bestFit="1" customWidth="1"/>
    <col min="933" max="933" width="6.875" bestFit="1" customWidth="1"/>
    <col min="934" max="936" width="11.875" bestFit="1" customWidth="1"/>
    <col min="937" max="937" width="7.875" bestFit="1" customWidth="1"/>
    <col min="938" max="938" width="8.875" bestFit="1" customWidth="1"/>
    <col min="939" max="939" width="11.875" bestFit="1" customWidth="1"/>
    <col min="940" max="940" width="10.75" bestFit="1" customWidth="1"/>
    <col min="941" max="941" width="7" bestFit="1" customWidth="1"/>
    <col min="942" max="946" width="11.875" bestFit="1" customWidth="1"/>
    <col min="947" max="947" width="10.875" bestFit="1" customWidth="1"/>
    <col min="948" max="951" width="11.875" bestFit="1" customWidth="1"/>
    <col min="952" max="952" width="10.875" bestFit="1" customWidth="1"/>
    <col min="953" max="957" width="11.875" bestFit="1" customWidth="1"/>
    <col min="958" max="958" width="5.875" bestFit="1" customWidth="1"/>
    <col min="959" max="960" width="11.875" bestFit="1" customWidth="1"/>
    <col min="961" max="962" width="10.875" bestFit="1" customWidth="1"/>
    <col min="963" max="965" width="11.875" bestFit="1" customWidth="1"/>
    <col min="966" max="966" width="6.875" bestFit="1" customWidth="1"/>
    <col min="967" max="979" width="11.875" bestFit="1" customWidth="1"/>
    <col min="980" max="980" width="10.875" bestFit="1" customWidth="1"/>
    <col min="981" max="984" width="11.875" bestFit="1" customWidth="1"/>
    <col min="985" max="986" width="5.875" bestFit="1" customWidth="1"/>
    <col min="987" max="987" width="11.875" bestFit="1" customWidth="1"/>
    <col min="988" max="988" width="6.875" bestFit="1" customWidth="1"/>
    <col min="989" max="989" width="3.875" bestFit="1" customWidth="1"/>
    <col min="990" max="990" width="10.125" bestFit="1" customWidth="1"/>
    <col min="991" max="991" width="11" bestFit="1" customWidth="1"/>
  </cols>
  <sheetData>
    <row r="2" spans="1:6" x14ac:dyDescent="0.25">
      <c r="A2" s="8" t="s">
        <v>6</v>
      </c>
      <c r="B2" t="s">
        <v>2069</v>
      </c>
    </row>
    <row r="4" spans="1:6" x14ac:dyDescent="0.25">
      <c r="A4" s="8" t="s">
        <v>2070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2041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9" t="s">
        <v>2033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9" t="s">
        <v>2050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9" t="s">
        <v>2064</v>
      </c>
      <c r="B9" s="7"/>
      <c r="C9" s="7"/>
      <c r="D9" s="7"/>
      <c r="E9" s="7">
        <v>4</v>
      </c>
      <c r="F9" s="7">
        <v>4</v>
      </c>
    </row>
    <row r="10" spans="1:6" x14ac:dyDescent="0.25">
      <c r="A10" s="9" t="s">
        <v>2035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9" t="s">
        <v>2054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9" t="s">
        <v>2047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9" t="s">
        <v>2037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9" t="s">
        <v>2039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9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D57B-8227-4379-80AB-6B907BB1C2A1}">
  <dimension ref="A2:F31"/>
  <sheetViews>
    <sheetView workbookViewId="0">
      <selection activeCell="B37" sqref="B37"/>
    </sheetView>
  </sheetViews>
  <sheetFormatPr defaultRowHeight="15.75" x14ac:dyDescent="0.25"/>
  <cols>
    <col min="1" max="1" width="2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1.875" bestFit="1" customWidth="1"/>
    <col min="10" max="10" width="13.625" customWidth="1"/>
    <col min="11" max="13" width="11.875" bestFit="1" customWidth="1"/>
    <col min="14" max="14" width="14" customWidth="1"/>
    <col min="15" max="15" width="10.875" bestFit="1" customWidth="1"/>
    <col min="16" max="17" width="11.875" bestFit="1" customWidth="1"/>
    <col min="18" max="18" width="5.875" bestFit="1" customWidth="1"/>
    <col min="19" max="20" width="11.875" bestFit="1" customWidth="1"/>
    <col min="21" max="21" width="1.875" bestFit="1" customWidth="1"/>
    <col min="22" max="23" width="11.875" bestFit="1" customWidth="1"/>
    <col min="24" max="24" width="1.875" bestFit="1" customWidth="1"/>
    <col min="25" max="29" width="11.875" bestFit="1" customWidth="1"/>
    <col min="30" max="30" width="4.875" bestFit="1" customWidth="1"/>
    <col min="31" max="39" width="11.875" bestFit="1" customWidth="1"/>
    <col min="40" max="40" width="10.875" bestFit="1" customWidth="1"/>
    <col min="41" max="52" width="11.875" bestFit="1" customWidth="1"/>
    <col min="53" max="53" width="4.875" bestFit="1" customWidth="1"/>
    <col min="54" max="56" width="11.875" bestFit="1" customWidth="1"/>
    <col min="57" max="57" width="10.875" bestFit="1" customWidth="1"/>
    <col min="58" max="58" width="11.875" bestFit="1" customWidth="1"/>
    <col min="59" max="59" width="10.875" bestFit="1" customWidth="1"/>
    <col min="60" max="63" width="11.875" bestFit="1" customWidth="1"/>
    <col min="64" max="64" width="10.875" bestFit="1" customWidth="1"/>
    <col min="65" max="67" width="11.875" bestFit="1" customWidth="1"/>
    <col min="68" max="68" width="5.875" bestFit="1" customWidth="1"/>
    <col min="69" max="69" width="11.875" bestFit="1" customWidth="1"/>
    <col min="70" max="70" width="4.875" bestFit="1" customWidth="1"/>
    <col min="71" max="72" width="11.875" bestFit="1" customWidth="1"/>
    <col min="73" max="73" width="10.875" bestFit="1" customWidth="1"/>
    <col min="74" max="78" width="11.875" bestFit="1" customWidth="1"/>
    <col min="79" max="79" width="10.875" bestFit="1" customWidth="1"/>
    <col min="80" max="91" width="11.875" bestFit="1" customWidth="1"/>
    <col min="92" max="92" width="10.875" bestFit="1" customWidth="1"/>
    <col min="93" max="102" width="11.875" bestFit="1" customWidth="1"/>
    <col min="103" max="103" width="5.875" bestFit="1" customWidth="1"/>
    <col min="104" max="106" width="11.875" bestFit="1" customWidth="1"/>
    <col min="107" max="107" width="10.875" bestFit="1" customWidth="1"/>
    <col min="108" max="108" width="5.875" bestFit="1" customWidth="1"/>
    <col min="109" max="111" width="11.875" bestFit="1" customWidth="1"/>
    <col min="112" max="112" width="10.875" bestFit="1" customWidth="1"/>
    <col min="113" max="131" width="11.875" bestFit="1" customWidth="1"/>
    <col min="132" max="132" width="10.875" bestFit="1" customWidth="1"/>
    <col min="133" max="136" width="11.875" bestFit="1" customWidth="1"/>
    <col min="137" max="137" width="2.875" bestFit="1" customWidth="1"/>
    <col min="138" max="140" width="11.875" bestFit="1" customWidth="1"/>
    <col min="141" max="141" width="6.875" bestFit="1" customWidth="1"/>
    <col min="142" max="147" width="11.875" bestFit="1" customWidth="1"/>
    <col min="148" max="148" width="10.875" bestFit="1" customWidth="1"/>
    <col min="149" max="164" width="11.875" bestFit="1" customWidth="1"/>
    <col min="165" max="165" width="10.875" bestFit="1" customWidth="1"/>
    <col min="166" max="169" width="11.875" bestFit="1" customWidth="1"/>
    <col min="170" max="170" width="4.875" bestFit="1" customWidth="1"/>
    <col min="171" max="171" width="11.875" bestFit="1" customWidth="1"/>
    <col min="172" max="172" width="4.875" bestFit="1" customWidth="1"/>
    <col min="173" max="173" width="11.875" bestFit="1" customWidth="1"/>
    <col min="174" max="174" width="10.875" bestFit="1" customWidth="1"/>
    <col min="175" max="175" width="11.875" bestFit="1" customWidth="1"/>
    <col min="176" max="176" width="9.875" bestFit="1" customWidth="1"/>
    <col min="177" max="181" width="11.875" bestFit="1" customWidth="1"/>
    <col min="182" max="182" width="6.875" bestFit="1" customWidth="1"/>
    <col min="183" max="195" width="11.875" bestFit="1" customWidth="1"/>
    <col min="196" max="196" width="10.875" bestFit="1" customWidth="1"/>
    <col min="197" max="198" width="11.875" bestFit="1" customWidth="1"/>
    <col min="199" max="199" width="9.875" bestFit="1" customWidth="1"/>
    <col min="200" max="200" width="11.875" bestFit="1" customWidth="1"/>
    <col min="201" max="201" width="7.875" bestFit="1" customWidth="1"/>
    <col min="202" max="214" width="11.875" bestFit="1" customWidth="1"/>
    <col min="215" max="215" width="8.875" bestFit="1" customWidth="1"/>
    <col min="216" max="232" width="11.875" bestFit="1" customWidth="1"/>
    <col min="233" max="233" width="4.875" bestFit="1" customWidth="1"/>
    <col min="234" max="241" width="11.875" bestFit="1" customWidth="1"/>
    <col min="242" max="242" width="10.875" bestFit="1" customWidth="1"/>
    <col min="243" max="245" width="11.875" bestFit="1" customWidth="1"/>
    <col min="246" max="246" width="10.875" bestFit="1" customWidth="1"/>
    <col min="247" max="247" width="7.875" bestFit="1" customWidth="1"/>
    <col min="248" max="248" width="5.875" bestFit="1" customWidth="1"/>
    <col min="249" max="249" width="11.875" bestFit="1" customWidth="1"/>
    <col min="250" max="250" width="5.875" bestFit="1" customWidth="1"/>
    <col min="251" max="255" width="11.875" bestFit="1" customWidth="1"/>
    <col min="256" max="256" width="2.875" bestFit="1" customWidth="1"/>
    <col min="257" max="261" width="11.875" bestFit="1" customWidth="1"/>
    <col min="262" max="262" width="2.875" bestFit="1" customWidth="1"/>
    <col min="263" max="272" width="11.875" bestFit="1" customWidth="1"/>
    <col min="273" max="273" width="7.875" bestFit="1" customWidth="1"/>
    <col min="274" max="276" width="11.875" bestFit="1" customWidth="1"/>
    <col min="277" max="277" width="10.875" bestFit="1" customWidth="1"/>
    <col min="278" max="301" width="11.875" bestFit="1" customWidth="1"/>
    <col min="302" max="302" width="2.875" bestFit="1" customWidth="1"/>
    <col min="303" max="305" width="11.875" bestFit="1" customWidth="1"/>
    <col min="306" max="306" width="5.875" bestFit="1" customWidth="1"/>
    <col min="307" max="312" width="11.875" bestFit="1" customWidth="1"/>
    <col min="313" max="313" width="4.875" bestFit="1" customWidth="1"/>
    <col min="314" max="326" width="11.875" bestFit="1" customWidth="1"/>
    <col min="327" max="327" width="10.875" bestFit="1" customWidth="1"/>
    <col min="328" max="328" width="5.875" bestFit="1" customWidth="1"/>
    <col min="329" max="329" width="11.875" bestFit="1" customWidth="1"/>
    <col min="330" max="330" width="9.875" bestFit="1" customWidth="1"/>
    <col min="331" max="335" width="11.875" bestFit="1" customWidth="1"/>
    <col min="336" max="336" width="10.875" bestFit="1" customWidth="1"/>
    <col min="337" max="338" width="11.875" bestFit="1" customWidth="1"/>
    <col min="339" max="339" width="5.875" bestFit="1" customWidth="1"/>
    <col min="340" max="340" width="10.875" bestFit="1" customWidth="1"/>
    <col min="341" max="341" width="4.875" bestFit="1" customWidth="1"/>
    <col min="342" max="343" width="11.875" bestFit="1" customWidth="1"/>
    <col min="344" max="344" width="5.875" bestFit="1" customWidth="1"/>
    <col min="345" max="349" width="11.875" bestFit="1" customWidth="1"/>
    <col min="350" max="350" width="6.875" bestFit="1" customWidth="1"/>
    <col min="351" max="364" width="11.875" bestFit="1" customWidth="1"/>
    <col min="365" max="365" width="10.875" bestFit="1" customWidth="1"/>
    <col min="366" max="371" width="11.875" bestFit="1" customWidth="1"/>
    <col min="372" max="372" width="2.875" bestFit="1" customWidth="1"/>
    <col min="373" max="385" width="11.875" bestFit="1" customWidth="1"/>
    <col min="386" max="386" width="5.875" bestFit="1" customWidth="1"/>
    <col min="387" max="393" width="11.875" bestFit="1" customWidth="1"/>
    <col min="394" max="394" width="7.875" bestFit="1" customWidth="1"/>
    <col min="395" max="395" width="5.875" bestFit="1" customWidth="1"/>
    <col min="396" max="401" width="11.875" bestFit="1" customWidth="1"/>
    <col min="402" max="402" width="10.875" bestFit="1" customWidth="1"/>
    <col min="403" max="403" width="11.875" bestFit="1" customWidth="1"/>
    <col min="404" max="404" width="10.875" bestFit="1" customWidth="1"/>
    <col min="405" max="406" width="11.875" bestFit="1" customWidth="1"/>
    <col min="407" max="407" width="2.875" bestFit="1" customWidth="1"/>
    <col min="408" max="408" width="11.875" bestFit="1" customWidth="1"/>
    <col min="409" max="409" width="4.875" bestFit="1" customWidth="1"/>
    <col min="410" max="412" width="11.875" bestFit="1" customWidth="1"/>
    <col min="413" max="413" width="8.875" bestFit="1" customWidth="1"/>
    <col min="414" max="416" width="11.875" bestFit="1" customWidth="1"/>
    <col min="417" max="417" width="10.875" bestFit="1" customWidth="1"/>
    <col min="418" max="421" width="11.875" bestFit="1" customWidth="1"/>
    <col min="422" max="422" width="10.875" bestFit="1" customWidth="1"/>
    <col min="423" max="428" width="11.875" bestFit="1" customWidth="1"/>
    <col min="429" max="429" width="10.875" bestFit="1" customWidth="1"/>
    <col min="430" max="440" width="11.875" bestFit="1" customWidth="1"/>
    <col min="441" max="441" width="7.875" bestFit="1" customWidth="1"/>
    <col min="442" max="442" width="11.875" bestFit="1" customWidth="1"/>
    <col min="443" max="443" width="3.875" bestFit="1" customWidth="1"/>
    <col min="444" max="444" width="10.875" bestFit="1" customWidth="1"/>
    <col min="445" max="445" width="11.875" bestFit="1" customWidth="1"/>
    <col min="446" max="446" width="10.875" bestFit="1" customWidth="1"/>
    <col min="447" max="448" width="11.875" bestFit="1" customWidth="1"/>
    <col min="449" max="449" width="6.875" bestFit="1" customWidth="1"/>
    <col min="450" max="451" width="11.875" bestFit="1" customWidth="1"/>
    <col min="452" max="452" width="10.875" bestFit="1" customWidth="1"/>
    <col min="453" max="453" width="3.875" bestFit="1" customWidth="1"/>
    <col min="454" max="458" width="11.875" bestFit="1" customWidth="1"/>
    <col min="459" max="459" width="10.875" bestFit="1" customWidth="1"/>
    <col min="460" max="460" width="3.875" bestFit="1" customWidth="1"/>
    <col min="461" max="472" width="11.875" bestFit="1" customWidth="1"/>
    <col min="473" max="473" width="10.875" bestFit="1" customWidth="1"/>
    <col min="474" max="485" width="11.875" bestFit="1" customWidth="1"/>
    <col min="486" max="486" width="6.875" bestFit="1" customWidth="1"/>
    <col min="487" max="504" width="11.875" bestFit="1" customWidth="1"/>
    <col min="505" max="505" width="6.875" bestFit="1" customWidth="1"/>
    <col min="506" max="506" width="10.875" bestFit="1" customWidth="1"/>
    <col min="507" max="510" width="11.875" bestFit="1" customWidth="1"/>
    <col min="511" max="511" width="10.875" bestFit="1" customWidth="1"/>
    <col min="512" max="513" width="11.875" bestFit="1" customWidth="1"/>
    <col min="514" max="514" width="6.875" bestFit="1" customWidth="1"/>
    <col min="515" max="515" width="5.875" bestFit="1" customWidth="1"/>
    <col min="516" max="525" width="11.875" bestFit="1" customWidth="1"/>
    <col min="526" max="526" width="9.875" bestFit="1" customWidth="1"/>
    <col min="527" max="529" width="11.875" bestFit="1" customWidth="1"/>
    <col min="530" max="530" width="5.875" bestFit="1" customWidth="1"/>
    <col min="531" max="537" width="11.875" bestFit="1" customWidth="1"/>
    <col min="538" max="538" width="10.875" bestFit="1" customWidth="1"/>
    <col min="539" max="539" width="9.875" bestFit="1" customWidth="1"/>
    <col min="540" max="546" width="11.875" bestFit="1" customWidth="1"/>
    <col min="547" max="547" width="6.875" bestFit="1" customWidth="1"/>
    <col min="548" max="551" width="11.875" bestFit="1" customWidth="1"/>
    <col min="552" max="552" width="8.875" bestFit="1" customWidth="1"/>
    <col min="553" max="558" width="11.875" bestFit="1" customWidth="1"/>
    <col min="559" max="559" width="3.875" bestFit="1" customWidth="1"/>
    <col min="560" max="574" width="11.875" bestFit="1" customWidth="1"/>
    <col min="575" max="575" width="3.875" bestFit="1" customWidth="1"/>
    <col min="576" max="579" width="11.875" bestFit="1" customWidth="1"/>
    <col min="580" max="580" width="9.875" bestFit="1" customWidth="1"/>
    <col min="581" max="581" width="10.875" bestFit="1" customWidth="1"/>
    <col min="582" max="595" width="11.875" bestFit="1" customWidth="1"/>
    <col min="596" max="596" width="10.875" bestFit="1" customWidth="1"/>
    <col min="597" max="598" width="11.875" bestFit="1" customWidth="1"/>
    <col min="599" max="599" width="10.875" bestFit="1" customWidth="1"/>
    <col min="600" max="600" width="11.875" bestFit="1" customWidth="1"/>
    <col min="601" max="601" width="6.875" bestFit="1" customWidth="1"/>
    <col min="602" max="604" width="11.875" bestFit="1" customWidth="1"/>
    <col min="605" max="605" width="10.875" bestFit="1" customWidth="1"/>
    <col min="606" max="606" width="11.875" bestFit="1" customWidth="1"/>
    <col min="607" max="607" width="8.875" bestFit="1" customWidth="1"/>
    <col min="608" max="608" width="11.875" bestFit="1" customWidth="1"/>
    <col min="609" max="609" width="8.875" bestFit="1" customWidth="1"/>
    <col min="610" max="613" width="11.875" bestFit="1" customWidth="1"/>
    <col min="614" max="614" width="10.875" bestFit="1" customWidth="1"/>
    <col min="615" max="615" width="11.875" bestFit="1" customWidth="1"/>
    <col min="616" max="616" width="3.875" bestFit="1" customWidth="1"/>
    <col min="617" max="617" width="10.875" bestFit="1" customWidth="1"/>
    <col min="618" max="626" width="11.875" bestFit="1" customWidth="1"/>
    <col min="627" max="627" width="5.875" bestFit="1" customWidth="1"/>
    <col min="628" max="629" width="11.875" bestFit="1" customWidth="1"/>
    <col min="630" max="630" width="7.875" bestFit="1" customWidth="1"/>
    <col min="631" max="635" width="11.875" bestFit="1" customWidth="1"/>
    <col min="636" max="636" width="3.875" bestFit="1" customWidth="1"/>
    <col min="637" max="641" width="11.875" bestFit="1" customWidth="1"/>
    <col min="642" max="642" width="10.875" bestFit="1" customWidth="1"/>
    <col min="643" max="643" width="6.875" bestFit="1" customWidth="1"/>
    <col min="644" max="672" width="11.875" bestFit="1" customWidth="1"/>
    <col min="673" max="673" width="10.875" bestFit="1" customWidth="1"/>
    <col min="674" max="674" width="7.875" bestFit="1" customWidth="1"/>
    <col min="675" max="678" width="11.875" bestFit="1" customWidth="1"/>
    <col min="679" max="679" width="5.875" bestFit="1" customWidth="1"/>
    <col min="680" max="681" width="11.875" bestFit="1" customWidth="1"/>
    <col min="682" max="682" width="10.875" bestFit="1" customWidth="1"/>
    <col min="683" max="683" width="7.875" bestFit="1" customWidth="1"/>
    <col min="684" max="692" width="11.875" bestFit="1" customWidth="1"/>
    <col min="693" max="693" width="10.875" bestFit="1" customWidth="1"/>
    <col min="694" max="696" width="11.875" bestFit="1" customWidth="1"/>
    <col min="697" max="697" width="10.875" bestFit="1" customWidth="1"/>
    <col min="698" max="698" width="11.875" bestFit="1" customWidth="1"/>
    <col min="699" max="699" width="5.875" bestFit="1" customWidth="1"/>
    <col min="700" max="707" width="11.875" bestFit="1" customWidth="1"/>
    <col min="708" max="708" width="6.875" bestFit="1" customWidth="1"/>
    <col min="709" max="719" width="11.875" bestFit="1" customWidth="1"/>
    <col min="720" max="720" width="10.875" bestFit="1" customWidth="1"/>
    <col min="721" max="735" width="11.875" bestFit="1" customWidth="1"/>
    <col min="736" max="736" width="6.875" bestFit="1" customWidth="1"/>
    <col min="737" max="737" width="11.875" bestFit="1" customWidth="1"/>
    <col min="738" max="738" width="3.875" bestFit="1" customWidth="1"/>
    <col min="739" max="740" width="11.875" bestFit="1" customWidth="1"/>
    <col min="741" max="741" width="10.875" bestFit="1" customWidth="1"/>
    <col min="742" max="742" width="11.875" bestFit="1" customWidth="1"/>
    <col min="743" max="743" width="7.875" bestFit="1" customWidth="1"/>
    <col min="744" max="748" width="11.875" bestFit="1" customWidth="1"/>
    <col min="749" max="749" width="9.875" bestFit="1" customWidth="1"/>
    <col min="750" max="751" width="11.875" bestFit="1" customWidth="1"/>
    <col min="752" max="752" width="6.875" bestFit="1" customWidth="1"/>
    <col min="753" max="756" width="11.875" bestFit="1" customWidth="1"/>
    <col min="757" max="757" width="6.875" bestFit="1" customWidth="1"/>
    <col min="758" max="763" width="11.875" bestFit="1" customWidth="1"/>
    <col min="764" max="764" width="5.875" bestFit="1" customWidth="1"/>
    <col min="765" max="765" width="7.875" bestFit="1" customWidth="1"/>
    <col min="766" max="767" width="11.875" bestFit="1" customWidth="1"/>
    <col min="768" max="768" width="6.875" bestFit="1" customWidth="1"/>
    <col min="769" max="769" width="11.875" bestFit="1" customWidth="1"/>
    <col min="770" max="770" width="3.875" bestFit="1" customWidth="1"/>
    <col min="771" max="774" width="11.875" bestFit="1" customWidth="1"/>
    <col min="775" max="775" width="6.875" bestFit="1" customWidth="1"/>
    <col min="776" max="778" width="11.875" bestFit="1" customWidth="1"/>
    <col min="779" max="780" width="10.875" bestFit="1" customWidth="1"/>
    <col min="781" max="784" width="11.875" bestFit="1" customWidth="1"/>
    <col min="785" max="785" width="5.875" bestFit="1" customWidth="1"/>
    <col min="786" max="788" width="11.875" bestFit="1" customWidth="1"/>
    <col min="789" max="789" width="10.875" bestFit="1" customWidth="1"/>
    <col min="790" max="798" width="11.875" bestFit="1" customWidth="1"/>
    <col min="799" max="800" width="5.875" bestFit="1" customWidth="1"/>
    <col min="801" max="802" width="11.875" bestFit="1" customWidth="1"/>
    <col min="803" max="803" width="10.875" bestFit="1" customWidth="1"/>
    <col min="804" max="805" width="11.875" bestFit="1" customWidth="1"/>
    <col min="806" max="806" width="3.875" bestFit="1" customWidth="1"/>
    <col min="807" max="809" width="11.875" bestFit="1" customWidth="1"/>
    <col min="810" max="810" width="10.875" bestFit="1" customWidth="1"/>
    <col min="811" max="813" width="11.875" bestFit="1" customWidth="1"/>
    <col min="814" max="814" width="3.875" bestFit="1" customWidth="1"/>
    <col min="815" max="816" width="11.875" bestFit="1" customWidth="1"/>
    <col min="817" max="817" width="6.875" bestFit="1" customWidth="1"/>
    <col min="818" max="823" width="11.875" bestFit="1" customWidth="1"/>
    <col min="824" max="824" width="3.875" bestFit="1" customWidth="1"/>
    <col min="825" max="827" width="11.875" bestFit="1" customWidth="1"/>
    <col min="828" max="828" width="9.875" bestFit="1" customWidth="1"/>
    <col min="829" max="841" width="11.875" bestFit="1" customWidth="1"/>
    <col min="842" max="842" width="10.875" bestFit="1" customWidth="1"/>
    <col min="843" max="846" width="11.875" bestFit="1" customWidth="1"/>
    <col min="847" max="847" width="6.875" bestFit="1" customWidth="1"/>
    <col min="848" max="852" width="11.875" bestFit="1" customWidth="1"/>
    <col min="853" max="853" width="5.875" bestFit="1" customWidth="1"/>
    <col min="854" max="854" width="3.875" bestFit="1" customWidth="1"/>
    <col min="855" max="856" width="11.875" bestFit="1" customWidth="1"/>
    <col min="857" max="857" width="7.875" bestFit="1" customWidth="1"/>
    <col min="858" max="861" width="11.875" bestFit="1" customWidth="1"/>
    <col min="862" max="862" width="10.875" bestFit="1" customWidth="1"/>
    <col min="863" max="863" width="5.875" bestFit="1" customWidth="1"/>
    <col min="864" max="869" width="11.875" bestFit="1" customWidth="1"/>
    <col min="870" max="870" width="5.875" bestFit="1" customWidth="1"/>
    <col min="871" max="878" width="11.875" bestFit="1" customWidth="1"/>
    <col min="879" max="879" width="5.875" bestFit="1" customWidth="1"/>
    <col min="880" max="880" width="6.875" bestFit="1" customWidth="1"/>
    <col min="881" max="890" width="11.875" bestFit="1" customWidth="1"/>
    <col min="891" max="891" width="7.875" bestFit="1" customWidth="1"/>
    <col min="892" max="897" width="11.875" bestFit="1" customWidth="1"/>
    <col min="898" max="898" width="7.875" bestFit="1" customWidth="1"/>
    <col min="899" max="899" width="11.875" bestFit="1" customWidth="1"/>
    <col min="900" max="900" width="5.875" bestFit="1" customWidth="1"/>
    <col min="901" max="903" width="11.875" bestFit="1" customWidth="1"/>
    <col min="904" max="904" width="6.875" bestFit="1" customWidth="1"/>
    <col min="905" max="907" width="11.875" bestFit="1" customWidth="1"/>
    <col min="908" max="908" width="5.875" bestFit="1" customWidth="1"/>
    <col min="909" max="909" width="11.875" bestFit="1" customWidth="1"/>
    <col min="910" max="910" width="6.875" bestFit="1" customWidth="1"/>
    <col min="911" max="915" width="11.875" bestFit="1" customWidth="1"/>
    <col min="916" max="916" width="6.875" bestFit="1" customWidth="1"/>
    <col min="917" max="918" width="11.875" bestFit="1" customWidth="1"/>
    <col min="919" max="919" width="5.875" bestFit="1" customWidth="1"/>
    <col min="920" max="921" width="11.875" bestFit="1" customWidth="1"/>
    <col min="922" max="922" width="5.875" bestFit="1" customWidth="1"/>
    <col min="923" max="926" width="11.875" bestFit="1" customWidth="1"/>
    <col min="927" max="927" width="8.875" bestFit="1" customWidth="1"/>
    <col min="928" max="931" width="11.875" bestFit="1" customWidth="1"/>
    <col min="932" max="932" width="6.875" bestFit="1" customWidth="1"/>
    <col min="933" max="935" width="11.875" bestFit="1" customWidth="1"/>
    <col min="936" max="936" width="3.875" bestFit="1" customWidth="1"/>
    <col min="937" max="938" width="11.875" bestFit="1" customWidth="1"/>
    <col min="939" max="939" width="5.875" bestFit="1" customWidth="1"/>
    <col min="940" max="944" width="11.875" bestFit="1" customWidth="1"/>
    <col min="945" max="945" width="8.875" bestFit="1" customWidth="1"/>
    <col min="946" max="950" width="11.875" bestFit="1" customWidth="1"/>
    <col min="951" max="951" width="6.875" bestFit="1" customWidth="1"/>
    <col min="952" max="952" width="3.875" bestFit="1" customWidth="1"/>
    <col min="953" max="953" width="5.875" bestFit="1" customWidth="1"/>
    <col min="954" max="954" width="11.875" bestFit="1" customWidth="1"/>
    <col min="955" max="955" width="5.875" bestFit="1" customWidth="1"/>
    <col min="956" max="958" width="11.875" bestFit="1" customWidth="1"/>
    <col min="959" max="959" width="3.875" bestFit="1" customWidth="1"/>
    <col min="960" max="961" width="11.875" bestFit="1" customWidth="1"/>
    <col min="962" max="963" width="3.875" bestFit="1" customWidth="1"/>
    <col min="964" max="965" width="11.875" bestFit="1" customWidth="1"/>
    <col min="966" max="966" width="6.875" bestFit="1" customWidth="1"/>
    <col min="967" max="967" width="11.875" bestFit="1" customWidth="1"/>
    <col min="968" max="968" width="4.875" bestFit="1" customWidth="1"/>
    <col min="969" max="972" width="11.875" bestFit="1" customWidth="1"/>
    <col min="973" max="973" width="4.875" bestFit="1" customWidth="1"/>
    <col min="974" max="980" width="11.875" bestFit="1" customWidth="1"/>
    <col min="981" max="981" width="6.875" bestFit="1" customWidth="1"/>
    <col min="982" max="984" width="11.875" bestFit="1" customWidth="1"/>
    <col min="985" max="985" width="7.875" bestFit="1" customWidth="1"/>
    <col min="986" max="986" width="8.875" bestFit="1" customWidth="1"/>
    <col min="987" max="987" width="11.875" bestFit="1" customWidth="1"/>
    <col min="988" max="988" width="11" bestFit="1" customWidth="1"/>
  </cols>
  <sheetData>
    <row r="2" spans="1:6" x14ac:dyDescent="0.25">
      <c r="A2" s="8" t="s">
        <v>6</v>
      </c>
      <c r="B2" t="s">
        <v>2069</v>
      </c>
    </row>
    <row r="3" spans="1:6" x14ac:dyDescent="0.25">
      <c r="A3" s="8" t="s">
        <v>2031</v>
      </c>
      <c r="B3" t="s">
        <v>2069</v>
      </c>
    </row>
    <row r="5" spans="1:6" x14ac:dyDescent="0.25">
      <c r="A5" s="8" t="s">
        <v>2070</v>
      </c>
      <c r="B5" s="8" t="s">
        <v>2068</v>
      </c>
    </row>
    <row r="6" spans="1:6" x14ac:dyDescent="0.2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9" t="s">
        <v>2049</v>
      </c>
      <c r="B7" s="7">
        <v>1</v>
      </c>
      <c r="C7" s="7">
        <v>10</v>
      </c>
      <c r="D7" s="7">
        <v>2</v>
      </c>
      <c r="E7" s="7">
        <v>21</v>
      </c>
      <c r="F7" s="7">
        <v>34</v>
      </c>
    </row>
    <row r="8" spans="1:6" x14ac:dyDescent="0.25">
      <c r="A8" s="9" t="s">
        <v>2065</v>
      </c>
      <c r="B8" s="7"/>
      <c r="C8" s="7"/>
      <c r="D8" s="7"/>
      <c r="E8" s="7">
        <v>4</v>
      </c>
      <c r="F8" s="7">
        <v>4</v>
      </c>
    </row>
    <row r="9" spans="1:6" x14ac:dyDescent="0.25">
      <c r="A9" s="9" t="s">
        <v>2042</v>
      </c>
      <c r="B9" s="7">
        <v>4</v>
      </c>
      <c r="C9" s="7">
        <v>21</v>
      </c>
      <c r="D9" s="7">
        <v>1</v>
      </c>
      <c r="E9" s="7">
        <v>34</v>
      </c>
      <c r="F9" s="7">
        <v>60</v>
      </c>
    </row>
    <row r="10" spans="1:6" x14ac:dyDescent="0.25">
      <c r="A10" s="9" t="s">
        <v>2044</v>
      </c>
      <c r="B10" s="7">
        <v>2</v>
      </c>
      <c r="C10" s="7">
        <v>12</v>
      </c>
      <c r="D10" s="7">
        <v>1</v>
      </c>
      <c r="E10" s="7">
        <v>22</v>
      </c>
      <c r="F10" s="7">
        <v>37</v>
      </c>
    </row>
    <row r="11" spans="1:6" x14ac:dyDescent="0.25">
      <c r="A11" s="9" t="s">
        <v>2043</v>
      </c>
      <c r="B11" s="7"/>
      <c r="C11" s="7">
        <v>8</v>
      </c>
      <c r="D11" s="7"/>
      <c r="E11" s="7">
        <v>10</v>
      </c>
      <c r="F11" s="7">
        <v>18</v>
      </c>
    </row>
    <row r="12" spans="1:6" x14ac:dyDescent="0.25">
      <c r="A12" s="9" t="s">
        <v>2053</v>
      </c>
      <c r="B12" s="7">
        <v>1</v>
      </c>
      <c r="C12" s="7">
        <v>7</v>
      </c>
      <c r="D12" s="7"/>
      <c r="E12" s="7">
        <v>9</v>
      </c>
      <c r="F12" s="7">
        <v>17</v>
      </c>
    </row>
    <row r="13" spans="1:6" x14ac:dyDescent="0.25">
      <c r="A13" s="9" t="s">
        <v>2034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6" x14ac:dyDescent="0.25">
      <c r="A14" s="9" t="s">
        <v>2045</v>
      </c>
      <c r="B14" s="7">
        <v>3</v>
      </c>
      <c r="C14" s="7">
        <v>19</v>
      </c>
      <c r="D14" s="7"/>
      <c r="E14" s="7">
        <v>23</v>
      </c>
      <c r="F14" s="7">
        <v>45</v>
      </c>
    </row>
    <row r="15" spans="1:6" x14ac:dyDescent="0.25">
      <c r="A15" s="9" t="s">
        <v>2058</v>
      </c>
      <c r="B15" s="7">
        <v>1</v>
      </c>
      <c r="C15" s="7">
        <v>6</v>
      </c>
      <c r="D15" s="7"/>
      <c r="E15" s="7">
        <v>10</v>
      </c>
      <c r="F15" s="7">
        <v>17</v>
      </c>
    </row>
    <row r="16" spans="1:6" x14ac:dyDescent="0.25">
      <c r="A16" s="9" t="s">
        <v>2057</v>
      </c>
      <c r="B16" s="7"/>
      <c r="C16" s="7">
        <v>3</v>
      </c>
      <c r="D16" s="7"/>
      <c r="E16" s="7">
        <v>4</v>
      </c>
      <c r="F16" s="7">
        <v>7</v>
      </c>
    </row>
    <row r="17" spans="1:6" x14ac:dyDescent="0.25">
      <c r="A17" s="9" t="s">
        <v>2061</v>
      </c>
      <c r="B17" s="7"/>
      <c r="C17" s="7">
        <v>8</v>
      </c>
      <c r="D17" s="7">
        <v>1</v>
      </c>
      <c r="E17" s="7">
        <v>4</v>
      </c>
      <c r="F17" s="7">
        <v>13</v>
      </c>
    </row>
    <row r="18" spans="1:6" x14ac:dyDescent="0.25">
      <c r="A18" s="9" t="s">
        <v>2048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25">
      <c r="A19" s="9" t="s">
        <v>2055</v>
      </c>
      <c r="B19" s="7">
        <v>4</v>
      </c>
      <c r="C19" s="7">
        <v>11</v>
      </c>
      <c r="D19" s="7">
        <v>1</v>
      </c>
      <c r="E19" s="7">
        <v>26</v>
      </c>
      <c r="F19" s="7">
        <v>42</v>
      </c>
    </row>
    <row r="20" spans="1:6" x14ac:dyDescent="0.25">
      <c r="A20" s="9" t="s">
        <v>2040</v>
      </c>
      <c r="B20" s="7">
        <v>23</v>
      </c>
      <c r="C20" s="7">
        <v>132</v>
      </c>
      <c r="D20" s="7">
        <v>2</v>
      </c>
      <c r="E20" s="7">
        <v>187</v>
      </c>
      <c r="F20" s="7">
        <v>344</v>
      </c>
    </row>
    <row r="21" spans="1:6" x14ac:dyDescent="0.25">
      <c r="A21" s="9" t="s">
        <v>2056</v>
      </c>
      <c r="B21" s="7"/>
      <c r="C21" s="7">
        <v>4</v>
      </c>
      <c r="D21" s="7"/>
      <c r="E21" s="7">
        <v>4</v>
      </c>
      <c r="F21" s="7">
        <v>8</v>
      </c>
    </row>
    <row r="22" spans="1:6" x14ac:dyDescent="0.25">
      <c r="A22" s="9" t="s">
        <v>2036</v>
      </c>
      <c r="B22" s="7">
        <v>6</v>
      </c>
      <c r="C22" s="7">
        <v>30</v>
      </c>
      <c r="D22" s="7"/>
      <c r="E22" s="7">
        <v>49</v>
      </c>
      <c r="F22" s="7">
        <v>85</v>
      </c>
    </row>
    <row r="23" spans="1:6" x14ac:dyDescent="0.25">
      <c r="A23" s="9" t="s">
        <v>2063</v>
      </c>
      <c r="B23" s="7"/>
      <c r="C23" s="7">
        <v>9</v>
      </c>
      <c r="D23" s="7"/>
      <c r="E23" s="7">
        <v>5</v>
      </c>
      <c r="F23" s="7">
        <v>14</v>
      </c>
    </row>
    <row r="24" spans="1:6" x14ac:dyDescent="0.25">
      <c r="A24" s="9" t="s">
        <v>2052</v>
      </c>
      <c r="B24" s="7">
        <v>1</v>
      </c>
      <c r="C24" s="7">
        <v>5</v>
      </c>
      <c r="D24" s="7">
        <v>1</v>
      </c>
      <c r="E24" s="7">
        <v>9</v>
      </c>
      <c r="F24" s="7">
        <v>16</v>
      </c>
    </row>
    <row r="25" spans="1:6" x14ac:dyDescent="0.25">
      <c r="A25" s="9" t="s">
        <v>2060</v>
      </c>
      <c r="B25" s="7">
        <v>3</v>
      </c>
      <c r="C25" s="7">
        <v>3</v>
      </c>
      <c r="D25" s="7"/>
      <c r="E25" s="7">
        <v>11</v>
      </c>
      <c r="F25" s="7">
        <v>17</v>
      </c>
    </row>
    <row r="26" spans="1:6" x14ac:dyDescent="0.25">
      <c r="A26" s="9" t="s">
        <v>2059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25">
      <c r="A27" s="9" t="s">
        <v>2051</v>
      </c>
      <c r="B27" s="7">
        <v>1</v>
      </c>
      <c r="C27" s="7">
        <v>15</v>
      </c>
      <c r="D27" s="7">
        <v>2</v>
      </c>
      <c r="E27" s="7">
        <v>17</v>
      </c>
      <c r="F27" s="7">
        <v>35</v>
      </c>
    </row>
    <row r="28" spans="1:6" x14ac:dyDescent="0.25">
      <c r="A28" s="9" t="s">
        <v>2046</v>
      </c>
      <c r="B28" s="7"/>
      <c r="C28" s="7">
        <v>16</v>
      </c>
      <c r="D28" s="7">
        <v>1</v>
      </c>
      <c r="E28" s="7">
        <v>28</v>
      </c>
      <c r="F28" s="7">
        <v>45</v>
      </c>
    </row>
    <row r="29" spans="1:6" x14ac:dyDescent="0.25">
      <c r="A29" s="9" t="s">
        <v>2038</v>
      </c>
      <c r="B29" s="7">
        <v>2</v>
      </c>
      <c r="C29" s="7">
        <v>12</v>
      </c>
      <c r="D29" s="7">
        <v>1</v>
      </c>
      <c r="E29" s="7">
        <v>36</v>
      </c>
      <c r="F29" s="7">
        <v>51</v>
      </c>
    </row>
    <row r="30" spans="1:6" x14ac:dyDescent="0.25">
      <c r="A30" s="9" t="s">
        <v>2062</v>
      </c>
      <c r="B30" s="7"/>
      <c r="C30" s="7"/>
      <c r="D30" s="7"/>
      <c r="E30" s="7">
        <v>3</v>
      </c>
      <c r="F30" s="7">
        <v>3</v>
      </c>
    </row>
    <row r="31" spans="1:6" x14ac:dyDescent="0.25">
      <c r="A31" s="9" t="s">
        <v>2067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9F52-577E-4903-AAD1-B154230C8E96}">
  <dimension ref="A1:E18"/>
  <sheetViews>
    <sheetView workbookViewId="0">
      <selection activeCell="F37" sqref="F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1" width="4.875" bestFit="1" customWidth="1"/>
    <col min="12" max="12" width="13.375" bestFit="1" customWidth="1"/>
    <col min="13" max="13" width="7.375" bestFit="1" customWidth="1"/>
    <col min="14" max="23" width="4.875" bestFit="1" customWidth="1"/>
    <col min="24" max="24" width="10.5" bestFit="1" customWidth="1"/>
    <col min="25" max="25" width="5.625" bestFit="1" customWidth="1"/>
    <col min="26" max="33" width="4.875" bestFit="1" customWidth="1"/>
    <col min="34" max="34" width="8.75" bestFit="1" customWidth="1"/>
    <col min="35" max="35" width="11" bestFit="1" customWidth="1"/>
    <col min="36" max="44" width="4.875" bestFit="1" customWidth="1"/>
    <col min="45" max="45" width="14.25" bestFit="1" customWidth="1"/>
    <col min="46" max="46" width="11" bestFit="1" customWidth="1"/>
  </cols>
  <sheetData>
    <row r="1" spans="1:5" x14ac:dyDescent="0.25">
      <c r="A1" s="8" t="s">
        <v>2031</v>
      </c>
      <c r="B1" t="s">
        <v>2069</v>
      </c>
    </row>
    <row r="2" spans="1:5" x14ac:dyDescent="0.25">
      <c r="A2" s="8" t="s">
        <v>2087</v>
      </c>
      <c r="B2" t="s">
        <v>2069</v>
      </c>
    </row>
    <row r="4" spans="1:5" x14ac:dyDescent="0.25">
      <c r="A4" s="8" t="s">
        <v>2070</v>
      </c>
      <c r="B4" s="8" t="s">
        <v>2068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0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10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10" t="s">
        <v>2077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10" t="s">
        <v>2078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10" t="s">
        <v>2079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10" t="s">
        <v>2080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10" t="s">
        <v>2081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10" t="s">
        <v>2082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10" t="s">
        <v>2083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10" t="s">
        <v>2084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10" t="s">
        <v>2085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10" t="s">
        <v>2086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10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7F59-1688-40D4-8734-7165271C0687}">
  <dimension ref="A1:H13"/>
  <sheetViews>
    <sheetView workbookViewId="0">
      <selection activeCell="G35" sqref="G35"/>
    </sheetView>
  </sheetViews>
  <sheetFormatPr defaultRowHeight="15.75" x14ac:dyDescent="0.25"/>
  <cols>
    <col min="1" max="1" width="26.375" bestFit="1" customWidth="1"/>
    <col min="2" max="2" width="16.875" bestFit="1" customWidth="1"/>
    <col min="3" max="3" width="13.25" bestFit="1" customWidth="1"/>
    <col min="4" max="4" width="15.875" bestFit="1" customWidth="1"/>
    <col min="5" max="5" width="12.5" bestFit="1" customWidth="1"/>
    <col min="6" max="6" width="19.75" bestFit="1" customWidth="1"/>
    <col min="7" max="7" width="15.5" bestFit="1" customWidth="1"/>
    <col min="8" max="8" width="18.25" bestFit="1" customWidth="1"/>
  </cols>
  <sheetData>
    <row r="1" spans="1:8" x14ac:dyDescent="0.25">
      <c r="A1" s="11" t="s">
        <v>2089</v>
      </c>
      <c r="B1" s="11" t="s">
        <v>2090</v>
      </c>
      <c r="C1" s="11" t="s">
        <v>2091</v>
      </c>
      <c r="D1" s="11" t="s">
        <v>2092</v>
      </c>
      <c r="E1" s="11" t="s">
        <v>2093</v>
      </c>
      <c r="F1" s="11" t="s">
        <v>2094</v>
      </c>
      <c r="G1" s="11" t="s">
        <v>2088</v>
      </c>
      <c r="H1" s="11" t="s">
        <v>2095</v>
      </c>
    </row>
    <row r="2" spans="1:8" x14ac:dyDescent="0.25">
      <c r="A2" t="s">
        <v>2096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(B2+C2+D2)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2097</v>
      </c>
      <c r="B3">
        <f>COUNTIFS(Crowdfunding!D:D,"&gt;=1000", Crowdfunding!D:D,"&lt;=4999", Crowdfunding!G:G,"successful")</f>
        <v>191</v>
      </c>
      <c r="C3">
        <f>COUNTIFS(Crowdfunding!$D:$D,"&gt;=1000", Crowdfunding!$D:$D,"&lt;=4999", Crowdfunding!$G:$G,"failed")</f>
        <v>38</v>
      </c>
      <c r="D3">
        <f>COUNTIFS(Crowdfunding!$D:$D,"&gt;=1000", Crowdfunding!$D:$D,"&lt;=4999", Crowdfunding!$G:$G,"canceled")</f>
        <v>2</v>
      </c>
      <c r="E3">
        <f t="shared" ref="E3:E13" si="0">(B3+C3+D3)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2098</v>
      </c>
      <c r="B4">
        <f>COUNTIFS(Crowdfunding!D:D,"&gt;=5000", Crowdfunding!D:D,"&lt;=9999", Crowdfunding!G:G,"successful")</f>
        <v>164</v>
      </c>
      <c r="C4">
        <f>COUNTIFS(Crowdfunding!$D:$D,"&gt;=5000", Crowdfunding!$D:$D,"&lt;=9999", Crowdfunding!$G:$G,"failed")</f>
        <v>126</v>
      </c>
      <c r="D4">
        <f>COUNTIFS(Crowdfunding!$D:$D,"&gt;=5000", Crowdfunding!$D:$D,"&lt;=9999", 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2099</v>
      </c>
      <c r="B5">
        <f>COUNTIFS(Crowdfunding!$D:$D,"&gt;=10000", Crowdfunding!$D:$D,"&lt;=14999", Crowdfunding!$G:$G,"successful")</f>
        <v>4</v>
      </c>
      <c r="C5">
        <f>COUNTIFS(Crowdfunding!$D:$D,"&gt;=10000", Crowdfunding!$D:$D,"&lt;=14999", Crowdfunding!$G:$G,"failed")</f>
        <v>5</v>
      </c>
      <c r="D5">
        <f>COUNTIFS(Crowdfunding!$D:$D,"&gt;=10000", Crowdfunding!$D:$D,"&lt;=14999", Crowdfunding!$G:$G,"canceled")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2100</v>
      </c>
      <c r="B6">
        <f>COUNTIFS(Crowdfunding!$D:$D,"&gt;=15000", Crowdfunding!$D:$D,"&lt;=19999", Crowdfunding!$G:$G,"successful")</f>
        <v>10</v>
      </c>
      <c r="C6">
        <f>COUNTIFS(Crowdfunding!$D:$D,"&gt;=15000", Crowdfunding!$D:$D,"&lt;=19999", Crowdfunding!$G:$G,"failed")</f>
        <v>0</v>
      </c>
      <c r="D6">
        <f>COUNTIFS(Crowdfunding!$D:$D,"&gt;=15000", Crowdfunding!$D:$D,"&lt;=19999", Crowdfunding!$G:$G,"canceled")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2101</v>
      </c>
      <c r="B7">
        <f>COUNTIFS(Crowdfunding!D:D,"&gt;=20000", Crowdfunding!D:D,"&lt;=24999", Crowdfunding!G:G,"successful")</f>
        <v>7</v>
      </c>
      <c r="C7">
        <f>COUNTIFS(Crowdfunding!$D:$D,"&gt;=20000", Crowdfunding!$D:$D,"&lt;=24999", Crowdfunding!$G:$G,"failed")</f>
        <v>0</v>
      </c>
      <c r="D7">
        <f>COUNTIFS(Crowdfunding!$D:$D,"&gt;=20000", Crowdfunding!$D:$D,"&lt;=24999", 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2102</v>
      </c>
      <c r="B8">
        <f>COUNTIFS(Crowdfunding!D:D,"&gt;=25000", Crowdfunding!D:D,"&lt;=29999", Crowdfunding!G:G,"successful")</f>
        <v>11</v>
      </c>
      <c r="C8">
        <f>COUNTIFS(Crowdfunding!$D:$D,"&gt;=25000", Crowdfunding!$D:$D,"&lt;=29999", Crowdfunding!$G:$G,"failed")</f>
        <v>3</v>
      </c>
      <c r="D8">
        <f>COUNTIFS(Crowdfunding!$D:$D,"&gt;=25000", Crowdfunding!$D:$D,"&lt;=29999", 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2103</v>
      </c>
      <c r="B9">
        <f>COUNTIFS(Crowdfunding!D:D,"&gt;=30000", Crowdfunding!D:D,"&lt;=34999", Crowdfunding!G:G,"successful")</f>
        <v>7</v>
      </c>
      <c r="C9">
        <f>COUNTIFS(Crowdfunding!$D:$D,"&gt;=30000", Crowdfunding!$D:$D,"&lt;=34999", Crowdfunding!$G:$G,"failed")</f>
        <v>0</v>
      </c>
      <c r="D9">
        <f>COUNTIFS(Crowdfunding!$D:$D,"&gt;=30000", Crowdfunding!$D:$D,"&lt;=34999", 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2104</v>
      </c>
      <c r="B10">
        <f>COUNTIFS(Crowdfunding!D:D,"&gt;=35000", Crowdfunding!D:D,"&lt;=39999", Crowdfunding!G:G,"successful")</f>
        <v>8</v>
      </c>
      <c r="C10">
        <f>COUNTIFS(Crowdfunding!$D:$D,"&gt;=35000", Crowdfunding!$D:$D,"&lt;=39999", Crowdfunding!$G:$G,"failed")</f>
        <v>3</v>
      </c>
      <c r="D10">
        <f>COUNTIFS(Crowdfunding!$D:$D,"&gt;=35000", Crowdfunding!$D:$D,"&lt;=39999", 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2105</v>
      </c>
      <c r="B11">
        <f>COUNTIFS(Crowdfunding!D:D,"&gt;=40000", Crowdfunding!D:D,"&lt;=44999", Crowdfunding!G:G,"successful")</f>
        <v>11</v>
      </c>
      <c r="C11">
        <f>COUNTIFS(Crowdfunding!$D:$D,"&gt;=40000", Crowdfunding!$D:$D,"&lt;=44999", Crowdfunding!$G:$G,"failed")</f>
        <v>3</v>
      </c>
      <c r="D11">
        <f>COUNTIFS(Crowdfunding!$D:$D,"&gt;=40000", Crowdfunding!$D:$D,"&lt;=44999", 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2106</v>
      </c>
      <c r="B12">
        <f>COUNTIFS(Crowdfunding!D:D,"&gt;=45000", Crowdfunding!D:D,"&lt;=49999", Crowdfunding!G:G,"successful")</f>
        <v>8</v>
      </c>
      <c r="C12">
        <f>COUNTIFS(Crowdfunding!$D:$D,"&gt;=45000", Crowdfunding!$D:$D,"&lt;=49999", Crowdfunding!$G:$G,"failed")</f>
        <v>3</v>
      </c>
      <c r="D12">
        <f>COUNTIFS(Crowdfunding!$D:$D,"&gt;=45000", Crowdfunding!$D:$D,"&lt;=49999", Crowdfunding!$G:$G,"canceled")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2107</v>
      </c>
      <c r="B13">
        <f>COUNTIFS(Crowdfunding!$D:$D,"&gt;=50000", Crowdfunding!$G:$G,"successful")</f>
        <v>114</v>
      </c>
      <c r="C13">
        <f>COUNTIFS(Crowdfunding!$D:$D,"&gt;=50000", Crowdfunding!$G:$G,"failed")</f>
        <v>163</v>
      </c>
      <c r="D13">
        <f>COUNTIFS(Crowdfunding!$D:$D,"&gt;=50000", Crowdfunding!$G:$G,"canceled")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8B2E-D865-4A35-88DB-A14CA6FE08E0}">
  <dimension ref="A1:K566"/>
  <sheetViews>
    <sheetView workbookViewId="0">
      <selection activeCell="G28" sqref="G28"/>
    </sheetView>
  </sheetViews>
  <sheetFormatPr defaultRowHeight="15.75" x14ac:dyDescent="0.25"/>
  <cols>
    <col min="1" max="1" width="13.5" customWidth="1"/>
    <col min="2" max="2" width="13.5" bestFit="1" customWidth="1"/>
    <col min="3" max="3" width="12.875" customWidth="1"/>
    <col min="4" max="4" width="13.5" bestFit="1" customWidth="1"/>
    <col min="7" max="7" width="19.375" bestFit="1" customWidth="1"/>
    <col min="10" max="10" width="15.625" bestFit="1" customWidth="1"/>
  </cols>
  <sheetData>
    <row r="1" spans="1:11" x14ac:dyDescent="0.25">
      <c r="A1" s="11" t="s">
        <v>4</v>
      </c>
      <c r="B1" s="1" t="s">
        <v>5</v>
      </c>
      <c r="D1" s="11" t="s">
        <v>4</v>
      </c>
      <c r="E1" s="1" t="s">
        <v>5</v>
      </c>
    </row>
    <row r="2" spans="1:11" x14ac:dyDescent="0.25">
      <c r="A2" s="13" t="s">
        <v>20</v>
      </c>
      <c r="B2">
        <v>158</v>
      </c>
      <c r="D2" s="14" t="s">
        <v>14</v>
      </c>
      <c r="E2">
        <v>0</v>
      </c>
    </row>
    <row r="3" spans="1:11" x14ac:dyDescent="0.25">
      <c r="A3" s="13" t="s">
        <v>20</v>
      </c>
      <c r="B3">
        <v>1425</v>
      </c>
      <c r="D3" s="14" t="s">
        <v>14</v>
      </c>
      <c r="E3">
        <v>24</v>
      </c>
    </row>
    <row r="4" spans="1:11" x14ac:dyDescent="0.25">
      <c r="A4" s="13" t="s">
        <v>20</v>
      </c>
      <c r="B4">
        <v>174</v>
      </c>
      <c r="D4" s="14" t="s">
        <v>14</v>
      </c>
      <c r="E4">
        <v>53</v>
      </c>
      <c r="G4" s="11" t="s">
        <v>2108</v>
      </c>
      <c r="J4" s="11" t="s">
        <v>2109</v>
      </c>
    </row>
    <row r="5" spans="1:11" x14ac:dyDescent="0.25">
      <c r="A5" s="13" t="s">
        <v>20</v>
      </c>
      <c r="B5">
        <v>227</v>
      </c>
      <c r="D5" s="14" t="s">
        <v>14</v>
      </c>
      <c r="E5">
        <v>18</v>
      </c>
      <c r="G5" t="s">
        <v>2110</v>
      </c>
      <c r="H5">
        <f>AVERAGE(B2:B566)</f>
        <v>851.14690265486729</v>
      </c>
      <c r="J5" t="s">
        <v>2110</v>
      </c>
      <c r="K5">
        <f>AVERAGE(E2:E365)</f>
        <v>585.61538461538464</v>
      </c>
    </row>
    <row r="6" spans="1:11" x14ac:dyDescent="0.25">
      <c r="A6" s="13" t="s">
        <v>20</v>
      </c>
      <c r="B6">
        <v>220</v>
      </c>
      <c r="D6" s="14" t="s">
        <v>14</v>
      </c>
      <c r="E6">
        <v>44</v>
      </c>
      <c r="G6" t="s">
        <v>2111</v>
      </c>
      <c r="H6">
        <f>MEDIAN(B2:B566)</f>
        <v>201</v>
      </c>
      <c r="J6" t="s">
        <v>2111</v>
      </c>
      <c r="K6">
        <f>MEDIAN(E2:E365)</f>
        <v>114.5</v>
      </c>
    </row>
    <row r="7" spans="1:11" x14ac:dyDescent="0.25">
      <c r="A7" s="13" t="s">
        <v>20</v>
      </c>
      <c r="B7">
        <v>98</v>
      </c>
      <c r="D7" s="14" t="s">
        <v>14</v>
      </c>
      <c r="E7">
        <v>27</v>
      </c>
      <c r="G7" t="s">
        <v>2112</v>
      </c>
      <c r="H7">
        <f>MIN(B2:B566)</f>
        <v>16</v>
      </c>
      <c r="J7" t="s">
        <v>2112</v>
      </c>
      <c r="K7">
        <f>MIN(E2:E365)</f>
        <v>0</v>
      </c>
    </row>
    <row r="8" spans="1:11" x14ac:dyDescent="0.25">
      <c r="A8" s="13" t="s">
        <v>20</v>
      </c>
      <c r="B8">
        <v>100</v>
      </c>
      <c r="D8" s="14" t="s">
        <v>14</v>
      </c>
      <c r="E8">
        <v>55</v>
      </c>
      <c r="G8" t="s">
        <v>2113</v>
      </c>
      <c r="H8">
        <f>MAX(B2:B566)</f>
        <v>7295</v>
      </c>
      <c r="J8" t="s">
        <v>2113</v>
      </c>
      <c r="K8">
        <f>MAX(E2:E365)</f>
        <v>6080</v>
      </c>
    </row>
    <row r="9" spans="1:11" x14ac:dyDescent="0.25">
      <c r="A9" s="13" t="s">
        <v>20</v>
      </c>
      <c r="B9">
        <v>1249</v>
      </c>
      <c r="D9" s="14" t="s">
        <v>14</v>
      </c>
      <c r="E9">
        <v>200</v>
      </c>
      <c r="G9" t="s">
        <v>2114</v>
      </c>
      <c r="H9">
        <f>_xlfn.VAR.S(B2:B566)</f>
        <v>1606216.5936295739</v>
      </c>
      <c r="J9" t="s">
        <v>2114</v>
      </c>
      <c r="K9">
        <f>_xlfn.VAR.S(E2:E365)</f>
        <v>924113.45496927318</v>
      </c>
    </row>
    <row r="10" spans="1:11" x14ac:dyDescent="0.25">
      <c r="A10" s="13" t="s">
        <v>20</v>
      </c>
      <c r="B10">
        <v>1396</v>
      </c>
      <c r="D10" s="14" t="s">
        <v>14</v>
      </c>
      <c r="E10">
        <v>452</v>
      </c>
      <c r="G10" t="s">
        <v>2115</v>
      </c>
      <c r="H10">
        <f>_xlfn.STDEV.S(B2:B566)</f>
        <v>1267.366006183523</v>
      </c>
      <c r="J10" t="s">
        <v>2115</v>
      </c>
      <c r="K10">
        <f>_xlfn.STDEV.S(E2:E365)</f>
        <v>961.30819978260524</v>
      </c>
    </row>
    <row r="11" spans="1:11" x14ac:dyDescent="0.25">
      <c r="A11" s="13" t="s">
        <v>20</v>
      </c>
      <c r="B11">
        <v>890</v>
      </c>
      <c r="D11" s="14" t="s">
        <v>14</v>
      </c>
      <c r="E11">
        <v>674</v>
      </c>
    </row>
    <row r="12" spans="1:11" x14ac:dyDescent="0.25">
      <c r="A12" s="13" t="s">
        <v>20</v>
      </c>
      <c r="B12">
        <v>142</v>
      </c>
      <c r="D12" s="14" t="s">
        <v>14</v>
      </c>
      <c r="E12">
        <v>558</v>
      </c>
    </row>
    <row r="13" spans="1:11" x14ac:dyDescent="0.25">
      <c r="A13" s="13" t="s">
        <v>20</v>
      </c>
      <c r="B13">
        <v>2673</v>
      </c>
      <c r="D13" s="14" t="s">
        <v>14</v>
      </c>
      <c r="E13">
        <v>15</v>
      </c>
    </row>
    <row r="14" spans="1:11" x14ac:dyDescent="0.25">
      <c r="A14" s="13" t="s">
        <v>20</v>
      </c>
      <c r="B14">
        <v>163</v>
      </c>
      <c r="D14" s="14" t="s">
        <v>14</v>
      </c>
      <c r="E14">
        <v>2307</v>
      </c>
    </row>
    <row r="15" spans="1:11" x14ac:dyDescent="0.25">
      <c r="A15" s="13" t="s">
        <v>20</v>
      </c>
      <c r="B15">
        <v>2220</v>
      </c>
      <c r="D15" s="14" t="s">
        <v>14</v>
      </c>
      <c r="E15">
        <v>88</v>
      </c>
    </row>
    <row r="16" spans="1:11" x14ac:dyDescent="0.25">
      <c r="A16" s="13" t="s">
        <v>20</v>
      </c>
      <c r="B16">
        <v>1606</v>
      </c>
      <c r="D16" s="14" t="s">
        <v>14</v>
      </c>
      <c r="E16">
        <v>48</v>
      </c>
    </row>
    <row r="17" spans="1:5" x14ac:dyDescent="0.25">
      <c r="A17" s="13" t="s">
        <v>20</v>
      </c>
      <c r="B17">
        <v>129</v>
      </c>
      <c r="D17" s="14" t="s">
        <v>14</v>
      </c>
      <c r="E17">
        <v>1</v>
      </c>
    </row>
    <row r="18" spans="1:5" x14ac:dyDescent="0.25">
      <c r="A18" s="13" t="s">
        <v>20</v>
      </c>
      <c r="B18">
        <v>226</v>
      </c>
      <c r="D18" s="14" t="s">
        <v>14</v>
      </c>
      <c r="E18">
        <v>1467</v>
      </c>
    </row>
    <row r="19" spans="1:5" x14ac:dyDescent="0.25">
      <c r="A19" s="13" t="s">
        <v>20</v>
      </c>
      <c r="B19">
        <v>5419</v>
      </c>
      <c r="D19" s="14" t="s">
        <v>14</v>
      </c>
      <c r="E19">
        <v>75</v>
      </c>
    </row>
    <row r="20" spans="1:5" x14ac:dyDescent="0.25">
      <c r="A20" s="13" t="s">
        <v>20</v>
      </c>
      <c r="B20">
        <v>165</v>
      </c>
      <c r="D20" s="14" t="s">
        <v>14</v>
      </c>
      <c r="E20">
        <v>120</v>
      </c>
    </row>
    <row r="21" spans="1:5" x14ac:dyDescent="0.25">
      <c r="A21" s="13" t="s">
        <v>20</v>
      </c>
      <c r="B21">
        <v>1965</v>
      </c>
      <c r="D21" s="14" t="s">
        <v>14</v>
      </c>
      <c r="E21">
        <v>2253</v>
      </c>
    </row>
    <row r="22" spans="1:5" x14ac:dyDescent="0.25">
      <c r="A22" s="13" t="s">
        <v>20</v>
      </c>
      <c r="B22">
        <v>16</v>
      </c>
      <c r="D22" s="14" t="s">
        <v>14</v>
      </c>
      <c r="E22">
        <v>5</v>
      </c>
    </row>
    <row r="23" spans="1:5" x14ac:dyDescent="0.25">
      <c r="A23" s="13" t="s">
        <v>20</v>
      </c>
      <c r="B23">
        <v>107</v>
      </c>
      <c r="D23" s="14" t="s">
        <v>14</v>
      </c>
      <c r="E23">
        <v>38</v>
      </c>
    </row>
    <row r="24" spans="1:5" x14ac:dyDescent="0.25">
      <c r="A24" s="13" t="s">
        <v>20</v>
      </c>
      <c r="B24">
        <v>134</v>
      </c>
      <c r="D24" s="14" t="s">
        <v>14</v>
      </c>
      <c r="E24">
        <v>12</v>
      </c>
    </row>
    <row r="25" spans="1:5" x14ac:dyDescent="0.25">
      <c r="A25" s="13" t="s">
        <v>20</v>
      </c>
      <c r="B25">
        <v>198</v>
      </c>
      <c r="D25" s="14" t="s">
        <v>14</v>
      </c>
      <c r="E25">
        <v>1684</v>
      </c>
    </row>
    <row r="26" spans="1:5" x14ac:dyDescent="0.25">
      <c r="A26" s="13" t="s">
        <v>20</v>
      </c>
      <c r="B26">
        <v>111</v>
      </c>
      <c r="D26" s="14" t="s">
        <v>14</v>
      </c>
      <c r="E26">
        <v>56</v>
      </c>
    </row>
    <row r="27" spans="1:5" x14ac:dyDescent="0.25">
      <c r="A27" s="13" t="s">
        <v>20</v>
      </c>
      <c r="B27">
        <v>222</v>
      </c>
      <c r="D27" s="14" t="s">
        <v>14</v>
      </c>
      <c r="E27">
        <v>838</v>
      </c>
    </row>
    <row r="28" spans="1:5" x14ac:dyDescent="0.25">
      <c r="A28" s="13" t="s">
        <v>20</v>
      </c>
      <c r="B28">
        <v>6212</v>
      </c>
      <c r="D28" s="14" t="s">
        <v>14</v>
      </c>
      <c r="E28">
        <v>1000</v>
      </c>
    </row>
    <row r="29" spans="1:5" x14ac:dyDescent="0.25">
      <c r="A29" s="13" t="s">
        <v>20</v>
      </c>
      <c r="B29">
        <v>98</v>
      </c>
      <c r="D29" s="14" t="s">
        <v>14</v>
      </c>
      <c r="E29">
        <v>1482</v>
      </c>
    </row>
    <row r="30" spans="1:5" x14ac:dyDescent="0.25">
      <c r="A30" s="13" t="s">
        <v>20</v>
      </c>
      <c r="B30">
        <v>92</v>
      </c>
      <c r="D30" s="14" t="s">
        <v>14</v>
      </c>
      <c r="E30">
        <v>106</v>
      </c>
    </row>
    <row r="31" spans="1:5" x14ac:dyDescent="0.25">
      <c r="A31" s="13" t="s">
        <v>20</v>
      </c>
      <c r="B31">
        <v>149</v>
      </c>
      <c r="D31" s="14" t="s">
        <v>14</v>
      </c>
      <c r="E31">
        <v>679</v>
      </c>
    </row>
    <row r="32" spans="1:5" x14ac:dyDescent="0.25">
      <c r="A32" s="13" t="s">
        <v>20</v>
      </c>
      <c r="B32">
        <v>2431</v>
      </c>
      <c r="D32" s="14" t="s">
        <v>14</v>
      </c>
      <c r="E32">
        <v>1220</v>
      </c>
    </row>
    <row r="33" spans="1:5" x14ac:dyDescent="0.25">
      <c r="A33" s="13" t="s">
        <v>20</v>
      </c>
      <c r="B33">
        <v>303</v>
      </c>
      <c r="D33" s="14" t="s">
        <v>14</v>
      </c>
      <c r="E33">
        <v>1</v>
      </c>
    </row>
    <row r="34" spans="1:5" x14ac:dyDescent="0.25">
      <c r="A34" s="13" t="s">
        <v>20</v>
      </c>
      <c r="B34">
        <v>209</v>
      </c>
      <c r="D34" s="14" t="s">
        <v>14</v>
      </c>
      <c r="E34">
        <v>37</v>
      </c>
    </row>
    <row r="35" spans="1:5" x14ac:dyDescent="0.25">
      <c r="A35" s="13" t="s">
        <v>20</v>
      </c>
      <c r="B35">
        <v>131</v>
      </c>
      <c r="D35" s="14" t="s">
        <v>14</v>
      </c>
      <c r="E35">
        <v>60</v>
      </c>
    </row>
    <row r="36" spans="1:5" x14ac:dyDescent="0.25">
      <c r="A36" s="13" t="s">
        <v>20</v>
      </c>
      <c r="B36">
        <v>164</v>
      </c>
      <c r="D36" s="14" t="s">
        <v>14</v>
      </c>
      <c r="E36">
        <v>296</v>
      </c>
    </row>
    <row r="37" spans="1:5" x14ac:dyDescent="0.25">
      <c r="A37" s="13" t="s">
        <v>20</v>
      </c>
      <c r="B37">
        <v>201</v>
      </c>
      <c r="D37" s="14" t="s">
        <v>14</v>
      </c>
      <c r="E37">
        <v>3304</v>
      </c>
    </row>
    <row r="38" spans="1:5" x14ac:dyDescent="0.25">
      <c r="A38" s="13" t="s">
        <v>20</v>
      </c>
      <c r="B38">
        <v>211</v>
      </c>
      <c r="D38" s="14" t="s">
        <v>14</v>
      </c>
      <c r="E38">
        <v>73</v>
      </c>
    </row>
    <row r="39" spans="1:5" x14ac:dyDescent="0.25">
      <c r="A39" s="13" t="s">
        <v>20</v>
      </c>
      <c r="B39">
        <v>128</v>
      </c>
      <c r="D39" s="14" t="s">
        <v>14</v>
      </c>
      <c r="E39">
        <v>3387</v>
      </c>
    </row>
    <row r="40" spans="1:5" x14ac:dyDescent="0.25">
      <c r="A40" s="13" t="s">
        <v>20</v>
      </c>
      <c r="B40">
        <v>1600</v>
      </c>
      <c r="D40" s="14" t="s">
        <v>14</v>
      </c>
      <c r="E40">
        <v>662</v>
      </c>
    </row>
    <row r="41" spans="1:5" x14ac:dyDescent="0.25">
      <c r="A41" s="13" t="s">
        <v>20</v>
      </c>
      <c r="B41">
        <v>249</v>
      </c>
      <c r="D41" s="14" t="s">
        <v>14</v>
      </c>
      <c r="E41">
        <v>774</v>
      </c>
    </row>
    <row r="42" spans="1:5" x14ac:dyDescent="0.25">
      <c r="A42" s="13" t="s">
        <v>20</v>
      </c>
      <c r="B42">
        <v>236</v>
      </c>
      <c r="D42" s="14" t="s">
        <v>14</v>
      </c>
      <c r="E42">
        <v>672</v>
      </c>
    </row>
    <row r="43" spans="1:5" x14ac:dyDescent="0.25">
      <c r="A43" s="13" t="s">
        <v>20</v>
      </c>
      <c r="B43">
        <v>4065</v>
      </c>
      <c r="D43" s="14" t="s">
        <v>14</v>
      </c>
      <c r="E43">
        <v>940</v>
      </c>
    </row>
    <row r="44" spans="1:5" x14ac:dyDescent="0.25">
      <c r="A44" s="13" t="s">
        <v>20</v>
      </c>
      <c r="B44">
        <v>246</v>
      </c>
      <c r="D44" s="14" t="s">
        <v>14</v>
      </c>
      <c r="E44">
        <v>117</v>
      </c>
    </row>
    <row r="45" spans="1:5" x14ac:dyDescent="0.25">
      <c r="A45" s="13" t="s">
        <v>20</v>
      </c>
      <c r="B45">
        <v>2475</v>
      </c>
      <c r="D45" s="14" t="s">
        <v>14</v>
      </c>
      <c r="E45">
        <v>115</v>
      </c>
    </row>
    <row r="46" spans="1:5" x14ac:dyDescent="0.25">
      <c r="A46" s="13" t="s">
        <v>20</v>
      </c>
      <c r="B46">
        <v>76</v>
      </c>
      <c r="D46" s="14" t="s">
        <v>14</v>
      </c>
      <c r="E46">
        <v>326</v>
      </c>
    </row>
    <row r="47" spans="1:5" x14ac:dyDescent="0.25">
      <c r="A47" s="13" t="s">
        <v>20</v>
      </c>
      <c r="B47">
        <v>54</v>
      </c>
      <c r="D47" s="14" t="s">
        <v>14</v>
      </c>
      <c r="E47">
        <v>1</v>
      </c>
    </row>
    <row r="48" spans="1:5" x14ac:dyDescent="0.25">
      <c r="A48" s="13" t="s">
        <v>20</v>
      </c>
      <c r="B48">
        <v>88</v>
      </c>
      <c r="D48" s="14" t="s">
        <v>14</v>
      </c>
      <c r="E48">
        <v>1467</v>
      </c>
    </row>
    <row r="49" spans="1:5" x14ac:dyDescent="0.25">
      <c r="A49" s="13" t="s">
        <v>20</v>
      </c>
      <c r="B49">
        <v>85</v>
      </c>
      <c r="D49" s="14" t="s">
        <v>14</v>
      </c>
      <c r="E49">
        <v>5681</v>
      </c>
    </row>
    <row r="50" spans="1:5" x14ac:dyDescent="0.25">
      <c r="A50" s="13" t="s">
        <v>20</v>
      </c>
      <c r="B50">
        <v>170</v>
      </c>
      <c r="D50" s="14" t="s">
        <v>14</v>
      </c>
      <c r="E50">
        <v>1059</v>
      </c>
    </row>
    <row r="51" spans="1:5" x14ac:dyDescent="0.25">
      <c r="A51" s="13" t="s">
        <v>20</v>
      </c>
      <c r="B51">
        <v>330</v>
      </c>
      <c r="D51" s="14" t="s">
        <v>14</v>
      </c>
      <c r="E51">
        <v>1194</v>
      </c>
    </row>
    <row r="52" spans="1:5" x14ac:dyDescent="0.25">
      <c r="A52" s="13" t="s">
        <v>20</v>
      </c>
      <c r="B52">
        <v>127</v>
      </c>
      <c r="D52" s="14" t="s">
        <v>14</v>
      </c>
      <c r="E52">
        <v>30</v>
      </c>
    </row>
    <row r="53" spans="1:5" x14ac:dyDescent="0.25">
      <c r="A53" s="13" t="s">
        <v>20</v>
      </c>
      <c r="B53">
        <v>411</v>
      </c>
      <c r="D53" s="14" t="s">
        <v>14</v>
      </c>
      <c r="E53">
        <v>75</v>
      </c>
    </row>
    <row r="54" spans="1:5" x14ac:dyDescent="0.25">
      <c r="A54" s="13" t="s">
        <v>20</v>
      </c>
      <c r="B54">
        <v>180</v>
      </c>
      <c r="D54" s="14" t="s">
        <v>14</v>
      </c>
      <c r="E54">
        <v>955</v>
      </c>
    </row>
    <row r="55" spans="1:5" x14ac:dyDescent="0.25">
      <c r="A55" s="13" t="s">
        <v>20</v>
      </c>
      <c r="B55">
        <v>374</v>
      </c>
      <c r="D55" s="14" t="s">
        <v>14</v>
      </c>
      <c r="E55">
        <v>67</v>
      </c>
    </row>
    <row r="56" spans="1:5" x14ac:dyDescent="0.25">
      <c r="A56" s="13" t="s">
        <v>20</v>
      </c>
      <c r="B56">
        <v>71</v>
      </c>
      <c r="D56" s="14" t="s">
        <v>14</v>
      </c>
      <c r="E56">
        <v>5</v>
      </c>
    </row>
    <row r="57" spans="1:5" x14ac:dyDescent="0.25">
      <c r="A57" s="13" t="s">
        <v>20</v>
      </c>
      <c r="B57">
        <v>203</v>
      </c>
      <c r="D57" s="14" t="s">
        <v>14</v>
      </c>
      <c r="E57">
        <v>26</v>
      </c>
    </row>
    <row r="58" spans="1:5" x14ac:dyDescent="0.25">
      <c r="A58" s="13" t="s">
        <v>20</v>
      </c>
      <c r="B58">
        <v>113</v>
      </c>
      <c r="D58" s="14" t="s">
        <v>14</v>
      </c>
      <c r="E58">
        <v>1130</v>
      </c>
    </row>
    <row r="59" spans="1:5" x14ac:dyDescent="0.25">
      <c r="A59" s="13" t="s">
        <v>20</v>
      </c>
      <c r="B59">
        <v>96</v>
      </c>
      <c r="D59" s="14" t="s">
        <v>14</v>
      </c>
      <c r="E59">
        <v>782</v>
      </c>
    </row>
    <row r="60" spans="1:5" x14ac:dyDescent="0.25">
      <c r="A60" s="13" t="s">
        <v>20</v>
      </c>
      <c r="B60">
        <v>498</v>
      </c>
      <c r="D60" s="14" t="s">
        <v>14</v>
      </c>
      <c r="E60">
        <v>210</v>
      </c>
    </row>
    <row r="61" spans="1:5" x14ac:dyDescent="0.25">
      <c r="A61" s="13" t="s">
        <v>20</v>
      </c>
      <c r="B61">
        <v>180</v>
      </c>
      <c r="D61" s="14" t="s">
        <v>14</v>
      </c>
      <c r="E61">
        <v>136</v>
      </c>
    </row>
    <row r="62" spans="1:5" x14ac:dyDescent="0.25">
      <c r="A62" s="13" t="s">
        <v>20</v>
      </c>
      <c r="B62">
        <v>27</v>
      </c>
      <c r="D62" s="14" t="s">
        <v>14</v>
      </c>
      <c r="E62">
        <v>86</v>
      </c>
    </row>
    <row r="63" spans="1:5" x14ac:dyDescent="0.25">
      <c r="A63" s="13" t="s">
        <v>20</v>
      </c>
      <c r="B63">
        <v>2331</v>
      </c>
      <c r="D63" s="14" t="s">
        <v>14</v>
      </c>
      <c r="E63">
        <v>19</v>
      </c>
    </row>
    <row r="64" spans="1:5" x14ac:dyDescent="0.25">
      <c r="A64" s="13" t="s">
        <v>20</v>
      </c>
      <c r="B64">
        <v>113</v>
      </c>
      <c r="D64" s="14" t="s">
        <v>14</v>
      </c>
      <c r="E64">
        <v>886</v>
      </c>
    </row>
    <row r="65" spans="1:5" x14ac:dyDescent="0.25">
      <c r="A65" s="13" t="s">
        <v>20</v>
      </c>
      <c r="B65">
        <v>164</v>
      </c>
      <c r="D65" s="14" t="s">
        <v>14</v>
      </c>
      <c r="E65">
        <v>35</v>
      </c>
    </row>
    <row r="66" spans="1:5" x14ac:dyDescent="0.25">
      <c r="A66" s="13" t="s">
        <v>20</v>
      </c>
      <c r="B66">
        <v>164</v>
      </c>
      <c r="D66" s="14" t="s">
        <v>14</v>
      </c>
      <c r="E66">
        <v>24</v>
      </c>
    </row>
    <row r="67" spans="1:5" x14ac:dyDescent="0.25">
      <c r="A67" s="13" t="s">
        <v>20</v>
      </c>
      <c r="B67">
        <v>336</v>
      </c>
      <c r="D67" s="14" t="s">
        <v>14</v>
      </c>
      <c r="E67">
        <v>86</v>
      </c>
    </row>
    <row r="68" spans="1:5" x14ac:dyDescent="0.25">
      <c r="A68" s="13" t="s">
        <v>20</v>
      </c>
      <c r="B68">
        <v>1917</v>
      </c>
      <c r="D68" s="14" t="s">
        <v>14</v>
      </c>
      <c r="E68">
        <v>243</v>
      </c>
    </row>
    <row r="69" spans="1:5" x14ac:dyDescent="0.25">
      <c r="A69" s="13" t="s">
        <v>20</v>
      </c>
      <c r="B69">
        <v>95</v>
      </c>
      <c r="D69" s="14" t="s">
        <v>14</v>
      </c>
      <c r="E69">
        <v>65</v>
      </c>
    </row>
    <row r="70" spans="1:5" x14ac:dyDescent="0.25">
      <c r="A70" s="13" t="s">
        <v>20</v>
      </c>
      <c r="B70">
        <v>147</v>
      </c>
      <c r="D70" s="14" t="s">
        <v>14</v>
      </c>
      <c r="E70">
        <v>100</v>
      </c>
    </row>
    <row r="71" spans="1:5" x14ac:dyDescent="0.25">
      <c r="A71" s="13" t="s">
        <v>20</v>
      </c>
      <c r="B71">
        <v>86</v>
      </c>
      <c r="D71" s="14" t="s">
        <v>14</v>
      </c>
      <c r="E71">
        <v>168</v>
      </c>
    </row>
    <row r="72" spans="1:5" x14ac:dyDescent="0.25">
      <c r="A72" s="13" t="s">
        <v>20</v>
      </c>
      <c r="B72">
        <v>83</v>
      </c>
      <c r="D72" s="14" t="s">
        <v>14</v>
      </c>
      <c r="E72">
        <v>13</v>
      </c>
    </row>
    <row r="73" spans="1:5" x14ac:dyDescent="0.25">
      <c r="A73" s="13" t="s">
        <v>20</v>
      </c>
      <c r="B73">
        <v>676</v>
      </c>
      <c r="D73" s="14" t="s">
        <v>14</v>
      </c>
      <c r="E73">
        <v>1</v>
      </c>
    </row>
    <row r="74" spans="1:5" x14ac:dyDescent="0.25">
      <c r="A74" s="13" t="s">
        <v>20</v>
      </c>
      <c r="B74">
        <v>361</v>
      </c>
      <c r="D74" s="14" t="s">
        <v>14</v>
      </c>
      <c r="E74">
        <v>40</v>
      </c>
    </row>
    <row r="75" spans="1:5" x14ac:dyDescent="0.25">
      <c r="A75" s="13" t="s">
        <v>20</v>
      </c>
      <c r="B75">
        <v>131</v>
      </c>
      <c r="D75" s="14" t="s">
        <v>14</v>
      </c>
      <c r="E75">
        <v>226</v>
      </c>
    </row>
    <row r="76" spans="1:5" x14ac:dyDescent="0.25">
      <c r="A76" s="13" t="s">
        <v>20</v>
      </c>
      <c r="B76">
        <v>126</v>
      </c>
      <c r="D76" s="14" t="s">
        <v>14</v>
      </c>
      <c r="E76">
        <v>1625</v>
      </c>
    </row>
    <row r="77" spans="1:5" x14ac:dyDescent="0.25">
      <c r="A77" s="13" t="s">
        <v>20</v>
      </c>
      <c r="B77">
        <v>275</v>
      </c>
      <c r="D77" s="14" t="s">
        <v>14</v>
      </c>
      <c r="E77">
        <v>143</v>
      </c>
    </row>
    <row r="78" spans="1:5" x14ac:dyDescent="0.25">
      <c r="A78" s="13" t="s">
        <v>20</v>
      </c>
      <c r="B78">
        <v>67</v>
      </c>
      <c r="D78" s="14" t="s">
        <v>14</v>
      </c>
      <c r="E78">
        <v>934</v>
      </c>
    </row>
    <row r="79" spans="1:5" x14ac:dyDescent="0.25">
      <c r="A79" s="13" t="s">
        <v>20</v>
      </c>
      <c r="B79">
        <v>154</v>
      </c>
      <c r="D79" s="14" t="s">
        <v>14</v>
      </c>
      <c r="E79">
        <v>17</v>
      </c>
    </row>
    <row r="80" spans="1:5" x14ac:dyDescent="0.25">
      <c r="A80" s="13" t="s">
        <v>20</v>
      </c>
      <c r="B80">
        <v>1782</v>
      </c>
      <c r="D80" s="14" t="s">
        <v>14</v>
      </c>
      <c r="E80">
        <v>2179</v>
      </c>
    </row>
    <row r="81" spans="1:5" x14ac:dyDescent="0.25">
      <c r="A81" s="13" t="s">
        <v>20</v>
      </c>
      <c r="B81">
        <v>903</v>
      </c>
      <c r="D81" s="14" t="s">
        <v>14</v>
      </c>
      <c r="E81">
        <v>931</v>
      </c>
    </row>
    <row r="82" spans="1:5" x14ac:dyDescent="0.25">
      <c r="A82" s="13" t="s">
        <v>20</v>
      </c>
      <c r="B82">
        <v>94</v>
      </c>
      <c r="D82" s="14" t="s">
        <v>14</v>
      </c>
      <c r="E82">
        <v>92</v>
      </c>
    </row>
    <row r="83" spans="1:5" x14ac:dyDescent="0.25">
      <c r="A83" s="13" t="s">
        <v>20</v>
      </c>
      <c r="B83">
        <v>180</v>
      </c>
      <c r="D83" s="14" t="s">
        <v>14</v>
      </c>
      <c r="E83">
        <v>57</v>
      </c>
    </row>
    <row r="84" spans="1:5" x14ac:dyDescent="0.25">
      <c r="A84" s="13" t="s">
        <v>20</v>
      </c>
      <c r="B84">
        <v>533</v>
      </c>
      <c r="D84" s="14" t="s">
        <v>14</v>
      </c>
      <c r="E84">
        <v>41</v>
      </c>
    </row>
    <row r="85" spans="1:5" x14ac:dyDescent="0.25">
      <c r="A85" s="13" t="s">
        <v>20</v>
      </c>
      <c r="B85">
        <v>2443</v>
      </c>
      <c r="D85" s="14" t="s">
        <v>14</v>
      </c>
      <c r="E85">
        <v>1</v>
      </c>
    </row>
    <row r="86" spans="1:5" x14ac:dyDescent="0.25">
      <c r="A86" s="13" t="s">
        <v>20</v>
      </c>
      <c r="B86">
        <v>89</v>
      </c>
      <c r="D86" s="14" t="s">
        <v>14</v>
      </c>
      <c r="E86">
        <v>101</v>
      </c>
    </row>
    <row r="87" spans="1:5" x14ac:dyDescent="0.25">
      <c r="A87" s="13" t="s">
        <v>20</v>
      </c>
      <c r="B87">
        <v>159</v>
      </c>
      <c r="D87" s="14" t="s">
        <v>14</v>
      </c>
      <c r="E87">
        <v>1335</v>
      </c>
    </row>
    <row r="88" spans="1:5" x14ac:dyDescent="0.25">
      <c r="A88" s="13" t="s">
        <v>20</v>
      </c>
      <c r="B88">
        <v>50</v>
      </c>
      <c r="D88" s="14" t="s">
        <v>14</v>
      </c>
      <c r="E88">
        <v>15</v>
      </c>
    </row>
    <row r="89" spans="1:5" x14ac:dyDescent="0.25">
      <c r="A89" s="13" t="s">
        <v>20</v>
      </c>
      <c r="B89">
        <v>186</v>
      </c>
      <c r="D89" s="14" t="s">
        <v>14</v>
      </c>
      <c r="E89">
        <v>454</v>
      </c>
    </row>
    <row r="90" spans="1:5" x14ac:dyDescent="0.25">
      <c r="A90" s="13" t="s">
        <v>20</v>
      </c>
      <c r="B90">
        <v>1071</v>
      </c>
      <c r="D90" s="14" t="s">
        <v>14</v>
      </c>
      <c r="E90">
        <v>3182</v>
      </c>
    </row>
    <row r="91" spans="1:5" x14ac:dyDescent="0.25">
      <c r="A91" s="13" t="s">
        <v>20</v>
      </c>
      <c r="B91">
        <v>117</v>
      </c>
      <c r="D91" s="14" t="s">
        <v>14</v>
      </c>
      <c r="E91">
        <v>15</v>
      </c>
    </row>
    <row r="92" spans="1:5" x14ac:dyDescent="0.25">
      <c r="A92" s="13" t="s">
        <v>20</v>
      </c>
      <c r="B92">
        <v>70</v>
      </c>
      <c r="D92" s="14" t="s">
        <v>14</v>
      </c>
      <c r="E92">
        <v>133</v>
      </c>
    </row>
    <row r="93" spans="1:5" x14ac:dyDescent="0.25">
      <c r="A93" s="13" t="s">
        <v>20</v>
      </c>
      <c r="B93">
        <v>135</v>
      </c>
      <c r="D93" s="14" t="s">
        <v>14</v>
      </c>
      <c r="E93">
        <v>2062</v>
      </c>
    </row>
    <row r="94" spans="1:5" x14ac:dyDescent="0.25">
      <c r="A94" s="13" t="s">
        <v>20</v>
      </c>
      <c r="B94">
        <v>768</v>
      </c>
      <c r="D94" s="14" t="s">
        <v>14</v>
      </c>
      <c r="E94">
        <v>29</v>
      </c>
    </row>
    <row r="95" spans="1:5" x14ac:dyDescent="0.25">
      <c r="A95" s="13" t="s">
        <v>20</v>
      </c>
      <c r="B95">
        <v>199</v>
      </c>
      <c r="D95" s="14" t="s">
        <v>14</v>
      </c>
      <c r="E95">
        <v>132</v>
      </c>
    </row>
    <row r="96" spans="1:5" x14ac:dyDescent="0.25">
      <c r="A96" s="13" t="s">
        <v>20</v>
      </c>
      <c r="B96">
        <v>107</v>
      </c>
      <c r="D96" s="14" t="s">
        <v>14</v>
      </c>
      <c r="E96">
        <v>137</v>
      </c>
    </row>
    <row r="97" spans="1:5" x14ac:dyDescent="0.25">
      <c r="A97" s="13" t="s">
        <v>20</v>
      </c>
      <c r="B97">
        <v>195</v>
      </c>
      <c r="D97" s="14" t="s">
        <v>14</v>
      </c>
      <c r="E97">
        <v>908</v>
      </c>
    </row>
    <row r="98" spans="1:5" x14ac:dyDescent="0.25">
      <c r="A98" s="13" t="s">
        <v>20</v>
      </c>
      <c r="B98">
        <v>3376</v>
      </c>
      <c r="D98" s="14" t="s">
        <v>14</v>
      </c>
      <c r="E98">
        <v>10</v>
      </c>
    </row>
    <row r="99" spans="1:5" x14ac:dyDescent="0.25">
      <c r="A99" s="13" t="s">
        <v>20</v>
      </c>
      <c r="B99">
        <v>41</v>
      </c>
      <c r="D99" s="14" t="s">
        <v>14</v>
      </c>
      <c r="E99">
        <v>1910</v>
      </c>
    </row>
    <row r="100" spans="1:5" x14ac:dyDescent="0.25">
      <c r="A100" s="13" t="s">
        <v>20</v>
      </c>
      <c r="B100">
        <v>1821</v>
      </c>
      <c r="D100" s="14" t="s">
        <v>14</v>
      </c>
      <c r="E100">
        <v>38</v>
      </c>
    </row>
    <row r="101" spans="1:5" x14ac:dyDescent="0.25">
      <c r="A101" s="13" t="s">
        <v>20</v>
      </c>
      <c r="B101">
        <v>164</v>
      </c>
      <c r="D101" s="14" t="s">
        <v>14</v>
      </c>
      <c r="E101">
        <v>104</v>
      </c>
    </row>
    <row r="102" spans="1:5" x14ac:dyDescent="0.25">
      <c r="A102" s="13" t="s">
        <v>20</v>
      </c>
      <c r="B102">
        <v>157</v>
      </c>
      <c r="D102" s="14" t="s">
        <v>14</v>
      </c>
      <c r="E102">
        <v>49</v>
      </c>
    </row>
    <row r="103" spans="1:5" x14ac:dyDescent="0.25">
      <c r="A103" s="13" t="s">
        <v>20</v>
      </c>
      <c r="B103">
        <v>246</v>
      </c>
      <c r="D103" s="14" t="s">
        <v>14</v>
      </c>
      <c r="E103">
        <v>1</v>
      </c>
    </row>
    <row r="104" spans="1:5" x14ac:dyDescent="0.25">
      <c r="A104" s="13" t="s">
        <v>20</v>
      </c>
      <c r="B104">
        <v>1396</v>
      </c>
      <c r="D104" s="14" t="s">
        <v>14</v>
      </c>
      <c r="E104">
        <v>245</v>
      </c>
    </row>
    <row r="105" spans="1:5" x14ac:dyDescent="0.25">
      <c r="A105" s="13" t="s">
        <v>20</v>
      </c>
      <c r="B105">
        <v>2506</v>
      </c>
      <c r="D105" s="14" t="s">
        <v>14</v>
      </c>
      <c r="E105">
        <v>32</v>
      </c>
    </row>
    <row r="106" spans="1:5" x14ac:dyDescent="0.25">
      <c r="A106" s="13" t="s">
        <v>20</v>
      </c>
      <c r="B106">
        <v>244</v>
      </c>
      <c r="D106" s="14" t="s">
        <v>14</v>
      </c>
      <c r="E106">
        <v>7</v>
      </c>
    </row>
    <row r="107" spans="1:5" x14ac:dyDescent="0.25">
      <c r="A107" s="13" t="s">
        <v>20</v>
      </c>
      <c r="B107">
        <v>146</v>
      </c>
      <c r="D107" s="14" t="s">
        <v>14</v>
      </c>
      <c r="E107">
        <v>803</v>
      </c>
    </row>
    <row r="108" spans="1:5" x14ac:dyDescent="0.25">
      <c r="A108" s="13" t="s">
        <v>20</v>
      </c>
      <c r="B108">
        <v>1267</v>
      </c>
      <c r="D108" s="14" t="s">
        <v>14</v>
      </c>
      <c r="E108">
        <v>16</v>
      </c>
    </row>
    <row r="109" spans="1:5" x14ac:dyDescent="0.25">
      <c r="A109" s="13" t="s">
        <v>20</v>
      </c>
      <c r="B109">
        <v>1561</v>
      </c>
      <c r="D109" s="14" t="s">
        <v>14</v>
      </c>
      <c r="E109">
        <v>31</v>
      </c>
    </row>
    <row r="110" spans="1:5" x14ac:dyDescent="0.25">
      <c r="A110" s="13" t="s">
        <v>20</v>
      </c>
      <c r="B110">
        <v>48</v>
      </c>
      <c r="D110" s="14" t="s">
        <v>14</v>
      </c>
      <c r="E110">
        <v>108</v>
      </c>
    </row>
    <row r="111" spans="1:5" x14ac:dyDescent="0.25">
      <c r="A111" s="13" t="s">
        <v>20</v>
      </c>
      <c r="B111">
        <v>2739</v>
      </c>
      <c r="D111" s="14" t="s">
        <v>14</v>
      </c>
      <c r="E111">
        <v>30</v>
      </c>
    </row>
    <row r="112" spans="1:5" x14ac:dyDescent="0.25">
      <c r="A112" s="13" t="s">
        <v>20</v>
      </c>
      <c r="B112">
        <v>3537</v>
      </c>
      <c r="D112" s="14" t="s">
        <v>14</v>
      </c>
      <c r="E112">
        <v>17</v>
      </c>
    </row>
    <row r="113" spans="1:5" x14ac:dyDescent="0.25">
      <c r="A113" s="13" t="s">
        <v>20</v>
      </c>
      <c r="B113">
        <v>2107</v>
      </c>
      <c r="D113" s="14" t="s">
        <v>14</v>
      </c>
      <c r="E113">
        <v>80</v>
      </c>
    </row>
    <row r="114" spans="1:5" x14ac:dyDescent="0.25">
      <c r="A114" s="13" t="s">
        <v>20</v>
      </c>
      <c r="B114">
        <v>3318</v>
      </c>
      <c r="D114" s="14" t="s">
        <v>14</v>
      </c>
      <c r="E114">
        <v>2468</v>
      </c>
    </row>
    <row r="115" spans="1:5" x14ac:dyDescent="0.25">
      <c r="A115" s="13" t="s">
        <v>20</v>
      </c>
      <c r="B115">
        <v>340</v>
      </c>
      <c r="D115" s="14" t="s">
        <v>14</v>
      </c>
      <c r="E115">
        <v>26</v>
      </c>
    </row>
    <row r="116" spans="1:5" x14ac:dyDescent="0.25">
      <c r="A116" s="13" t="s">
        <v>20</v>
      </c>
      <c r="B116">
        <v>1442</v>
      </c>
      <c r="D116" s="14" t="s">
        <v>14</v>
      </c>
      <c r="E116">
        <v>73</v>
      </c>
    </row>
    <row r="117" spans="1:5" x14ac:dyDescent="0.25">
      <c r="A117" s="13" t="s">
        <v>20</v>
      </c>
      <c r="B117">
        <v>126</v>
      </c>
      <c r="D117" s="14" t="s">
        <v>14</v>
      </c>
      <c r="E117">
        <v>128</v>
      </c>
    </row>
    <row r="118" spans="1:5" x14ac:dyDescent="0.25">
      <c r="A118" s="13" t="s">
        <v>20</v>
      </c>
      <c r="B118">
        <v>524</v>
      </c>
      <c r="D118" s="14" t="s">
        <v>14</v>
      </c>
      <c r="E118">
        <v>33</v>
      </c>
    </row>
    <row r="119" spans="1:5" x14ac:dyDescent="0.25">
      <c r="A119" s="13" t="s">
        <v>20</v>
      </c>
      <c r="B119">
        <v>1989</v>
      </c>
      <c r="D119" s="14" t="s">
        <v>14</v>
      </c>
      <c r="E119">
        <v>1072</v>
      </c>
    </row>
    <row r="120" spans="1:5" x14ac:dyDescent="0.25">
      <c r="A120" s="13" t="s">
        <v>20</v>
      </c>
      <c r="B120">
        <v>157</v>
      </c>
      <c r="D120" s="14" t="s">
        <v>14</v>
      </c>
      <c r="E120">
        <v>393</v>
      </c>
    </row>
    <row r="121" spans="1:5" x14ac:dyDescent="0.25">
      <c r="A121" s="13" t="s">
        <v>20</v>
      </c>
      <c r="B121">
        <v>4498</v>
      </c>
      <c r="D121" s="14" t="s">
        <v>14</v>
      </c>
      <c r="E121">
        <v>1257</v>
      </c>
    </row>
    <row r="122" spans="1:5" x14ac:dyDescent="0.25">
      <c r="A122" s="13" t="s">
        <v>20</v>
      </c>
      <c r="B122">
        <v>80</v>
      </c>
      <c r="D122" s="14" t="s">
        <v>14</v>
      </c>
      <c r="E122">
        <v>328</v>
      </c>
    </row>
    <row r="123" spans="1:5" x14ac:dyDescent="0.25">
      <c r="A123" s="13" t="s">
        <v>20</v>
      </c>
      <c r="B123">
        <v>43</v>
      </c>
      <c r="D123" s="14" t="s">
        <v>14</v>
      </c>
      <c r="E123">
        <v>147</v>
      </c>
    </row>
    <row r="124" spans="1:5" x14ac:dyDescent="0.25">
      <c r="A124" s="13" t="s">
        <v>20</v>
      </c>
      <c r="B124">
        <v>2053</v>
      </c>
      <c r="D124" s="14" t="s">
        <v>14</v>
      </c>
      <c r="E124">
        <v>830</v>
      </c>
    </row>
    <row r="125" spans="1:5" x14ac:dyDescent="0.25">
      <c r="A125" s="13" t="s">
        <v>20</v>
      </c>
      <c r="B125">
        <v>168</v>
      </c>
      <c r="D125" s="14" t="s">
        <v>14</v>
      </c>
      <c r="E125">
        <v>331</v>
      </c>
    </row>
    <row r="126" spans="1:5" x14ac:dyDescent="0.25">
      <c r="A126" s="13" t="s">
        <v>20</v>
      </c>
      <c r="B126">
        <v>4289</v>
      </c>
      <c r="D126" s="14" t="s">
        <v>14</v>
      </c>
      <c r="E126">
        <v>25</v>
      </c>
    </row>
    <row r="127" spans="1:5" x14ac:dyDescent="0.25">
      <c r="A127" s="13" t="s">
        <v>20</v>
      </c>
      <c r="B127">
        <v>165</v>
      </c>
      <c r="D127" s="14" t="s">
        <v>14</v>
      </c>
      <c r="E127">
        <v>3483</v>
      </c>
    </row>
    <row r="128" spans="1:5" x14ac:dyDescent="0.25">
      <c r="A128" s="13" t="s">
        <v>20</v>
      </c>
      <c r="B128">
        <v>1815</v>
      </c>
      <c r="D128" s="14" t="s">
        <v>14</v>
      </c>
      <c r="E128">
        <v>923</v>
      </c>
    </row>
    <row r="129" spans="1:5" x14ac:dyDescent="0.25">
      <c r="A129" s="13" t="s">
        <v>20</v>
      </c>
      <c r="B129">
        <v>397</v>
      </c>
      <c r="D129" s="14" t="s">
        <v>14</v>
      </c>
      <c r="E129">
        <v>1</v>
      </c>
    </row>
    <row r="130" spans="1:5" x14ac:dyDescent="0.25">
      <c r="A130" s="13" t="s">
        <v>20</v>
      </c>
      <c r="B130">
        <v>1539</v>
      </c>
      <c r="D130" s="14" t="s">
        <v>14</v>
      </c>
      <c r="E130">
        <v>33</v>
      </c>
    </row>
    <row r="131" spans="1:5" x14ac:dyDescent="0.25">
      <c r="A131" s="13" t="s">
        <v>20</v>
      </c>
      <c r="B131">
        <v>138</v>
      </c>
      <c r="D131" s="14" t="s">
        <v>14</v>
      </c>
      <c r="E131">
        <v>40</v>
      </c>
    </row>
    <row r="132" spans="1:5" x14ac:dyDescent="0.25">
      <c r="A132" s="13" t="s">
        <v>20</v>
      </c>
      <c r="B132">
        <v>3594</v>
      </c>
      <c r="D132" s="14" t="s">
        <v>14</v>
      </c>
      <c r="E132">
        <v>23</v>
      </c>
    </row>
    <row r="133" spans="1:5" x14ac:dyDescent="0.25">
      <c r="A133" s="13" t="s">
        <v>20</v>
      </c>
      <c r="B133">
        <v>5880</v>
      </c>
      <c r="D133" s="14" t="s">
        <v>14</v>
      </c>
      <c r="E133">
        <v>75</v>
      </c>
    </row>
    <row r="134" spans="1:5" x14ac:dyDescent="0.25">
      <c r="A134" s="13" t="s">
        <v>20</v>
      </c>
      <c r="B134">
        <v>112</v>
      </c>
      <c r="D134" s="14" t="s">
        <v>14</v>
      </c>
      <c r="E134">
        <v>2176</v>
      </c>
    </row>
    <row r="135" spans="1:5" x14ac:dyDescent="0.25">
      <c r="A135" s="13" t="s">
        <v>20</v>
      </c>
      <c r="B135">
        <v>943</v>
      </c>
      <c r="D135" s="14" t="s">
        <v>14</v>
      </c>
      <c r="E135">
        <v>441</v>
      </c>
    </row>
    <row r="136" spans="1:5" x14ac:dyDescent="0.25">
      <c r="A136" s="13" t="s">
        <v>20</v>
      </c>
      <c r="B136">
        <v>2468</v>
      </c>
      <c r="D136" s="14" t="s">
        <v>14</v>
      </c>
      <c r="E136">
        <v>25</v>
      </c>
    </row>
    <row r="137" spans="1:5" x14ac:dyDescent="0.25">
      <c r="A137" s="13" t="s">
        <v>20</v>
      </c>
      <c r="B137">
        <v>2551</v>
      </c>
      <c r="D137" s="14" t="s">
        <v>14</v>
      </c>
      <c r="E137">
        <v>127</v>
      </c>
    </row>
    <row r="138" spans="1:5" x14ac:dyDescent="0.25">
      <c r="A138" s="13" t="s">
        <v>20</v>
      </c>
      <c r="B138">
        <v>101</v>
      </c>
      <c r="D138" s="14" t="s">
        <v>14</v>
      </c>
      <c r="E138">
        <v>355</v>
      </c>
    </row>
    <row r="139" spans="1:5" x14ac:dyDescent="0.25">
      <c r="A139" s="13" t="s">
        <v>20</v>
      </c>
      <c r="B139">
        <v>92</v>
      </c>
      <c r="D139" s="14" t="s">
        <v>14</v>
      </c>
      <c r="E139">
        <v>44</v>
      </c>
    </row>
    <row r="140" spans="1:5" x14ac:dyDescent="0.25">
      <c r="A140" s="13" t="s">
        <v>20</v>
      </c>
      <c r="B140">
        <v>62</v>
      </c>
      <c r="D140" s="14" t="s">
        <v>14</v>
      </c>
      <c r="E140">
        <v>67</v>
      </c>
    </row>
    <row r="141" spans="1:5" x14ac:dyDescent="0.25">
      <c r="A141" s="13" t="s">
        <v>20</v>
      </c>
      <c r="B141">
        <v>149</v>
      </c>
      <c r="D141" s="14" t="s">
        <v>14</v>
      </c>
      <c r="E141">
        <v>1068</v>
      </c>
    </row>
    <row r="142" spans="1:5" x14ac:dyDescent="0.25">
      <c r="A142" s="13" t="s">
        <v>20</v>
      </c>
      <c r="B142">
        <v>329</v>
      </c>
      <c r="D142" s="14" t="s">
        <v>14</v>
      </c>
      <c r="E142">
        <v>424</v>
      </c>
    </row>
    <row r="143" spans="1:5" x14ac:dyDescent="0.25">
      <c r="A143" s="13" t="s">
        <v>20</v>
      </c>
      <c r="B143">
        <v>97</v>
      </c>
      <c r="D143" s="14" t="s">
        <v>14</v>
      </c>
      <c r="E143">
        <v>151</v>
      </c>
    </row>
    <row r="144" spans="1:5" x14ac:dyDescent="0.25">
      <c r="A144" s="13" t="s">
        <v>20</v>
      </c>
      <c r="B144">
        <v>1784</v>
      </c>
      <c r="D144" s="14" t="s">
        <v>14</v>
      </c>
      <c r="E144">
        <v>1608</v>
      </c>
    </row>
    <row r="145" spans="1:5" x14ac:dyDescent="0.25">
      <c r="A145" s="13" t="s">
        <v>20</v>
      </c>
      <c r="B145">
        <v>1684</v>
      </c>
      <c r="D145" s="14" t="s">
        <v>14</v>
      </c>
      <c r="E145">
        <v>941</v>
      </c>
    </row>
    <row r="146" spans="1:5" x14ac:dyDescent="0.25">
      <c r="A146" s="13" t="s">
        <v>20</v>
      </c>
      <c r="B146">
        <v>250</v>
      </c>
      <c r="D146" s="14" t="s">
        <v>14</v>
      </c>
      <c r="E146">
        <v>1</v>
      </c>
    </row>
    <row r="147" spans="1:5" x14ac:dyDescent="0.25">
      <c r="A147" s="13" t="s">
        <v>20</v>
      </c>
      <c r="B147">
        <v>238</v>
      </c>
      <c r="D147" s="14" t="s">
        <v>14</v>
      </c>
      <c r="E147">
        <v>40</v>
      </c>
    </row>
    <row r="148" spans="1:5" x14ac:dyDescent="0.25">
      <c r="A148" s="13" t="s">
        <v>20</v>
      </c>
      <c r="B148">
        <v>53</v>
      </c>
      <c r="D148" s="14" t="s">
        <v>14</v>
      </c>
      <c r="E148">
        <v>3015</v>
      </c>
    </row>
    <row r="149" spans="1:5" x14ac:dyDescent="0.25">
      <c r="A149" s="13" t="s">
        <v>20</v>
      </c>
      <c r="B149">
        <v>214</v>
      </c>
      <c r="D149" s="14" t="s">
        <v>14</v>
      </c>
      <c r="E149">
        <v>435</v>
      </c>
    </row>
    <row r="150" spans="1:5" x14ac:dyDescent="0.25">
      <c r="A150" s="13" t="s">
        <v>20</v>
      </c>
      <c r="B150">
        <v>222</v>
      </c>
      <c r="D150" s="14" t="s">
        <v>14</v>
      </c>
      <c r="E150">
        <v>714</v>
      </c>
    </row>
    <row r="151" spans="1:5" x14ac:dyDescent="0.25">
      <c r="A151" s="13" t="s">
        <v>20</v>
      </c>
      <c r="B151">
        <v>1884</v>
      </c>
      <c r="D151" s="14" t="s">
        <v>14</v>
      </c>
      <c r="E151">
        <v>5497</v>
      </c>
    </row>
    <row r="152" spans="1:5" x14ac:dyDescent="0.25">
      <c r="A152" s="13" t="s">
        <v>20</v>
      </c>
      <c r="B152">
        <v>218</v>
      </c>
      <c r="D152" s="14" t="s">
        <v>14</v>
      </c>
      <c r="E152">
        <v>418</v>
      </c>
    </row>
    <row r="153" spans="1:5" x14ac:dyDescent="0.25">
      <c r="A153" s="13" t="s">
        <v>20</v>
      </c>
      <c r="B153">
        <v>6465</v>
      </c>
      <c r="D153" s="14" t="s">
        <v>14</v>
      </c>
      <c r="E153">
        <v>1439</v>
      </c>
    </row>
    <row r="154" spans="1:5" x14ac:dyDescent="0.25">
      <c r="A154" s="13" t="s">
        <v>20</v>
      </c>
      <c r="B154">
        <v>59</v>
      </c>
      <c r="D154" s="14" t="s">
        <v>14</v>
      </c>
      <c r="E154">
        <v>15</v>
      </c>
    </row>
    <row r="155" spans="1:5" x14ac:dyDescent="0.25">
      <c r="A155" s="13" t="s">
        <v>20</v>
      </c>
      <c r="B155">
        <v>88</v>
      </c>
      <c r="D155" s="14" t="s">
        <v>14</v>
      </c>
      <c r="E155">
        <v>1999</v>
      </c>
    </row>
    <row r="156" spans="1:5" x14ac:dyDescent="0.25">
      <c r="A156" s="13" t="s">
        <v>20</v>
      </c>
      <c r="B156">
        <v>1697</v>
      </c>
      <c r="D156" s="14" t="s">
        <v>14</v>
      </c>
      <c r="E156">
        <v>118</v>
      </c>
    </row>
    <row r="157" spans="1:5" x14ac:dyDescent="0.25">
      <c r="A157" s="13" t="s">
        <v>20</v>
      </c>
      <c r="B157">
        <v>92</v>
      </c>
      <c r="D157" s="14" t="s">
        <v>14</v>
      </c>
      <c r="E157">
        <v>162</v>
      </c>
    </row>
    <row r="158" spans="1:5" x14ac:dyDescent="0.25">
      <c r="A158" s="13" t="s">
        <v>20</v>
      </c>
      <c r="B158">
        <v>186</v>
      </c>
      <c r="D158" s="14" t="s">
        <v>14</v>
      </c>
      <c r="E158">
        <v>83</v>
      </c>
    </row>
    <row r="159" spans="1:5" x14ac:dyDescent="0.25">
      <c r="A159" s="13" t="s">
        <v>20</v>
      </c>
      <c r="B159">
        <v>138</v>
      </c>
      <c r="D159" s="14" t="s">
        <v>14</v>
      </c>
      <c r="E159">
        <v>747</v>
      </c>
    </row>
    <row r="160" spans="1:5" x14ac:dyDescent="0.25">
      <c r="A160" s="13" t="s">
        <v>20</v>
      </c>
      <c r="B160">
        <v>261</v>
      </c>
      <c r="D160" s="14" t="s">
        <v>14</v>
      </c>
      <c r="E160">
        <v>84</v>
      </c>
    </row>
    <row r="161" spans="1:5" x14ac:dyDescent="0.25">
      <c r="A161" s="13" t="s">
        <v>20</v>
      </c>
      <c r="B161">
        <v>107</v>
      </c>
      <c r="D161" s="14" t="s">
        <v>14</v>
      </c>
      <c r="E161">
        <v>91</v>
      </c>
    </row>
    <row r="162" spans="1:5" x14ac:dyDescent="0.25">
      <c r="A162" s="13" t="s">
        <v>20</v>
      </c>
      <c r="B162">
        <v>199</v>
      </c>
      <c r="D162" s="14" t="s">
        <v>14</v>
      </c>
      <c r="E162">
        <v>792</v>
      </c>
    </row>
    <row r="163" spans="1:5" x14ac:dyDescent="0.25">
      <c r="A163" s="13" t="s">
        <v>20</v>
      </c>
      <c r="B163">
        <v>5512</v>
      </c>
      <c r="D163" s="14" t="s">
        <v>14</v>
      </c>
      <c r="E163">
        <v>32</v>
      </c>
    </row>
    <row r="164" spans="1:5" x14ac:dyDescent="0.25">
      <c r="A164" s="13" t="s">
        <v>20</v>
      </c>
      <c r="B164">
        <v>86</v>
      </c>
      <c r="D164" s="14" t="s">
        <v>14</v>
      </c>
      <c r="E164">
        <v>186</v>
      </c>
    </row>
    <row r="165" spans="1:5" x14ac:dyDescent="0.25">
      <c r="A165" s="13" t="s">
        <v>20</v>
      </c>
      <c r="B165">
        <v>2768</v>
      </c>
      <c r="D165" s="14" t="s">
        <v>14</v>
      </c>
      <c r="E165">
        <v>605</v>
      </c>
    </row>
    <row r="166" spans="1:5" x14ac:dyDescent="0.25">
      <c r="A166" s="13" t="s">
        <v>20</v>
      </c>
      <c r="B166">
        <v>48</v>
      </c>
      <c r="D166" s="14" t="s">
        <v>14</v>
      </c>
      <c r="E166">
        <v>1</v>
      </c>
    </row>
    <row r="167" spans="1:5" x14ac:dyDescent="0.25">
      <c r="A167" s="13" t="s">
        <v>20</v>
      </c>
      <c r="B167">
        <v>87</v>
      </c>
      <c r="D167" s="14" t="s">
        <v>14</v>
      </c>
      <c r="E167">
        <v>31</v>
      </c>
    </row>
    <row r="168" spans="1:5" x14ac:dyDescent="0.25">
      <c r="A168" s="13" t="s">
        <v>20</v>
      </c>
      <c r="B168">
        <v>1894</v>
      </c>
      <c r="D168" s="14" t="s">
        <v>14</v>
      </c>
      <c r="E168">
        <v>1181</v>
      </c>
    </row>
    <row r="169" spans="1:5" x14ac:dyDescent="0.25">
      <c r="A169" s="13" t="s">
        <v>20</v>
      </c>
      <c r="B169">
        <v>282</v>
      </c>
      <c r="D169" s="14" t="s">
        <v>14</v>
      </c>
      <c r="E169">
        <v>39</v>
      </c>
    </row>
    <row r="170" spans="1:5" x14ac:dyDescent="0.25">
      <c r="A170" s="13" t="s">
        <v>20</v>
      </c>
      <c r="B170">
        <v>116</v>
      </c>
      <c r="D170" s="14" t="s">
        <v>14</v>
      </c>
      <c r="E170">
        <v>46</v>
      </c>
    </row>
    <row r="171" spans="1:5" x14ac:dyDescent="0.25">
      <c r="A171" s="13" t="s">
        <v>20</v>
      </c>
      <c r="B171">
        <v>83</v>
      </c>
      <c r="D171" s="14" t="s">
        <v>14</v>
      </c>
      <c r="E171">
        <v>105</v>
      </c>
    </row>
    <row r="172" spans="1:5" x14ac:dyDescent="0.25">
      <c r="A172" s="13" t="s">
        <v>20</v>
      </c>
      <c r="B172">
        <v>91</v>
      </c>
      <c r="D172" s="14" t="s">
        <v>14</v>
      </c>
      <c r="E172">
        <v>535</v>
      </c>
    </row>
    <row r="173" spans="1:5" x14ac:dyDescent="0.25">
      <c r="A173" s="13" t="s">
        <v>20</v>
      </c>
      <c r="B173">
        <v>546</v>
      </c>
      <c r="D173" s="14" t="s">
        <v>14</v>
      </c>
      <c r="E173">
        <v>16</v>
      </c>
    </row>
    <row r="174" spans="1:5" x14ac:dyDescent="0.25">
      <c r="A174" s="13" t="s">
        <v>20</v>
      </c>
      <c r="B174">
        <v>393</v>
      </c>
      <c r="D174" s="14" t="s">
        <v>14</v>
      </c>
      <c r="E174">
        <v>575</v>
      </c>
    </row>
    <row r="175" spans="1:5" x14ac:dyDescent="0.25">
      <c r="A175" s="13" t="s">
        <v>20</v>
      </c>
      <c r="B175">
        <v>133</v>
      </c>
      <c r="D175" s="14" t="s">
        <v>14</v>
      </c>
      <c r="E175">
        <v>1120</v>
      </c>
    </row>
    <row r="176" spans="1:5" x14ac:dyDescent="0.25">
      <c r="A176" s="13" t="s">
        <v>20</v>
      </c>
      <c r="B176">
        <v>254</v>
      </c>
      <c r="D176" s="14" t="s">
        <v>14</v>
      </c>
      <c r="E176">
        <v>113</v>
      </c>
    </row>
    <row r="177" spans="1:5" x14ac:dyDescent="0.25">
      <c r="A177" s="13" t="s">
        <v>20</v>
      </c>
      <c r="B177">
        <v>176</v>
      </c>
      <c r="D177" s="14" t="s">
        <v>14</v>
      </c>
      <c r="E177">
        <v>1538</v>
      </c>
    </row>
    <row r="178" spans="1:5" x14ac:dyDescent="0.25">
      <c r="A178" s="13" t="s">
        <v>20</v>
      </c>
      <c r="B178">
        <v>337</v>
      </c>
      <c r="D178" s="14" t="s">
        <v>14</v>
      </c>
      <c r="E178">
        <v>9</v>
      </c>
    </row>
    <row r="179" spans="1:5" x14ac:dyDescent="0.25">
      <c r="A179" s="13" t="s">
        <v>20</v>
      </c>
      <c r="B179">
        <v>107</v>
      </c>
      <c r="D179" s="14" t="s">
        <v>14</v>
      </c>
      <c r="E179">
        <v>554</v>
      </c>
    </row>
    <row r="180" spans="1:5" x14ac:dyDescent="0.25">
      <c r="A180" s="13" t="s">
        <v>20</v>
      </c>
      <c r="B180">
        <v>183</v>
      </c>
      <c r="D180" s="14" t="s">
        <v>14</v>
      </c>
      <c r="E180">
        <v>648</v>
      </c>
    </row>
    <row r="181" spans="1:5" x14ac:dyDescent="0.25">
      <c r="A181" s="13" t="s">
        <v>20</v>
      </c>
      <c r="B181">
        <v>72</v>
      </c>
      <c r="D181" s="14" t="s">
        <v>14</v>
      </c>
      <c r="E181">
        <v>21</v>
      </c>
    </row>
    <row r="182" spans="1:5" x14ac:dyDescent="0.25">
      <c r="A182" s="13" t="s">
        <v>20</v>
      </c>
      <c r="B182">
        <v>295</v>
      </c>
      <c r="D182" s="14" t="s">
        <v>14</v>
      </c>
      <c r="E182">
        <v>54</v>
      </c>
    </row>
    <row r="183" spans="1:5" x14ac:dyDescent="0.25">
      <c r="A183" s="13" t="s">
        <v>20</v>
      </c>
      <c r="B183">
        <v>142</v>
      </c>
      <c r="D183" s="14" t="s">
        <v>14</v>
      </c>
      <c r="E183">
        <v>120</v>
      </c>
    </row>
    <row r="184" spans="1:5" x14ac:dyDescent="0.25">
      <c r="A184" s="13" t="s">
        <v>20</v>
      </c>
      <c r="B184">
        <v>85</v>
      </c>
      <c r="D184" s="14" t="s">
        <v>14</v>
      </c>
      <c r="E184">
        <v>579</v>
      </c>
    </row>
    <row r="185" spans="1:5" x14ac:dyDescent="0.25">
      <c r="A185" s="13" t="s">
        <v>20</v>
      </c>
      <c r="B185">
        <v>659</v>
      </c>
      <c r="D185" s="14" t="s">
        <v>14</v>
      </c>
      <c r="E185">
        <v>2072</v>
      </c>
    </row>
    <row r="186" spans="1:5" x14ac:dyDescent="0.25">
      <c r="A186" s="13" t="s">
        <v>20</v>
      </c>
      <c r="B186">
        <v>121</v>
      </c>
      <c r="D186" s="14" t="s">
        <v>14</v>
      </c>
      <c r="E186">
        <v>0</v>
      </c>
    </row>
    <row r="187" spans="1:5" x14ac:dyDescent="0.25">
      <c r="A187" s="13" t="s">
        <v>20</v>
      </c>
      <c r="B187">
        <v>3742</v>
      </c>
      <c r="D187" s="14" t="s">
        <v>14</v>
      </c>
      <c r="E187">
        <v>1796</v>
      </c>
    </row>
    <row r="188" spans="1:5" x14ac:dyDescent="0.25">
      <c r="A188" s="13" t="s">
        <v>20</v>
      </c>
      <c r="B188">
        <v>223</v>
      </c>
      <c r="D188" s="14" t="s">
        <v>14</v>
      </c>
      <c r="E188">
        <v>62</v>
      </c>
    </row>
    <row r="189" spans="1:5" x14ac:dyDescent="0.25">
      <c r="A189" s="13" t="s">
        <v>20</v>
      </c>
      <c r="B189">
        <v>133</v>
      </c>
      <c r="D189" s="14" t="s">
        <v>14</v>
      </c>
      <c r="E189">
        <v>347</v>
      </c>
    </row>
    <row r="190" spans="1:5" x14ac:dyDescent="0.25">
      <c r="A190" s="13" t="s">
        <v>20</v>
      </c>
      <c r="B190">
        <v>5168</v>
      </c>
      <c r="D190" s="14" t="s">
        <v>14</v>
      </c>
      <c r="E190">
        <v>19</v>
      </c>
    </row>
    <row r="191" spans="1:5" x14ac:dyDescent="0.25">
      <c r="A191" s="13" t="s">
        <v>20</v>
      </c>
      <c r="B191">
        <v>307</v>
      </c>
      <c r="D191" s="14" t="s">
        <v>14</v>
      </c>
      <c r="E191">
        <v>1258</v>
      </c>
    </row>
    <row r="192" spans="1:5" x14ac:dyDescent="0.25">
      <c r="A192" s="13" t="s">
        <v>20</v>
      </c>
      <c r="B192">
        <v>2441</v>
      </c>
      <c r="D192" s="14" t="s">
        <v>14</v>
      </c>
      <c r="E192">
        <v>362</v>
      </c>
    </row>
    <row r="193" spans="1:5" x14ac:dyDescent="0.25">
      <c r="A193" s="13" t="s">
        <v>20</v>
      </c>
      <c r="B193">
        <v>1385</v>
      </c>
      <c r="D193" s="14" t="s">
        <v>14</v>
      </c>
      <c r="E193">
        <v>133</v>
      </c>
    </row>
    <row r="194" spans="1:5" x14ac:dyDescent="0.25">
      <c r="A194" s="13" t="s">
        <v>20</v>
      </c>
      <c r="B194">
        <v>190</v>
      </c>
      <c r="D194" s="14" t="s">
        <v>14</v>
      </c>
      <c r="E194">
        <v>846</v>
      </c>
    </row>
    <row r="195" spans="1:5" x14ac:dyDescent="0.25">
      <c r="A195" s="13" t="s">
        <v>20</v>
      </c>
      <c r="B195">
        <v>470</v>
      </c>
      <c r="D195" s="14" t="s">
        <v>14</v>
      </c>
      <c r="E195">
        <v>10</v>
      </c>
    </row>
    <row r="196" spans="1:5" x14ac:dyDescent="0.25">
      <c r="A196" s="13" t="s">
        <v>20</v>
      </c>
      <c r="B196">
        <v>253</v>
      </c>
      <c r="D196" s="14" t="s">
        <v>14</v>
      </c>
      <c r="E196">
        <v>191</v>
      </c>
    </row>
    <row r="197" spans="1:5" x14ac:dyDescent="0.25">
      <c r="A197" s="13" t="s">
        <v>20</v>
      </c>
      <c r="B197">
        <v>1113</v>
      </c>
      <c r="D197" s="14" t="s">
        <v>14</v>
      </c>
      <c r="E197">
        <v>1979</v>
      </c>
    </row>
    <row r="198" spans="1:5" x14ac:dyDescent="0.25">
      <c r="A198" s="13" t="s">
        <v>20</v>
      </c>
      <c r="B198">
        <v>2283</v>
      </c>
      <c r="D198" s="14" t="s">
        <v>14</v>
      </c>
      <c r="E198">
        <v>63</v>
      </c>
    </row>
    <row r="199" spans="1:5" x14ac:dyDescent="0.25">
      <c r="A199" s="13" t="s">
        <v>20</v>
      </c>
      <c r="B199">
        <v>1095</v>
      </c>
      <c r="D199" s="14" t="s">
        <v>14</v>
      </c>
      <c r="E199">
        <v>6080</v>
      </c>
    </row>
    <row r="200" spans="1:5" x14ac:dyDescent="0.25">
      <c r="A200" s="13" t="s">
        <v>20</v>
      </c>
      <c r="B200">
        <v>1690</v>
      </c>
      <c r="D200" s="14" t="s">
        <v>14</v>
      </c>
      <c r="E200">
        <v>80</v>
      </c>
    </row>
    <row r="201" spans="1:5" x14ac:dyDescent="0.25">
      <c r="A201" s="13" t="s">
        <v>20</v>
      </c>
      <c r="B201">
        <v>191</v>
      </c>
      <c r="D201" s="14" t="s">
        <v>14</v>
      </c>
      <c r="E201">
        <v>9</v>
      </c>
    </row>
    <row r="202" spans="1:5" x14ac:dyDescent="0.25">
      <c r="A202" s="13" t="s">
        <v>20</v>
      </c>
      <c r="B202">
        <v>2013</v>
      </c>
      <c r="D202" s="14" t="s">
        <v>14</v>
      </c>
      <c r="E202">
        <v>1784</v>
      </c>
    </row>
    <row r="203" spans="1:5" x14ac:dyDescent="0.25">
      <c r="A203" s="13" t="s">
        <v>20</v>
      </c>
      <c r="B203">
        <v>1703</v>
      </c>
      <c r="D203" s="14" t="s">
        <v>14</v>
      </c>
      <c r="E203">
        <v>243</v>
      </c>
    </row>
    <row r="204" spans="1:5" x14ac:dyDescent="0.25">
      <c r="A204" s="13" t="s">
        <v>20</v>
      </c>
      <c r="B204">
        <v>80</v>
      </c>
      <c r="D204" s="14" t="s">
        <v>14</v>
      </c>
      <c r="E204">
        <v>1296</v>
      </c>
    </row>
    <row r="205" spans="1:5" x14ac:dyDescent="0.25">
      <c r="A205" s="13" t="s">
        <v>20</v>
      </c>
      <c r="B205">
        <v>41</v>
      </c>
      <c r="D205" s="14" t="s">
        <v>14</v>
      </c>
      <c r="E205">
        <v>77</v>
      </c>
    </row>
    <row r="206" spans="1:5" x14ac:dyDescent="0.25">
      <c r="A206" s="13" t="s">
        <v>20</v>
      </c>
      <c r="B206">
        <v>187</v>
      </c>
      <c r="D206" s="14" t="s">
        <v>14</v>
      </c>
      <c r="E206">
        <v>395</v>
      </c>
    </row>
    <row r="207" spans="1:5" x14ac:dyDescent="0.25">
      <c r="A207" s="13" t="s">
        <v>20</v>
      </c>
      <c r="B207">
        <v>2875</v>
      </c>
      <c r="D207" s="14" t="s">
        <v>14</v>
      </c>
      <c r="E207">
        <v>49</v>
      </c>
    </row>
    <row r="208" spans="1:5" x14ac:dyDescent="0.25">
      <c r="A208" s="13" t="s">
        <v>20</v>
      </c>
      <c r="B208">
        <v>88</v>
      </c>
      <c r="D208" s="14" t="s">
        <v>14</v>
      </c>
      <c r="E208">
        <v>180</v>
      </c>
    </row>
    <row r="209" spans="1:5" x14ac:dyDescent="0.25">
      <c r="A209" s="13" t="s">
        <v>20</v>
      </c>
      <c r="B209">
        <v>191</v>
      </c>
      <c r="D209" s="14" t="s">
        <v>14</v>
      </c>
      <c r="E209">
        <v>2690</v>
      </c>
    </row>
    <row r="210" spans="1:5" x14ac:dyDescent="0.25">
      <c r="A210" s="13" t="s">
        <v>20</v>
      </c>
      <c r="B210">
        <v>139</v>
      </c>
      <c r="D210" s="14" t="s">
        <v>14</v>
      </c>
      <c r="E210">
        <v>2779</v>
      </c>
    </row>
    <row r="211" spans="1:5" x14ac:dyDescent="0.25">
      <c r="A211" s="13" t="s">
        <v>20</v>
      </c>
      <c r="B211">
        <v>186</v>
      </c>
      <c r="D211" s="14" t="s">
        <v>14</v>
      </c>
      <c r="E211">
        <v>92</v>
      </c>
    </row>
    <row r="212" spans="1:5" x14ac:dyDescent="0.25">
      <c r="A212" s="13" t="s">
        <v>20</v>
      </c>
      <c r="B212">
        <v>112</v>
      </c>
      <c r="D212" s="14" t="s">
        <v>14</v>
      </c>
      <c r="E212">
        <v>1028</v>
      </c>
    </row>
    <row r="213" spans="1:5" x14ac:dyDescent="0.25">
      <c r="A213" s="13" t="s">
        <v>20</v>
      </c>
      <c r="B213">
        <v>101</v>
      </c>
      <c r="D213" s="14" t="s">
        <v>14</v>
      </c>
      <c r="E213">
        <v>26</v>
      </c>
    </row>
    <row r="214" spans="1:5" x14ac:dyDescent="0.25">
      <c r="A214" s="13" t="s">
        <v>20</v>
      </c>
      <c r="B214">
        <v>206</v>
      </c>
      <c r="D214" s="14" t="s">
        <v>14</v>
      </c>
      <c r="E214">
        <v>1790</v>
      </c>
    </row>
    <row r="215" spans="1:5" x14ac:dyDescent="0.25">
      <c r="A215" s="13" t="s">
        <v>20</v>
      </c>
      <c r="B215">
        <v>154</v>
      </c>
      <c r="D215" s="14" t="s">
        <v>14</v>
      </c>
      <c r="E215">
        <v>37</v>
      </c>
    </row>
    <row r="216" spans="1:5" x14ac:dyDescent="0.25">
      <c r="A216" s="13" t="s">
        <v>20</v>
      </c>
      <c r="B216">
        <v>5966</v>
      </c>
      <c r="D216" s="14" t="s">
        <v>14</v>
      </c>
      <c r="E216">
        <v>35</v>
      </c>
    </row>
    <row r="217" spans="1:5" x14ac:dyDescent="0.25">
      <c r="A217" s="13" t="s">
        <v>20</v>
      </c>
      <c r="B217">
        <v>169</v>
      </c>
      <c r="D217" s="14" t="s">
        <v>14</v>
      </c>
      <c r="E217">
        <v>558</v>
      </c>
    </row>
    <row r="218" spans="1:5" x14ac:dyDescent="0.25">
      <c r="A218" s="13" t="s">
        <v>20</v>
      </c>
      <c r="B218">
        <v>2106</v>
      </c>
      <c r="D218" s="14" t="s">
        <v>14</v>
      </c>
      <c r="E218">
        <v>64</v>
      </c>
    </row>
    <row r="219" spans="1:5" x14ac:dyDescent="0.25">
      <c r="A219" s="13" t="s">
        <v>20</v>
      </c>
      <c r="B219">
        <v>131</v>
      </c>
      <c r="D219" s="14" t="s">
        <v>14</v>
      </c>
      <c r="E219">
        <v>245</v>
      </c>
    </row>
    <row r="220" spans="1:5" x14ac:dyDescent="0.25">
      <c r="A220" s="13" t="s">
        <v>20</v>
      </c>
      <c r="B220">
        <v>84</v>
      </c>
      <c r="D220" s="14" t="s">
        <v>14</v>
      </c>
      <c r="E220">
        <v>71</v>
      </c>
    </row>
    <row r="221" spans="1:5" x14ac:dyDescent="0.25">
      <c r="A221" s="13" t="s">
        <v>20</v>
      </c>
      <c r="B221">
        <v>155</v>
      </c>
      <c r="D221" s="14" t="s">
        <v>14</v>
      </c>
      <c r="E221">
        <v>42</v>
      </c>
    </row>
    <row r="222" spans="1:5" x14ac:dyDescent="0.25">
      <c r="A222" s="13" t="s">
        <v>20</v>
      </c>
      <c r="B222">
        <v>189</v>
      </c>
      <c r="D222" s="14" t="s">
        <v>14</v>
      </c>
      <c r="E222">
        <v>156</v>
      </c>
    </row>
    <row r="223" spans="1:5" x14ac:dyDescent="0.25">
      <c r="A223" s="13" t="s">
        <v>20</v>
      </c>
      <c r="B223">
        <v>4799</v>
      </c>
      <c r="D223" s="14" t="s">
        <v>14</v>
      </c>
      <c r="E223">
        <v>1368</v>
      </c>
    </row>
    <row r="224" spans="1:5" x14ac:dyDescent="0.25">
      <c r="A224" s="13" t="s">
        <v>20</v>
      </c>
      <c r="B224">
        <v>1137</v>
      </c>
      <c r="D224" s="14" t="s">
        <v>14</v>
      </c>
      <c r="E224">
        <v>102</v>
      </c>
    </row>
    <row r="225" spans="1:5" x14ac:dyDescent="0.25">
      <c r="A225" s="13" t="s">
        <v>20</v>
      </c>
      <c r="B225">
        <v>1152</v>
      </c>
      <c r="D225" s="14" t="s">
        <v>14</v>
      </c>
      <c r="E225">
        <v>86</v>
      </c>
    </row>
    <row r="226" spans="1:5" x14ac:dyDescent="0.25">
      <c r="A226" s="13" t="s">
        <v>20</v>
      </c>
      <c r="B226">
        <v>50</v>
      </c>
      <c r="D226" s="14" t="s">
        <v>14</v>
      </c>
      <c r="E226">
        <v>253</v>
      </c>
    </row>
    <row r="227" spans="1:5" x14ac:dyDescent="0.25">
      <c r="A227" s="13" t="s">
        <v>20</v>
      </c>
      <c r="B227">
        <v>3059</v>
      </c>
      <c r="D227" s="14" t="s">
        <v>14</v>
      </c>
      <c r="E227">
        <v>157</v>
      </c>
    </row>
    <row r="228" spans="1:5" x14ac:dyDescent="0.25">
      <c r="A228" s="13" t="s">
        <v>20</v>
      </c>
      <c r="B228">
        <v>34</v>
      </c>
      <c r="D228" s="14" t="s">
        <v>14</v>
      </c>
      <c r="E228">
        <v>183</v>
      </c>
    </row>
    <row r="229" spans="1:5" x14ac:dyDescent="0.25">
      <c r="A229" s="13" t="s">
        <v>20</v>
      </c>
      <c r="B229">
        <v>220</v>
      </c>
      <c r="D229" s="14" t="s">
        <v>14</v>
      </c>
      <c r="E229">
        <v>82</v>
      </c>
    </row>
    <row r="230" spans="1:5" x14ac:dyDescent="0.25">
      <c r="A230" s="13" t="s">
        <v>20</v>
      </c>
      <c r="B230">
        <v>1604</v>
      </c>
      <c r="D230" s="14" t="s">
        <v>14</v>
      </c>
      <c r="E230">
        <v>1</v>
      </c>
    </row>
    <row r="231" spans="1:5" x14ac:dyDescent="0.25">
      <c r="A231" s="13" t="s">
        <v>20</v>
      </c>
      <c r="B231">
        <v>454</v>
      </c>
      <c r="D231" s="14" t="s">
        <v>14</v>
      </c>
      <c r="E231">
        <v>1198</v>
      </c>
    </row>
    <row r="232" spans="1:5" x14ac:dyDescent="0.25">
      <c r="A232" s="13" t="s">
        <v>20</v>
      </c>
      <c r="B232">
        <v>123</v>
      </c>
      <c r="D232" s="14" t="s">
        <v>14</v>
      </c>
      <c r="E232">
        <v>648</v>
      </c>
    </row>
    <row r="233" spans="1:5" x14ac:dyDescent="0.25">
      <c r="A233" s="13" t="s">
        <v>20</v>
      </c>
      <c r="B233">
        <v>299</v>
      </c>
      <c r="D233" s="14" t="s">
        <v>14</v>
      </c>
      <c r="E233">
        <v>64</v>
      </c>
    </row>
    <row r="234" spans="1:5" x14ac:dyDescent="0.25">
      <c r="A234" s="13" t="s">
        <v>20</v>
      </c>
      <c r="B234">
        <v>2237</v>
      </c>
      <c r="D234" s="14" t="s">
        <v>14</v>
      </c>
      <c r="E234">
        <v>62</v>
      </c>
    </row>
    <row r="235" spans="1:5" x14ac:dyDescent="0.25">
      <c r="A235" s="13" t="s">
        <v>20</v>
      </c>
      <c r="B235">
        <v>645</v>
      </c>
      <c r="D235" s="14" t="s">
        <v>14</v>
      </c>
      <c r="E235">
        <v>750</v>
      </c>
    </row>
    <row r="236" spans="1:5" x14ac:dyDescent="0.25">
      <c r="A236" s="13" t="s">
        <v>20</v>
      </c>
      <c r="B236">
        <v>484</v>
      </c>
      <c r="D236" s="14" t="s">
        <v>14</v>
      </c>
      <c r="E236">
        <v>105</v>
      </c>
    </row>
    <row r="237" spans="1:5" x14ac:dyDescent="0.25">
      <c r="A237" s="13" t="s">
        <v>20</v>
      </c>
      <c r="B237">
        <v>154</v>
      </c>
      <c r="D237" s="14" t="s">
        <v>14</v>
      </c>
      <c r="E237">
        <v>2604</v>
      </c>
    </row>
    <row r="238" spans="1:5" x14ac:dyDescent="0.25">
      <c r="A238" s="13" t="s">
        <v>20</v>
      </c>
      <c r="B238">
        <v>82</v>
      </c>
      <c r="D238" s="14" t="s">
        <v>14</v>
      </c>
      <c r="E238">
        <v>65</v>
      </c>
    </row>
    <row r="239" spans="1:5" x14ac:dyDescent="0.25">
      <c r="A239" s="13" t="s">
        <v>20</v>
      </c>
      <c r="B239">
        <v>134</v>
      </c>
      <c r="D239" s="14" t="s">
        <v>14</v>
      </c>
      <c r="E239">
        <v>94</v>
      </c>
    </row>
    <row r="240" spans="1:5" x14ac:dyDescent="0.25">
      <c r="A240" s="13" t="s">
        <v>20</v>
      </c>
      <c r="B240">
        <v>5203</v>
      </c>
      <c r="D240" s="14" t="s">
        <v>14</v>
      </c>
      <c r="E240">
        <v>257</v>
      </c>
    </row>
    <row r="241" spans="1:5" x14ac:dyDescent="0.25">
      <c r="A241" s="13" t="s">
        <v>20</v>
      </c>
      <c r="B241">
        <v>94</v>
      </c>
      <c r="D241" s="14" t="s">
        <v>14</v>
      </c>
      <c r="E241">
        <v>2928</v>
      </c>
    </row>
    <row r="242" spans="1:5" x14ac:dyDescent="0.25">
      <c r="A242" s="13" t="s">
        <v>20</v>
      </c>
      <c r="B242">
        <v>205</v>
      </c>
      <c r="D242" s="14" t="s">
        <v>14</v>
      </c>
      <c r="E242">
        <v>4697</v>
      </c>
    </row>
    <row r="243" spans="1:5" x14ac:dyDescent="0.25">
      <c r="A243" s="13" t="s">
        <v>20</v>
      </c>
      <c r="B243">
        <v>92</v>
      </c>
      <c r="D243" s="14" t="s">
        <v>14</v>
      </c>
      <c r="E243">
        <v>2915</v>
      </c>
    </row>
    <row r="244" spans="1:5" x14ac:dyDescent="0.25">
      <c r="A244" s="13" t="s">
        <v>20</v>
      </c>
      <c r="B244">
        <v>219</v>
      </c>
      <c r="D244" s="14" t="s">
        <v>14</v>
      </c>
      <c r="E244">
        <v>18</v>
      </c>
    </row>
    <row r="245" spans="1:5" x14ac:dyDescent="0.25">
      <c r="A245" s="13" t="s">
        <v>20</v>
      </c>
      <c r="B245">
        <v>2526</v>
      </c>
      <c r="D245" s="14" t="s">
        <v>14</v>
      </c>
      <c r="E245">
        <v>602</v>
      </c>
    </row>
    <row r="246" spans="1:5" x14ac:dyDescent="0.25">
      <c r="A246" s="13" t="s">
        <v>20</v>
      </c>
      <c r="B246">
        <v>94</v>
      </c>
      <c r="D246" s="14" t="s">
        <v>14</v>
      </c>
      <c r="E246">
        <v>1</v>
      </c>
    </row>
    <row r="247" spans="1:5" x14ac:dyDescent="0.25">
      <c r="A247" s="13" t="s">
        <v>20</v>
      </c>
      <c r="B247">
        <v>1713</v>
      </c>
      <c r="D247" s="14" t="s">
        <v>14</v>
      </c>
      <c r="E247">
        <v>3868</v>
      </c>
    </row>
    <row r="248" spans="1:5" x14ac:dyDescent="0.25">
      <c r="A248" s="13" t="s">
        <v>20</v>
      </c>
      <c r="B248">
        <v>249</v>
      </c>
      <c r="D248" s="14" t="s">
        <v>14</v>
      </c>
      <c r="E248">
        <v>504</v>
      </c>
    </row>
    <row r="249" spans="1:5" x14ac:dyDescent="0.25">
      <c r="A249" s="13" t="s">
        <v>20</v>
      </c>
      <c r="B249">
        <v>192</v>
      </c>
      <c r="D249" s="14" t="s">
        <v>14</v>
      </c>
      <c r="E249">
        <v>14</v>
      </c>
    </row>
    <row r="250" spans="1:5" x14ac:dyDescent="0.25">
      <c r="A250" s="13" t="s">
        <v>20</v>
      </c>
      <c r="B250">
        <v>247</v>
      </c>
      <c r="D250" s="14" t="s">
        <v>14</v>
      </c>
      <c r="E250">
        <v>750</v>
      </c>
    </row>
    <row r="251" spans="1:5" x14ac:dyDescent="0.25">
      <c r="A251" s="13" t="s">
        <v>20</v>
      </c>
      <c r="B251">
        <v>2293</v>
      </c>
      <c r="D251" s="14" t="s">
        <v>14</v>
      </c>
      <c r="E251">
        <v>77</v>
      </c>
    </row>
    <row r="252" spans="1:5" x14ac:dyDescent="0.25">
      <c r="A252" s="13" t="s">
        <v>20</v>
      </c>
      <c r="B252">
        <v>3131</v>
      </c>
      <c r="D252" s="14" t="s">
        <v>14</v>
      </c>
      <c r="E252">
        <v>752</v>
      </c>
    </row>
    <row r="253" spans="1:5" x14ac:dyDescent="0.25">
      <c r="A253" s="13" t="s">
        <v>20</v>
      </c>
      <c r="B253">
        <v>143</v>
      </c>
      <c r="D253" s="14" t="s">
        <v>14</v>
      </c>
      <c r="E253">
        <v>131</v>
      </c>
    </row>
    <row r="254" spans="1:5" x14ac:dyDescent="0.25">
      <c r="A254" s="13" t="s">
        <v>20</v>
      </c>
      <c r="B254">
        <v>296</v>
      </c>
      <c r="D254" s="14" t="s">
        <v>14</v>
      </c>
      <c r="E254">
        <v>87</v>
      </c>
    </row>
    <row r="255" spans="1:5" x14ac:dyDescent="0.25">
      <c r="A255" s="13" t="s">
        <v>20</v>
      </c>
      <c r="B255">
        <v>170</v>
      </c>
      <c r="D255" s="14" t="s">
        <v>14</v>
      </c>
      <c r="E255">
        <v>1063</v>
      </c>
    </row>
    <row r="256" spans="1:5" x14ac:dyDescent="0.25">
      <c r="A256" s="13" t="s">
        <v>20</v>
      </c>
      <c r="B256">
        <v>86</v>
      </c>
      <c r="D256" s="14" t="s">
        <v>14</v>
      </c>
      <c r="E256">
        <v>76</v>
      </c>
    </row>
    <row r="257" spans="1:5" x14ac:dyDescent="0.25">
      <c r="A257" s="13" t="s">
        <v>20</v>
      </c>
      <c r="B257">
        <v>6286</v>
      </c>
      <c r="D257" s="14" t="s">
        <v>14</v>
      </c>
      <c r="E257">
        <v>4428</v>
      </c>
    </row>
    <row r="258" spans="1:5" x14ac:dyDescent="0.25">
      <c r="A258" s="13" t="s">
        <v>20</v>
      </c>
      <c r="B258">
        <v>3727</v>
      </c>
      <c r="D258" s="14" t="s">
        <v>14</v>
      </c>
      <c r="E258">
        <v>58</v>
      </c>
    </row>
    <row r="259" spans="1:5" x14ac:dyDescent="0.25">
      <c r="A259" s="13" t="s">
        <v>20</v>
      </c>
      <c r="B259">
        <v>1605</v>
      </c>
      <c r="D259" s="14" t="s">
        <v>14</v>
      </c>
      <c r="E259">
        <v>111</v>
      </c>
    </row>
    <row r="260" spans="1:5" x14ac:dyDescent="0.25">
      <c r="A260" s="13" t="s">
        <v>20</v>
      </c>
      <c r="B260">
        <v>2120</v>
      </c>
      <c r="D260" s="14" t="s">
        <v>14</v>
      </c>
      <c r="E260">
        <v>2955</v>
      </c>
    </row>
    <row r="261" spans="1:5" x14ac:dyDescent="0.25">
      <c r="A261" s="13" t="s">
        <v>20</v>
      </c>
      <c r="B261">
        <v>50</v>
      </c>
      <c r="D261" s="14" t="s">
        <v>14</v>
      </c>
      <c r="E261">
        <v>1657</v>
      </c>
    </row>
    <row r="262" spans="1:5" x14ac:dyDescent="0.25">
      <c r="A262" s="13" t="s">
        <v>20</v>
      </c>
      <c r="B262">
        <v>2080</v>
      </c>
      <c r="D262" s="14" t="s">
        <v>14</v>
      </c>
      <c r="E262">
        <v>926</v>
      </c>
    </row>
    <row r="263" spans="1:5" x14ac:dyDescent="0.25">
      <c r="A263" s="13" t="s">
        <v>20</v>
      </c>
      <c r="B263">
        <v>2105</v>
      </c>
      <c r="D263" s="14" t="s">
        <v>14</v>
      </c>
      <c r="E263">
        <v>77</v>
      </c>
    </row>
    <row r="264" spans="1:5" x14ac:dyDescent="0.25">
      <c r="A264" s="13" t="s">
        <v>20</v>
      </c>
      <c r="B264">
        <v>2436</v>
      </c>
      <c r="D264" s="14" t="s">
        <v>14</v>
      </c>
      <c r="E264">
        <v>1748</v>
      </c>
    </row>
    <row r="265" spans="1:5" x14ac:dyDescent="0.25">
      <c r="A265" s="13" t="s">
        <v>20</v>
      </c>
      <c r="B265">
        <v>80</v>
      </c>
      <c r="D265" s="14" t="s">
        <v>14</v>
      </c>
      <c r="E265">
        <v>79</v>
      </c>
    </row>
    <row r="266" spans="1:5" x14ac:dyDescent="0.25">
      <c r="A266" s="13" t="s">
        <v>20</v>
      </c>
      <c r="B266">
        <v>42</v>
      </c>
      <c r="D266" s="14" t="s">
        <v>14</v>
      </c>
      <c r="E266">
        <v>889</v>
      </c>
    </row>
    <row r="267" spans="1:5" x14ac:dyDescent="0.25">
      <c r="A267" s="13" t="s">
        <v>20</v>
      </c>
      <c r="B267">
        <v>139</v>
      </c>
      <c r="D267" s="14" t="s">
        <v>14</v>
      </c>
      <c r="E267">
        <v>56</v>
      </c>
    </row>
    <row r="268" spans="1:5" x14ac:dyDescent="0.25">
      <c r="A268" s="13" t="s">
        <v>20</v>
      </c>
      <c r="B268">
        <v>159</v>
      </c>
      <c r="D268" s="14" t="s">
        <v>14</v>
      </c>
      <c r="E268">
        <v>1</v>
      </c>
    </row>
    <row r="269" spans="1:5" x14ac:dyDescent="0.25">
      <c r="A269" s="13" t="s">
        <v>20</v>
      </c>
      <c r="B269">
        <v>381</v>
      </c>
      <c r="D269" s="14" t="s">
        <v>14</v>
      </c>
      <c r="E269">
        <v>83</v>
      </c>
    </row>
    <row r="270" spans="1:5" x14ac:dyDescent="0.25">
      <c r="A270" s="13" t="s">
        <v>20</v>
      </c>
      <c r="B270">
        <v>194</v>
      </c>
      <c r="D270" s="14" t="s">
        <v>14</v>
      </c>
      <c r="E270">
        <v>2025</v>
      </c>
    </row>
    <row r="271" spans="1:5" x14ac:dyDescent="0.25">
      <c r="A271" s="13" t="s">
        <v>20</v>
      </c>
      <c r="B271">
        <v>106</v>
      </c>
      <c r="D271" s="14" t="s">
        <v>14</v>
      </c>
      <c r="E271">
        <v>14</v>
      </c>
    </row>
    <row r="272" spans="1:5" x14ac:dyDescent="0.25">
      <c r="A272" s="13" t="s">
        <v>20</v>
      </c>
      <c r="B272">
        <v>142</v>
      </c>
      <c r="D272" s="14" t="s">
        <v>14</v>
      </c>
      <c r="E272">
        <v>656</v>
      </c>
    </row>
    <row r="273" spans="1:5" x14ac:dyDescent="0.25">
      <c r="A273" s="13" t="s">
        <v>20</v>
      </c>
      <c r="B273">
        <v>211</v>
      </c>
      <c r="D273" s="14" t="s">
        <v>14</v>
      </c>
      <c r="E273">
        <v>1596</v>
      </c>
    </row>
    <row r="274" spans="1:5" x14ac:dyDescent="0.25">
      <c r="A274" s="13" t="s">
        <v>20</v>
      </c>
      <c r="B274">
        <v>2756</v>
      </c>
      <c r="D274" s="14" t="s">
        <v>14</v>
      </c>
      <c r="E274">
        <v>10</v>
      </c>
    </row>
    <row r="275" spans="1:5" x14ac:dyDescent="0.25">
      <c r="A275" s="13" t="s">
        <v>20</v>
      </c>
      <c r="B275">
        <v>173</v>
      </c>
      <c r="D275" s="14" t="s">
        <v>14</v>
      </c>
      <c r="E275">
        <v>1121</v>
      </c>
    </row>
    <row r="276" spans="1:5" x14ac:dyDescent="0.25">
      <c r="A276" s="13" t="s">
        <v>20</v>
      </c>
      <c r="B276">
        <v>87</v>
      </c>
      <c r="D276" s="14" t="s">
        <v>14</v>
      </c>
      <c r="E276">
        <v>15</v>
      </c>
    </row>
    <row r="277" spans="1:5" x14ac:dyDescent="0.25">
      <c r="A277" s="13" t="s">
        <v>20</v>
      </c>
      <c r="B277">
        <v>1572</v>
      </c>
      <c r="D277" s="14" t="s">
        <v>14</v>
      </c>
      <c r="E277">
        <v>191</v>
      </c>
    </row>
    <row r="278" spans="1:5" x14ac:dyDescent="0.25">
      <c r="A278" s="13" t="s">
        <v>20</v>
      </c>
      <c r="B278">
        <v>2346</v>
      </c>
      <c r="D278" s="14" t="s">
        <v>14</v>
      </c>
      <c r="E278">
        <v>16</v>
      </c>
    </row>
    <row r="279" spans="1:5" x14ac:dyDescent="0.25">
      <c r="A279" s="13" t="s">
        <v>20</v>
      </c>
      <c r="B279">
        <v>115</v>
      </c>
      <c r="D279" s="14" t="s">
        <v>14</v>
      </c>
      <c r="E279">
        <v>17</v>
      </c>
    </row>
    <row r="280" spans="1:5" x14ac:dyDescent="0.25">
      <c r="A280" s="13" t="s">
        <v>20</v>
      </c>
      <c r="B280">
        <v>85</v>
      </c>
      <c r="D280" s="14" t="s">
        <v>14</v>
      </c>
      <c r="E280">
        <v>34</v>
      </c>
    </row>
    <row r="281" spans="1:5" x14ac:dyDescent="0.25">
      <c r="A281" s="13" t="s">
        <v>20</v>
      </c>
      <c r="B281">
        <v>144</v>
      </c>
      <c r="D281" s="14" t="s">
        <v>14</v>
      </c>
      <c r="E281">
        <v>1</v>
      </c>
    </row>
    <row r="282" spans="1:5" x14ac:dyDescent="0.25">
      <c r="A282" s="13" t="s">
        <v>20</v>
      </c>
      <c r="B282">
        <v>2443</v>
      </c>
      <c r="D282" s="14" t="s">
        <v>14</v>
      </c>
      <c r="E282">
        <v>1274</v>
      </c>
    </row>
    <row r="283" spans="1:5" x14ac:dyDescent="0.25">
      <c r="A283" s="13" t="s">
        <v>20</v>
      </c>
      <c r="B283">
        <v>64</v>
      </c>
      <c r="D283" s="14" t="s">
        <v>14</v>
      </c>
      <c r="E283">
        <v>210</v>
      </c>
    </row>
    <row r="284" spans="1:5" x14ac:dyDescent="0.25">
      <c r="A284" s="13" t="s">
        <v>20</v>
      </c>
      <c r="B284">
        <v>268</v>
      </c>
      <c r="D284" s="14" t="s">
        <v>14</v>
      </c>
      <c r="E284">
        <v>248</v>
      </c>
    </row>
    <row r="285" spans="1:5" x14ac:dyDescent="0.25">
      <c r="A285" s="13" t="s">
        <v>20</v>
      </c>
      <c r="B285">
        <v>195</v>
      </c>
      <c r="D285" s="14" t="s">
        <v>14</v>
      </c>
      <c r="E285">
        <v>513</v>
      </c>
    </row>
    <row r="286" spans="1:5" x14ac:dyDescent="0.25">
      <c r="A286" s="13" t="s">
        <v>20</v>
      </c>
      <c r="B286">
        <v>186</v>
      </c>
      <c r="D286" s="14" t="s">
        <v>14</v>
      </c>
      <c r="E286">
        <v>3410</v>
      </c>
    </row>
    <row r="287" spans="1:5" x14ac:dyDescent="0.25">
      <c r="A287" s="13" t="s">
        <v>20</v>
      </c>
      <c r="B287">
        <v>460</v>
      </c>
      <c r="D287" s="14" t="s">
        <v>14</v>
      </c>
      <c r="E287">
        <v>10</v>
      </c>
    </row>
    <row r="288" spans="1:5" x14ac:dyDescent="0.25">
      <c r="A288" s="13" t="s">
        <v>20</v>
      </c>
      <c r="B288">
        <v>2528</v>
      </c>
      <c r="D288" s="14" t="s">
        <v>14</v>
      </c>
      <c r="E288">
        <v>2201</v>
      </c>
    </row>
    <row r="289" spans="1:5" x14ac:dyDescent="0.25">
      <c r="A289" s="13" t="s">
        <v>20</v>
      </c>
      <c r="B289">
        <v>3657</v>
      </c>
      <c r="D289" s="14" t="s">
        <v>14</v>
      </c>
      <c r="E289">
        <v>676</v>
      </c>
    </row>
    <row r="290" spans="1:5" x14ac:dyDescent="0.25">
      <c r="A290" s="13" t="s">
        <v>20</v>
      </c>
      <c r="B290">
        <v>131</v>
      </c>
      <c r="D290" s="14" t="s">
        <v>14</v>
      </c>
      <c r="E290">
        <v>831</v>
      </c>
    </row>
    <row r="291" spans="1:5" x14ac:dyDescent="0.25">
      <c r="A291" s="13" t="s">
        <v>20</v>
      </c>
      <c r="B291">
        <v>239</v>
      </c>
      <c r="D291" s="14" t="s">
        <v>14</v>
      </c>
      <c r="E291">
        <v>859</v>
      </c>
    </row>
    <row r="292" spans="1:5" x14ac:dyDescent="0.25">
      <c r="A292" s="13" t="s">
        <v>20</v>
      </c>
      <c r="B292">
        <v>78</v>
      </c>
      <c r="D292" s="14" t="s">
        <v>14</v>
      </c>
      <c r="E292">
        <v>45</v>
      </c>
    </row>
    <row r="293" spans="1:5" x14ac:dyDescent="0.25">
      <c r="A293" s="13" t="s">
        <v>20</v>
      </c>
      <c r="B293">
        <v>1773</v>
      </c>
      <c r="D293" s="14" t="s">
        <v>14</v>
      </c>
      <c r="E293">
        <v>6</v>
      </c>
    </row>
    <row r="294" spans="1:5" x14ac:dyDescent="0.25">
      <c r="A294" s="13" t="s">
        <v>20</v>
      </c>
      <c r="B294">
        <v>32</v>
      </c>
      <c r="D294" s="14" t="s">
        <v>14</v>
      </c>
      <c r="E294">
        <v>7</v>
      </c>
    </row>
    <row r="295" spans="1:5" x14ac:dyDescent="0.25">
      <c r="A295" s="13" t="s">
        <v>20</v>
      </c>
      <c r="B295">
        <v>369</v>
      </c>
      <c r="D295" s="14" t="s">
        <v>14</v>
      </c>
      <c r="E295">
        <v>31</v>
      </c>
    </row>
    <row r="296" spans="1:5" x14ac:dyDescent="0.25">
      <c r="A296" s="13" t="s">
        <v>20</v>
      </c>
      <c r="B296">
        <v>89</v>
      </c>
      <c r="D296" s="14" t="s">
        <v>14</v>
      </c>
      <c r="E296">
        <v>78</v>
      </c>
    </row>
    <row r="297" spans="1:5" x14ac:dyDescent="0.25">
      <c r="A297" s="13" t="s">
        <v>20</v>
      </c>
      <c r="B297">
        <v>147</v>
      </c>
      <c r="D297" s="14" t="s">
        <v>14</v>
      </c>
      <c r="E297">
        <v>1225</v>
      </c>
    </row>
    <row r="298" spans="1:5" x14ac:dyDescent="0.25">
      <c r="A298" s="13" t="s">
        <v>20</v>
      </c>
      <c r="B298">
        <v>126</v>
      </c>
      <c r="D298" s="14" t="s">
        <v>14</v>
      </c>
      <c r="E298">
        <v>1</v>
      </c>
    </row>
    <row r="299" spans="1:5" x14ac:dyDescent="0.25">
      <c r="A299" s="13" t="s">
        <v>20</v>
      </c>
      <c r="B299">
        <v>2218</v>
      </c>
      <c r="D299" s="14" t="s">
        <v>14</v>
      </c>
      <c r="E299">
        <v>67</v>
      </c>
    </row>
    <row r="300" spans="1:5" x14ac:dyDescent="0.25">
      <c r="A300" s="13" t="s">
        <v>20</v>
      </c>
      <c r="B300">
        <v>202</v>
      </c>
      <c r="D300" s="14" t="s">
        <v>14</v>
      </c>
      <c r="E300">
        <v>19</v>
      </c>
    </row>
    <row r="301" spans="1:5" x14ac:dyDescent="0.25">
      <c r="A301" s="13" t="s">
        <v>20</v>
      </c>
      <c r="B301">
        <v>140</v>
      </c>
      <c r="D301" s="14" t="s">
        <v>14</v>
      </c>
      <c r="E301">
        <v>2108</v>
      </c>
    </row>
    <row r="302" spans="1:5" x14ac:dyDescent="0.25">
      <c r="A302" s="13" t="s">
        <v>20</v>
      </c>
      <c r="B302">
        <v>1052</v>
      </c>
      <c r="D302" s="14" t="s">
        <v>14</v>
      </c>
      <c r="E302">
        <v>679</v>
      </c>
    </row>
    <row r="303" spans="1:5" x14ac:dyDescent="0.25">
      <c r="A303" s="13" t="s">
        <v>20</v>
      </c>
      <c r="B303">
        <v>247</v>
      </c>
      <c r="D303" s="14" t="s">
        <v>14</v>
      </c>
      <c r="E303">
        <v>36</v>
      </c>
    </row>
    <row r="304" spans="1:5" x14ac:dyDescent="0.25">
      <c r="A304" s="13" t="s">
        <v>20</v>
      </c>
      <c r="B304">
        <v>84</v>
      </c>
      <c r="D304" s="14" t="s">
        <v>14</v>
      </c>
      <c r="E304">
        <v>47</v>
      </c>
    </row>
    <row r="305" spans="1:5" x14ac:dyDescent="0.25">
      <c r="A305" s="13" t="s">
        <v>20</v>
      </c>
      <c r="B305">
        <v>88</v>
      </c>
      <c r="D305" s="14" t="s">
        <v>14</v>
      </c>
      <c r="E305">
        <v>70</v>
      </c>
    </row>
    <row r="306" spans="1:5" x14ac:dyDescent="0.25">
      <c r="A306" s="13" t="s">
        <v>20</v>
      </c>
      <c r="B306">
        <v>156</v>
      </c>
      <c r="D306" s="14" t="s">
        <v>14</v>
      </c>
      <c r="E306">
        <v>154</v>
      </c>
    </row>
    <row r="307" spans="1:5" x14ac:dyDescent="0.25">
      <c r="A307" s="13" t="s">
        <v>20</v>
      </c>
      <c r="B307">
        <v>2985</v>
      </c>
      <c r="D307" s="14" t="s">
        <v>14</v>
      </c>
      <c r="E307">
        <v>22</v>
      </c>
    </row>
    <row r="308" spans="1:5" x14ac:dyDescent="0.25">
      <c r="A308" s="13" t="s">
        <v>20</v>
      </c>
      <c r="B308">
        <v>762</v>
      </c>
      <c r="D308" s="14" t="s">
        <v>14</v>
      </c>
      <c r="E308">
        <v>1758</v>
      </c>
    </row>
    <row r="309" spans="1:5" x14ac:dyDescent="0.25">
      <c r="A309" s="13" t="s">
        <v>20</v>
      </c>
      <c r="B309">
        <v>554</v>
      </c>
      <c r="D309" s="14" t="s">
        <v>14</v>
      </c>
      <c r="E309">
        <v>94</v>
      </c>
    </row>
    <row r="310" spans="1:5" x14ac:dyDescent="0.25">
      <c r="A310" s="13" t="s">
        <v>20</v>
      </c>
      <c r="B310">
        <v>135</v>
      </c>
      <c r="D310" s="14" t="s">
        <v>14</v>
      </c>
      <c r="E310">
        <v>33</v>
      </c>
    </row>
    <row r="311" spans="1:5" x14ac:dyDescent="0.25">
      <c r="A311" s="13" t="s">
        <v>20</v>
      </c>
      <c r="B311">
        <v>122</v>
      </c>
      <c r="D311" s="14" t="s">
        <v>14</v>
      </c>
      <c r="E311">
        <v>1</v>
      </c>
    </row>
    <row r="312" spans="1:5" x14ac:dyDescent="0.25">
      <c r="A312" s="13" t="s">
        <v>20</v>
      </c>
      <c r="B312">
        <v>221</v>
      </c>
      <c r="D312" s="14" t="s">
        <v>14</v>
      </c>
      <c r="E312">
        <v>31</v>
      </c>
    </row>
    <row r="313" spans="1:5" x14ac:dyDescent="0.25">
      <c r="A313" s="13" t="s">
        <v>20</v>
      </c>
      <c r="B313">
        <v>126</v>
      </c>
      <c r="D313" s="14" t="s">
        <v>14</v>
      </c>
      <c r="E313">
        <v>35</v>
      </c>
    </row>
    <row r="314" spans="1:5" x14ac:dyDescent="0.25">
      <c r="A314" s="13" t="s">
        <v>20</v>
      </c>
      <c r="B314">
        <v>1022</v>
      </c>
      <c r="D314" s="14" t="s">
        <v>14</v>
      </c>
      <c r="E314">
        <v>63</v>
      </c>
    </row>
    <row r="315" spans="1:5" x14ac:dyDescent="0.25">
      <c r="A315" s="13" t="s">
        <v>20</v>
      </c>
      <c r="B315">
        <v>3177</v>
      </c>
      <c r="D315" s="14" t="s">
        <v>14</v>
      </c>
      <c r="E315">
        <v>526</v>
      </c>
    </row>
    <row r="316" spans="1:5" x14ac:dyDescent="0.25">
      <c r="A316" s="13" t="s">
        <v>20</v>
      </c>
      <c r="B316">
        <v>198</v>
      </c>
      <c r="D316" s="14" t="s">
        <v>14</v>
      </c>
      <c r="E316">
        <v>121</v>
      </c>
    </row>
    <row r="317" spans="1:5" x14ac:dyDescent="0.25">
      <c r="A317" s="13" t="s">
        <v>20</v>
      </c>
      <c r="B317">
        <v>85</v>
      </c>
      <c r="D317" s="14" t="s">
        <v>14</v>
      </c>
      <c r="E317">
        <v>67</v>
      </c>
    </row>
    <row r="318" spans="1:5" x14ac:dyDescent="0.25">
      <c r="A318" s="13" t="s">
        <v>20</v>
      </c>
      <c r="B318">
        <v>3596</v>
      </c>
      <c r="D318" s="14" t="s">
        <v>14</v>
      </c>
      <c r="E318">
        <v>57</v>
      </c>
    </row>
    <row r="319" spans="1:5" x14ac:dyDescent="0.25">
      <c r="A319" s="13" t="s">
        <v>20</v>
      </c>
      <c r="B319">
        <v>244</v>
      </c>
      <c r="D319" s="14" t="s">
        <v>14</v>
      </c>
      <c r="E319">
        <v>1229</v>
      </c>
    </row>
    <row r="320" spans="1:5" x14ac:dyDescent="0.25">
      <c r="A320" s="13" t="s">
        <v>20</v>
      </c>
      <c r="B320">
        <v>5180</v>
      </c>
      <c r="D320" s="14" t="s">
        <v>14</v>
      </c>
      <c r="E320">
        <v>12</v>
      </c>
    </row>
    <row r="321" spans="1:5" x14ac:dyDescent="0.25">
      <c r="A321" s="13" t="s">
        <v>20</v>
      </c>
      <c r="B321">
        <v>589</v>
      </c>
      <c r="D321" s="14" t="s">
        <v>14</v>
      </c>
      <c r="E321">
        <v>452</v>
      </c>
    </row>
    <row r="322" spans="1:5" x14ac:dyDescent="0.25">
      <c r="A322" s="13" t="s">
        <v>20</v>
      </c>
      <c r="B322">
        <v>2725</v>
      </c>
      <c r="D322" s="14" t="s">
        <v>14</v>
      </c>
      <c r="E322">
        <v>1886</v>
      </c>
    </row>
    <row r="323" spans="1:5" x14ac:dyDescent="0.25">
      <c r="A323" s="13" t="s">
        <v>20</v>
      </c>
      <c r="B323">
        <v>300</v>
      </c>
      <c r="D323" s="14" t="s">
        <v>14</v>
      </c>
      <c r="E323">
        <v>1825</v>
      </c>
    </row>
    <row r="324" spans="1:5" x14ac:dyDescent="0.25">
      <c r="A324" s="13" t="s">
        <v>20</v>
      </c>
      <c r="B324">
        <v>144</v>
      </c>
      <c r="D324" s="14" t="s">
        <v>14</v>
      </c>
      <c r="E324">
        <v>31</v>
      </c>
    </row>
    <row r="325" spans="1:5" x14ac:dyDescent="0.25">
      <c r="A325" s="13" t="s">
        <v>20</v>
      </c>
      <c r="B325">
        <v>87</v>
      </c>
      <c r="D325" s="14" t="s">
        <v>14</v>
      </c>
      <c r="E325">
        <v>107</v>
      </c>
    </row>
    <row r="326" spans="1:5" x14ac:dyDescent="0.25">
      <c r="A326" s="13" t="s">
        <v>20</v>
      </c>
      <c r="B326">
        <v>3116</v>
      </c>
      <c r="D326" s="14" t="s">
        <v>14</v>
      </c>
      <c r="E326">
        <v>27</v>
      </c>
    </row>
    <row r="327" spans="1:5" x14ac:dyDescent="0.25">
      <c r="A327" s="13" t="s">
        <v>20</v>
      </c>
      <c r="B327">
        <v>909</v>
      </c>
      <c r="D327" s="14" t="s">
        <v>14</v>
      </c>
      <c r="E327">
        <v>1221</v>
      </c>
    </row>
    <row r="328" spans="1:5" x14ac:dyDescent="0.25">
      <c r="A328" s="13" t="s">
        <v>20</v>
      </c>
      <c r="B328">
        <v>1613</v>
      </c>
      <c r="D328" s="14" t="s">
        <v>14</v>
      </c>
      <c r="E328">
        <v>1</v>
      </c>
    </row>
    <row r="329" spans="1:5" x14ac:dyDescent="0.25">
      <c r="A329" s="13" t="s">
        <v>20</v>
      </c>
      <c r="B329">
        <v>136</v>
      </c>
      <c r="D329" s="14" t="s">
        <v>14</v>
      </c>
      <c r="E329">
        <v>16</v>
      </c>
    </row>
    <row r="330" spans="1:5" x14ac:dyDescent="0.25">
      <c r="A330" s="13" t="s">
        <v>20</v>
      </c>
      <c r="B330">
        <v>130</v>
      </c>
      <c r="D330" s="14" t="s">
        <v>14</v>
      </c>
      <c r="E330">
        <v>41</v>
      </c>
    </row>
    <row r="331" spans="1:5" x14ac:dyDescent="0.25">
      <c r="A331" s="13" t="s">
        <v>20</v>
      </c>
      <c r="B331">
        <v>102</v>
      </c>
      <c r="D331" s="14" t="s">
        <v>14</v>
      </c>
      <c r="E331">
        <v>523</v>
      </c>
    </row>
    <row r="332" spans="1:5" x14ac:dyDescent="0.25">
      <c r="A332" s="13" t="s">
        <v>20</v>
      </c>
      <c r="B332">
        <v>4006</v>
      </c>
      <c r="D332" s="14" t="s">
        <v>14</v>
      </c>
      <c r="E332">
        <v>141</v>
      </c>
    </row>
    <row r="333" spans="1:5" x14ac:dyDescent="0.25">
      <c r="A333" s="13" t="s">
        <v>20</v>
      </c>
      <c r="B333">
        <v>1629</v>
      </c>
      <c r="D333" s="14" t="s">
        <v>14</v>
      </c>
      <c r="E333">
        <v>52</v>
      </c>
    </row>
    <row r="334" spans="1:5" x14ac:dyDescent="0.25">
      <c r="A334" s="13" t="s">
        <v>20</v>
      </c>
      <c r="B334">
        <v>2188</v>
      </c>
      <c r="D334" s="14" t="s">
        <v>14</v>
      </c>
      <c r="E334">
        <v>225</v>
      </c>
    </row>
    <row r="335" spans="1:5" x14ac:dyDescent="0.25">
      <c r="A335" s="13" t="s">
        <v>20</v>
      </c>
      <c r="B335">
        <v>2409</v>
      </c>
      <c r="D335" s="14" t="s">
        <v>14</v>
      </c>
      <c r="E335">
        <v>38</v>
      </c>
    </row>
    <row r="336" spans="1:5" x14ac:dyDescent="0.25">
      <c r="A336" s="13" t="s">
        <v>20</v>
      </c>
      <c r="B336">
        <v>194</v>
      </c>
      <c r="D336" s="14" t="s">
        <v>14</v>
      </c>
      <c r="E336">
        <v>15</v>
      </c>
    </row>
    <row r="337" spans="1:5" x14ac:dyDescent="0.25">
      <c r="A337" s="13" t="s">
        <v>20</v>
      </c>
      <c r="B337">
        <v>1140</v>
      </c>
      <c r="D337" s="14" t="s">
        <v>14</v>
      </c>
      <c r="E337">
        <v>37</v>
      </c>
    </row>
    <row r="338" spans="1:5" x14ac:dyDescent="0.25">
      <c r="A338" s="13" t="s">
        <v>20</v>
      </c>
      <c r="B338">
        <v>102</v>
      </c>
      <c r="D338" s="14" t="s">
        <v>14</v>
      </c>
      <c r="E338">
        <v>112</v>
      </c>
    </row>
    <row r="339" spans="1:5" x14ac:dyDescent="0.25">
      <c r="A339" s="13" t="s">
        <v>20</v>
      </c>
      <c r="B339">
        <v>2857</v>
      </c>
      <c r="D339" s="14" t="s">
        <v>14</v>
      </c>
      <c r="E339">
        <v>21</v>
      </c>
    </row>
    <row r="340" spans="1:5" x14ac:dyDescent="0.25">
      <c r="A340" s="13" t="s">
        <v>20</v>
      </c>
      <c r="B340">
        <v>107</v>
      </c>
      <c r="D340" s="14" t="s">
        <v>14</v>
      </c>
      <c r="E340">
        <v>67</v>
      </c>
    </row>
    <row r="341" spans="1:5" x14ac:dyDescent="0.25">
      <c r="A341" s="13" t="s">
        <v>20</v>
      </c>
      <c r="B341">
        <v>160</v>
      </c>
      <c r="D341" s="14" t="s">
        <v>14</v>
      </c>
      <c r="E341">
        <v>78</v>
      </c>
    </row>
    <row r="342" spans="1:5" x14ac:dyDescent="0.25">
      <c r="A342" s="13" t="s">
        <v>20</v>
      </c>
      <c r="B342">
        <v>2230</v>
      </c>
      <c r="D342" s="14" t="s">
        <v>14</v>
      </c>
      <c r="E342">
        <v>67</v>
      </c>
    </row>
    <row r="343" spans="1:5" x14ac:dyDescent="0.25">
      <c r="A343" s="13" t="s">
        <v>20</v>
      </c>
      <c r="B343">
        <v>316</v>
      </c>
      <c r="D343" s="14" t="s">
        <v>14</v>
      </c>
      <c r="E343">
        <v>263</v>
      </c>
    </row>
    <row r="344" spans="1:5" x14ac:dyDescent="0.25">
      <c r="A344" s="13" t="s">
        <v>20</v>
      </c>
      <c r="B344">
        <v>117</v>
      </c>
      <c r="D344" s="14" t="s">
        <v>14</v>
      </c>
      <c r="E344">
        <v>1691</v>
      </c>
    </row>
    <row r="345" spans="1:5" x14ac:dyDescent="0.25">
      <c r="A345" s="13" t="s">
        <v>20</v>
      </c>
      <c r="B345">
        <v>6406</v>
      </c>
      <c r="D345" s="14" t="s">
        <v>14</v>
      </c>
      <c r="E345">
        <v>181</v>
      </c>
    </row>
    <row r="346" spans="1:5" x14ac:dyDescent="0.25">
      <c r="A346" s="13" t="s">
        <v>20</v>
      </c>
      <c r="B346">
        <v>192</v>
      </c>
      <c r="D346" s="14" t="s">
        <v>14</v>
      </c>
      <c r="E346">
        <v>13</v>
      </c>
    </row>
    <row r="347" spans="1:5" x14ac:dyDescent="0.25">
      <c r="A347" s="13" t="s">
        <v>20</v>
      </c>
      <c r="B347">
        <v>26</v>
      </c>
      <c r="D347" s="14" t="s">
        <v>14</v>
      </c>
      <c r="E347">
        <v>1</v>
      </c>
    </row>
    <row r="348" spans="1:5" x14ac:dyDescent="0.25">
      <c r="A348" s="13" t="s">
        <v>20</v>
      </c>
      <c r="B348">
        <v>723</v>
      </c>
      <c r="D348" s="14" t="s">
        <v>14</v>
      </c>
      <c r="E348">
        <v>21</v>
      </c>
    </row>
    <row r="349" spans="1:5" x14ac:dyDescent="0.25">
      <c r="A349" s="13" t="s">
        <v>20</v>
      </c>
      <c r="B349">
        <v>170</v>
      </c>
      <c r="D349" s="14" t="s">
        <v>14</v>
      </c>
      <c r="E349">
        <v>830</v>
      </c>
    </row>
    <row r="350" spans="1:5" x14ac:dyDescent="0.25">
      <c r="A350" s="13" t="s">
        <v>20</v>
      </c>
      <c r="B350">
        <v>238</v>
      </c>
      <c r="D350" s="14" t="s">
        <v>14</v>
      </c>
      <c r="E350">
        <v>130</v>
      </c>
    </row>
    <row r="351" spans="1:5" x14ac:dyDescent="0.25">
      <c r="A351" s="13" t="s">
        <v>20</v>
      </c>
      <c r="B351">
        <v>55</v>
      </c>
      <c r="D351" s="14" t="s">
        <v>14</v>
      </c>
      <c r="E351">
        <v>55</v>
      </c>
    </row>
    <row r="352" spans="1:5" x14ac:dyDescent="0.25">
      <c r="A352" s="13" t="s">
        <v>20</v>
      </c>
      <c r="B352">
        <v>128</v>
      </c>
      <c r="D352" s="14" t="s">
        <v>14</v>
      </c>
      <c r="E352">
        <v>114</v>
      </c>
    </row>
    <row r="353" spans="1:5" x14ac:dyDescent="0.25">
      <c r="A353" s="13" t="s">
        <v>20</v>
      </c>
      <c r="B353">
        <v>2144</v>
      </c>
      <c r="D353" s="14" t="s">
        <v>14</v>
      </c>
      <c r="E353">
        <v>594</v>
      </c>
    </row>
    <row r="354" spans="1:5" x14ac:dyDescent="0.25">
      <c r="A354" s="13" t="s">
        <v>20</v>
      </c>
      <c r="B354">
        <v>2693</v>
      </c>
      <c r="D354" s="14" t="s">
        <v>14</v>
      </c>
      <c r="E354">
        <v>24</v>
      </c>
    </row>
    <row r="355" spans="1:5" x14ac:dyDescent="0.25">
      <c r="A355" s="13" t="s">
        <v>20</v>
      </c>
      <c r="B355">
        <v>432</v>
      </c>
      <c r="D355" s="14" t="s">
        <v>14</v>
      </c>
      <c r="E355">
        <v>252</v>
      </c>
    </row>
    <row r="356" spans="1:5" x14ac:dyDescent="0.25">
      <c r="A356" s="13" t="s">
        <v>20</v>
      </c>
      <c r="B356">
        <v>189</v>
      </c>
      <c r="D356" s="14" t="s">
        <v>14</v>
      </c>
      <c r="E356">
        <v>67</v>
      </c>
    </row>
    <row r="357" spans="1:5" x14ac:dyDescent="0.25">
      <c r="A357" s="13" t="s">
        <v>20</v>
      </c>
      <c r="B357">
        <v>154</v>
      </c>
      <c r="D357" s="14" t="s">
        <v>14</v>
      </c>
      <c r="E357">
        <v>742</v>
      </c>
    </row>
    <row r="358" spans="1:5" x14ac:dyDescent="0.25">
      <c r="A358" s="13" t="s">
        <v>20</v>
      </c>
      <c r="B358">
        <v>96</v>
      </c>
      <c r="D358" s="14" t="s">
        <v>14</v>
      </c>
      <c r="E358">
        <v>75</v>
      </c>
    </row>
    <row r="359" spans="1:5" x14ac:dyDescent="0.25">
      <c r="A359" s="13" t="s">
        <v>20</v>
      </c>
      <c r="B359">
        <v>3063</v>
      </c>
      <c r="D359" s="14" t="s">
        <v>14</v>
      </c>
      <c r="E359">
        <v>4405</v>
      </c>
    </row>
    <row r="360" spans="1:5" x14ac:dyDescent="0.25">
      <c r="A360" s="13" t="s">
        <v>20</v>
      </c>
      <c r="B360">
        <v>2266</v>
      </c>
      <c r="D360" s="14" t="s">
        <v>14</v>
      </c>
      <c r="E360">
        <v>92</v>
      </c>
    </row>
    <row r="361" spans="1:5" x14ac:dyDescent="0.25">
      <c r="A361" s="13" t="s">
        <v>20</v>
      </c>
      <c r="B361">
        <v>194</v>
      </c>
      <c r="D361" s="14" t="s">
        <v>14</v>
      </c>
      <c r="E361">
        <v>64</v>
      </c>
    </row>
    <row r="362" spans="1:5" x14ac:dyDescent="0.25">
      <c r="A362" s="13" t="s">
        <v>20</v>
      </c>
      <c r="B362">
        <v>129</v>
      </c>
      <c r="D362" s="14" t="s">
        <v>14</v>
      </c>
      <c r="E362">
        <v>64</v>
      </c>
    </row>
    <row r="363" spans="1:5" x14ac:dyDescent="0.25">
      <c r="A363" s="13" t="s">
        <v>20</v>
      </c>
      <c r="B363">
        <v>375</v>
      </c>
      <c r="D363" s="14" t="s">
        <v>14</v>
      </c>
      <c r="E363">
        <v>842</v>
      </c>
    </row>
    <row r="364" spans="1:5" x14ac:dyDescent="0.25">
      <c r="A364" s="13" t="s">
        <v>20</v>
      </c>
      <c r="B364">
        <v>409</v>
      </c>
      <c r="D364" s="14" t="s">
        <v>14</v>
      </c>
      <c r="E364">
        <v>112</v>
      </c>
    </row>
    <row r="365" spans="1:5" x14ac:dyDescent="0.25">
      <c r="A365" s="13" t="s">
        <v>20</v>
      </c>
      <c r="B365">
        <v>234</v>
      </c>
      <c r="D365" s="14" t="s">
        <v>14</v>
      </c>
      <c r="E365">
        <v>374</v>
      </c>
    </row>
    <row r="366" spans="1:5" x14ac:dyDescent="0.25">
      <c r="A366" s="13" t="s">
        <v>20</v>
      </c>
      <c r="B366">
        <v>3016</v>
      </c>
    </row>
    <row r="367" spans="1:5" x14ac:dyDescent="0.25">
      <c r="A367" s="13" t="s">
        <v>20</v>
      </c>
      <c r="B367">
        <v>264</v>
      </c>
    </row>
    <row r="368" spans="1:5" x14ac:dyDescent="0.25">
      <c r="A368" s="13" t="s">
        <v>20</v>
      </c>
      <c r="B368">
        <v>272</v>
      </c>
    </row>
    <row r="369" spans="1:2" x14ac:dyDescent="0.25">
      <c r="A369" s="13" t="s">
        <v>20</v>
      </c>
      <c r="B369">
        <v>419</v>
      </c>
    </row>
    <row r="370" spans="1:2" x14ac:dyDescent="0.25">
      <c r="A370" s="13" t="s">
        <v>20</v>
      </c>
      <c r="B370">
        <v>1621</v>
      </c>
    </row>
    <row r="371" spans="1:2" x14ac:dyDescent="0.25">
      <c r="A371" s="13" t="s">
        <v>20</v>
      </c>
      <c r="B371">
        <v>1101</v>
      </c>
    </row>
    <row r="372" spans="1:2" x14ac:dyDescent="0.25">
      <c r="A372" s="13" t="s">
        <v>20</v>
      </c>
      <c r="B372">
        <v>1073</v>
      </c>
    </row>
    <row r="373" spans="1:2" x14ac:dyDescent="0.25">
      <c r="A373" s="13" t="s">
        <v>20</v>
      </c>
      <c r="B373">
        <v>331</v>
      </c>
    </row>
    <row r="374" spans="1:2" x14ac:dyDescent="0.25">
      <c r="A374" s="13" t="s">
        <v>20</v>
      </c>
      <c r="B374">
        <v>1170</v>
      </c>
    </row>
    <row r="375" spans="1:2" x14ac:dyDescent="0.25">
      <c r="A375" s="13" t="s">
        <v>20</v>
      </c>
      <c r="B375">
        <v>363</v>
      </c>
    </row>
    <row r="376" spans="1:2" x14ac:dyDescent="0.25">
      <c r="A376" s="13" t="s">
        <v>20</v>
      </c>
      <c r="B376">
        <v>103</v>
      </c>
    </row>
    <row r="377" spans="1:2" x14ac:dyDescent="0.25">
      <c r="A377" s="13" t="s">
        <v>20</v>
      </c>
      <c r="B377">
        <v>147</v>
      </c>
    </row>
    <row r="378" spans="1:2" x14ac:dyDescent="0.25">
      <c r="A378" s="13" t="s">
        <v>20</v>
      </c>
      <c r="B378">
        <v>110</v>
      </c>
    </row>
    <row r="379" spans="1:2" x14ac:dyDescent="0.25">
      <c r="A379" s="13" t="s">
        <v>20</v>
      </c>
      <c r="B379">
        <v>134</v>
      </c>
    </row>
    <row r="380" spans="1:2" x14ac:dyDescent="0.25">
      <c r="A380" s="13" t="s">
        <v>20</v>
      </c>
      <c r="B380">
        <v>269</v>
      </c>
    </row>
    <row r="381" spans="1:2" x14ac:dyDescent="0.25">
      <c r="A381" s="13" t="s">
        <v>20</v>
      </c>
      <c r="B381">
        <v>175</v>
      </c>
    </row>
    <row r="382" spans="1:2" x14ac:dyDescent="0.25">
      <c r="A382" s="13" t="s">
        <v>20</v>
      </c>
      <c r="B382">
        <v>69</v>
      </c>
    </row>
    <row r="383" spans="1:2" x14ac:dyDescent="0.25">
      <c r="A383" s="13" t="s">
        <v>20</v>
      </c>
      <c r="B383">
        <v>190</v>
      </c>
    </row>
    <row r="384" spans="1:2" x14ac:dyDescent="0.25">
      <c r="A384" s="13" t="s">
        <v>20</v>
      </c>
      <c r="B384">
        <v>237</v>
      </c>
    </row>
    <row r="385" spans="1:2" x14ac:dyDescent="0.25">
      <c r="A385" s="13" t="s">
        <v>20</v>
      </c>
      <c r="B385">
        <v>196</v>
      </c>
    </row>
    <row r="386" spans="1:2" x14ac:dyDescent="0.25">
      <c r="A386" s="13" t="s">
        <v>20</v>
      </c>
      <c r="B386">
        <v>7295</v>
      </c>
    </row>
    <row r="387" spans="1:2" x14ac:dyDescent="0.25">
      <c r="A387" s="13" t="s">
        <v>20</v>
      </c>
      <c r="B387">
        <v>2893</v>
      </c>
    </row>
    <row r="388" spans="1:2" x14ac:dyDescent="0.25">
      <c r="A388" s="13" t="s">
        <v>20</v>
      </c>
      <c r="B388">
        <v>820</v>
      </c>
    </row>
    <row r="389" spans="1:2" x14ac:dyDescent="0.25">
      <c r="A389" s="13" t="s">
        <v>20</v>
      </c>
      <c r="B389">
        <v>2038</v>
      </c>
    </row>
    <row r="390" spans="1:2" x14ac:dyDescent="0.25">
      <c r="A390" s="13" t="s">
        <v>20</v>
      </c>
      <c r="B390">
        <v>116</v>
      </c>
    </row>
    <row r="391" spans="1:2" x14ac:dyDescent="0.25">
      <c r="A391" s="13" t="s">
        <v>20</v>
      </c>
      <c r="B391">
        <v>1345</v>
      </c>
    </row>
    <row r="392" spans="1:2" x14ac:dyDescent="0.25">
      <c r="A392" s="13" t="s">
        <v>20</v>
      </c>
      <c r="B392">
        <v>168</v>
      </c>
    </row>
    <row r="393" spans="1:2" x14ac:dyDescent="0.25">
      <c r="A393" s="13" t="s">
        <v>20</v>
      </c>
      <c r="B393">
        <v>137</v>
      </c>
    </row>
    <row r="394" spans="1:2" x14ac:dyDescent="0.25">
      <c r="A394" s="13" t="s">
        <v>20</v>
      </c>
      <c r="B394">
        <v>186</v>
      </c>
    </row>
    <row r="395" spans="1:2" x14ac:dyDescent="0.25">
      <c r="A395" s="13" t="s">
        <v>20</v>
      </c>
      <c r="B395">
        <v>125</v>
      </c>
    </row>
    <row r="396" spans="1:2" x14ac:dyDescent="0.25">
      <c r="A396" s="13" t="s">
        <v>20</v>
      </c>
      <c r="B396">
        <v>202</v>
      </c>
    </row>
    <row r="397" spans="1:2" x14ac:dyDescent="0.25">
      <c r="A397" s="13" t="s">
        <v>20</v>
      </c>
      <c r="B397">
        <v>103</v>
      </c>
    </row>
    <row r="398" spans="1:2" x14ac:dyDescent="0.25">
      <c r="A398" s="13" t="s">
        <v>20</v>
      </c>
      <c r="B398">
        <v>1785</v>
      </c>
    </row>
    <row r="399" spans="1:2" x14ac:dyDescent="0.25">
      <c r="A399" s="13" t="s">
        <v>20</v>
      </c>
      <c r="B399">
        <v>157</v>
      </c>
    </row>
    <row r="400" spans="1:2" x14ac:dyDescent="0.25">
      <c r="A400" s="13" t="s">
        <v>20</v>
      </c>
      <c r="B400">
        <v>555</v>
      </c>
    </row>
    <row r="401" spans="1:2" x14ac:dyDescent="0.25">
      <c r="A401" s="13" t="s">
        <v>20</v>
      </c>
      <c r="B401">
        <v>297</v>
      </c>
    </row>
    <row r="402" spans="1:2" x14ac:dyDescent="0.25">
      <c r="A402" s="13" t="s">
        <v>20</v>
      </c>
      <c r="B402">
        <v>123</v>
      </c>
    </row>
    <row r="403" spans="1:2" x14ac:dyDescent="0.25">
      <c r="A403" s="13" t="s">
        <v>20</v>
      </c>
      <c r="B403">
        <v>3036</v>
      </c>
    </row>
    <row r="404" spans="1:2" x14ac:dyDescent="0.25">
      <c r="A404" s="13" t="s">
        <v>20</v>
      </c>
      <c r="B404">
        <v>144</v>
      </c>
    </row>
    <row r="405" spans="1:2" x14ac:dyDescent="0.25">
      <c r="A405" s="13" t="s">
        <v>20</v>
      </c>
      <c r="B405">
        <v>121</v>
      </c>
    </row>
    <row r="406" spans="1:2" x14ac:dyDescent="0.25">
      <c r="A406" s="13" t="s">
        <v>20</v>
      </c>
      <c r="B406">
        <v>181</v>
      </c>
    </row>
    <row r="407" spans="1:2" x14ac:dyDescent="0.25">
      <c r="A407" s="13" t="s">
        <v>20</v>
      </c>
      <c r="B407">
        <v>122</v>
      </c>
    </row>
    <row r="408" spans="1:2" x14ac:dyDescent="0.25">
      <c r="A408" s="13" t="s">
        <v>20</v>
      </c>
      <c r="B408">
        <v>1071</v>
      </c>
    </row>
    <row r="409" spans="1:2" x14ac:dyDescent="0.25">
      <c r="A409" s="13" t="s">
        <v>20</v>
      </c>
      <c r="B409">
        <v>980</v>
      </c>
    </row>
    <row r="410" spans="1:2" x14ac:dyDescent="0.25">
      <c r="A410" s="13" t="s">
        <v>20</v>
      </c>
      <c r="B410">
        <v>536</v>
      </c>
    </row>
    <row r="411" spans="1:2" x14ac:dyDescent="0.25">
      <c r="A411" s="13" t="s">
        <v>20</v>
      </c>
      <c r="B411">
        <v>1991</v>
      </c>
    </row>
    <row r="412" spans="1:2" x14ac:dyDescent="0.25">
      <c r="A412" s="13" t="s">
        <v>20</v>
      </c>
      <c r="B412">
        <v>180</v>
      </c>
    </row>
    <row r="413" spans="1:2" x14ac:dyDescent="0.25">
      <c r="A413" s="13" t="s">
        <v>20</v>
      </c>
      <c r="B413">
        <v>130</v>
      </c>
    </row>
    <row r="414" spans="1:2" x14ac:dyDescent="0.25">
      <c r="A414" s="13" t="s">
        <v>20</v>
      </c>
      <c r="B414">
        <v>122</v>
      </c>
    </row>
    <row r="415" spans="1:2" x14ac:dyDescent="0.25">
      <c r="A415" s="13" t="s">
        <v>20</v>
      </c>
      <c r="B415">
        <v>140</v>
      </c>
    </row>
    <row r="416" spans="1:2" x14ac:dyDescent="0.25">
      <c r="A416" s="13" t="s">
        <v>20</v>
      </c>
      <c r="B416">
        <v>3388</v>
      </c>
    </row>
    <row r="417" spans="1:2" x14ac:dyDescent="0.25">
      <c r="A417" s="13" t="s">
        <v>20</v>
      </c>
      <c r="B417">
        <v>280</v>
      </c>
    </row>
    <row r="418" spans="1:2" x14ac:dyDescent="0.25">
      <c r="A418" s="13" t="s">
        <v>20</v>
      </c>
      <c r="B418">
        <v>366</v>
      </c>
    </row>
    <row r="419" spans="1:2" x14ac:dyDescent="0.25">
      <c r="A419" s="13" t="s">
        <v>20</v>
      </c>
      <c r="B419">
        <v>270</v>
      </c>
    </row>
    <row r="420" spans="1:2" x14ac:dyDescent="0.25">
      <c r="A420" s="13" t="s">
        <v>20</v>
      </c>
      <c r="B420">
        <v>137</v>
      </c>
    </row>
    <row r="421" spans="1:2" x14ac:dyDescent="0.25">
      <c r="A421" s="13" t="s">
        <v>20</v>
      </c>
      <c r="B421">
        <v>3205</v>
      </c>
    </row>
    <row r="422" spans="1:2" x14ac:dyDescent="0.25">
      <c r="A422" s="13" t="s">
        <v>20</v>
      </c>
      <c r="B422">
        <v>288</v>
      </c>
    </row>
    <row r="423" spans="1:2" x14ac:dyDescent="0.25">
      <c r="A423" s="13" t="s">
        <v>20</v>
      </c>
      <c r="B423">
        <v>148</v>
      </c>
    </row>
    <row r="424" spans="1:2" x14ac:dyDescent="0.25">
      <c r="A424" s="13" t="s">
        <v>20</v>
      </c>
      <c r="B424">
        <v>114</v>
      </c>
    </row>
    <row r="425" spans="1:2" x14ac:dyDescent="0.25">
      <c r="A425" s="13" t="s">
        <v>20</v>
      </c>
      <c r="B425">
        <v>1518</v>
      </c>
    </row>
    <row r="426" spans="1:2" x14ac:dyDescent="0.25">
      <c r="A426" s="13" t="s">
        <v>20</v>
      </c>
      <c r="B426">
        <v>166</v>
      </c>
    </row>
    <row r="427" spans="1:2" x14ac:dyDescent="0.25">
      <c r="A427" s="13" t="s">
        <v>20</v>
      </c>
      <c r="B427">
        <v>100</v>
      </c>
    </row>
    <row r="428" spans="1:2" x14ac:dyDescent="0.25">
      <c r="A428" s="13" t="s">
        <v>20</v>
      </c>
      <c r="B428">
        <v>235</v>
      </c>
    </row>
    <row r="429" spans="1:2" x14ac:dyDescent="0.25">
      <c r="A429" s="13" t="s">
        <v>20</v>
      </c>
      <c r="B429">
        <v>148</v>
      </c>
    </row>
    <row r="430" spans="1:2" x14ac:dyDescent="0.25">
      <c r="A430" s="13" t="s">
        <v>20</v>
      </c>
      <c r="B430">
        <v>198</v>
      </c>
    </row>
    <row r="431" spans="1:2" x14ac:dyDescent="0.25">
      <c r="A431" s="13" t="s">
        <v>20</v>
      </c>
      <c r="B431">
        <v>150</v>
      </c>
    </row>
    <row r="432" spans="1:2" x14ac:dyDescent="0.25">
      <c r="A432" s="13" t="s">
        <v>20</v>
      </c>
      <c r="B432">
        <v>216</v>
      </c>
    </row>
    <row r="433" spans="1:2" x14ac:dyDescent="0.25">
      <c r="A433" s="13" t="s">
        <v>20</v>
      </c>
      <c r="B433">
        <v>5139</v>
      </c>
    </row>
    <row r="434" spans="1:2" x14ac:dyDescent="0.25">
      <c r="A434" s="13" t="s">
        <v>20</v>
      </c>
      <c r="B434">
        <v>2353</v>
      </c>
    </row>
    <row r="435" spans="1:2" x14ac:dyDescent="0.25">
      <c r="A435" s="13" t="s">
        <v>20</v>
      </c>
      <c r="B435">
        <v>78</v>
      </c>
    </row>
    <row r="436" spans="1:2" x14ac:dyDescent="0.25">
      <c r="A436" s="13" t="s">
        <v>20</v>
      </c>
      <c r="B436">
        <v>174</v>
      </c>
    </row>
    <row r="437" spans="1:2" x14ac:dyDescent="0.25">
      <c r="A437" s="13" t="s">
        <v>20</v>
      </c>
      <c r="B437">
        <v>164</v>
      </c>
    </row>
    <row r="438" spans="1:2" x14ac:dyDescent="0.25">
      <c r="A438" s="13" t="s">
        <v>20</v>
      </c>
      <c r="B438">
        <v>161</v>
      </c>
    </row>
    <row r="439" spans="1:2" x14ac:dyDescent="0.25">
      <c r="A439" s="13" t="s">
        <v>20</v>
      </c>
      <c r="B439">
        <v>138</v>
      </c>
    </row>
    <row r="440" spans="1:2" x14ac:dyDescent="0.25">
      <c r="A440" s="13" t="s">
        <v>20</v>
      </c>
      <c r="B440">
        <v>3308</v>
      </c>
    </row>
    <row r="441" spans="1:2" x14ac:dyDescent="0.25">
      <c r="A441" s="13" t="s">
        <v>20</v>
      </c>
      <c r="B441">
        <v>127</v>
      </c>
    </row>
    <row r="442" spans="1:2" x14ac:dyDescent="0.25">
      <c r="A442" s="13" t="s">
        <v>20</v>
      </c>
      <c r="B442">
        <v>207</v>
      </c>
    </row>
    <row r="443" spans="1:2" x14ac:dyDescent="0.25">
      <c r="A443" s="13" t="s">
        <v>20</v>
      </c>
      <c r="B443">
        <v>181</v>
      </c>
    </row>
    <row r="444" spans="1:2" x14ac:dyDescent="0.25">
      <c r="A444" s="13" t="s">
        <v>20</v>
      </c>
      <c r="B444">
        <v>110</v>
      </c>
    </row>
    <row r="445" spans="1:2" x14ac:dyDescent="0.25">
      <c r="A445" s="13" t="s">
        <v>20</v>
      </c>
      <c r="B445">
        <v>185</v>
      </c>
    </row>
    <row r="446" spans="1:2" x14ac:dyDescent="0.25">
      <c r="A446" s="13" t="s">
        <v>20</v>
      </c>
      <c r="B446">
        <v>121</v>
      </c>
    </row>
    <row r="447" spans="1:2" x14ac:dyDescent="0.25">
      <c r="A447" s="13" t="s">
        <v>20</v>
      </c>
      <c r="B447">
        <v>106</v>
      </c>
    </row>
    <row r="448" spans="1:2" x14ac:dyDescent="0.25">
      <c r="A448" s="13" t="s">
        <v>20</v>
      </c>
      <c r="B448">
        <v>142</v>
      </c>
    </row>
    <row r="449" spans="1:2" x14ac:dyDescent="0.25">
      <c r="A449" s="13" t="s">
        <v>20</v>
      </c>
      <c r="B449">
        <v>233</v>
      </c>
    </row>
    <row r="450" spans="1:2" x14ac:dyDescent="0.25">
      <c r="A450" s="13" t="s">
        <v>20</v>
      </c>
      <c r="B450">
        <v>218</v>
      </c>
    </row>
    <row r="451" spans="1:2" x14ac:dyDescent="0.25">
      <c r="A451" s="13" t="s">
        <v>20</v>
      </c>
      <c r="B451">
        <v>76</v>
      </c>
    </row>
    <row r="452" spans="1:2" x14ac:dyDescent="0.25">
      <c r="A452" s="13" t="s">
        <v>20</v>
      </c>
      <c r="B452">
        <v>43</v>
      </c>
    </row>
    <row r="453" spans="1:2" x14ac:dyDescent="0.25">
      <c r="A453" s="13" t="s">
        <v>20</v>
      </c>
      <c r="B453">
        <v>221</v>
      </c>
    </row>
    <row r="454" spans="1:2" x14ac:dyDescent="0.25">
      <c r="A454" s="13" t="s">
        <v>20</v>
      </c>
      <c r="B454">
        <v>2805</v>
      </c>
    </row>
    <row r="455" spans="1:2" x14ac:dyDescent="0.25">
      <c r="A455" s="13" t="s">
        <v>20</v>
      </c>
      <c r="B455">
        <v>68</v>
      </c>
    </row>
    <row r="456" spans="1:2" x14ac:dyDescent="0.25">
      <c r="A456" s="13" t="s">
        <v>20</v>
      </c>
      <c r="B456">
        <v>183</v>
      </c>
    </row>
    <row r="457" spans="1:2" x14ac:dyDescent="0.25">
      <c r="A457" s="13" t="s">
        <v>20</v>
      </c>
      <c r="B457">
        <v>133</v>
      </c>
    </row>
    <row r="458" spans="1:2" x14ac:dyDescent="0.25">
      <c r="A458" s="13" t="s">
        <v>20</v>
      </c>
      <c r="B458">
        <v>2489</v>
      </c>
    </row>
    <row r="459" spans="1:2" x14ac:dyDescent="0.25">
      <c r="A459" s="13" t="s">
        <v>20</v>
      </c>
      <c r="B459">
        <v>69</v>
      </c>
    </row>
    <row r="460" spans="1:2" x14ac:dyDescent="0.25">
      <c r="A460" s="13" t="s">
        <v>20</v>
      </c>
      <c r="B460">
        <v>279</v>
      </c>
    </row>
    <row r="461" spans="1:2" x14ac:dyDescent="0.25">
      <c r="A461" s="13" t="s">
        <v>20</v>
      </c>
      <c r="B461">
        <v>210</v>
      </c>
    </row>
    <row r="462" spans="1:2" x14ac:dyDescent="0.25">
      <c r="A462" s="13" t="s">
        <v>20</v>
      </c>
      <c r="B462">
        <v>2100</v>
      </c>
    </row>
    <row r="463" spans="1:2" x14ac:dyDescent="0.25">
      <c r="A463" s="13" t="s">
        <v>20</v>
      </c>
      <c r="B463">
        <v>252</v>
      </c>
    </row>
    <row r="464" spans="1:2" x14ac:dyDescent="0.25">
      <c r="A464" s="13" t="s">
        <v>20</v>
      </c>
      <c r="B464">
        <v>1280</v>
      </c>
    </row>
    <row r="465" spans="1:2" x14ac:dyDescent="0.25">
      <c r="A465" s="13" t="s">
        <v>20</v>
      </c>
      <c r="B465">
        <v>157</v>
      </c>
    </row>
    <row r="466" spans="1:2" x14ac:dyDescent="0.25">
      <c r="A466" s="13" t="s">
        <v>20</v>
      </c>
      <c r="B466">
        <v>194</v>
      </c>
    </row>
    <row r="467" spans="1:2" x14ac:dyDescent="0.25">
      <c r="A467" s="13" t="s">
        <v>20</v>
      </c>
      <c r="B467">
        <v>82</v>
      </c>
    </row>
    <row r="468" spans="1:2" x14ac:dyDescent="0.25">
      <c r="A468" s="13" t="s">
        <v>20</v>
      </c>
      <c r="B468">
        <v>4233</v>
      </c>
    </row>
    <row r="469" spans="1:2" x14ac:dyDescent="0.25">
      <c r="A469" s="13" t="s">
        <v>20</v>
      </c>
      <c r="B469">
        <v>1297</v>
      </c>
    </row>
    <row r="470" spans="1:2" x14ac:dyDescent="0.25">
      <c r="A470" s="13" t="s">
        <v>20</v>
      </c>
      <c r="B470">
        <v>165</v>
      </c>
    </row>
    <row r="471" spans="1:2" x14ac:dyDescent="0.25">
      <c r="A471" s="13" t="s">
        <v>20</v>
      </c>
      <c r="B471">
        <v>119</v>
      </c>
    </row>
    <row r="472" spans="1:2" x14ac:dyDescent="0.25">
      <c r="A472" s="13" t="s">
        <v>20</v>
      </c>
      <c r="B472">
        <v>1797</v>
      </c>
    </row>
    <row r="473" spans="1:2" x14ac:dyDescent="0.25">
      <c r="A473" s="13" t="s">
        <v>20</v>
      </c>
      <c r="B473">
        <v>261</v>
      </c>
    </row>
    <row r="474" spans="1:2" x14ac:dyDescent="0.25">
      <c r="A474" s="13" t="s">
        <v>20</v>
      </c>
      <c r="B474">
        <v>157</v>
      </c>
    </row>
    <row r="475" spans="1:2" x14ac:dyDescent="0.25">
      <c r="A475" s="13" t="s">
        <v>20</v>
      </c>
      <c r="B475">
        <v>3533</v>
      </c>
    </row>
    <row r="476" spans="1:2" x14ac:dyDescent="0.25">
      <c r="A476" s="13" t="s">
        <v>20</v>
      </c>
      <c r="B476">
        <v>155</v>
      </c>
    </row>
    <row r="477" spans="1:2" x14ac:dyDescent="0.25">
      <c r="A477" s="13" t="s">
        <v>20</v>
      </c>
      <c r="B477">
        <v>132</v>
      </c>
    </row>
    <row r="478" spans="1:2" x14ac:dyDescent="0.25">
      <c r="A478" s="13" t="s">
        <v>20</v>
      </c>
      <c r="B478">
        <v>1354</v>
      </c>
    </row>
    <row r="479" spans="1:2" x14ac:dyDescent="0.25">
      <c r="A479" s="13" t="s">
        <v>20</v>
      </c>
      <c r="B479">
        <v>48</v>
      </c>
    </row>
    <row r="480" spans="1:2" x14ac:dyDescent="0.25">
      <c r="A480" s="13" t="s">
        <v>20</v>
      </c>
      <c r="B480">
        <v>110</v>
      </c>
    </row>
    <row r="481" spans="1:2" x14ac:dyDescent="0.25">
      <c r="A481" s="13" t="s">
        <v>20</v>
      </c>
      <c r="B481">
        <v>172</v>
      </c>
    </row>
    <row r="482" spans="1:2" x14ac:dyDescent="0.25">
      <c r="A482" s="13" t="s">
        <v>20</v>
      </c>
      <c r="B482">
        <v>307</v>
      </c>
    </row>
    <row r="483" spans="1:2" x14ac:dyDescent="0.25">
      <c r="A483" s="13" t="s">
        <v>20</v>
      </c>
      <c r="B483">
        <v>160</v>
      </c>
    </row>
    <row r="484" spans="1:2" x14ac:dyDescent="0.25">
      <c r="A484" s="13" t="s">
        <v>20</v>
      </c>
      <c r="B484">
        <v>1467</v>
      </c>
    </row>
    <row r="485" spans="1:2" x14ac:dyDescent="0.25">
      <c r="A485" s="13" t="s">
        <v>20</v>
      </c>
      <c r="B485">
        <v>2662</v>
      </c>
    </row>
    <row r="486" spans="1:2" x14ac:dyDescent="0.25">
      <c r="A486" s="13" t="s">
        <v>20</v>
      </c>
      <c r="B486">
        <v>452</v>
      </c>
    </row>
    <row r="487" spans="1:2" x14ac:dyDescent="0.25">
      <c r="A487" s="13" t="s">
        <v>20</v>
      </c>
      <c r="B487">
        <v>158</v>
      </c>
    </row>
    <row r="488" spans="1:2" x14ac:dyDescent="0.25">
      <c r="A488" s="13" t="s">
        <v>20</v>
      </c>
      <c r="B488">
        <v>225</v>
      </c>
    </row>
    <row r="489" spans="1:2" x14ac:dyDescent="0.25">
      <c r="A489" s="13" t="s">
        <v>20</v>
      </c>
      <c r="B489">
        <v>65</v>
      </c>
    </row>
    <row r="490" spans="1:2" x14ac:dyDescent="0.25">
      <c r="A490" s="13" t="s">
        <v>20</v>
      </c>
      <c r="B490">
        <v>163</v>
      </c>
    </row>
    <row r="491" spans="1:2" x14ac:dyDescent="0.25">
      <c r="A491" s="13" t="s">
        <v>20</v>
      </c>
      <c r="B491">
        <v>85</v>
      </c>
    </row>
    <row r="492" spans="1:2" x14ac:dyDescent="0.25">
      <c r="A492" s="13" t="s">
        <v>20</v>
      </c>
      <c r="B492">
        <v>217</v>
      </c>
    </row>
    <row r="493" spans="1:2" x14ac:dyDescent="0.25">
      <c r="A493" s="13" t="s">
        <v>20</v>
      </c>
      <c r="B493">
        <v>150</v>
      </c>
    </row>
    <row r="494" spans="1:2" x14ac:dyDescent="0.25">
      <c r="A494" s="13" t="s">
        <v>20</v>
      </c>
      <c r="B494">
        <v>3272</v>
      </c>
    </row>
    <row r="495" spans="1:2" x14ac:dyDescent="0.25">
      <c r="A495" s="13" t="s">
        <v>20</v>
      </c>
      <c r="B495">
        <v>300</v>
      </c>
    </row>
    <row r="496" spans="1:2" x14ac:dyDescent="0.25">
      <c r="A496" s="13" t="s">
        <v>20</v>
      </c>
      <c r="B496">
        <v>126</v>
      </c>
    </row>
    <row r="497" spans="1:2" x14ac:dyDescent="0.25">
      <c r="A497" s="13" t="s">
        <v>20</v>
      </c>
      <c r="B497">
        <v>2320</v>
      </c>
    </row>
    <row r="498" spans="1:2" x14ac:dyDescent="0.25">
      <c r="A498" s="13" t="s">
        <v>20</v>
      </c>
      <c r="B498">
        <v>81</v>
      </c>
    </row>
    <row r="499" spans="1:2" x14ac:dyDescent="0.25">
      <c r="A499" s="13" t="s">
        <v>20</v>
      </c>
      <c r="B499">
        <v>1887</v>
      </c>
    </row>
    <row r="500" spans="1:2" x14ac:dyDescent="0.25">
      <c r="A500" s="13" t="s">
        <v>20</v>
      </c>
      <c r="B500">
        <v>4358</v>
      </c>
    </row>
    <row r="501" spans="1:2" x14ac:dyDescent="0.25">
      <c r="A501" s="13" t="s">
        <v>20</v>
      </c>
      <c r="B501">
        <v>53</v>
      </c>
    </row>
    <row r="502" spans="1:2" x14ac:dyDescent="0.25">
      <c r="A502" s="13" t="s">
        <v>20</v>
      </c>
      <c r="B502">
        <v>2414</v>
      </c>
    </row>
    <row r="503" spans="1:2" x14ac:dyDescent="0.25">
      <c r="A503" s="13" t="s">
        <v>20</v>
      </c>
      <c r="B503">
        <v>80</v>
      </c>
    </row>
    <row r="504" spans="1:2" x14ac:dyDescent="0.25">
      <c r="A504" s="13" t="s">
        <v>20</v>
      </c>
      <c r="B504">
        <v>193</v>
      </c>
    </row>
    <row r="505" spans="1:2" x14ac:dyDescent="0.25">
      <c r="A505" s="13" t="s">
        <v>20</v>
      </c>
      <c r="B505">
        <v>52</v>
      </c>
    </row>
    <row r="506" spans="1:2" x14ac:dyDescent="0.25">
      <c r="A506" s="13" t="s">
        <v>20</v>
      </c>
      <c r="B506">
        <v>290</v>
      </c>
    </row>
    <row r="507" spans="1:2" x14ac:dyDescent="0.25">
      <c r="A507" s="13" t="s">
        <v>20</v>
      </c>
      <c r="B507">
        <v>122</v>
      </c>
    </row>
    <row r="508" spans="1:2" x14ac:dyDescent="0.25">
      <c r="A508" s="13" t="s">
        <v>20</v>
      </c>
      <c r="B508">
        <v>1470</v>
      </c>
    </row>
    <row r="509" spans="1:2" x14ac:dyDescent="0.25">
      <c r="A509" s="13" t="s">
        <v>20</v>
      </c>
      <c r="B509">
        <v>165</v>
      </c>
    </row>
    <row r="510" spans="1:2" x14ac:dyDescent="0.25">
      <c r="A510" s="13" t="s">
        <v>20</v>
      </c>
      <c r="B510">
        <v>182</v>
      </c>
    </row>
    <row r="511" spans="1:2" x14ac:dyDescent="0.25">
      <c r="A511" s="13" t="s">
        <v>20</v>
      </c>
      <c r="B511">
        <v>199</v>
      </c>
    </row>
    <row r="512" spans="1:2" x14ac:dyDescent="0.25">
      <c r="A512" s="13" t="s">
        <v>20</v>
      </c>
      <c r="B512">
        <v>56</v>
      </c>
    </row>
    <row r="513" spans="1:2" x14ac:dyDescent="0.25">
      <c r="A513" s="13" t="s">
        <v>20</v>
      </c>
      <c r="B513">
        <v>1460</v>
      </c>
    </row>
    <row r="514" spans="1:2" x14ac:dyDescent="0.25">
      <c r="A514" s="13" t="s">
        <v>20</v>
      </c>
      <c r="B514">
        <v>123</v>
      </c>
    </row>
    <row r="515" spans="1:2" x14ac:dyDescent="0.25">
      <c r="A515" s="13" t="s">
        <v>20</v>
      </c>
      <c r="B515">
        <v>159</v>
      </c>
    </row>
    <row r="516" spans="1:2" x14ac:dyDescent="0.25">
      <c r="A516" s="13" t="s">
        <v>20</v>
      </c>
      <c r="B516">
        <v>110</v>
      </c>
    </row>
    <row r="517" spans="1:2" x14ac:dyDescent="0.25">
      <c r="A517" s="13" t="s">
        <v>20</v>
      </c>
      <c r="B517">
        <v>236</v>
      </c>
    </row>
    <row r="518" spans="1:2" x14ac:dyDescent="0.25">
      <c r="A518" s="13" t="s">
        <v>20</v>
      </c>
      <c r="B518">
        <v>191</v>
      </c>
    </row>
    <row r="519" spans="1:2" x14ac:dyDescent="0.25">
      <c r="A519" s="13" t="s">
        <v>20</v>
      </c>
      <c r="B519">
        <v>3934</v>
      </c>
    </row>
    <row r="520" spans="1:2" x14ac:dyDescent="0.25">
      <c r="A520" s="13" t="s">
        <v>20</v>
      </c>
      <c r="B520">
        <v>80</v>
      </c>
    </row>
    <row r="521" spans="1:2" x14ac:dyDescent="0.25">
      <c r="A521" s="13" t="s">
        <v>20</v>
      </c>
      <c r="B521">
        <v>462</v>
      </c>
    </row>
    <row r="522" spans="1:2" x14ac:dyDescent="0.25">
      <c r="A522" s="13" t="s">
        <v>20</v>
      </c>
      <c r="B522">
        <v>179</v>
      </c>
    </row>
    <row r="523" spans="1:2" x14ac:dyDescent="0.25">
      <c r="A523" s="13" t="s">
        <v>20</v>
      </c>
      <c r="B523">
        <v>1866</v>
      </c>
    </row>
    <row r="524" spans="1:2" x14ac:dyDescent="0.25">
      <c r="A524" s="13" t="s">
        <v>20</v>
      </c>
      <c r="B524">
        <v>156</v>
      </c>
    </row>
    <row r="525" spans="1:2" x14ac:dyDescent="0.25">
      <c r="A525" s="13" t="s">
        <v>20</v>
      </c>
      <c r="B525">
        <v>255</v>
      </c>
    </row>
    <row r="526" spans="1:2" x14ac:dyDescent="0.25">
      <c r="A526" s="13" t="s">
        <v>20</v>
      </c>
      <c r="B526">
        <v>2261</v>
      </c>
    </row>
    <row r="527" spans="1:2" x14ac:dyDescent="0.25">
      <c r="A527" s="13" t="s">
        <v>20</v>
      </c>
      <c r="B527">
        <v>40</v>
      </c>
    </row>
    <row r="528" spans="1:2" x14ac:dyDescent="0.25">
      <c r="A528" s="13" t="s">
        <v>20</v>
      </c>
      <c r="B528">
        <v>2289</v>
      </c>
    </row>
    <row r="529" spans="1:2" x14ac:dyDescent="0.25">
      <c r="A529" s="13" t="s">
        <v>20</v>
      </c>
      <c r="B529">
        <v>65</v>
      </c>
    </row>
    <row r="530" spans="1:2" x14ac:dyDescent="0.25">
      <c r="A530" s="13" t="s">
        <v>20</v>
      </c>
      <c r="B530">
        <v>3777</v>
      </c>
    </row>
    <row r="531" spans="1:2" x14ac:dyDescent="0.25">
      <c r="A531" s="13" t="s">
        <v>20</v>
      </c>
      <c r="B531">
        <v>184</v>
      </c>
    </row>
    <row r="532" spans="1:2" x14ac:dyDescent="0.25">
      <c r="A532" s="13" t="s">
        <v>20</v>
      </c>
      <c r="B532">
        <v>85</v>
      </c>
    </row>
    <row r="533" spans="1:2" x14ac:dyDescent="0.25">
      <c r="A533" s="13" t="s">
        <v>20</v>
      </c>
      <c r="B533">
        <v>144</v>
      </c>
    </row>
    <row r="534" spans="1:2" x14ac:dyDescent="0.25">
      <c r="A534" s="13" t="s">
        <v>20</v>
      </c>
      <c r="B534">
        <v>1902</v>
      </c>
    </row>
    <row r="535" spans="1:2" x14ac:dyDescent="0.25">
      <c r="A535" s="13" t="s">
        <v>20</v>
      </c>
      <c r="B535">
        <v>105</v>
      </c>
    </row>
    <row r="536" spans="1:2" x14ac:dyDescent="0.25">
      <c r="A536" s="13" t="s">
        <v>20</v>
      </c>
      <c r="B536">
        <v>132</v>
      </c>
    </row>
    <row r="537" spans="1:2" x14ac:dyDescent="0.25">
      <c r="A537" s="13" t="s">
        <v>20</v>
      </c>
      <c r="B537">
        <v>96</v>
      </c>
    </row>
    <row r="538" spans="1:2" x14ac:dyDescent="0.25">
      <c r="A538" s="13" t="s">
        <v>20</v>
      </c>
      <c r="B538">
        <v>114</v>
      </c>
    </row>
    <row r="539" spans="1:2" x14ac:dyDescent="0.25">
      <c r="A539" s="13" t="s">
        <v>20</v>
      </c>
      <c r="B539">
        <v>203</v>
      </c>
    </row>
    <row r="540" spans="1:2" x14ac:dyDescent="0.25">
      <c r="A540" s="13" t="s">
        <v>20</v>
      </c>
      <c r="B540">
        <v>1559</v>
      </c>
    </row>
    <row r="541" spans="1:2" x14ac:dyDescent="0.25">
      <c r="A541" s="13" t="s">
        <v>20</v>
      </c>
      <c r="B541">
        <v>1548</v>
      </c>
    </row>
    <row r="542" spans="1:2" x14ac:dyDescent="0.25">
      <c r="A542" s="13" t="s">
        <v>20</v>
      </c>
      <c r="B542">
        <v>80</v>
      </c>
    </row>
    <row r="543" spans="1:2" x14ac:dyDescent="0.25">
      <c r="A543" s="13" t="s">
        <v>20</v>
      </c>
      <c r="B543">
        <v>131</v>
      </c>
    </row>
    <row r="544" spans="1:2" x14ac:dyDescent="0.25">
      <c r="A544" s="13" t="s">
        <v>20</v>
      </c>
      <c r="B544">
        <v>112</v>
      </c>
    </row>
    <row r="545" spans="1:2" x14ac:dyDescent="0.25">
      <c r="A545" s="13" t="s">
        <v>20</v>
      </c>
      <c r="B545">
        <v>155</v>
      </c>
    </row>
    <row r="546" spans="1:2" x14ac:dyDescent="0.25">
      <c r="A546" s="13" t="s">
        <v>20</v>
      </c>
      <c r="B546">
        <v>266</v>
      </c>
    </row>
    <row r="547" spans="1:2" x14ac:dyDescent="0.25">
      <c r="A547" s="13" t="s">
        <v>20</v>
      </c>
      <c r="B547">
        <v>155</v>
      </c>
    </row>
    <row r="548" spans="1:2" x14ac:dyDescent="0.25">
      <c r="A548" s="13" t="s">
        <v>20</v>
      </c>
      <c r="B548">
        <v>207</v>
      </c>
    </row>
    <row r="549" spans="1:2" x14ac:dyDescent="0.25">
      <c r="A549" s="13" t="s">
        <v>20</v>
      </c>
      <c r="B549">
        <v>245</v>
      </c>
    </row>
    <row r="550" spans="1:2" x14ac:dyDescent="0.25">
      <c r="A550" s="13" t="s">
        <v>20</v>
      </c>
      <c r="B550">
        <v>1573</v>
      </c>
    </row>
    <row r="551" spans="1:2" x14ac:dyDescent="0.25">
      <c r="A551" s="13" t="s">
        <v>20</v>
      </c>
      <c r="B551">
        <v>114</v>
      </c>
    </row>
    <row r="552" spans="1:2" x14ac:dyDescent="0.25">
      <c r="A552" s="13" t="s">
        <v>20</v>
      </c>
      <c r="B552">
        <v>93</v>
      </c>
    </row>
    <row r="553" spans="1:2" x14ac:dyDescent="0.25">
      <c r="A553" s="13" t="s">
        <v>20</v>
      </c>
      <c r="B553">
        <v>1681</v>
      </c>
    </row>
    <row r="554" spans="1:2" x14ac:dyDescent="0.25">
      <c r="A554" s="13" t="s">
        <v>20</v>
      </c>
      <c r="B554">
        <v>32</v>
      </c>
    </row>
    <row r="555" spans="1:2" x14ac:dyDescent="0.25">
      <c r="A555" s="13" t="s">
        <v>20</v>
      </c>
      <c r="B555">
        <v>135</v>
      </c>
    </row>
    <row r="556" spans="1:2" x14ac:dyDescent="0.25">
      <c r="A556" s="13" t="s">
        <v>20</v>
      </c>
      <c r="B556">
        <v>140</v>
      </c>
    </row>
    <row r="557" spans="1:2" x14ac:dyDescent="0.25">
      <c r="A557" s="13" t="s">
        <v>20</v>
      </c>
      <c r="B557">
        <v>92</v>
      </c>
    </row>
    <row r="558" spans="1:2" x14ac:dyDescent="0.25">
      <c r="A558" s="13" t="s">
        <v>20</v>
      </c>
      <c r="B558">
        <v>1015</v>
      </c>
    </row>
    <row r="559" spans="1:2" x14ac:dyDescent="0.25">
      <c r="A559" s="13" t="s">
        <v>20</v>
      </c>
      <c r="B559">
        <v>323</v>
      </c>
    </row>
    <row r="560" spans="1:2" x14ac:dyDescent="0.25">
      <c r="A560" s="13" t="s">
        <v>20</v>
      </c>
      <c r="B560">
        <v>2326</v>
      </c>
    </row>
    <row r="561" spans="1:2" x14ac:dyDescent="0.25">
      <c r="A561" s="13" t="s">
        <v>20</v>
      </c>
      <c r="B561">
        <v>381</v>
      </c>
    </row>
    <row r="562" spans="1:2" x14ac:dyDescent="0.25">
      <c r="A562" s="13" t="s">
        <v>20</v>
      </c>
      <c r="B562">
        <v>480</v>
      </c>
    </row>
    <row r="563" spans="1:2" x14ac:dyDescent="0.25">
      <c r="A563" s="13" t="s">
        <v>20</v>
      </c>
      <c r="B563">
        <v>226</v>
      </c>
    </row>
    <row r="564" spans="1:2" x14ac:dyDescent="0.25">
      <c r="A564" s="13" t="s">
        <v>20</v>
      </c>
      <c r="B564">
        <v>241</v>
      </c>
    </row>
    <row r="565" spans="1:2" x14ac:dyDescent="0.25">
      <c r="A565" s="13" t="s">
        <v>20</v>
      </c>
      <c r="B565">
        <v>132</v>
      </c>
    </row>
    <row r="566" spans="1:2" x14ac:dyDescent="0.25">
      <c r="A566" s="13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Category</vt:lpstr>
      <vt:lpstr>Pivot Table 2 Sub-Category</vt:lpstr>
      <vt:lpstr>Line Chart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Tirmizi, Syeda [JRDUS]</cp:lastModifiedBy>
  <dcterms:created xsi:type="dcterms:W3CDTF">2021-09-29T18:52:28Z</dcterms:created>
  <dcterms:modified xsi:type="dcterms:W3CDTF">2023-04-03T22:03:39Z</dcterms:modified>
</cp:coreProperties>
</file>