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830"/>
  <workbookPr filterPrivacy="1"/>
  <bookViews>
    <workbookView xWindow="0" yWindow="0" windowWidth="22260" windowHeight="1264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6" i="1" l="1"/>
  <c r="F26" i="1"/>
  <c r="J24" i="1"/>
  <c r="D25" i="1" s="1"/>
  <c r="E20" i="1"/>
  <c r="D20" i="1"/>
  <c r="K41" i="1"/>
  <c r="J40" i="1"/>
  <c r="J39" i="1"/>
  <c r="J38" i="1"/>
  <c r="J37" i="1"/>
  <c r="D36" i="1"/>
  <c r="E19" i="1"/>
  <c r="E14" i="1"/>
  <c r="D19" i="1"/>
  <c r="C19" i="1" s="1"/>
  <c r="D14" i="1"/>
  <c r="C14" i="1" s="1"/>
  <c r="D10" i="1"/>
  <c r="J16" i="1"/>
  <c r="D17" i="1"/>
  <c r="E17" i="1" s="1"/>
  <c r="F18" i="1"/>
  <c r="J18" i="1" s="1"/>
  <c r="E25" i="1" l="1"/>
  <c r="D27" i="1"/>
  <c r="C20" i="1"/>
  <c r="F21" i="1"/>
  <c r="J9" i="1"/>
  <c r="D8" i="1"/>
  <c r="E8" i="1" s="1"/>
  <c r="F9" i="1" s="1"/>
  <c r="F7" i="1"/>
  <c r="D6" i="1"/>
  <c r="F5" i="1"/>
  <c r="D4" i="1"/>
  <c r="E4" i="1"/>
  <c r="J3" i="1"/>
  <c r="E27" i="1" l="1"/>
  <c r="F28" i="1" s="1"/>
  <c r="J21" i="1"/>
  <c r="D22" i="1" s="1"/>
  <c r="E22" i="1"/>
  <c r="E10" i="1"/>
  <c r="F11" i="1" s="1"/>
  <c r="J11" i="1" s="1"/>
  <c r="D12" i="1" s="1"/>
  <c r="E12" i="1" s="1"/>
  <c r="F13" i="1" s="1"/>
  <c r="J5" i="1"/>
  <c r="E6" i="1" s="1"/>
  <c r="J28" i="1" l="1"/>
  <c r="D29" i="1" s="1"/>
  <c r="C36" i="1"/>
  <c r="C22" i="1"/>
  <c r="J13" i="1"/>
  <c r="J7" i="1"/>
  <c r="E29" i="1" l="1"/>
  <c r="F30" i="1" s="1"/>
  <c r="J30" i="1" l="1"/>
  <c r="D31" i="1" s="1"/>
  <c r="E31" i="1" l="1"/>
  <c r="F32" i="1" s="1"/>
  <c r="J32" i="1" l="1"/>
  <c r="D33" i="1" s="1"/>
  <c r="E33" i="1" l="1"/>
  <c r="F34" i="1" s="1"/>
  <c r="E35" i="1" l="1"/>
  <c r="J34" i="1"/>
  <c r="D35" i="1" s="1"/>
  <c r="C35" i="1" l="1"/>
</calcChain>
</file>

<file path=xl/sharedStrings.xml><?xml version="1.0" encoding="utf-8"?>
<sst xmlns="http://schemas.openxmlformats.org/spreadsheetml/2006/main" count="33" uniqueCount="26">
  <si>
    <t>节点编号</t>
    <phoneticPr fontId="1" type="noConversion"/>
  </si>
  <si>
    <t>管段</t>
    <phoneticPr fontId="1" type="noConversion"/>
  </si>
  <si>
    <t>特性系数</t>
    <phoneticPr fontId="1" type="noConversion"/>
  </si>
  <si>
    <t>节点压力kPa</t>
    <phoneticPr fontId="1" type="noConversion"/>
  </si>
  <si>
    <t>节点流量L/s</t>
    <phoneticPr fontId="1" type="noConversion"/>
  </si>
  <si>
    <t>管段流量L/s</t>
    <phoneticPr fontId="1" type="noConversion"/>
  </si>
  <si>
    <t>管径</t>
    <phoneticPr fontId="1" type="noConversion"/>
  </si>
  <si>
    <t>比阻值</t>
    <phoneticPr fontId="1" type="noConversion"/>
  </si>
  <si>
    <t>管长</t>
    <phoneticPr fontId="1" type="noConversion"/>
  </si>
  <si>
    <t>沿程损失</t>
    <phoneticPr fontId="1" type="noConversion"/>
  </si>
  <si>
    <t>1~2</t>
    <phoneticPr fontId="1" type="noConversion"/>
  </si>
  <si>
    <t>2~3</t>
    <phoneticPr fontId="1" type="noConversion"/>
  </si>
  <si>
    <t>3~4</t>
    <phoneticPr fontId="1" type="noConversion"/>
  </si>
  <si>
    <t>4~5</t>
    <phoneticPr fontId="1" type="noConversion"/>
  </si>
  <si>
    <t>5~6</t>
    <phoneticPr fontId="1" type="noConversion"/>
  </si>
  <si>
    <t>6~7</t>
    <phoneticPr fontId="1" type="noConversion"/>
  </si>
  <si>
    <t>39~40</t>
    <phoneticPr fontId="1" type="noConversion"/>
  </si>
  <si>
    <t>40~7</t>
    <phoneticPr fontId="1" type="noConversion"/>
  </si>
  <si>
    <t>7~8</t>
    <phoneticPr fontId="1" type="noConversion"/>
  </si>
  <si>
    <t>7''</t>
    <phoneticPr fontId="1" type="noConversion"/>
  </si>
  <si>
    <t>7'</t>
    <phoneticPr fontId="1" type="noConversion"/>
  </si>
  <si>
    <t>8'</t>
    <phoneticPr fontId="1" type="noConversion"/>
  </si>
  <si>
    <t>8~10</t>
    <phoneticPr fontId="1" type="noConversion"/>
  </si>
  <si>
    <t>10~13</t>
    <phoneticPr fontId="1" type="noConversion"/>
  </si>
  <si>
    <t>13~14</t>
    <phoneticPr fontId="1" type="noConversion"/>
  </si>
  <si>
    <t>14~水池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</si>
</sst>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00"/>
    <numFmt numFmtId="177" formatCode="0.0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tabSelected="1" workbookViewId="0">
      <selection activeCell="C40" sqref="C40"/>
    </sheetView>
  </sheetViews>
  <sheetFormatPr defaultRowHeight="14.25" x14ac:dyDescent="0.2"/>
  <cols>
    <col min="1" max="3" width="9" style="1"/>
    <col min="4" max="4" width="12" style="1" customWidth="1"/>
    <col min="5" max="5" width="13.625" style="1" customWidth="1"/>
    <col min="6" max="6" width="13.875" style="1" customWidth="1"/>
    <col min="7" max="7" width="14.875" style="1" customWidth="1"/>
    <col min="8" max="8" width="9" style="1"/>
    <col min="9" max="9" width="9.125" style="1" customWidth="1"/>
    <col min="10" max="10" width="9" style="1"/>
  </cols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s="1">
        <v>1</v>
      </c>
      <c r="C2" s="1">
        <v>1.77E-2</v>
      </c>
      <c r="D2" s="1">
        <v>100</v>
      </c>
      <c r="E2" s="1">
        <v>1.33</v>
      </c>
    </row>
    <row r="3" spans="1:10" x14ac:dyDescent="0.2">
      <c r="B3" s="1" t="s">
        <v>10</v>
      </c>
      <c r="F3" s="1">
        <v>1.33</v>
      </c>
      <c r="G3" s="1">
        <v>25</v>
      </c>
      <c r="H3" s="1">
        <v>0.437</v>
      </c>
      <c r="I3" s="1">
        <v>3.3</v>
      </c>
      <c r="J3" s="4">
        <f>10*H3*I3*F3*F3</f>
        <v>25.509306899999999</v>
      </c>
    </row>
    <row r="4" spans="1:10" x14ac:dyDescent="0.2">
      <c r="A4" s="1">
        <v>2</v>
      </c>
      <c r="C4" s="1">
        <v>1.77E-2</v>
      </c>
      <c r="D4" s="4">
        <f>SUM(D2,J3)</f>
        <v>125.5093069</v>
      </c>
      <c r="E4" s="3">
        <f>80/60*SQRT(D4/100)</f>
        <v>1.493745817437194</v>
      </c>
    </row>
    <row r="5" spans="1:10" x14ac:dyDescent="0.2">
      <c r="B5" s="1" t="s">
        <v>11</v>
      </c>
      <c r="F5" s="3">
        <f>SUM(E2,F3)</f>
        <v>2.66</v>
      </c>
      <c r="G5" s="1">
        <v>32</v>
      </c>
      <c r="H5" s="1">
        <v>9.4E-2</v>
      </c>
      <c r="I5" s="1">
        <v>3.3</v>
      </c>
      <c r="J5" s="4">
        <f>10*H5*I5*F5*F5</f>
        <v>21.948511200000002</v>
      </c>
    </row>
    <row r="6" spans="1:10" x14ac:dyDescent="0.2">
      <c r="A6" s="1">
        <v>3</v>
      </c>
      <c r="C6" s="1">
        <v>1.77E-2</v>
      </c>
      <c r="D6" s="4">
        <f>SUM(D4,J5)</f>
        <v>147.4578181</v>
      </c>
      <c r="E6" s="3">
        <f>80/60*SQRT(D6/100)</f>
        <v>1.6190961434633144</v>
      </c>
    </row>
    <row r="7" spans="1:10" x14ac:dyDescent="0.2">
      <c r="B7" s="1" t="s">
        <v>12</v>
      </c>
      <c r="F7" s="3">
        <f>SUM(F5,E6)</f>
        <v>4.279096143463315</v>
      </c>
      <c r="G7" s="1">
        <v>32</v>
      </c>
      <c r="H7" s="1">
        <v>9.4E-2</v>
      </c>
      <c r="I7" s="1">
        <v>3.3</v>
      </c>
      <c r="J7" s="4">
        <f>10*H7*I7*F7*F7</f>
        <v>56.799679123118111</v>
      </c>
    </row>
    <row r="8" spans="1:10" x14ac:dyDescent="0.2">
      <c r="A8" s="1">
        <v>4</v>
      </c>
      <c r="C8" s="1">
        <v>1.77E-2</v>
      </c>
      <c r="D8" s="4">
        <f>SUM(D6,J7)</f>
        <v>204.25749722311809</v>
      </c>
      <c r="E8" s="3">
        <f>80/60*SQRT(D8/100)</f>
        <v>1.905582429357926</v>
      </c>
    </row>
    <row r="9" spans="1:10" x14ac:dyDescent="0.2">
      <c r="B9" s="1" t="s">
        <v>13</v>
      </c>
      <c r="F9" s="3">
        <f>SUM(F7,E8)</f>
        <v>6.184678572821241</v>
      </c>
      <c r="G9" s="1">
        <v>40</v>
      </c>
      <c r="H9" s="1">
        <v>4.4999999999999998E-2</v>
      </c>
      <c r="I9" s="1">
        <v>3.3</v>
      </c>
      <c r="J9" s="4">
        <f>10*H9*I9*F9*F9</f>
        <v>56.80161983793456</v>
      </c>
    </row>
    <row r="10" spans="1:10" x14ac:dyDescent="0.2">
      <c r="A10" s="1">
        <v>5</v>
      </c>
      <c r="C10" s="1">
        <v>1.77E-2</v>
      </c>
      <c r="D10" s="4">
        <f>SUM(D8,J9)</f>
        <v>261.05911706105263</v>
      </c>
      <c r="E10" s="3">
        <f>80/60*SQRT(D10/100)</f>
        <v>2.1543098593225323</v>
      </c>
    </row>
    <row r="11" spans="1:10" x14ac:dyDescent="0.2">
      <c r="B11" s="1" t="s">
        <v>14</v>
      </c>
      <c r="F11" s="3">
        <f>SUM(F9,E10)</f>
        <v>8.3389884321437737</v>
      </c>
      <c r="G11" s="1">
        <v>50</v>
      </c>
      <c r="H11" s="1">
        <v>1.0999999999999999E-2</v>
      </c>
      <c r="I11" s="1">
        <v>3.3</v>
      </c>
      <c r="J11" s="4">
        <f>10*H11*I11*F11*F11</f>
        <v>25.24255828992824</v>
      </c>
    </row>
    <row r="12" spans="1:10" x14ac:dyDescent="0.2">
      <c r="A12" s="1">
        <v>6</v>
      </c>
      <c r="C12" s="1">
        <v>1.77E-2</v>
      </c>
      <c r="D12" s="4">
        <f>SUM(D10,J11)</f>
        <v>286.30167535098087</v>
      </c>
      <c r="E12" s="3">
        <f>80/60*SQRT(D12/100)</f>
        <v>2.2560601857652678</v>
      </c>
    </row>
    <row r="13" spans="1:10" x14ac:dyDescent="0.2">
      <c r="B13" s="1" t="s">
        <v>15</v>
      </c>
      <c r="F13" s="3">
        <f>SUM(F11,E12)</f>
        <v>10.595048617909042</v>
      </c>
      <c r="G13" s="1">
        <v>50</v>
      </c>
      <c r="H13" s="1">
        <v>1.0999999999999999E-2</v>
      </c>
      <c r="I13" s="1">
        <v>1.65</v>
      </c>
      <c r="J13" s="4">
        <f>10*H13*I13*F13*F13</f>
        <v>20.374292521677912</v>
      </c>
    </row>
    <row r="14" spans="1:10" x14ac:dyDescent="0.2">
      <c r="A14" s="5" t="s">
        <v>20</v>
      </c>
      <c r="C14" s="2">
        <f>E14*E14/D14</f>
        <v>0.36603799115575963</v>
      </c>
      <c r="D14" s="4">
        <f>SUM(D12,J13)</f>
        <v>306.67596787265876</v>
      </c>
      <c r="E14" s="3">
        <f>SUM(F13)</f>
        <v>10.595048617909042</v>
      </c>
    </row>
    <row r="15" spans="1:10" x14ac:dyDescent="0.2">
      <c r="C15" s="1">
        <v>1.77E-2</v>
      </c>
      <c r="D15" s="1">
        <v>100</v>
      </c>
      <c r="E15" s="1">
        <v>1.33</v>
      </c>
    </row>
    <row r="16" spans="1:10" x14ac:dyDescent="0.2">
      <c r="B16" s="1" t="s">
        <v>16</v>
      </c>
      <c r="F16" s="1">
        <v>1.33</v>
      </c>
      <c r="G16" s="1">
        <v>25</v>
      </c>
      <c r="H16" s="1">
        <v>0.437</v>
      </c>
      <c r="I16" s="1">
        <v>3.3</v>
      </c>
      <c r="J16" s="4">
        <f>10*H16*I16*F16*F16</f>
        <v>25.509306899999999</v>
      </c>
    </row>
    <row r="17" spans="1:10" x14ac:dyDescent="0.2">
      <c r="A17" s="1">
        <v>40</v>
      </c>
      <c r="C17" s="1">
        <v>1.77E-2</v>
      </c>
      <c r="D17" s="4">
        <f>SUM(D15,J16)</f>
        <v>125.5093069</v>
      </c>
      <c r="E17" s="3">
        <f>80/60*SQRT(D17/100)</f>
        <v>1.493745817437194</v>
      </c>
    </row>
    <row r="18" spans="1:10" x14ac:dyDescent="0.2">
      <c r="B18" s="1" t="s">
        <v>17</v>
      </c>
      <c r="F18" s="1">
        <f>SUM(E15,F16)</f>
        <v>2.66</v>
      </c>
      <c r="G18" s="1">
        <v>32</v>
      </c>
      <c r="H18" s="1">
        <v>9.4E-2</v>
      </c>
      <c r="I18" s="1">
        <v>1.65</v>
      </c>
      <c r="J18" s="4">
        <f>10*H18*I18*F18*F18</f>
        <v>10.974255600000001</v>
      </c>
    </row>
    <row r="19" spans="1:10" x14ac:dyDescent="0.2">
      <c r="A19" s="5" t="s">
        <v>19</v>
      </c>
      <c r="C19" s="2">
        <f>E19*E19/D19</f>
        <v>5.1842140331001402E-2</v>
      </c>
      <c r="D19" s="4">
        <f>SUM(D17,J18)</f>
        <v>136.48356250000001</v>
      </c>
      <c r="E19" s="1">
        <f>SUM(F18)</f>
        <v>2.66</v>
      </c>
    </row>
    <row r="20" spans="1:10" x14ac:dyDescent="0.2">
      <c r="A20" s="1">
        <v>7</v>
      </c>
      <c r="C20" s="2">
        <f>E20*E20/D20</f>
        <v>0.53433765103350594</v>
      </c>
      <c r="D20" s="4">
        <f>SUM(D14,D19)</f>
        <v>443.15953037265876</v>
      </c>
      <c r="E20" s="3">
        <f>E14+E19*SQRT(D20/D19)</f>
        <v>15.388204004770607</v>
      </c>
    </row>
    <row r="21" spans="1:10" x14ac:dyDescent="0.2">
      <c r="B21" s="1" t="s">
        <v>18</v>
      </c>
      <c r="F21" s="3">
        <f>E20</f>
        <v>15.388204004770607</v>
      </c>
      <c r="G21" s="1">
        <v>50</v>
      </c>
      <c r="H21" s="1">
        <v>1.0999999999999999E-2</v>
      </c>
      <c r="I21" s="1">
        <v>3.4</v>
      </c>
      <c r="J21" s="4">
        <f>10*H21*I21*F21*F21</f>
        <v>88.562011612171858</v>
      </c>
    </row>
    <row r="22" spans="1:10" x14ac:dyDescent="0.2">
      <c r="A22" s="5" t="s">
        <v>21</v>
      </c>
      <c r="C22" s="2">
        <f>E22*E22/D22</f>
        <v>0.44533990781812949</v>
      </c>
      <c r="D22" s="4">
        <f>SUM(D20,J21)</f>
        <v>531.72154198483065</v>
      </c>
      <c r="E22" s="3">
        <f>SUM(F21)</f>
        <v>15.388204004770607</v>
      </c>
    </row>
    <row r="23" spans="1:10" x14ac:dyDescent="0.2">
      <c r="A23" s="1">
        <v>1</v>
      </c>
      <c r="C23" s="1">
        <v>1.77E-2</v>
      </c>
      <c r="D23" s="1">
        <v>100</v>
      </c>
      <c r="E23" s="1">
        <v>1.33</v>
      </c>
    </row>
    <row r="24" spans="1:10" x14ac:dyDescent="0.2">
      <c r="B24" s="1" t="s">
        <v>10</v>
      </c>
      <c r="F24" s="1">
        <v>1.33</v>
      </c>
      <c r="G24" s="1">
        <v>25</v>
      </c>
      <c r="H24" s="1">
        <v>0.437</v>
      </c>
      <c r="I24" s="1">
        <v>3.3</v>
      </c>
      <c r="J24" s="4">
        <f>10*H24*I24*F24*F24</f>
        <v>25.509306899999999</v>
      </c>
    </row>
    <row r="25" spans="1:10" x14ac:dyDescent="0.2">
      <c r="A25" s="1">
        <v>2</v>
      </c>
      <c r="C25" s="1">
        <v>1.77E-2</v>
      </c>
      <c r="D25" s="4">
        <f>SUM(D23,J24)</f>
        <v>125.5093069</v>
      </c>
      <c r="E25" s="3">
        <f>80/60*SQRT(D25/100)</f>
        <v>1.493745817437194</v>
      </c>
    </row>
    <row r="26" spans="1:10" x14ac:dyDescent="0.2">
      <c r="B26" s="1" t="s">
        <v>11</v>
      </c>
      <c r="F26" s="3">
        <f>SUM(E23,F24)</f>
        <v>2.66</v>
      </c>
      <c r="G26" s="1">
        <v>32</v>
      </c>
      <c r="H26" s="1">
        <v>9.4E-2</v>
      </c>
      <c r="I26" s="1">
        <v>3.3</v>
      </c>
      <c r="J26" s="4">
        <f>10*H26*I26*F26*F26</f>
        <v>21.948511200000002</v>
      </c>
    </row>
    <row r="27" spans="1:10" x14ac:dyDescent="0.2">
      <c r="A27" s="1">
        <v>3</v>
      </c>
      <c r="C27" s="1">
        <v>1.77E-2</v>
      </c>
      <c r="D27" s="4">
        <f>SUM(D25,J26)</f>
        <v>147.4578181</v>
      </c>
      <c r="E27" s="3">
        <f>80/60*SQRT(D27/100)</f>
        <v>1.6190961434633144</v>
      </c>
    </row>
    <row r="28" spans="1:10" x14ac:dyDescent="0.2">
      <c r="B28" s="1" t="s">
        <v>12</v>
      </c>
      <c r="F28" s="3">
        <f>SUM(F26,E27)</f>
        <v>4.279096143463315</v>
      </c>
      <c r="G28" s="1">
        <v>32</v>
      </c>
      <c r="H28" s="1">
        <v>9.4E-2</v>
      </c>
      <c r="I28" s="1">
        <v>3.3</v>
      </c>
      <c r="J28" s="4">
        <f>10*H28*I28*F28*F28</f>
        <v>56.799679123118111</v>
      </c>
    </row>
    <row r="29" spans="1:10" x14ac:dyDescent="0.2">
      <c r="A29" s="1">
        <v>4</v>
      </c>
      <c r="C29" s="1">
        <v>1.77E-2</v>
      </c>
      <c r="D29" s="4">
        <f>SUM(D27,J28)</f>
        <v>204.25749722311809</v>
      </c>
      <c r="E29" s="3">
        <f>80/60*SQRT(D29/100)</f>
        <v>1.905582429357926</v>
      </c>
    </row>
    <row r="30" spans="1:10" x14ac:dyDescent="0.2">
      <c r="B30" s="1" t="s">
        <v>13</v>
      </c>
      <c r="F30" s="3">
        <f>SUM(F28,E29)</f>
        <v>6.184678572821241</v>
      </c>
      <c r="G30" s="1">
        <v>40</v>
      </c>
      <c r="H30" s="1">
        <v>4.4999999999999998E-2</v>
      </c>
      <c r="I30" s="1">
        <v>3.3</v>
      </c>
      <c r="J30" s="4">
        <f>10*H30*I30*F30*F30</f>
        <v>56.80161983793456</v>
      </c>
    </row>
    <row r="31" spans="1:10" x14ac:dyDescent="0.2">
      <c r="A31" s="1">
        <v>5</v>
      </c>
      <c r="C31" s="1">
        <v>1.77E-2</v>
      </c>
      <c r="D31" s="4">
        <f>SUM(D29,J30)</f>
        <v>261.05911706105263</v>
      </c>
      <c r="E31" s="3">
        <f>80/60*SQRT(D31/100)</f>
        <v>2.1543098593225323</v>
      </c>
    </row>
    <row r="32" spans="1:10" x14ac:dyDescent="0.2">
      <c r="B32" s="1" t="s">
        <v>14</v>
      </c>
      <c r="F32" s="3">
        <f>SUM(F30,E31)</f>
        <v>8.3389884321437737</v>
      </c>
      <c r="G32" s="1">
        <v>50</v>
      </c>
      <c r="H32" s="1">
        <v>1.0999999999999999E-2</v>
      </c>
      <c r="I32" s="1">
        <v>3.3</v>
      </c>
      <c r="J32" s="4">
        <f>10*H32*I32*F32*F32</f>
        <v>25.24255828992824</v>
      </c>
    </row>
    <row r="33" spans="1:11" x14ac:dyDescent="0.2">
      <c r="A33" s="1">
        <v>6</v>
      </c>
      <c r="C33" s="1">
        <v>1.77E-2</v>
      </c>
      <c r="D33" s="4">
        <f>SUM(D31,J32)</f>
        <v>286.30167535098087</v>
      </c>
      <c r="E33" s="3">
        <f>80/60*SQRT(D33/100)</f>
        <v>2.2560601857652678</v>
      </c>
    </row>
    <row r="34" spans="1:11" x14ac:dyDescent="0.2">
      <c r="B34" s="1" t="s">
        <v>15</v>
      </c>
      <c r="F34" s="3">
        <f>SUM(F32,E33)</f>
        <v>10.595048617909042</v>
      </c>
      <c r="G34" s="1">
        <v>50</v>
      </c>
      <c r="H34" s="1">
        <v>1.0999999999999999E-2</v>
      </c>
      <c r="I34" s="1">
        <v>1.65</v>
      </c>
      <c r="J34" s="4">
        <f>10*H34*I34*F34*F34</f>
        <v>20.374292521677912</v>
      </c>
    </row>
    <row r="35" spans="1:11" x14ac:dyDescent="0.2">
      <c r="A35" s="5" t="s">
        <v>20</v>
      </c>
      <c r="C35" s="2">
        <f>E35*E35/D35</f>
        <v>0.36603799115575963</v>
      </c>
      <c r="D35" s="4">
        <f>SUM(D33,J34)</f>
        <v>306.67596787265876</v>
      </c>
      <c r="E35" s="3">
        <f>SUM(F34)</f>
        <v>10.595048617909042</v>
      </c>
    </row>
    <row r="36" spans="1:11" x14ac:dyDescent="0.2">
      <c r="A36" s="1">
        <v>8</v>
      </c>
      <c r="C36" s="2">
        <f>E36*E36/D36</f>
        <v>0</v>
      </c>
      <c r="D36" s="4">
        <f>D14*2+D20</f>
        <v>1056.5114661179764</v>
      </c>
      <c r="E36" s="3"/>
    </row>
    <row r="37" spans="1:11" x14ac:dyDescent="0.2">
      <c r="B37" s="1" t="s">
        <v>22</v>
      </c>
      <c r="F37" s="1">
        <v>54.72</v>
      </c>
      <c r="G37" s="1">
        <v>80</v>
      </c>
      <c r="H37" s="1">
        <v>1.16E-3</v>
      </c>
      <c r="I37" s="1">
        <v>6.8</v>
      </c>
      <c r="J37" s="4">
        <f>10*H37*I37*F37*F37</f>
        <v>236.18868019199994</v>
      </c>
    </row>
    <row r="38" spans="1:11" x14ac:dyDescent="0.2">
      <c r="B38" s="1" t="s">
        <v>23</v>
      </c>
      <c r="F38" s="1">
        <v>54.72</v>
      </c>
      <c r="G38" s="1">
        <v>100</v>
      </c>
      <c r="H38" s="1">
        <v>2.7999999999999998E-4</v>
      </c>
      <c r="I38" s="1">
        <v>10.199999999999999</v>
      </c>
      <c r="J38" s="4">
        <f>10*H38*I38*F38*F38</f>
        <v>85.516591103999971</v>
      </c>
    </row>
    <row r="39" spans="1:11" x14ac:dyDescent="0.2">
      <c r="B39" s="1" t="s">
        <v>24</v>
      </c>
      <c r="F39" s="1">
        <v>54.72</v>
      </c>
      <c r="G39" s="1">
        <v>125</v>
      </c>
      <c r="H39" s="1">
        <v>9.0000000000000006E-5</v>
      </c>
      <c r="I39" s="1">
        <v>3.4</v>
      </c>
      <c r="J39" s="4">
        <f>10*H39*I39*F39*F39</f>
        <v>9.1624919040000012</v>
      </c>
    </row>
    <row r="40" spans="1:11" x14ac:dyDescent="0.2">
      <c r="B40" s="1" t="s">
        <v>25</v>
      </c>
      <c r="F40" s="1">
        <v>54.72</v>
      </c>
      <c r="G40" s="1">
        <v>150</v>
      </c>
      <c r="H40" s="1">
        <v>3.0000000000000001E-5</v>
      </c>
      <c r="I40" s="1">
        <v>85</v>
      </c>
      <c r="J40" s="4">
        <f>10*H40*I40*F40*F40</f>
        <v>76.354099200000007</v>
      </c>
    </row>
    <row r="41" spans="1:11" x14ac:dyDescent="0.2">
      <c r="K41" s="6">
        <f>SUM(J37:J40,D36)+4*10</f>
        <v>1503.7333285179764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2017-05-04T07:07:23Z</dcterms:modified>
</cp:coreProperties>
</file>