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毕业设计\GraduationDesign\"/>
    </mc:Choice>
  </mc:AlternateContent>
  <bookViews>
    <workbookView xWindow="0" yWindow="0" windowWidth="24000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F25" i="1"/>
  <c r="E25" i="1"/>
  <c r="K27" i="1" l="1"/>
  <c r="K29" i="1"/>
  <c r="K28" i="1"/>
  <c r="G16" i="1"/>
  <c r="K16" i="1" s="1"/>
  <c r="K14" i="1"/>
  <c r="E15" i="1" s="1"/>
  <c r="F15" i="1" s="1"/>
  <c r="G5" i="1"/>
  <c r="K3" i="1"/>
  <c r="E4" i="1" s="1"/>
  <c r="E17" i="1" l="1"/>
  <c r="F4" i="1"/>
  <c r="K5" i="1"/>
  <c r="E6" i="1" s="1"/>
  <c r="F17" i="1" l="1"/>
  <c r="G18" i="1" s="1"/>
  <c r="F6" i="1"/>
  <c r="G7" i="1" s="1"/>
  <c r="F19" i="1" l="1"/>
  <c r="K18" i="1"/>
  <c r="E19" i="1" s="1"/>
  <c r="D19" i="1" s="1"/>
  <c r="K7" i="1"/>
  <c r="E8" i="1" s="1"/>
  <c r="F8" i="1" l="1"/>
  <c r="G9" i="1" s="1"/>
  <c r="K9" i="1" l="1"/>
  <c r="E10" i="1" s="1"/>
  <c r="F10" i="1" l="1"/>
  <c r="G11" i="1" s="1"/>
  <c r="F12" i="1" s="1"/>
  <c r="K11" i="1" l="1"/>
  <c r="E12" i="1" s="1"/>
  <c r="E20" i="1" s="1"/>
  <c r="F20" i="1" s="1"/>
  <c r="G21" i="1" l="1"/>
  <c r="D20" i="1"/>
  <c r="D12" i="1"/>
  <c r="K21" i="1" l="1"/>
  <c r="E22" i="1" s="1"/>
  <c r="F22" i="1"/>
  <c r="K26" i="1" l="1"/>
  <c r="L30" i="1" s="1"/>
  <c r="D22" i="1"/>
  <c r="K30" i="1" l="1"/>
</calcChain>
</file>

<file path=xl/sharedStrings.xml><?xml version="1.0" encoding="utf-8"?>
<sst xmlns="http://schemas.openxmlformats.org/spreadsheetml/2006/main" count="35" uniqueCount="34">
  <si>
    <t>节点编号</t>
    <phoneticPr fontId="2" type="noConversion"/>
  </si>
  <si>
    <t>管段</t>
    <phoneticPr fontId="2" type="noConversion"/>
  </si>
  <si>
    <t>特性系数</t>
    <phoneticPr fontId="2" type="noConversion"/>
  </si>
  <si>
    <t>节点压力kPa</t>
    <phoneticPr fontId="2" type="noConversion"/>
  </si>
  <si>
    <t>节点流量L/s</t>
    <phoneticPr fontId="2" type="noConversion"/>
  </si>
  <si>
    <t>管段流量L/s</t>
    <phoneticPr fontId="2" type="noConversion"/>
  </si>
  <si>
    <t>管径</t>
    <phoneticPr fontId="2" type="noConversion"/>
  </si>
  <si>
    <t>比阻值</t>
    <phoneticPr fontId="2" type="noConversion"/>
  </si>
  <si>
    <t>管长</t>
    <phoneticPr fontId="2" type="noConversion"/>
  </si>
  <si>
    <t>沿程损失</t>
    <phoneticPr fontId="2" type="noConversion"/>
  </si>
  <si>
    <t>1~2</t>
    <phoneticPr fontId="2" type="noConversion"/>
  </si>
  <si>
    <t>2~3</t>
    <phoneticPr fontId="2" type="noConversion"/>
  </si>
  <si>
    <t>3~4</t>
    <phoneticPr fontId="2" type="noConversion"/>
  </si>
  <si>
    <t>4~5</t>
    <phoneticPr fontId="2" type="noConversion"/>
  </si>
  <si>
    <t>5~6</t>
    <phoneticPr fontId="2" type="noConversion"/>
  </si>
  <si>
    <t>6'</t>
    <phoneticPr fontId="1" type="noConversion"/>
  </si>
  <si>
    <t>42~43</t>
    <phoneticPr fontId="2" type="noConversion"/>
  </si>
  <si>
    <t>43~44</t>
    <phoneticPr fontId="2" type="noConversion"/>
  </si>
  <si>
    <t>44~6</t>
    <phoneticPr fontId="1" type="noConversion"/>
  </si>
  <si>
    <t>6''</t>
    <phoneticPr fontId="1" type="noConversion"/>
  </si>
  <si>
    <t>6~7</t>
    <phoneticPr fontId="1" type="noConversion"/>
  </si>
  <si>
    <t>7'</t>
    <phoneticPr fontId="1" type="noConversion"/>
  </si>
  <si>
    <t>7''</t>
    <phoneticPr fontId="1" type="noConversion"/>
  </si>
  <si>
    <t>7'''</t>
    <phoneticPr fontId="1" type="noConversion"/>
  </si>
  <si>
    <t>7~9</t>
    <phoneticPr fontId="1" type="noConversion"/>
  </si>
  <si>
    <t>9~12</t>
    <phoneticPr fontId="1" type="noConversion"/>
  </si>
  <si>
    <t>14~水池</t>
    <phoneticPr fontId="2" type="noConversion"/>
  </si>
  <si>
    <t>12~14</t>
    <phoneticPr fontId="2" type="noConversion"/>
  </si>
  <si>
    <t>分支</t>
    <phoneticPr fontId="1" type="noConversion"/>
  </si>
  <si>
    <t>1~6</t>
    <phoneticPr fontId="1" type="noConversion"/>
  </si>
  <si>
    <t>42~6</t>
    <phoneticPr fontId="1" type="noConversion"/>
  </si>
  <si>
    <t>45~7</t>
    <phoneticPr fontId="1" type="noConversion"/>
  </si>
  <si>
    <t>50~7</t>
    <phoneticPr fontId="1" type="noConversion"/>
  </si>
  <si>
    <t>7~水池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</si>
</sst>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B16" workbookViewId="0">
      <selection activeCell="F25" sqref="F25"/>
    </sheetView>
  </sheetViews>
  <sheetFormatPr defaultRowHeight="14.25" x14ac:dyDescent="0.2"/>
  <cols>
    <col min="1" max="4" width="9" style="1"/>
    <col min="5" max="5" width="12.75" style="1" customWidth="1"/>
    <col min="6" max="6" width="12.125" style="1" customWidth="1"/>
    <col min="7" max="7" width="13" style="1" customWidth="1"/>
    <col min="8" max="11" width="9" style="1"/>
  </cols>
  <sheetData>
    <row r="1" spans="1:11" x14ac:dyDescent="0.2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7" t="s">
        <v>29</v>
      </c>
      <c r="B2" s="1">
        <v>1</v>
      </c>
      <c r="D2" s="1">
        <v>1.77E-2</v>
      </c>
      <c r="E2" s="1">
        <v>100</v>
      </c>
      <c r="F2" s="1">
        <v>1.33</v>
      </c>
    </row>
    <row r="3" spans="1:11" x14ac:dyDescent="0.2">
      <c r="A3" s="7"/>
      <c r="C3" s="1" t="s">
        <v>10</v>
      </c>
      <c r="G3" s="1">
        <v>1.33</v>
      </c>
      <c r="H3" s="1">
        <v>25</v>
      </c>
      <c r="I3" s="1">
        <v>0.437</v>
      </c>
      <c r="J3" s="1">
        <v>3.3</v>
      </c>
      <c r="K3" s="2">
        <f>10*I3*J3*G3*G3</f>
        <v>25.509306899999999</v>
      </c>
    </row>
    <row r="4" spans="1:11" x14ac:dyDescent="0.2">
      <c r="A4" s="7"/>
      <c r="B4" s="1">
        <v>2</v>
      </c>
      <c r="D4" s="1">
        <v>1.77E-2</v>
      </c>
      <c r="E4" s="2">
        <f>SUM(E2,K3)</f>
        <v>125.5093069</v>
      </c>
      <c r="F4" s="3">
        <f>80/60*SQRT(E4/100)</f>
        <v>1.493745817437194</v>
      </c>
    </row>
    <row r="5" spans="1:11" x14ac:dyDescent="0.2">
      <c r="A5" s="7"/>
      <c r="C5" s="1" t="s">
        <v>11</v>
      </c>
      <c r="G5" s="3">
        <f>SUM(F2,G3)</f>
        <v>2.66</v>
      </c>
      <c r="H5" s="1">
        <v>32</v>
      </c>
      <c r="I5" s="1">
        <v>9.4E-2</v>
      </c>
      <c r="J5" s="1">
        <v>3.3</v>
      </c>
      <c r="K5" s="2">
        <f>10*I5*J5*G5*G5</f>
        <v>21.948511200000002</v>
      </c>
    </row>
    <row r="6" spans="1:11" x14ac:dyDescent="0.2">
      <c r="A6" s="7"/>
      <c r="B6" s="1">
        <v>3</v>
      </c>
      <c r="D6" s="1">
        <v>1.77E-2</v>
      </c>
      <c r="E6" s="2">
        <f>SUM(E4,K5)</f>
        <v>147.4578181</v>
      </c>
      <c r="F6" s="3">
        <f>80/60*SQRT(E6/100)</f>
        <v>1.6190961434633144</v>
      </c>
    </row>
    <row r="7" spans="1:11" x14ac:dyDescent="0.2">
      <c r="A7" s="7"/>
      <c r="C7" s="1" t="s">
        <v>12</v>
      </c>
      <c r="G7" s="3">
        <f>SUM(G5,F6)</f>
        <v>4.279096143463315</v>
      </c>
      <c r="H7" s="1">
        <v>32</v>
      </c>
      <c r="I7" s="1">
        <v>9.4E-2</v>
      </c>
      <c r="J7" s="1">
        <v>3.3</v>
      </c>
      <c r="K7" s="2">
        <f>10*I7*J7*G7*G7</f>
        <v>56.799679123118111</v>
      </c>
    </row>
    <row r="8" spans="1:11" x14ac:dyDescent="0.2">
      <c r="A8" s="7"/>
      <c r="B8" s="1">
        <v>4</v>
      </c>
      <c r="D8" s="1">
        <v>1.77E-2</v>
      </c>
      <c r="E8" s="2">
        <f>SUM(E6,K7)</f>
        <v>204.25749722311809</v>
      </c>
      <c r="F8" s="3">
        <f>80/60*SQRT(E8/100)</f>
        <v>1.905582429357926</v>
      </c>
    </row>
    <row r="9" spans="1:11" x14ac:dyDescent="0.2">
      <c r="A9" s="7"/>
      <c r="C9" s="1" t="s">
        <v>13</v>
      </c>
      <c r="G9" s="3">
        <f>SUM(G7,F8)</f>
        <v>6.184678572821241</v>
      </c>
      <c r="H9" s="1">
        <v>40</v>
      </c>
      <c r="I9" s="1">
        <v>4.4999999999999998E-2</v>
      </c>
      <c r="J9" s="1">
        <v>3.3</v>
      </c>
      <c r="K9" s="2">
        <f>10*I9*J9*G9*G9</f>
        <v>56.80161983793456</v>
      </c>
    </row>
    <row r="10" spans="1:11" x14ac:dyDescent="0.2">
      <c r="A10" s="7"/>
      <c r="B10" s="1">
        <v>5</v>
      </c>
      <c r="D10" s="1">
        <v>1.77E-2</v>
      </c>
      <c r="E10" s="2">
        <f>SUM(E8,K9)</f>
        <v>261.05911706105263</v>
      </c>
      <c r="F10" s="3">
        <f>80/60*SQRT(E10/100)</f>
        <v>2.1543098593225323</v>
      </c>
    </row>
    <row r="11" spans="1:11" x14ac:dyDescent="0.2">
      <c r="A11" s="7"/>
      <c r="C11" s="1" t="s">
        <v>14</v>
      </c>
      <c r="G11" s="3">
        <f>SUM(G9,F10)</f>
        <v>8.3389884321437737</v>
      </c>
      <c r="H11" s="1">
        <v>50</v>
      </c>
      <c r="I11" s="1">
        <v>1.0999999999999999E-2</v>
      </c>
      <c r="J11" s="1">
        <v>1.65</v>
      </c>
      <c r="K11" s="2">
        <f>10*I11*J11*G11*G11</f>
        <v>12.62127914496412</v>
      </c>
    </row>
    <row r="12" spans="1:11" x14ac:dyDescent="0.2">
      <c r="A12" s="7"/>
      <c r="B12" s="1" t="s">
        <v>15</v>
      </c>
      <c r="D12" s="4">
        <f>F12*F12/E12</f>
        <v>0.25408735530725196</v>
      </c>
      <c r="E12" s="2">
        <f>SUM(E10,K11)</f>
        <v>273.68039620601678</v>
      </c>
      <c r="F12" s="3">
        <f>SUM(G11)</f>
        <v>8.3389884321437737</v>
      </c>
    </row>
    <row r="13" spans="1:11" x14ac:dyDescent="0.2">
      <c r="A13" s="7" t="s">
        <v>30</v>
      </c>
      <c r="B13" s="1">
        <v>42</v>
      </c>
      <c r="D13" s="1">
        <v>1.77E-2</v>
      </c>
      <c r="E13" s="1">
        <v>100</v>
      </c>
      <c r="F13" s="1">
        <v>1.33</v>
      </c>
    </row>
    <row r="14" spans="1:11" x14ac:dyDescent="0.2">
      <c r="A14" s="7"/>
      <c r="C14" s="1" t="s">
        <v>16</v>
      </c>
      <c r="G14" s="1">
        <v>1.33</v>
      </c>
      <c r="H14" s="1">
        <v>25</v>
      </c>
      <c r="I14" s="1">
        <v>0.437</v>
      </c>
      <c r="J14" s="1">
        <v>3.3</v>
      </c>
      <c r="K14" s="2">
        <f>10*I14*J14*G14*G14</f>
        <v>25.509306899999999</v>
      </c>
    </row>
    <row r="15" spans="1:11" x14ac:dyDescent="0.2">
      <c r="A15" s="7"/>
      <c r="B15" s="1">
        <v>43</v>
      </c>
      <c r="D15" s="1">
        <v>1.77E-2</v>
      </c>
      <c r="E15" s="2">
        <f>SUM(E13,K14)</f>
        <v>125.5093069</v>
      </c>
      <c r="F15" s="3">
        <f>80/60*SQRT(E15/100)</f>
        <v>1.493745817437194</v>
      </c>
    </row>
    <row r="16" spans="1:11" x14ac:dyDescent="0.2">
      <c r="A16" s="7"/>
      <c r="C16" s="1" t="s">
        <v>17</v>
      </c>
      <c r="G16" s="3">
        <f>SUM(F13,G14)</f>
        <v>2.66</v>
      </c>
      <c r="H16" s="1">
        <v>32</v>
      </c>
      <c r="I16" s="1">
        <v>9.4E-2</v>
      </c>
      <c r="J16" s="1">
        <v>3.3</v>
      </c>
      <c r="K16" s="2">
        <f>10*I16*J16*G16*G16</f>
        <v>21.948511200000002</v>
      </c>
    </row>
    <row r="17" spans="1:12" x14ac:dyDescent="0.2">
      <c r="A17" s="7"/>
      <c r="B17" s="1">
        <v>44</v>
      </c>
      <c r="D17" s="1">
        <v>1.77E-2</v>
      </c>
      <c r="E17" s="2">
        <f>SUM(E15,K16)</f>
        <v>147.4578181</v>
      </c>
      <c r="F17" s="3">
        <f>80/60*SQRT(E17/100)</f>
        <v>1.6190961434633144</v>
      </c>
    </row>
    <row r="18" spans="1:12" x14ac:dyDescent="0.2">
      <c r="A18" s="7"/>
      <c r="C18" s="1" t="s">
        <v>18</v>
      </c>
      <c r="G18" s="3">
        <f>SUM(G16,F17)</f>
        <v>4.279096143463315</v>
      </c>
      <c r="H18" s="1">
        <v>32</v>
      </c>
      <c r="I18" s="1">
        <v>9.4E-2</v>
      </c>
      <c r="J18" s="1">
        <v>1.65</v>
      </c>
      <c r="K18" s="2">
        <f>10*I18*J18*G18*G18</f>
        <v>28.399839561559055</v>
      </c>
    </row>
    <row r="19" spans="1:12" x14ac:dyDescent="0.2">
      <c r="A19" s="7"/>
      <c r="B19" s="1" t="s">
        <v>19</v>
      </c>
      <c r="D19" s="4">
        <f>F19*F19/E19</f>
        <v>0.10412207263809796</v>
      </c>
      <c r="E19" s="2">
        <f>SUM(E17,K18)</f>
        <v>175.85765766155905</v>
      </c>
      <c r="F19" s="3">
        <f>SUM(G18)</f>
        <v>4.279096143463315</v>
      </c>
    </row>
    <row r="20" spans="1:12" x14ac:dyDescent="0.2">
      <c r="A20" s="7" t="s">
        <v>20</v>
      </c>
      <c r="B20" s="1">
        <v>6</v>
      </c>
      <c r="D20" s="4">
        <f>F20*F20/E20</f>
        <v>0.68351606523222674</v>
      </c>
      <c r="E20" s="2">
        <f>MAX(E12,E19)</f>
        <v>273.68039620601678</v>
      </c>
      <c r="F20" s="3">
        <f>F12+F19*SQRT(E20/E19)</f>
        <v>13.677168842488324</v>
      </c>
    </row>
    <row r="21" spans="1:12" x14ac:dyDescent="0.2">
      <c r="A21" s="7"/>
      <c r="C21" s="1" t="s">
        <v>20</v>
      </c>
      <c r="G21" s="3">
        <f>F20</f>
        <v>13.677168842488324</v>
      </c>
      <c r="H21" s="1">
        <v>50</v>
      </c>
      <c r="I21" s="1">
        <v>1.0999999999999999E-2</v>
      </c>
      <c r="J21" s="1">
        <v>3.4</v>
      </c>
      <c r="K21" s="2">
        <f>10*I21*J21*G21*G21</f>
        <v>69.962290382179077</v>
      </c>
    </row>
    <row r="22" spans="1:12" x14ac:dyDescent="0.2">
      <c r="A22" s="7"/>
      <c r="B22" s="1" t="s">
        <v>21</v>
      </c>
      <c r="D22" s="4">
        <f>F22*F22/E22</f>
        <v>0.54435887870386335</v>
      </c>
      <c r="E22" s="2">
        <f>SUM(E20,K21)</f>
        <v>343.64268658819583</v>
      </c>
      <c r="F22" s="3">
        <f>G21</f>
        <v>13.677168842488324</v>
      </c>
    </row>
    <row r="23" spans="1:12" x14ac:dyDescent="0.2">
      <c r="A23" s="1" t="s">
        <v>31</v>
      </c>
      <c r="B23" s="1" t="s">
        <v>22</v>
      </c>
      <c r="D23" s="4">
        <v>0.25408735530725196</v>
      </c>
      <c r="E23" s="2">
        <v>273.68039620601678</v>
      </c>
      <c r="F23" s="3">
        <v>8.3389884321437737</v>
      </c>
    </row>
    <row r="24" spans="1:12" x14ac:dyDescent="0.2">
      <c r="A24" s="1" t="s">
        <v>32</v>
      </c>
      <c r="B24" s="1" t="s">
        <v>23</v>
      </c>
      <c r="D24" s="4">
        <v>0.10412207263809796</v>
      </c>
      <c r="E24" s="2">
        <v>175.85765766155905</v>
      </c>
      <c r="F24" s="3">
        <v>4.279096143463315</v>
      </c>
    </row>
    <row r="25" spans="1:12" x14ac:dyDescent="0.2">
      <c r="B25" s="1">
        <v>7</v>
      </c>
      <c r="E25" s="2">
        <f>MAX(E22,E23,E24)</f>
        <v>343.64268658819583</v>
      </c>
      <c r="F25" s="3">
        <f>F22+F23*SQRT(E25/E23)+F24*SQRT(E25/E24)</f>
        <v>29.003136902698902</v>
      </c>
    </row>
    <row r="26" spans="1:12" x14ac:dyDescent="0.2">
      <c r="C26" s="1" t="s">
        <v>24</v>
      </c>
      <c r="G26" s="3">
        <f>$F25</f>
        <v>29.003136902698902</v>
      </c>
      <c r="H26" s="1">
        <v>80</v>
      </c>
      <c r="I26" s="1">
        <v>1.16E-3</v>
      </c>
      <c r="J26" s="1">
        <v>6.8</v>
      </c>
      <c r="K26" s="2">
        <f>10*I26*J26*G26*G26</f>
        <v>66.35243223151528</v>
      </c>
    </row>
    <row r="27" spans="1:12" x14ac:dyDescent="0.2">
      <c r="A27" s="7" t="s">
        <v>33</v>
      </c>
      <c r="C27" s="1" t="s">
        <v>25</v>
      </c>
      <c r="G27" s="3">
        <f>$F25</f>
        <v>29.003136902698902</v>
      </c>
      <c r="H27" s="1">
        <v>100</v>
      </c>
      <c r="I27" s="1">
        <v>2.7999999999999998E-4</v>
      </c>
      <c r="J27" s="1">
        <v>10.199999999999999</v>
      </c>
      <c r="K27" s="2">
        <f>10*I27*J27*G27*G27</f>
        <v>24.0241564976176</v>
      </c>
    </row>
    <row r="28" spans="1:12" x14ac:dyDescent="0.2">
      <c r="A28" s="7"/>
      <c r="C28" s="1" t="s">
        <v>27</v>
      </c>
      <c r="G28" s="3">
        <f>$F25</f>
        <v>29.003136902698902</v>
      </c>
      <c r="H28" s="1">
        <v>125</v>
      </c>
      <c r="I28" s="1">
        <v>9.0000000000000006E-5</v>
      </c>
      <c r="J28" s="1">
        <v>6.8</v>
      </c>
      <c r="K28" s="2">
        <f>10*I28*J28*G28*G28</f>
        <v>5.1480335352037727</v>
      </c>
    </row>
    <row r="29" spans="1:12" x14ac:dyDescent="0.2">
      <c r="A29" s="7"/>
      <c r="C29" s="1" t="s">
        <v>26</v>
      </c>
      <c r="G29" s="3">
        <f>$F25</f>
        <v>29.003136902698902</v>
      </c>
      <c r="H29" s="1">
        <v>150</v>
      </c>
      <c r="I29" s="1">
        <v>3.0000000000000001E-5</v>
      </c>
      <c r="J29" s="1">
        <v>197.4</v>
      </c>
      <c r="K29" s="2">
        <f>10*I29*J29*G29*G29</f>
        <v>49.814795090648275</v>
      </c>
    </row>
    <row r="30" spans="1:12" x14ac:dyDescent="0.2">
      <c r="A30" s="7"/>
      <c r="F30" s="3"/>
      <c r="K30" s="2">
        <f>SUM(K26:K29)</f>
        <v>145.3394173549849</v>
      </c>
      <c r="L30" s="5">
        <f>SUM(K26:K29,E25)*1.2</f>
        <v>586.7785247318169</v>
      </c>
    </row>
    <row r="32" spans="1:12" x14ac:dyDescent="0.2">
      <c r="E32" s="6"/>
    </row>
  </sheetData>
  <mergeCells count="4">
    <mergeCell ref="A2:A12"/>
    <mergeCell ref="A13:A19"/>
    <mergeCell ref="A20:A22"/>
    <mergeCell ref="A27:A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zhuoheng lee</dc:creator>
  <cp:lastModifiedBy>zhuoheng lee</cp:lastModifiedBy>
  <dcterms:created xsi:type="dcterms:W3CDTF">2017-05-04T07:07:11Z</dcterms:created>
  <dcterms:modified xsi:type="dcterms:W3CDTF">2017-05-10T20:00:33Z</dcterms:modified>
</cp:coreProperties>
</file>